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Brannon C Taylor" reservationPassword="FFB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8 KY Rate Case\Staff 1-71\Plant Data\"/>
    </mc:Choice>
  </mc:AlternateContent>
  <bookViews>
    <workbookView xWindow="-15" yWindow="6570" windowWidth="28830" windowHeight="6270" tabRatio="617"/>
  </bookViews>
  <sheets>
    <sheet name="Gross Plant" sheetId="1" r:id="rId1"/>
    <sheet name="Reserve" sheetId="2" r:id="rId2"/>
    <sheet name="Net Plant" sheetId="3" r:id="rId3"/>
    <sheet name="Capital Spending" sheetId="4" r:id="rId4"/>
    <sheet name="2019 Capital Budget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c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___W.O.R.K.B.O.O.K..C.O.N.T.E.N.T.S____">#REF!</definedName>
    <definedName name="_1_2_qry_export_cwip">#REF!</definedName>
    <definedName name="_adj2">'[1]adjustment 1'!$F$8:$F$1901</definedName>
    <definedName name="_amt2">'[1]adjustment 1'!$BZ$8:$BZ$1901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b2">#REF!</definedName>
    <definedName name="_Fill" hidden="1">#REF!</definedName>
    <definedName name="_Key1" hidden="1">#REF!</definedName>
    <definedName name="_LVS1">#REF!</definedName>
    <definedName name="_LVS2">#REF!</definedName>
    <definedName name="_Order1" hidden="1">255</definedName>
    <definedName name="_Order2" hidden="1">255</definedName>
    <definedName name="_pap05">#REF!</definedName>
    <definedName name="_pap06">#REF!</definedName>
    <definedName name="_PD1">#REF!</definedName>
    <definedName name="_PD2">#REF!</definedName>
    <definedName name="_PDM1">#REF!</definedName>
    <definedName name="_PDM2">#REF!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ort" hidden="1">#REF!</definedName>
    <definedName name="A_P">#REF!</definedName>
    <definedName name="A_P_GAS">#REF!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ct">#REF!</definedName>
    <definedName name="actual">[3]summary!$G$2:$G$3577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DVal">#REF!</definedName>
    <definedName name="AEL_1080">#REF!</definedName>
    <definedName name="AEL_1110">#REF!</definedName>
    <definedName name="aFITRate">[2]assump!$G$143</definedName>
    <definedName name="aGasPrice">[2]assump!$G$45</definedName>
    <definedName name="ALL_CUST">#REF!</definedName>
    <definedName name="ALL_DEM">#REF!</definedName>
    <definedName name="ALLOC_02">#REF!</definedName>
    <definedName name="alloc_table">#REF!</definedName>
    <definedName name="aLUG">[2]assump!$G$43</definedName>
    <definedName name="amounts">#REF!</definedName>
    <definedName name="amt">'[4]Rpt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l">#REF!</definedName>
    <definedName name="Base_Case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ase_Volume">#REF!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>#REF!</definedName>
    <definedName name="bu">[3]summary!$B$2:$B$3577</definedName>
    <definedName name="CapAct">[6]CapBud!$A$40:$EA$44</definedName>
    <definedName name="CapBud">[6]CapBud!$A$20:$EA$38</definedName>
    <definedName name="CaseName">[2]assump!$D$4</definedName>
    <definedName name="Category_Report">#REF!</definedName>
    <definedName name="CC_Spread">'[7]Tech Serv Mgr Data Entry'!$C$53:$I$133</definedName>
    <definedName name="chancom">[8]Columbus04!#REF!</definedName>
    <definedName name="chanpa">[8]Columbus04!#REF!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">[2]assump!$G$92:$G$131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cwip">#REF!</definedName>
    <definedName name="cy_act">#REF!</definedName>
    <definedName name="cy_bud">#REF!</definedName>
    <definedName name="cy_v_bud">#REF!</definedName>
    <definedName name="cy_v_py">#REF!</definedName>
    <definedName name="cyact">[9]Graph!#REF!</definedName>
    <definedName name="cybud">[9]Graph!#REF!</definedName>
    <definedName name="data">#REF!</definedName>
    <definedName name="data_16">#REF!</definedName>
    <definedName name="data2">#REF!</definedName>
    <definedName name="_xlnm.Database">#REF!</definedName>
    <definedName name="DATE">#REF!</definedName>
    <definedName name="Date_Range">#REF!</definedName>
    <definedName name="days">#REF!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mand">[2]assump!$H$92:$H$131</definedName>
    <definedName name="DEPRECIATION">#REF!</definedName>
    <definedName name="DESIGN_A">#REF!</definedName>
    <definedName name="DESIGN_B">#REF!</definedName>
    <definedName name="Detail_Report">#REF!</definedName>
    <definedName name="eb">#REF!</definedName>
    <definedName name="ENERGAS_1080">#REF!</definedName>
    <definedName name="ENERGAS_1110">#REF!</definedName>
    <definedName name="EPSData">[10]EssEPS!$A$8:$CJ$45</definedName>
    <definedName name="EXH_1">#REF!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expense_allocator">[11]Scenarios!$H$31</definedName>
    <definedName name="Fedtaxrate">'[12]WP B9-1'!#REF!</definedName>
    <definedName name="FIND">#REF!</definedName>
    <definedName name="FIT_RATE">#REF!</definedName>
    <definedName name="FIVE">#REF!</definedName>
    <definedName name="flag">#REF!</definedName>
    <definedName name="flag_16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OEXP_MVG">[13]Input!$D$51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>#REF!</definedName>
    <definedName name="GREELEY_1110">#REF!</definedName>
    <definedName name="GRSPLT_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'[14]080 - April 1080 activity'!#REF!</definedName>
    <definedName name="infl05">#REF!</definedName>
    <definedName name="infl06">#REF!</definedName>
    <definedName name="inrease_vols">#REF!,#REF!,#REF!,#REF!,#REF!,#REF!,#REF!</definedName>
    <definedName name="INTER_DEM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jk">#REF!</definedName>
    <definedName name="labor05">#REF!</definedName>
    <definedName name="labor06">#REF!</definedName>
    <definedName name="LOAD_">#REF!</definedName>
    <definedName name="lookup">#REF!</definedName>
    <definedName name="lu">'[4]Rpt 1033-Feb05-Deprec. Exp.'!$J$3:$J$1706</definedName>
    <definedName name="lu_bu">#REF!</definedName>
    <definedName name="lut">'[1]adjustment 3'!$M$4:$M$371</definedName>
    <definedName name="LVS">#REF!</definedName>
    <definedName name="LVS_NC_FIRM">#REF!</definedName>
    <definedName name="LVS_NC_INTER">#REF!</definedName>
    <definedName name="LVS_WACOG">#REF!</definedName>
    <definedName name="MACROS">#REF!</definedName>
    <definedName name="Main_menu">#REF!</definedName>
    <definedName name="MAINS">#REF!</definedName>
    <definedName name="Margin_Rates">#REF!</definedName>
    <definedName name="medinfl05">#REF!</definedName>
    <definedName name="medinfl06">#REF!</definedName>
    <definedName name="METERS">#REF!</definedName>
    <definedName name="misc">#REF!</definedName>
    <definedName name="mo">[3]summary!$A$2:$A$3577</definedName>
    <definedName name="MTX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Bulk_Trans">[2]assump!$G$130:$L$130</definedName>
    <definedName name="NC_FIRM">#REF!</definedName>
    <definedName name="NC_INTER">#REF!</definedName>
    <definedName name="NC_T3">#REF!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ormal_Degree_Days">#REF!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NE">#REF!</definedName>
    <definedName name="OpCo_Factor">[11]Scenarios!#REF!</definedName>
    <definedName name="OPEB05">#REF!</definedName>
    <definedName name="OPEB06">#REF!</definedName>
    <definedName name="OUT_C1_R1_0__5Y">#REF!</definedName>
    <definedName name="OVER">#REF!</definedName>
    <definedName name="pa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[15]P05ratebase3!#REF!</definedName>
    <definedName name="PAGE_6">#REF!</definedName>
    <definedName name="PAGE_6_1">[15]P06gascost!#REF!</definedName>
    <definedName name="PAGE_7">#REF!</definedName>
    <definedName name="PAGE_7_1">[15]P07gascost2!#REF!</definedName>
    <definedName name="PAGE_8">#REF!</definedName>
    <definedName name="PAGE_8_1">[15]P08storage!#REF!</definedName>
    <definedName name="PAGE_9">#REF!</definedName>
    <definedName name="PAGE_9_1">[15]P09storage2!#REF!</definedName>
    <definedName name="PD">#REF!</definedName>
    <definedName name="PDB">#REF!</definedName>
    <definedName name="PDR">#REF!</definedName>
    <definedName name="PDW">#REF!</definedName>
    <definedName name="Planit_Data_Entry">#REF!</definedName>
    <definedName name="PRIME">#REF!</definedName>
    <definedName name="PRINT">#REF!</definedName>
    <definedName name="_xlnm.Print_Area" localSheetId="3">'Capital Spending'!$B$1:$V$21</definedName>
    <definedName name="Print_Area_MI">'[16]Short Summary'!$A$7:$E$64</definedName>
    <definedName name="_xlnm.Print_Titles" localSheetId="0">'Gross Plant'!$A:$B,'Gross Plant'!$4:$5</definedName>
    <definedName name="_xlnm.Print_Titles" localSheetId="2">'Net Plant'!$A:$B,'Net Plant'!$4:$5</definedName>
    <definedName name="_xlnm.Print_Titles" localSheetId="1">Reserve!$A:$B,Reserve!$4:$5</definedName>
    <definedName name="Print_Titles_MI">#REF!</definedName>
    <definedName name="PROPERTY">#REF!</definedName>
    <definedName name="py_act">#REF!</definedName>
    <definedName name="pyact">[9]Graph!#REF!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pt_all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CorePipeline">[2]consol!$T$3:$AA$44,[2]consol!#REF!,[2]consol!$T$46:$AA$100,[2]consol!$T$103:$AA$114</definedName>
    <definedName name="rpt_DistributionSystems">[2]consol!$K$3:$R$44,[2]consol!#REF!,[2]consol!$K$46:$R$100,[2]consol!$K$103:$R$114</definedName>
    <definedName name="rpt_Network">'[5]TXU model'!$Z$3:$AH$44,'[5]TXU model'!#REF!,'[5]TXU model'!$Z$46:$AH$100</definedName>
    <definedName name="rpt_Property_Additions">'[5]TXU model'!$G$383:$L$409,'[5]TXU model'!#REF!,'[5]TXU model'!#REF!</definedName>
    <definedName name="rpt_Rev">'[5]TXU model'!$G$117:$L$164,'[5]TXU model'!#REF!,'[5]TXU model'!#REF!</definedName>
    <definedName name="rpt_TXUDistribution">'[5]TXU model'!$B$3:$L$44,'[5]TXU model'!#REF!,'[5]TXU model'!$B$46:$L$100,'[5]TXU model'!$B$104:$L$113,'[5]TXU model'!$B$117:$L$169,'[5]TXU model'!$B$235:$L$252,'[5]TXU model'!$B$254:$L$300,'[5]TXU model'!$B$303:$L$341,'[5]TXU model'!$B$343:$L$381,'[5]TXU model'!$B$383:$L$409</definedName>
    <definedName name="rpt_TXUGAS">[2]consol!$B$3:$I$44,[2]consol!#REF!,[2]consol!$B$46:$I$100,[2]consol!$B$103:$I$114</definedName>
    <definedName name="rpt_TXUPipeline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_table">#REF!</definedName>
    <definedName name="SALES">#REF!</definedName>
    <definedName name="SEBP05">#REF!</definedName>
    <definedName name="SEBP06">#REF!</definedName>
    <definedName name="segment">[17]Macro!$M$1:$N$15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pread_Method">'[7]Tech Serv Mgr Data Entry'!$E$34:$Q$40</definedName>
    <definedName name="SS2005INFL">'[12]WP B9-1'!#REF!</definedName>
    <definedName name="SS2006INFL">'[12]WP B9-1'!#REF!</definedName>
    <definedName name="SSEXP_MVG">[13]Input!$D$43</definedName>
    <definedName name="SSEXP_PROFORMA">'[18]DATA INPUT'!$D$45</definedName>
    <definedName name="Statetax">'[12]WP B9-1'!#REF!</definedName>
    <definedName name="Summary">#REF!</definedName>
    <definedName name="T3T">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sk">#REF!</definedName>
    <definedName name="TAX_FED">#REF!</definedName>
    <definedName name="TAX_STATE">#REF!</definedName>
    <definedName name="TAX_WKG">#REF!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'[19]Jurisdiction Input'!$B$7</definedName>
    <definedName name="TLIG_1080">#REF!</definedName>
    <definedName name="Total_Customer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>#REF!</definedName>
    <definedName name="UCG_1080">#REF!</definedName>
    <definedName name="UCG_1110">#REF!</definedName>
    <definedName name="Update_Base_Case">[11]Scenarios!#REF!</definedName>
    <definedName name="usethisone">#REF!</definedName>
    <definedName name="V">#REF!</definedName>
    <definedName name="VOL_A">#REF!</definedName>
    <definedName name="W_GAS">#REF!</definedName>
    <definedName name="WINTER">#REF!</definedName>
    <definedName name="WKG_1080">#REF!</definedName>
    <definedName name="WKG_1110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4_1">#REF!</definedName>
    <definedName name="WP_2_4_3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0FC12605_5CAB_4F55_B5E4_F7C77A9DA198_.wvu.PrintArea" localSheetId="2" hidden="1">'Net Plant'!$A$1:$AD$191</definedName>
    <definedName name="Z_0FC12605_5CAB_4F55_B5E4_F7C77A9DA198_.wvu.PrintTitles" localSheetId="0" hidden="1">'Gross Plant'!$A:$B,'Gross Plant'!$1:$5</definedName>
    <definedName name="Z_0FC12605_5CAB_4F55_B5E4_F7C77A9DA198_.wvu.PrintTitles" localSheetId="2" hidden="1">'Net Plant'!$A:$B,'Net Plant'!$1:$5</definedName>
    <definedName name="Z_0FC12605_5CAB_4F55_B5E4_F7C77A9DA198_.wvu.PrintTitles" localSheetId="1" hidden="1">Reserve!$A:$B,Reserve!$1:$5</definedName>
    <definedName name="Z_23F18827_7997_11D6_8750_00508BD3B3BA_.wvu.Cols" hidden="1">#REF!,#REF!</definedName>
    <definedName name="Z_23F18827_7997_11D6_8750_00508BD3B3BA_.wvu.PrintArea" hidden="1">#REF!</definedName>
  </definedNames>
  <calcPr calcId="152511"/>
</workbook>
</file>

<file path=xl/calcChain.xml><?xml version="1.0" encoding="utf-8"?>
<calcChain xmlns="http://schemas.openxmlformats.org/spreadsheetml/2006/main">
  <c r="AG206" i="1" l="1"/>
  <c r="BI206" i="1"/>
  <c r="BJ206" i="1"/>
  <c r="CL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DF206" i="1"/>
  <c r="DG206" i="1"/>
  <c r="DH206" i="1"/>
  <c r="DI206" i="1"/>
  <c r="DJ206" i="1"/>
  <c r="DK206" i="1"/>
  <c r="DL206" i="1"/>
  <c r="DM206" i="1"/>
  <c r="BL205" i="2" l="1"/>
  <c r="CN205" i="2"/>
  <c r="CU205" i="2"/>
  <c r="CV205" i="2"/>
  <c r="CW205" i="2"/>
  <c r="CX205" i="2"/>
  <c r="CY205" i="2"/>
  <c r="CZ205" i="2"/>
  <c r="DA205" i="2"/>
  <c r="DB205" i="2"/>
  <c r="DC205" i="2"/>
  <c r="DD205" i="2"/>
  <c r="DE205" i="2"/>
  <c r="DF205" i="2"/>
  <c r="DG205" i="2"/>
  <c r="DH205" i="2"/>
  <c r="DI205" i="2"/>
  <c r="DJ205" i="2"/>
  <c r="DK205" i="2"/>
  <c r="DL205" i="2"/>
  <c r="DM205" i="2"/>
  <c r="DN205" i="2"/>
  <c r="DO205" i="2"/>
  <c r="DP205" i="2"/>
  <c r="BL200" i="2" l="1"/>
  <c r="CN200" i="2"/>
  <c r="CU200" i="2"/>
  <c r="CV200" i="2"/>
  <c r="CW200" i="2"/>
  <c r="CX200" i="2"/>
  <c r="CY200" i="2"/>
  <c r="CZ200" i="2"/>
  <c r="DA200" i="2"/>
  <c r="DB200" i="2"/>
  <c r="DC200" i="2"/>
  <c r="DD200" i="2"/>
  <c r="DE200" i="2"/>
  <c r="DF200" i="2"/>
  <c r="DG200" i="2"/>
  <c r="DH200" i="2"/>
  <c r="DI200" i="2"/>
  <c r="DJ200" i="2"/>
  <c r="DK200" i="2"/>
  <c r="DL200" i="2"/>
  <c r="DM200" i="2"/>
  <c r="DN200" i="2"/>
  <c r="DO200" i="2"/>
  <c r="DP200" i="2"/>
  <c r="BL202" i="2"/>
  <c r="CN202" i="2"/>
  <c r="CU202" i="2"/>
  <c r="CV202" i="2"/>
  <c r="CW202" i="2"/>
  <c r="CX202" i="2"/>
  <c r="CY202" i="2"/>
  <c r="CZ202" i="2"/>
  <c r="DA202" i="2"/>
  <c r="DB202" i="2"/>
  <c r="DC202" i="2"/>
  <c r="DD202" i="2"/>
  <c r="DE202" i="2"/>
  <c r="DF202" i="2"/>
  <c r="DG202" i="2"/>
  <c r="DH202" i="2"/>
  <c r="DI202" i="2"/>
  <c r="DJ202" i="2"/>
  <c r="DK202" i="2"/>
  <c r="DL202" i="2"/>
  <c r="DM202" i="2"/>
  <c r="DN202" i="2"/>
  <c r="DO202" i="2"/>
  <c r="DP202" i="2"/>
  <c r="BL197" i="2" l="1"/>
  <c r="CN197" i="2"/>
  <c r="CU197" i="2"/>
  <c r="CV197" i="2"/>
  <c r="CW197" i="2"/>
  <c r="CX197" i="2"/>
  <c r="CY197" i="2"/>
  <c r="CZ197" i="2"/>
  <c r="DA197" i="2"/>
  <c r="DB197" i="2"/>
  <c r="DC197" i="2"/>
  <c r="DD197" i="2"/>
  <c r="DE197" i="2"/>
  <c r="DF197" i="2"/>
  <c r="DG197" i="2"/>
  <c r="DH197" i="2"/>
  <c r="DI197" i="2"/>
  <c r="DJ197" i="2"/>
  <c r="DK197" i="2"/>
  <c r="DL197" i="2"/>
  <c r="DM197" i="2"/>
  <c r="DN197" i="2"/>
  <c r="DO197" i="2"/>
  <c r="DP197" i="2"/>
  <c r="BL198" i="2"/>
  <c r="CN198" i="2"/>
  <c r="CU198" i="2"/>
  <c r="CV198" i="2"/>
  <c r="CW198" i="2"/>
  <c r="CX198" i="2"/>
  <c r="CY198" i="2"/>
  <c r="CZ198" i="2"/>
  <c r="DA198" i="2"/>
  <c r="DB198" i="2"/>
  <c r="DC198" i="2"/>
  <c r="DD198" i="2"/>
  <c r="DE198" i="2"/>
  <c r="DF198" i="2"/>
  <c r="DG198" i="2"/>
  <c r="DH198" i="2"/>
  <c r="DI198" i="2"/>
  <c r="DJ198" i="2"/>
  <c r="DK198" i="2"/>
  <c r="DL198" i="2"/>
  <c r="DM198" i="2"/>
  <c r="DN198" i="2"/>
  <c r="DO198" i="2"/>
  <c r="DP198" i="2"/>
  <c r="BL199" i="2"/>
  <c r="CN199" i="2"/>
  <c r="CU199" i="2"/>
  <c r="CV199" i="2"/>
  <c r="CW199" i="2"/>
  <c r="CX199" i="2"/>
  <c r="CY199" i="2"/>
  <c r="CZ199" i="2"/>
  <c r="DA199" i="2"/>
  <c r="DB199" i="2"/>
  <c r="DC199" i="2"/>
  <c r="DD199" i="2"/>
  <c r="DE199" i="2"/>
  <c r="DF199" i="2"/>
  <c r="DG199" i="2"/>
  <c r="DH199" i="2"/>
  <c r="DI199" i="2"/>
  <c r="DJ199" i="2"/>
  <c r="DK199" i="2"/>
  <c r="DL199" i="2"/>
  <c r="DM199" i="2"/>
  <c r="DN199" i="2"/>
  <c r="DO199" i="2"/>
  <c r="DP199" i="2"/>
  <c r="BL201" i="2"/>
  <c r="CN201" i="2"/>
  <c r="CU201" i="2"/>
  <c r="CV201" i="2"/>
  <c r="CW201" i="2"/>
  <c r="CX201" i="2"/>
  <c r="CY201" i="2"/>
  <c r="CZ201" i="2"/>
  <c r="DA201" i="2"/>
  <c r="DB201" i="2"/>
  <c r="DC201" i="2"/>
  <c r="DD201" i="2"/>
  <c r="DE201" i="2"/>
  <c r="DF201" i="2"/>
  <c r="DG201" i="2"/>
  <c r="DH201" i="2"/>
  <c r="DI201" i="2"/>
  <c r="DJ201" i="2"/>
  <c r="DK201" i="2"/>
  <c r="DL201" i="2"/>
  <c r="DM201" i="2"/>
  <c r="DN201" i="2"/>
  <c r="DO201" i="2"/>
  <c r="DP201" i="2"/>
  <c r="AG198" i="1"/>
  <c r="BI198" i="1"/>
  <c r="BJ198" i="1"/>
  <c r="CL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H198" i="1"/>
  <c r="DI198" i="1"/>
  <c r="DJ198" i="1"/>
  <c r="DK198" i="1"/>
  <c r="DL198" i="1"/>
  <c r="DM198" i="1"/>
  <c r="AG199" i="1"/>
  <c r="BI199" i="1"/>
  <c r="BJ199" i="1"/>
  <c r="CL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J199" i="1"/>
  <c r="DK199" i="1"/>
  <c r="DL199" i="1"/>
  <c r="DM199" i="1"/>
  <c r="AG200" i="1"/>
  <c r="BI200" i="1"/>
  <c r="BJ200" i="1"/>
  <c r="CL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DK200" i="1"/>
  <c r="DL200" i="1"/>
  <c r="DM200" i="1"/>
  <c r="AG201" i="1"/>
  <c r="BI201" i="1"/>
  <c r="BJ201" i="1"/>
  <c r="CL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DE201" i="1"/>
  <c r="DF201" i="1"/>
  <c r="DG201" i="1"/>
  <c r="DH201" i="1"/>
  <c r="DI201" i="1"/>
  <c r="DJ201" i="1"/>
  <c r="DK201" i="1"/>
  <c r="DL201" i="1"/>
  <c r="DM201" i="1"/>
  <c r="AG202" i="1"/>
  <c r="BI202" i="1"/>
  <c r="BJ202" i="1"/>
  <c r="CL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G202" i="1"/>
  <c r="DH202" i="1"/>
  <c r="DI202" i="1"/>
  <c r="DJ202" i="1"/>
  <c r="DK202" i="1"/>
  <c r="DL202" i="1"/>
  <c r="DM202" i="1"/>
  <c r="AG203" i="1"/>
  <c r="BI203" i="1"/>
  <c r="BJ203" i="1"/>
  <c r="CL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DF203" i="1"/>
  <c r="DG203" i="1"/>
  <c r="DH203" i="1"/>
  <c r="DI203" i="1"/>
  <c r="DJ203" i="1"/>
  <c r="DK203" i="1"/>
  <c r="DL203" i="1"/>
  <c r="DM203" i="1"/>
  <c r="AH33" i="2" l="1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I32" i="2"/>
  <c r="AH32" i="2"/>
  <c r="BK154" i="2" l="1"/>
  <c r="BK155" i="2"/>
  <c r="BK140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H96" i="2"/>
  <c r="AH97" i="2"/>
  <c r="AH98" i="2"/>
  <c r="AH99" i="2"/>
  <c r="AH100" i="2"/>
  <c r="AH101" i="2"/>
  <c r="AH102" i="2"/>
  <c r="AH103" i="2"/>
  <c r="AH104" i="2"/>
  <c r="AH105" i="2"/>
  <c r="AH106" i="2"/>
  <c r="AH95" i="2"/>
  <c r="AH85" i="2"/>
  <c r="AH86" i="2"/>
  <c r="AH87" i="2"/>
  <c r="AH88" i="2"/>
  <c r="AH89" i="2"/>
  <c r="AH90" i="2"/>
  <c r="AH91" i="2"/>
  <c r="AH92" i="2"/>
  <c r="AH93" i="2"/>
  <c r="AH94" i="2"/>
  <c r="AH84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H189" i="2"/>
  <c r="AH188" i="2"/>
  <c r="AH187" i="2"/>
  <c r="AH168" i="2"/>
  <c r="AH167" i="2"/>
  <c r="AH166" i="2"/>
  <c r="AH165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74" i="2"/>
  <c r="AH170" i="2"/>
  <c r="AH171" i="2"/>
  <c r="AH172" i="2"/>
  <c r="AH173" i="2"/>
  <c r="AH169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47" i="2"/>
  <c r="Q12" i="4" l="1"/>
  <c r="R12" i="4"/>
  <c r="S12" i="4"/>
  <c r="T12" i="4"/>
  <c r="U12" i="4"/>
  <c r="P12" i="4"/>
  <c r="E188" i="2" l="1"/>
  <c r="DR186" i="2"/>
  <c r="DS186" i="2"/>
  <c r="DT186" i="2"/>
  <c r="DU186" i="2"/>
  <c r="DV186" i="2"/>
  <c r="DQ186" i="2"/>
  <c r="K223" i="1" l="1"/>
  <c r="J223" i="1"/>
  <c r="I223" i="1"/>
  <c r="H223" i="1"/>
  <c r="G223" i="1"/>
  <c r="F223" i="1"/>
  <c r="E223" i="1"/>
  <c r="K222" i="1"/>
  <c r="J222" i="1"/>
  <c r="I222" i="1"/>
  <c r="H222" i="1"/>
  <c r="G222" i="1"/>
  <c r="F222" i="1"/>
  <c r="E222" i="1"/>
  <c r="K219" i="1"/>
  <c r="J219" i="1"/>
  <c r="I219" i="1"/>
  <c r="H219" i="1"/>
  <c r="G219" i="1"/>
  <c r="F219" i="1"/>
  <c r="E219" i="1"/>
  <c r="K218" i="1"/>
  <c r="J218" i="1"/>
  <c r="I218" i="1"/>
  <c r="H218" i="1"/>
  <c r="G218" i="1"/>
  <c r="F218" i="1"/>
  <c r="E218" i="1"/>
  <c r="K215" i="1"/>
  <c r="J215" i="1"/>
  <c r="I215" i="1"/>
  <c r="H215" i="1"/>
  <c r="G215" i="1"/>
  <c r="F215" i="1"/>
  <c r="E215" i="1"/>
  <c r="K214" i="1"/>
  <c r="J214" i="1"/>
  <c r="I214" i="1"/>
  <c r="H214" i="1"/>
  <c r="G214" i="1"/>
  <c r="F214" i="1"/>
  <c r="E214" i="1"/>
  <c r="K211" i="1"/>
  <c r="J211" i="1"/>
  <c r="I211" i="1"/>
  <c r="H211" i="1"/>
  <c r="G211" i="1"/>
  <c r="F211" i="1"/>
  <c r="E211" i="1"/>
  <c r="K210" i="1"/>
  <c r="J210" i="1"/>
  <c r="I210" i="1"/>
  <c r="H210" i="1"/>
  <c r="G210" i="1"/>
  <c r="F210" i="1"/>
  <c r="E210" i="1"/>
  <c r="DR112" i="2" l="1"/>
  <c r="DS112" i="2"/>
  <c r="DT112" i="2"/>
  <c r="DU112" i="2"/>
  <c r="DV112" i="2"/>
  <c r="DR113" i="2"/>
  <c r="DS113" i="2"/>
  <c r="DT113" i="2"/>
  <c r="DU113" i="2"/>
  <c r="DV113" i="2"/>
  <c r="DR114" i="2"/>
  <c r="DS114" i="2"/>
  <c r="DT114" i="2"/>
  <c r="DU114" i="2"/>
  <c r="DV114" i="2"/>
  <c r="DR115" i="2"/>
  <c r="DS115" i="2"/>
  <c r="DT115" i="2"/>
  <c r="DU115" i="2"/>
  <c r="DV115" i="2"/>
  <c r="DR116" i="2"/>
  <c r="DS116" i="2"/>
  <c r="DT116" i="2"/>
  <c r="DU116" i="2"/>
  <c r="DV116" i="2"/>
  <c r="DR117" i="2"/>
  <c r="DS117" i="2"/>
  <c r="DT117" i="2"/>
  <c r="DU117" i="2"/>
  <c r="DV117" i="2"/>
  <c r="DR118" i="2"/>
  <c r="DS118" i="2"/>
  <c r="DT118" i="2"/>
  <c r="DU118" i="2"/>
  <c r="DV118" i="2"/>
  <c r="DR119" i="2"/>
  <c r="DS119" i="2"/>
  <c r="DT119" i="2"/>
  <c r="DU119" i="2"/>
  <c r="DV119" i="2"/>
  <c r="DR120" i="2"/>
  <c r="DS120" i="2"/>
  <c r="DT120" i="2"/>
  <c r="DU120" i="2"/>
  <c r="DV120" i="2"/>
  <c r="DR121" i="2"/>
  <c r="DS121" i="2"/>
  <c r="DT121" i="2"/>
  <c r="DU121" i="2"/>
  <c r="DV121" i="2"/>
  <c r="DR122" i="2"/>
  <c r="DS122" i="2"/>
  <c r="DT122" i="2"/>
  <c r="DU122" i="2"/>
  <c r="DV122" i="2"/>
  <c r="DR123" i="2"/>
  <c r="DS123" i="2"/>
  <c r="DT123" i="2"/>
  <c r="DU123" i="2"/>
  <c r="DV123" i="2"/>
  <c r="DR124" i="2"/>
  <c r="DS124" i="2"/>
  <c r="DT124" i="2"/>
  <c r="DU124" i="2"/>
  <c r="DV124" i="2"/>
  <c r="DR125" i="2"/>
  <c r="DS125" i="2"/>
  <c r="DT125" i="2"/>
  <c r="DU125" i="2"/>
  <c r="DV125" i="2"/>
  <c r="DR126" i="2"/>
  <c r="DS126" i="2"/>
  <c r="DT126" i="2"/>
  <c r="DU126" i="2"/>
  <c r="DV126" i="2"/>
  <c r="DR127" i="2"/>
  <c r="DS127" i="2"/>
  <c r="DT127" i="2"/>
  <c r="DU127" i="2"/>
  <c r="DV127" i="2"/>
  <c r="DR128" i="2"/>
  <c r="DS128" i="2"/>
  <c r="DT128" i="2"/>
  <c r="DU128" i="2"/>
  <c r="DV128" i="2"/>
  <c r="DR129" i="2"/>
  <c r="DS129" i="2"/>
  <c r="DT129" i="2"/>
  <c r="DU129" i="2"/>
  <c r="DV129" i="2"/>
  <c r="DR130" i="2"/>
  <c r="DS130" i="2"/>
  <c r="DT130" i="2"/>
  <c r="DU130" i="2"/>
  <c r="DV130" i="2"/>
  <c r="DR131" i="2"/>
  <c r="DS131" i="2"/>
  <c r="DT131" i="2"/>
  <c r="DU131" i="2"/>
  <c r="DV131" i="2"/>
  <c r="DR132" i="2"/>
  <c r="DS132" i="2"/>
  <c r="DT132" i="2"/>
  <c r="DU132" i="2"/>
  <c r="DV132" i="2"/>
  <c r="DR133" i="2"/>
  <c r="DS133" i="2"/>
  <c r="DT133" i="2"/>
  <c r="DU133" i="2"/>
  <c r="DV133" i="2"/>
  <c r="DR134" i="2"/>
  <c r="DS134" i="2"/>
  <c r="DT134" i="2"/>
  <c r="DU134" i="2"/>
  <c r="DV134" i="2"/>
  <c r="DR135" i="2"/>
  <c r="DS135" i="2"/>
  <c r="DT135" i="2"/>
  <c r="DU135" i="2"/>
  <c r="DV135" i="2"/>
  <c r="DR136" i="2"/>
  <c r="DS136" i="2"/>
  <c r="DT136" i="2"/>
  <c r="DU136" i="2"/>
  <c r="DV136" i="2"/>
  <c r="DR137" i="2"/>
  <c r="DS137" i="2"/>
  <c r="DT137" i="2"/>
  <c r="DU137" i="2"/>
  <c r="DV137" i="2"/>
  <c r="DR138" i="2"/>
  <c r="DS138" i="2"/>
  <c r="DT138" i="2"/>
  <c r="DU138" i="2"/>
  <c r="DV138" i="2"/>
  <c r="DR139" i="2"/>
  <c r="DS139" i="2"/>
  <c r="DT139" i="2"/>
  <c r="DU139" i="2"/>
  <c r="DV139" i="2"/>
  <c r="DR141" i="2"/>
  <c r="DS141" i="2"/>
  <c r="DT141" i="2"/>
  <c r="DU141" i="2"/>
  <c r="DV141" i="2"/>
  <c r="DR142" i="2"/>
  <c r="DS142" i="2"/>
  <c r="DT142" i="2"/>
  <c r="DU142" i="2"/>
  <c r="DV142" i="2"/>
  <c r="DR143" i="2"/>
  <c r="DS143" i="2"/>
  <c r="DT143" i="2"/>
  <c r="DU143" i="2"/>
  <c r="DV143" i="2"/>
  <c r="DR144" i="2"/>
  <c r="DS144" i="2"/>
  <c r="DT144" i="2"/>
  <c r="DU144" i="2"/>
  <c r="DV144" i="2"/>
  <c r="DR145" i="2"/>
  <c r="DS145" i="2"/>
  <c r="DT145" i="2"/>
  <c r="DU145" i="2"/>
  <c r="DV145" i="2"/>
  <c r="DR146" i="2"/>
  <c r="DS146" i="2"/>
  <c r="DT146" i="2"/>
  <c r="DU146" i="2"/>
  <c r="DV146" i="2"/>
  <c r="DR147" i="2"/>
  <c r="DS147" i="2"/>
  <c r="DT147" i="2"/>
  <c r="DU147" i="2"/>
  <c r="DV147" i="2"/>
  <c r="DR148" i="2"/>
  <c r="DS148" i="2"/>
  <c r="DT148" i="2"/>
  <c r="DU148" i="2"/>
  <c r="DV148" i="2"/>
  <c r="DR149" i="2"/>
  <c r="DS149" i="2"/>
  <c r="DT149" i="2"/>
  <c r="DU149" i="2"/>
  <c r="DV149" i="2"/>
  <c r="DR150" i="2"/>
  <c r="DS150" i="2"/>
  <c r="DT150" i="2"/>
  <c r="DU150" i="2"/>
  <c r="DV150" i="2"/>
  <c r="DR151" i="2"/>
  <c r="DS151" i="2"/>
  <c r="DT151" i="2"/>
  <c r="DU151" i="2"/>
  <c r="DV151" i="2"/>
  <c r="DR152" i="2"/>
  <c r="DS152" i="2"/>
  <c r="DT152" i="2"/>
  <c r="DU152" i="2"/>
  <c r="DV152" i="2"/>
  <c r="DR153" i="2"/>
  <c r="DS153" i="2"/>
  <c r="DT153" i="2"/>
  <c r="DU153" i="2"/>
  <c r="DV153" i="2"/>
  <c r="DR156" i="2"/>
  <c r="DS156" i="2"/>
  <c r="DT156" i="2"/>
  <c r="DU156" i="2"/>
  <c r="DV156" i="2"/>
  <c r="DR157" i="2"/>
  <c r="DS157" i="2"/>
  <c r="DT157" i="2"/>
  <c r="DU157" i="2"/>
  <c r="DV157" i="2"/>
  <c r="DR158" i="2"/>
  <c r="DS158" i="2"/>
  <c r="DT158" i="2"/>
  <c r="DU158" i="2"/>
  <c r="DV158" i="2"/>
  <c r="DR159" i="2"/>
  <c r="DS159" i="2"/>
  <c r="DT159" i="2"/>
  <c r="DU159" i="2"/>
  <c r="DV159" i="2"/>
  <c r="DR160" i="2"/>
  <c r="DS160" i="2"/>
  <c r="DT160" i="2"/>
  <c r="DU160" i="2"/>
  <c r="DV160" i="2"/>
  <c r="DR161" i="2"/>
  <c r="DS161" i="2"/>
  <c r="DT161" i="2"/>
  <c r="DU161" i="2"/>
  <c r="DV161" i="2"/>
  <c r="DR162" i="2"/>
  <c r="DS162" i="2"/>
  <c r="DT162" i="2"/>
  <c r="DU162" i="2"/>
  <c r="DV162" i="2"/>
  <c r="DR163" i="2"/>
  <c r="DS163" i="2"/>
  <c r="DT163" i="2"/>
  <c r="DU163" i="2"/>
  <c r="DV163" i="2"/>
  <c r="DR164" i="2"/>
  <c r="DS164" i="2"/>
  <c r="DT164" i="2"/>
  <c r="DU164" i="2"/>
  <c r="DV164" i="2"/>
  <c r="DR165" i="2"/>
  <c r="DS165" i="2"/>
  <c r="DT165" i="2"/>
  <c r="DU165" i="2"/>
  <c r="DV165" i="2"/>
  <c r="DR166" i="2"/>
  <c r="DS166" i="2"/>
  <c r="DT166" i="2"/>
  <c r="DU166" i="2"/>
  <c r="DV166" i="2"/>
  <c r="DR167" i="2"/>
  <c r="DS167" i="2"/>
  <c r="DT167" i="2"/>
  <c r="DU167" i="2"/>
  <c r="DV167" i="2"/>
  <c r="DR168" i="2"/>
  <c r="DS168" i="2"/>
  <c r="DT168" i="2"/>
  <c r="DU168" i="2"/>
  <c r="DV168" i="2"/>
  <c r="DR169" i="2"/>
  <c r="DS169" i="2"/>
  <c r="DT169" i="2"/>
  <c r="DU169" i="2"/>
  <c r="DV169" i="2"/>
  <c r="DR170" i="2"/>
  <c r="DS170" i="2"/>
  <c r="DT170" i="2"/>
  <c r="DU170" i="2"/>
  <c r="DV170" i="2"/>
  <c r="DR171" i="2"/>
  <c r="DS171" i="2"/>
  <c r="DT171" i="2"/>
  <c r="DU171" i="2"/>
  <c r="DV171" i="2"/>
  <c r="DR172" i="2"/>
  <c r="DS172" i="2"/>
  <c r="DT172" i="2"/>
  <c r="DU172" i="2"/>
  <c r="DV172" i="2"/>
  <c r="DR173" i="2"/>
  <c r="DS173" i="2"/>
  <c r="DT173" i="2"/>
  <c r="DU173" i="2"/>
  <c r="DV173" i="2"/>
  <c r="DR174" i="2"/>
  <c r="DS174" i="2"/>
  <c r="DT174" i="2"/>
  <c r="DU174" i="2"/>
  <c r="DV174" i="2"/>
  <c r="DR175" i="2"/>
  <c r="DS175" i="2"/>
  <c r="DT175" i="2"/>
  <c r="DU175" i="2"/>
  <c r="DV175" i="2"/>
  <c r="DR176" i="2"/>
  <c r="DS176" i="2"/>
  <c r="DT176" i="2"/>
  <c r="DU176" i="2"/>
  <c r="DV176" i="2"/>
  <c r="DR177" i="2"/>
  <c r="DS177" i="2"/>
  <c r="DT177" i="2"/>
  <c r="DU177" i="2"/>
  <c r="DV177" i="2"/>
  <c r="DR178" i="2"/>
  <c r="DS178" i="2"/>
  <c r="DT178" i="2"/>
  <c r="DU178" i="2"/>
  <c r="DV178" i="2"/>
  <c r="DR179" i="2"/>
  <c r="DS179" i="2"/>
  <c r="DT179" i="2"/>
  <c r="DU179" i="2"/>
  <c r="DV179" i="2"/>
  <c r="DR180" i="2"/>
  <c r="DS180" i="2"/>
  <c r="DT180" i="2"/>
  <c r="DU180" i="2"/>
  <c r="DV180" i="2"/>
  <c r="DR181" i="2"/>
  <c r="DS181" i="2"/>
  <c r="DT181" i="2"/>
  <c r="DU181" i="2"/>
  <c r="DV181" i="2"/>
  <c r="DR182" i="2"/>
  <c r="DS182" i="2"/>
  <c r="DT182" i="2"/>
  <c r="DU182" i="2"/>
  <c r="DV182" i="2"/>
  <c r="DR183" i="2"/>
  <c r="DS183" i="2"/>
  <c r="DT183" i="2"/>
  <c r="DU183" i="2"/>
  <c r="DV183" i="2"/>
  <c r="DR184" i="2"/>
  <c r="DS184" i="2"/>
  <c r="DT184" i="2"/>
  <c r="DU184" i="2"/>
  <c r="DV184" i="2"/>
  <c r="DR185" i="2"/>
  <c r="DS185" i="2"/>
  <c r="DT185" i="2"/>
  <c r="DU185" i="2"/>
  <c r="DV185" i="2"/>
  <c r="DR187" i="2"/>
  <c r="DS187" i="2"/>
  <c r="DT187" i="2"/>
  <c r="DU187" i="2"/>
  <c r="DV187" i="2"/>
  <c r="DR188" i="2"/>
  <c r="DS188" i="2"/>
  <c r="DT188" i="2"/>
  <c r="DU188" i="2"/>
  <c r="DV188" i="2"/>
  <c r="DR189" i="2"/>
  <c r="DS189" i="2"/>
  <c r="DT189" i="2"/>
  <c r="DU189" i="2"/>
  <c r="DV189" i="2"/>
  <c r="DR190" i="2"/>
  <c r="DS190" i="2"/>
  <c r="DT190" i="2"/>
  <c r="DU190" i="2"/>
  <c r="DV190" i="2"/>
  <c r="DR191" i="2"/>
  <c r="DS191" i="2"/>
  <c r="DT191" i="2"/>
  <c r="DU191" i="2"/>
  <c r="DV191" i="2"/>
  <c r="DQ190" i="2"/>
  <c r="DQ189" i="2"/>
  <c r="DQ188" i="2"/>
  <c r="DQ187" i="2"/>
  <c r="DQ184" i="2"/>
  <c r="DQ183" i="2"/>
  <c r="DQ174" i="2"/>
  <c r="DQ175" i="2"/>
  <c r="DQ176" i="2"/>
  <c r="DQ177" i="2"/>
  <c r="DQ178" i="2"/>
  <c r="DQ179" i="2"/>
  <c r="DQ173" i="2"/>
  <c r="DQ172" i="2"/>
  <c r="DQ118" i="2"/>
  <c r="DQ119" i="2"/>
  <c r="DQ120" i="2"/>
  <c r="DQ121" i="2"/>
  <c r="DQ122" i="2"/>
  <c r="DQ123" i="2"/>
  <c r="DQ124" i="2"/>
  <c r="DQ125" i="2"/>
  <c r="DQ126" i="2"/>
  <c r="DQ127" i="2"/>
  <c r="DQ128" i="2"/>
  <c r="DQ129" i="2"/>
  <c r="DQ130" i="2"/>
  <c r="DQ131" i="2"/>
  <c r="DQ132" i="2"/>
  <c r="DQ133" i="2"/>
  <c r="DQ134" i="2"/>
  <c r="DQ135" i="2"/>
  <c r="DQ136" i="2"/>
  <c r="DQ137" i="2"/>
  <c r="DQ138" i="2"/>
  <c r="DQ139" i="2"/>
  <c r="DQ141" i="2"/>
  <c r="DQ142" i="2"/>
  <c r="DQ143" i="2"/>
  <c r="DQ144" i="2"/>
  <c r="DQ145" i="2"/>
  <c r="DQ146" i="2"/>
  <c r="DQ147" i="2"/>
  <c r="DQ148" i="2"/>
  <c r="DQ149" i="2"/>
  <c r="DQ150" i="2"/>
  <c r="DQ151" i="2"/>
  <c r="DQ152" i="2"/>
  <c r="DQ153" i="2"/>
  <c r="DQ156" i="2"/>
  <c r="DQ157" i="2"/>
  <c r="DQ158" i="2"/>
  <c r="DQ159" i="2"/>
  <c r="DQ160" i="2"/>
  <c r="DQ161" i="2"/>
  <c r="DQ162" i="2"/>
  <c r="DQ163" i="2"/>
  <c r="DQ164" i="2"/>
  <c r="DQ165" i="2"/>
  <c r="DQ166" i="2"/>
  <c r="DQ167" i="2"/>
  <c r="DQ168" i="2"/>
  <c r="DQ169" i="2"/>
  <c r="DQ170" i="2"/>
  <c r="DQ171" i="2"/>
  <c r="DQ117" i="2"/>
  <c r="DQ113" i="2"/>
  <c r="DQ112" i="2"/>
  <c r="DR84" i="2"/>
  <c r="DS84" i="2"/>
  <c r="DT84" i="2"/>
  <c r="DU84" i="2"/>
  <c r="DV84" i="2"/>
  <c r="DR85" i="2"/>
  <c r="DS85" i="2"/>
  <c r="DT85" i="2"/>
  <c r="DU85" i="2"/>
  <c r="DV85" i="2"/>
  <c r="DR86" i="2"/>
  <c r="DS86" i="2"/>
  <c r="DT86" i="2"/>
  <c r="DU86" i="2"/>
  <c r="DV86" i="2"/>
  <c r="DR87" i="2"/>
  <c r="DS87" i="2"/>
  <c r="DT87" i="2"/>
  <c r="DU87" i="2"/>
  <c r="DV87" i="2"/>
  <c r="DR88" i="2"/>
  <c r="DS88" i="2"/>
  <c r="DT88" i="2"/>
  <c r="DU88" i="2"/>
  <c r="DV88" i="2"/>
  <c r="DR89" i="2"/>
  <c r="DS89" i="2"/>
  <c r="DT89" i="2"/>
  <c r="DU89" i="2"/>
  <c r="DV89" i="2"/>
  <c r="DR90" i="2"/>
  <c r="DS90" i="2"/>
  <c r="DT90" i="2"/>
  <c r="DU90" i="2"/>
  <c r="DV90" i="2"/>
  <c r="DR91" i="2"/>
  <c r="DS91" i="2"/>
  <c r="DT91" i="2"/>
  <c r="DU91" i="2"/>
  <c r="DV91" i="2"/>
  <c r="DR92" i="2"/>
  <c r="DS92" i="2"/>
  <c r="DT92" i="2"/>
  <c r="DU92" i="2"/>
  <c r="DV92" i="2"/>
  <c r="DR93" i="2"/>
  <c r="DS93" i="2"/>
  <c r="DT93" i="2"/>
  <c r="DU93" i="2"/>
  <c r="DV93" i="2"/>
  <c r="DR94" i="2"/>
  <c r="DS94" i="2"/>
  <c r="DT94" i="2"/>
  <c r="DU94" i="2"/>
  <c r="DV94" i="2"/>
  <c r="DR95" i="2"/>
  <c r="DS95" i="2"/>
  <c r="DT95" i="2"/>
  <c r="DU95" i="2"/>
  <c r="DV95" i="2"/>
  <c r="DR96" i="2"/>
  <c r="DS96" i="2"/>
  <c r="DT96" i="2"/>
  <c r="DU96" i="2"/>
  <c r="DV96" i="2"/>
  <c r="DR97" i="2"/>
  <c r="DS97" i="2"/>
  <c r="DT97" i="2"/>
  <c r="DU97" i="2"/>
  <c r="DV97" i="2"/>
  <c r="DR98" i="2"/>
  <c r="DS98" i="2"/>
  <c r="DT98" i="2"/>
  <c r="DU98" i="2"/>
  <c r="DV98" i="2"/>
  <c r="DR99" i="2"/>
  <c r="DS99" i="2"/>
  <c r="DT99" i="2"/>
  <c r="DU99" i="2"/>
  <c r="DV99" i="2"/>
  <c r="DR100" i="2"/>
  <c r="DS100" i="2"/>
  <c r="DT100" i="2"/>
  <c r="DU100" i="2"/>
  <c r="DV100" i="2"/>
  <c r="DR101" i="2"/>
  <c r="DS101" i="2"/>
  <c r="DT101" i="2"/>
  <c r="DU101" i="2"/>
  <c r="DV101" i="2"/>
  <c r="DR102" i="2"/>
  <c r="DS102" i="2"/>
  <c r="DT102" i="2"/>
  <c r="DU102" i="2"/>
  <c r="DV102" i="2"/>
  <c r="DR103" i="2"/>
  <c r="DS103" i="2"/>
  <c r="DT103" i="2"/>
  <c r="DU103" i="2"/>
  <c r="DV103" i="2"/>
  <c r="DR104" i="2"/>
  <c r="DS104" i="2"/>
  <c r="DT104" i="2"/>
  <c r="DU104" i="2"/>
  <c r="DV104" i="2"/>
  <c r="DR105" i="2"/>
  <c r="DS105" i="2"/>
  <c r="DT105" i="2"/>
  <c r="DU105" i="2"/>
  <c r="DV105" i="2"/>
  <c r="DR106" i="2"/>
  <c r="DS106" i="2"/>
  <c r="DT106" i="2"/>
  <c r="DU106" i="2"/>
  <c r="DV106" i="2"/>
  <c r="DQ105" i="2"/>
  <c r="DQ106" i="2"/>
  <c r="DQ104" i="2"/>
  <c r="DQ101" i="2"/>
  <c r="DQ100" i="2"/>
  <c r="DQ99" i="2"/>
  <c r="DQ95" i="2"/>
  <c r="DQ96" i="2"/>
  <c r="DQ94" i="2"/>
  <c r="DQ92" i="2"/>
  <c r="DQ91" i="2"/>
  <c r="DQ90" i="2"/>
  <c r="DQ85" i="2"/>
  <c r="DQ86" i="2"/>
  <c r="DQ87" i="2"/>
  <c r="DQ88" i="2"/>
  <c r="DQ89" i="2"/>
  <c r="DQ84" i="2"/>
  <c r="DR50" i="2"/>
  <c r="DS50" i="2"/>
  <c r="DT50" i="2"/>
  <c r="DU50" i="2"/>
  <c r="DV50" i="2"/>
  <c r="DR51" i="2"/>
  <c r="DS51" i="2"/>
  <c r="DT51" i="2"/>
  <c r="DU51" i="2"/>
  <c r="DV51" i="2"/>
  <c r="DR52" i="2"/>
  <c r="DS52" i="2"/>
  <c r="DT52" i="2"/>
  <c r="DU52" i="2"/>
  <c r="DV52" i="2"/>
  <c r="DR53" i="2"/>
  <c r="DS53" i="2"/>
  <c r="DT53" i="2"/>
  <c r="DU53" i="2"/>
  <c r="DV53" i="2"/>
  <c r="DR54" i="2"/>
  <c r="DS54" i="2"/>
  <c r="DT54" i="2"/>
  <c r="DU54" i="2"/>
  <c r="DV54" i="2"/>
  <c r="DR55" i="2"/>
  <c r="DS55" i="2"/>
  <c r="DT55" i="2"/>
  <c r="DU55" i="2"/>
  <c r="DV55" i="2"/>
  <c r="DR56" i="2"/>
  <c r="DS56" i="2"/>
  <c r="DT56" i="2"/>
  <c r="DU56" i="2"/>
  <c r="DV56" i="2"/>
  <c r="DR57" i="2"/>
  <c r="DS57" i="2"/>
  <c r="DT57" i="2"/>
  <c r="DU57" i="2"/>
  <c r="DV57" i="2"/>
  <c r="DR58" i="2"/>
  <c r="DS58" i="2"/>
  <c r="DT58" i="2"/>
  <c r="DU58" i="2"/>
  <c r="DV58" i="2"/>
  <c r="DR59" i="2"/>
  <c r="DS59" i="2"/>
  <c r="DT59" i="2"/>
  <c r="DU59" i="2"/>
  <c r="DV59" i="2"/>
  <c r="DR60" i="2"/>
  <c r="DS60" i="2"/>
  <c r="DT60" i="2"/>
  <c r="DU60" i="2"/>
  <c r="DV60" i="2"/>
  <c r="DR61" i="2"/>
  <c r="DS61" i="2"/>
  <c r="DT61" i="2"/>
  <c r="DU61" i="2"/>
  <c r="DV61" i="2"/>
  <c r="DR62" i="2"/>
  <c r="DS62" i="2"/>
  <c r="DT62" i="2"/>
  <c r="DU62" i="2"/>
  <c r="DV62" i="2"/>
  <c r="DR63" i="2"/>
  <c r="DS63" i="2"/>
  <c r="DT63" i="2"/>
  <c r="DU63" i="2"/>
  <c r="DV63" i="2"/>
  <c r="DR64" i="2"/>
  <c r="DS64" i="2"/>
  <c r="DT64" i="2"/>
  <c r="DU64" i="2"/>
  <c r="DV64" i="2"/>
  <c r="DR65" i="2"/>
  <c r="DS65" i="2"/>
  <c r="DT65" i="2"/>
  <c r="DU65" i="2"/>
  <c r="DV65" i="2"/>
  <c r="DR66" i="2"/>
  <c r="DS66" i="2"/>
  <c r="DT66" i="2"/>
  <c r="DU66" i="2"/>
  <c r="DV66" i="2"/>
  <c r="DR67" i="2"/>
  <c r="DS67" i="2"/>
  <c r="DT67" i="2"/>
  <c r="DU67" i="2"/>
  <c r="DV67" i="2"/>
  <c r="DR68" i="2"/>
  <c r="DS68" i="2"/>
  <c r="DT68" i="2"/>
  <c r="DU68" i="2"/>
  <c r="DV68" i="2"/>
  <c r="DR69" i="2"/>
  <c r="DS69" i="2"/>
  <c r="DT69" i="2"/>
  <c r="DU69" i="2"/>
  <c r="DV69" i="2"/>
  <c r="DR70" i="2"/>
  <c r="DS70" i="2"/>
  <c r="DT70" i="2"/>
  <c r="DU70" i="2"/>
  <c r="DV70" i="2"/>
  <c r="DR71" i="2"/>
  <c r="DS71" i="2"/>
  <c r="DT71" i="2"/>
  <c r="DU71" i="2"/>
  <c r="DV71" i="2"/>
  <c r="DR72" i="2"/>
  <c r="DS72" i="2"/>
  <c r="DT72" i="2"/>
  <c r="DU72" i="2"/>
  <c r="DV72" i="2"/>
  <c r="DR73" i="2"/>
  <c r="DS73" i="2"/>
  <c r="DT73" i="2"/>
  <c r="DU73" i="2"/>
  <c r="DV73" i="2"/>
  <c r="DR74" i="2"/>
  <c r="DS74" i="2"/>
  <c r="DT74" i="2"/>
  <c r="DU74" i="2"/>
  <c r="DV74" i="2"/>
  <c r="DR75" i="2"/>
  <c r="DS75" i="2"/>
  <c r="DT75" i="2"/>
  <c r="DU75" i="2"/>
  <c r="DV75" i="2"/>
  <c r="DR76" i="2"/>
  <c r="DS76" i="2"/>
  <c r="DT76" i="2"/>
  <c r="DU76" i="2"/>
  <c r="DV76" i="2"/>
  <c r="DR77" i="2"/>
  <c r="DS77" i="2"/>
  <c r="DT77" i="2"/>
  <c r="DU77" i="2"/>
  <c r="DV77" i="2"/>
  <c r="DR78" i="2"/>
  <c r="DS78" i="2"/>
  <c r="DT78" i="2"/>
  <c r="DU78" i="2"/>
  <c r="DV78" i="2"/>
  <c r="DQ60" i="2"/>
  <c r="DQ61" i="2"/>
  <c r="DQ62" i="2"/>
  <c r="DQ63" i="2"/>
  <c r="DQ64" i="2"/>
  <c r="DQ65" i="2"/>
  <c r="DQ66" i="2"/>
  <c r="DQ67" i="2"/>
  <c r="DQ68" i="2"/>
  <c r="DQ69" i="2"/>
  <c r="DQ70" i="2"/>
  <c r="DQ71" i="2"/>
  <c r="DQ72" i="2"/>
  <c r="DQ73" i="2"/>
  <c r="DQ74" i="2"/>
  <c r="DQ75" i="2"/>
  <c r="DQ76" i="2"/>
  <c r="DQ77" i="2"/>
  <c r="DQ59" i="2"/>
  <c r="DQ58" i="2"/>
  <c r="DQ57" i="2"/>
  <c r="DQ56" i="2"/>
  <c r="DQ51" i="2"/>
  <c r="DQ52" i="2"/>
  <c r="DQ53" i="2"/>
  <c r="DQ54" i="2"/>
  <c r="DQ55" i="2"/>
  <c r="DQ50" i="2"/>
  <c r="DR7" i="2"/>
  <c r="DS7" i="2"/>
  <c r="DT7" i="2"/>
  <c r="DU7" i="2"/>
  <c r="DV7" i="2"/>
  <c r="DR8" i="2"/>
  <c r="DR197" i="2" s="1"/>
  <c r="DS8" i="2"/>
  <c r="DT8" i="2"/>
  <c r="DU8" i="2"/>
  <c r="DU197" i="2" s="1"/>
  <c r="DV8" i="2"/>
  <c r="DV197" i="2" s="1"/>
  <c r="DR9" i="2"/>
  <c r="DS9" i="2"/>
  <c r="DT9" i="2"/>
  <c r="DU9" i="2"/>
  <c r="DV9" i="2"/>
  <c r="DR10" i="2"/>
  <c r="DS10" i="2"/>
  <c r="DT10" i="2"/>
  <c r="DU10" i="2"/>
  <c r="DV10" i="2"/>
  <c r="DR11" i="2"/>
  <c r="DS11" i="2"/>
  <c r="DT11" i="2"/>
  <c r="DU11" i="2"/>
  <c r="DV11" i="2"/>
  <c r="DR12" i="2"/>
  <c r="DS12" i="2"/>
  <c r="DT12" i="2"/>
  <c r="DU12" i="2"/>
  <c r="DV12" i="2"/>
  <c r="DR13" i="2"/>
  <c r="DS13" i="2"/>
  <c r="DT13" i="2"/>
  <c r="DU13" i="2"/>
  <c r="DV13" i="2"/>
  <c r="DR14" i="2"/>
  <c r="DS14" i="2"/>
  <c r="DT14" i="2"/>
  <c r="DU14" i="2"/>
  <c r="DV14" i="2"/>
  <c r="DR15" i="2"/>
  <c r="DS15" i="2"/>
  <c r="DT15" i="2"/>
  <c r="DU15" i="2"/>
  <c r="DV15" i="2"/>
  <c r="DR16" i="2"/>
  <c r="DS16" i="2"/>
  <c r="DT16" i="2"/>
  <c r="DU16" i="2"/>
  <c r="DV16" i="2"/>
  <c r="DR17" i="2"/>
  <c r="DS17" i="2"/>
  <c r="DT17" i="2"/>
  <c r="DU17" i="2"/>
  <c r="DV17" i="2"/>
  <c r="DR18" i="2"/>
  <c r="DS18" i="2"/>
  <c r="DT18" i="2"/>
  <c r="DU18" i="2"/>
  <c r="DV18" i="2"/>
  <c r="DR19" i="2"/>
  <c r="DS19" i="2"/>
  <c r="DT19" i="2"/>
  <c r="DU19" i="2"/>
  <c r="DV19" i="2"/>
  <c r="DR20" i="2"/>
  <c r="DS20" i="2"/>
  <c r="DT20" i="2"/>
  <c r="DU20" i="2"/>
  <c r="DV20" i="2"/>
  <c r="DR21" i="2"/>
  <c r="DS21" i="2"/>
  <c r="DT21" i="2"/>
  <c r="DU21" i="2"/>
  <c r="DV21" i="2"/>
  <c r="DR22" i="2"/>
  <c r="DS22" i="2"/>
  <c r="DT22" i="2"/>
  <c r="DU22" i="2"/>
  <c r="DV22" i="2"/>
  <c r="DR23" i="2"/>
  <c r="DS23" i="2"/>
  <c r="DT23" i="2"/>
  <c r="DU23" i="2"/>
  <c r="DV23" i="2"/>
  <c r="DR24" i="2"/>
  <c r="DS24" i="2"/>
  <c r="DT24" i="2"/>
  <c r="DU24" i="2"/>
  <c r="DV24" i="2"/>
  <c r="DR25" i="2"/>
  <c r="DS25" i="2"/>
  <c r="DT25" i="2"/>
  <c r="DU25" i="2"/>
  <c r="DV25" i="2"/>
  <c r="DR26" i="2"/>
  <c r="DS26" i="2"/>
  <c r="DT26" i="2"/>
  <c r="DU26" i="2"/>
  <c r="DV26" i="2"/>
  <c r="DR27" i="2"/>
  <c r="DS27" i="2"/>
  <c r="DT27" i="2"/>
  <c r="DU27" i="2"/>
  <c r="DV27" i="2"/>
  <c r="DR28" i="2"/>
  <c r="DS28" i="2"/>
  <c r="DT28" i="2"/>
  <c r="DU28" i="2"/>
  <c r="DV28" i="2"/>
  <c r="DR29" i="2"/>
  <c r="DS29" i="2"/>
  <c r="DT29" i="2"/>
  <c r="DU29" i="2"/>
  <c r="DV29" i="2"/>
  <c r="DR30" i="2"/>
  <c r="DS30" i="2"/>
  <c r="DT30" i="2"/>
  <c r="DU30" i="2"/>
  <c r="DV30" i="2"/>
  <c r="DR31" i="2"/>
  <c r="DS31" i="2"/>
  <c r="DT31" i="2"/>
  <c r="DU31" i="2"/>
  <c r="DV31" i="2"/>
  <c r="DR32" i="2"/>
  <c r="DS32" i="2"/>
  <c r="DT32" i="2"/>
  <c r="DU32" i="2"/>
  <c r="DV32" i="2"/>
  <c r="DR33" i="2"/>
  <c r="DS33" i="2"/>
  <c r="DT33" i="2"/>
  <c r="DU33" i="2"/>
  <c r="DV33" i="2"/>
  <c r="DR34" i="2"/>
  <c r="DS34" i="2"/>
  <c r="DT34" i="2"/>
  <c r="DU34" i="2"/>
  <c r="DV34" i="2"/>
  <c r="DR35" i="2"/>
  <c r="DS35" i="2"/>
  <c r="DT35" i="2"/>
  <c r="DU35" i="2"/>
  <c r="DV35" i="2"/>
  <c r="DR36" i="2"/>
  <c r="DS36" i="2"/>
  <c r="DT36" i="2"/>
  <c r="DU36" i="2"/>
  <c r="DV36" i="2"/>
  <c r="DR37" i="2"/>
  <c r="DS37" i="2"/>
  <c r="DT37" i="2"/>
  <c r="DU37" i="2"/>
  <c r="DV37" i="2"/>
  <c r="DR38" i="2"/>
  <c r="DS38" i="2"/>
  <c r="DT38" i="2"/>
  <c r="DU38" i="2"/>
  <c r="DV38" i="2"/>
  <c r="DR39" i="2"/>
  <c r="DS39" i="2"/>
  <c r="DT39" i="2"/>
  <c r="DU39" i="2"/>
  <c r="DV39" i="2"/>
  <c r="DR40" i="2"/>
  <c r="DS40" i="2"/>
  <c r="DT40" i="2"/>
  <c r="DU40" i="2"/>
  <c r="DV40" i="2"/>
  <c r="DR41" i="2"/>
  <c r="DS41" i="2"/>
  <c r="DT41" i="2"/>
  <c r="DU41" i="2"/>
  <c r="DV41" i="2"/>
  <c r="DR42" i="2"/>
  <c r="DS42" i="2"/>
  <c r="DT42" i="2"/>
  <c r="DT199" i="2" s="1"/>
  <c r="DU42" i="2"/>
  <c r="DV42" i="2"/>
  <c r="DR43" i="2"/>
  <c r="DS43" i="2"/>
  <c r="DT43" i="2"/>
  <c r="DU43" i="2"/>
  <c r="DV43" i="2"/>
  <c r="DR44" i="2"/>
  <c r="DS44" i="2"/>
  <c r="DT44" i="2"/>
  <c r="DU44" i="2"/>
  <c r="DV44" i="2"/>
  <c r="DR45" i="2"/>
  <c r="DS45" i="2"/>
  <c r="DT45" i="2"/>
  <c r="DU45" i="2"/>
  <c r="DV45" i="2"/>
  <c r="DQ41" i="2"/>
  <c r="DQ42" i="2"/>
  <c r="DQ43" i="2"/>
  <c r="DQ44" i="2"/>
  <c r="DQ40" i="2"/>
  <c r="DQ39" i="2"/>
  <c r="DQ33" i="2"/>
  <c r="DQ34" i="2"/>
  <c r="DQ35" i="2"/>
  <c r="DQ36" i="2"/>
  <c r="DQ37" i="2"/>
  <c r="DQ38" i="2"/>
  <c r="DQ32" i="2"/>
  <c r="DQ31" i="2"/>
  <c r="DQ30" i="2"/>
  <c r="DQ23" i="2"/>
  <c r="DQ24" i="2"/>
  <c r="DQ25" i="2"/>
  <c r="DQ26" i="2"/>
  <c r="DQ27" i="2"/>
  <c r="DQ28" i="2"/>
  <c r="DQ29" i="2"/>
  <c r="DQ22" i="2"/>
  <c r="DQ21" i="2"/>
  <c r="DQ20" i="2"/>
  <c r="DQ19" i="2"/>
  <c r="DQ18" i="2"/>
  <c r="DQ13" i="2"/>
  <c r="DQ14" i="2"/>
  <c r="DQ15" i="2"/>
  <c r="DQ16" i="2"/>
  <c r="DQ17" i="2"/>
  <c r="DQ8" i="2"/>
  <c r="DQ9" i="2"/>
  <c r="DQ10" i="2"/>
  <c r="DQ198" i="2" s="1"/>
  <c r="DQ11" i="2"/>
  <c r="DQ12" i="2"/>
  <c r="DQ7" i="2"/>
  <c r="CP112" i="2"/>
  <c r="CQ112" i="2"/>
  <c r="CR112" i="2"/>
  <c r="CS112" i="2"/>
  <c r="CT112" i="2"/>
  <c r="CP113" i="2"/>
  <c r="CQ113" i="2"/>
  <c r="CR113" i="2"/>
  <c r="CS113" i="2"/>
  <c r="CT113" i="2"/>
  <c r="CP114" i="2"/>
  <c r="CQ114" i="2"/>
  <c r="CR114" i="2"/>
  <c r="CS114" i="2"/>
  <c r="CT114" i="2"/>
  <c r="CP115" i="2"/>
  <c r="CQ115" i="2"/>
  <c r="CR115" i="2"/>
  <c r="CS115" i="2"/>
  <c r="CT115" i="2"/>
  <c r="CP116" i="2"/>
  <c r="CQ116" i="2"/>
  <c r="CR116" i="2"/>
  <c r="CS116" i="2"/>
  <c r="CT116" i="2"/>
  <c r="CP117" i="2"/>
  <c r="CQ117" i="2"/>
  <c r="CR117" i="2"/>
  <c r="CS117" i="2"/>
  <c r="CT117" i="2"/>
  <c r="CP118" i="2"/>
  <c r="CQ118" i="2"/>
  <c r="CR118" i="2"/>
  <c r="CS118" i="2"/>
  <c r="CT118" i="2"/>
  <c r="CP119" i="2"/>
  <c r="CQ119" i="2"/>
  <c r="CR119" i="2"/>
  <c r="CS119" i="2"/>
  <c r="CT119" i="2"/>
  <c r="CP120" i="2"/>
  <c r="CQ120" i="2"/>
  <c r="CR120" i="2"/>
  <c r="CS120" i="2"/>
  <c r="CT120" i="2"/>
  <c r="CP121" i="2"/>
  <c r="CQ121" i="2"/>
  <c r="CR121" i="2"/>
  <c r="CS121" i="2"/>
  <c r="CT121" i="2"/>
  <c r="CP122" i="2"/>
  <c r="CQ122" i="2"/>
  <c r="CR122" i="2"/>
  <c r="CS122" i="2"/>
  <c r="CT122" i="2"/>
  <c r="CP123" i="2"/>
  <c r="CQ123" i="2"/>
  <c r="CR123" i="2"/>
  <c r="CS123" i="2"/>
  <c r="CT123" i="2"/>
  <c r="CP124" i="2"/>
  <c r="CQ124" i="2"/>
  <c r="CR124" i="2"/>
  <c r="CS124" i="2"/>
  <c r="CT124" i="2"/>
  <c r="CP125" i="2"/>
  <c r="CQ125" i="2"/>
  <c r="CR125" i="2"/>
  <c r="CS125" i="2"/>
  <c r="CT125" i="2"/>
  <c r="CP126" i="2"/>
  <c r="CQ126" i="2"/>
  <c r="CR126" i="2"/>
  <c r="CS126" i="2"/>
  <c r="CT126" i="2"/>
  <c r="CP127" i="2"/>
  <c r="CQ127" i="2"/>
  <c r="CR127" i="2"/>
  <c r="CS127" i="2"/>
  <c r="CT127" i="2"/>
  <c r="CP128" i="2"/>
  <c r="CQ128" i="2"/>
  <c r="CR128" i="2"/>
  <c r="CS128" i="2"/>
  <c r="CT128" i="2"/>
  <c r="CP129" i="2"/>
  <c r="CQ129" i="2"/>
  <c r="CR129" i="2"/>
  <c r="CS129" i="2"/>
  <c r="CT129" i="2"/>
  <c r="CP130" i="2"/>
  <c r="CQ130" i="2"/>
  <c r="CR130" i="2"/>
  <c r="CS130" i="2"/>
  <c r="CT130" i="2"/>
  <c r="CP131" i="2"/>
  <c r="CQ131" i="2"/>
  <c r="CR131" i="2"/>
  <c r="CS131" i="2"/>
  <c r="CT131" i="2"/>
  <c r="CP132" i="2"/>
  <c r="CQ132" i="2"/>
  <c r="CR132" i="2"/>
  <c r="CS132" i="2"/>
  <c r="CT132" i="2"/>
  <c r="CP133" i="2"/>
  <c r="CQ133" i="2"/>
  <c r="CR133" i="2"/>
  <c r="CS133" i="2"/>
  <c r="CT133" i="2"/>
  <c r="CP134" i="2"/>
  <c r="CQ134" i="2"/>
  <c r="CR134" i="2"/>
  <c r="CS134" i="2"/>
  <c r="CT134" i="2"/>
  <c r="CP135" i="2"/>
  <c r="CQ135" i="2"/>
  <c r="CR135" i="2"/>
  <c r="CS135" i="2"/>
  <c r="CT135" i="2"/>
  <c r="CP136" i="2"/>
  <c r="CQ136" i="2"/>
  <c r="CR136" i="2"/>
  <c r="CS136" i="2"/>
  <c r="CT136" i="2"/>
  <c r="CP137" i="2"/>
  <c r="CQ137" i="2"/>
  <c r="CR137" i="2"/>
  <c r="CS137" i="2"/>
  <c r="CT137" i="2"/>
  <c r="CP138" i="2"/>
  <c r="CQ138" i="2"/>
  <c r="CR138" i="2"/>
  <c r="CS138" i="2"/>
  <c r="CT138" i="2"/>
  <c r="CP139" i="2"/>
  <c r="CQ139" i="2"/>
  <c r="CR139" i="2"/>
  <c r="CS139" i="2"/>
  <c r="CT139" i="2"/>
  <c r="CP141" i="2"/>
  <c r="CQ141" i="2"/>
  <c r="CR141" i="2"/>
  <c r="CS141" i="2"/>
  <c r="CT141" i="2"/>
  <c r="CP142" i="2"/>
  <c r="CQ142" i="2"/>
  <c r="CR142" i="2"/>
  <c r="CS142" i="2"/>
  <c r="CT142" i="2"/>
  <c r="CP143" i="2"/>
  <c r="CQ143" i="2"/>
  <c r="CR143" i="2"/>
  <c r="CS143" i="2"/>
  <c r="CT143" i="2"/>
  <c r="CP144" i="2"/>
  <c r="CQ144" i="2"/>
  <c r="CR144" i="2"/>
  <c r="CS144" i="2"/>
  <c r="CT144" i="2"/>
  <c r="CP145" i="2"/>
  <c r="CQ145" i="2"/>
  <c r="CR145" i="2"/>
  <c r="CS145" i="2"/>
  <c r="CT145" i="2"/>
  <c r="CP146" i="2"/>
  <c r="CQ146" i="2"/>
  <c r="CR146" i="2"/>
  <c r="CS146" i="2"/>
  <c r="CT146" i="2"/>
  <c r="CP147" i="2"/>
  <c r="CQ147" i="2"/>
  <c r="CR147" i="2"/>
  <c r="CS147" i="2"/>
  <c r="CT147" i="2"/>
  <c r="CP148" i="2"/>
  <c r="CQ148" i="2"/>
  <c r="CR148" i="2"/>
  <c r="CS148" i="2"/>
  <c r="CT148" i="2"/>
  <c r="CP149" i="2"/>
  <c r="CQ149" i="2"/>
  <c r="CR149" i="2"/>
  <c r="CS149" i="2"/>
  <c r="CT149" i="2"/>
  <c r="CP150" i="2"/>
  <c r="CQ150" i="2"/>
  <c r="CR150" i="2"/>
  <c r="CS150" i="2"/>
  <c r="CT150" i="2"/>
  <c r="CP151" i="2"/>
  <c r="CQ151" i="2"/>
  <c r="CR151" i="2"/>
  <c r="CS151" i="2"/>
  <c r="CT151" i="2"/>
  <c r="CP152" i="2"/>
  <c r="CQ152" i="2"/>
  <c r="CR152" i="2"/>
  <c r="CS152" i="2"/>
  <c r="CT152" i="2"/>
  <c r="CP153" i="2"/>
  <c r="CQ153" i="2"/>
  <c r="CR153" i="2"/>
  <c r="CS153" i="2"/>
  <c r="CT153" i="2"/>
  <c r="CP156" i="2"/>
  <c r="CQ156" i="2"/>
  <c r="CR156" i="2"/>
  <c r="CS156" i="2"/>
  <c r="CT156" i="2"/>
  <c r="CP157" i="2"/>
  <c r="CQ157" i="2"/>
  <c r="CR157" i="2"/>
  <c r="CS157" i="2"/>
  <c r="CT157" i="2"/>
  <c r="CP158" i="2"/>
  <c r="CQ158" i="2"/>
  <c r="CR158" i="2"/>
  <c r="CS158" i="2"/>
  <c r="CT158" i="2"/>
  <c r="CP159" i="2"/>
  <c r="CQ159" i="2"/>
  <c r="CR159" i="2"/>
  <c r="CS159" i="2"/>
  <c r="CT159" i="2"/>
  <c r="CP160" i="2"/>
  <c r="CQ160" i="2"/>
  <c r="CR160" i="2"/>
  <c r="CS160" i="2"/>
  <c r="CT160" i="2"/>
  <c r="CP161" i="2"/>
  <c r="CQ161" i="2"/>
  <c r="CR161" i="2"/>
  <c r="CS161" i="2"/>
  <c r="CT161" i="2"/>
  <c r="CP162" i="2"/>
  <c r="CQ162" i="2"/>
  <c r="CR162" i="2"/>
  <c r="CS162" i="2"/>
  <c r="CT162" i="2"/>
  <c r="CP163" i="2"/>
  <c r="CQ163" i="2"/>
  <c r="CR163" i="2"/>
  <c r="CS163" i="2"/>
  <c r="CT163" i="2"/>
  <c r="CP164" i="2"/>
  <c r="CQ164" i="2"/>
  <c r="CR164" i="2"/>
  <c r="CS164" i="2"/>
  <c r="CT164" i="2"/>
  <c r="CP165" i="2"/>
  <c r="CQ165" i="2"/>
  <c r="CR165" i="2"/>
  <c r="CS165" i="2"/>
  <c r="CT165" i="2"/>
  <c r="CP166" i="2"/>
  <c r="CQ166" i="2"/>
  <c r="CR166" i="2"/>
  <c r="CS166" i="2"/>
  <c r="CT166" i="2"/>
  <c r="CP167" i="2"/>
  <c r="CQ167" i="2"/>
  <c r="CR167" i="2"/>
  <c r="CS167" i="2"/>
  <c r="CT167" i="2"/>
  <c r="CP168" i="2"/>
  <c r="CQ168" i="2"/>
  <c r="CR168" i="2"/>
  <c r="CS168" i="2"/>
  <c r="CT168" i="2"/>
  <c r="CP169" i="2"/>
  <c r="CQ169" i="2"/>
  <c r="CR169" i="2"/>
  <c r="CS169" i="2"/>
  <c r="CT169" i="2"/>
  <c r="CP170" i="2"/>
  <c r="CQ170" i="2"/>
  <c r="CR170" i="2"/>
  <c r="CS170" i="2"/>
  <c r="CT170" i="2"/>
  <c r="CP171" i="2"/>
  <c r="CQ171" i="2"/>
  <c r="CR171" i="2"/>
  <c r="CS171" i="2"/>
  <c r="CT171" i="2"/>
  <c r="CP172" i="2"/>
  <c r="CQ172" i="2"/>
  <c r="CR172" i="2"/>
  <c r="CS172" i="2"/>
  <c r="CT172" i="2"/>
  <c r="CP173" i="2"/>
  <c r="CQ173" i="2"/>
  <c r="CR173" i="2"/>
  <c r="CS173" i="2"/>
  <c r="CT173" i="2"/>
  <c r="CP174" i="2"/>
  <c r="CQ174" i="2"/>
  <c r="CR174" i="2"/>
  <c r="CS174" i="2"/>
  <c r="CT174" i="2"/>
  <c r="CP175" i="2"/>
  <c r="CQ175" i="2"/>
  <c r="CR175" i="2"/>
  <c r="CS175" i="2"/>
  <c r="CT175" i="2"/>
  <c r="CP176" i="2"/>
  <c r="CQ176" i="2"/>
  <c r="CR176" i="2"/>
  <c r="CS176" i="2"/>
  <c r="CT176" i="2"/>
  <c r="CP177" i="2"/>
  <c r="CQ177" i="2"/>
  <c r="CR177" i="2"/>
  <c r="CS177" i="2"/>
  <c r="CT177" i="2"/>
  <c r="CP178" i="2"/>
  <c r="CQ178" i="2"/>
  <c r="CR178" i="2"/>
  <c r="CS178" i="2"/>
  <c r="CT178" i="2"/>
  <c r="CP179" i="2"/>
  <c r="CQ179" i="2"/>
  <c r="CR179" i="2"/>
  <c r="CS179" i="2"/>
  <c r="CT179" i="2"/>
  <c r="CP180" i="2"/>
  <c r="CQ180" i="2"/>
  <c r="CR180" i="2"/>
  <c r="CS180" i="2"/>
  <c r="CT180" i="2"/>
  <c r="CP181" i="2"/>
  <c r="CQ181" i="2"/>
  <c r="CR181" i="2"/>
  <c r="CS181" i="2"/>
  <c r="CT181" i="2"/>
  <c r="CP182" i="2"/>
  <c r="CQ182" i="2"/>
  <c r="CR182" i="2"/>
  <c r="CS182" i="2"/>
  <c r="CT182" i="2"/>
  <c r="CP183" i="2"/>
  <c r="CQ183" i="2"/>
  <c r="CR183" i="2"/>
  <c r="CS183" i="2"/>
  <c r="CT183" i="2"/>
  <c r="CP184" i="2"/>
  <c r="CQ184" i="2"/>
  <c r="CR184" i="2"/>
  <c r="CS184" i="2"/>
  <c r="CT184" i="2"/>
  <c r="CP185" i="2"/>
  <c r="CQ185" i="2"/>
  <c r="CR185" i="2"/>
  <c r="CS185" i="2"/>
  <c r="CT185" i="2"/>
  <c r="CP186" i="2"/>
  <c r="CQ186" i="2"/>
  <c r="CR186" i="2"/>
  <c r="CS186" i="2"/>
  <c r="CT186" i="2"/>
  <c r="CP187" i="2"/>
  <c r="CQ187" i="2"/>
  <c r="CR187" i="2"/>
  <c r="CS187" i="2"/>
  <c r="CT187" i="2"/>
  <c r="CP188" i="2"/>
  <c r="CQ188" i="2"/>
  <c r="CR188" i="2"/>
  <c r="CS188" i="2"/>
  <c r="CT188" i="2"/>
  <c r="CP189" i="2"/>
  <c r="CQ189" i="2"/>
  <c r="CR189" i="2"/>
  <c r="CS189" i="2"/>
  <c r="CT189" i="2"/>
  <c r="CP190" i="2"/>
  <c r="CQ190" i="2"/>
  <c r="CR190" i="2"/>
  <c r="CS190" i="2"/>
  <c r="CT190" i="2"/>
  <c r="CP191" i="2"/>
  <c r="CQ191" i="2"/>
  <c r="CR191" i="2"/>
  <c r="CS191" i="2"/>
  <c r="CT191" i="2"/>
  <c r="CO190" i="2"/>
  <c r="CO189" i="2"/>
  <c r="CO188" i="2"/>
  <c r="CO187" i="2"/>
  <c r="CO186" i="2"/>
  <c r="CO184" i="2"/>
  <c r="CO183" i="2"/>
  <c r="CO182" i="2"/>
  <c r="CO181" i="2"/>
  <c r="CO180" i="2"/>
  <c r="CO174" i="2"/>
  <c r="CO175" i="2"/>
  <c r="CO176" i="2"/>
  <c r="CO177" i="2"/>
  <c r="CO178" i="2"/>
  <c r="CO179" i="2"/>
  <c r="CO173" i="2"/>
  <c r="CO118" i="2"/>
  <c r="CO119" i="2"/>
  <c r="CO120" i="2"/>
  <c r="CO121" i="2"/>
  <c r="CO122" i="2"/>
  <c r="CO123" i="2"/>
  <c r="CO124" i="2"/>
  <c r="CO125" i="2"/>
  <c r="CO126" i="2"/>
  <c r="CO127" i="2"/>
  <c r="CO128" i="2"/>
  <c r="CO129" i="2"/>
  <c r="CO130" i="2"/>
  <c r="CO131" i="2"/>
  <c r="CO132" i="2"/>
  <c r="CO133" i="2"/>
  <c r="CO134" i="2"/>
  <c r="CO135" i="2"/>
  <c r="CO136" i="2"/>
  <c r="CO137" i="2"/>
  <c r="CO138" i="2"/>
  <c r="CO139" i="2"/>
  <c r="CO141" i="2"/>
  <c r="CO142" i="2"/>
  <c r="CO143" i="2"/>
  <c r="CO144" i="2"/>
  <c r="CO145" i="2"/>
  <c r="CO146" i="2"/>
  <c r="CO147" i="2"/>
  <c r="CO148" i="2"/>
  <c r="CO149" i="2"/>
  <c r="CO150" i="2"/>
  <c r="CO151" i="2"/>
  <c r="CO152" i="2"/>
  <c r="CO153" i="2"/>
  <c r="CO156" i="2"/>
  <c r="CO157" i="2"/>
  <c r="CO158" i="2"/>
  <c r="CO159" i="2"/>
  <c r="CO160" i="2"/>
  <c r="CO161" i="2"/>
  <c r="CO162" i="2"/>
  <c r="CO163" i="2"/>
  <c r="CO164" i="2"/>
  <c r="CO165" i="2"/>
  <c r="CO166" i="2"/>
  <c r="CO167" i="2"/>
  <c r="CO168" i="2"/>
  <c r="CO169" i="2"/>
  <c r="CO170" i="2"/>
  <c r="CO171" i="2"/>
  <c r="CO117" i="2"/>
  <c r="CO113" i="2"/>
  <c r="CO112" i="2"/>
  <c r="CP84" i="2"/>
  <c r="CQ84" i="2"/>
  <c r="CR84" i="2"/>
  <c r="CS84" i="2"/>
  <c r="CT84" i="2"/>
  <c r="CP85" i="2"/>
  <c r="CQ85" i="2"/>
  <c r="CR85" i="2"/>
  <c r="CS85" i="2"/>
  <c r="CT85" i="2"/>
  <c r="CP86" i="2"/>
  <c r="CQ86" i="2"/>
  <c r="CR86" i="2"/>
  <c r="CS86" i="2"/>
  <c r="CT86" i="2"/>
  <c r="CP87" i="2"/>
  <c r="CQ87" i="2"/>
  <c r="CR87" i="2"/>
  <c r="CS87" i="2"/>
  <c r="CT87" i="2"/>
  <c r="CP88" i="2"/>
  <c r="CQ88" i="2"/>
  <c r="CR88" i="2"/>
  <c r="CS88" i="2"/>
  <c r="CT88" i="2"/>
  <c r="CP89" i="2"/>
  <c r="CQ89" i="2"/>
  <c r="CR89" i="2"/>
  <c r="CS89" i="2"/>
  <c r="CT89" i="2"/>
  <c r="CP90" i="2"/>
  <c r="CQ90" i="2"/>
  <c r="CR90" i="2"/>
  <c r="CS90" i="2"/>
  <c r="CT90" i="2"/>
  <c r="CP91" i="2"/>
  <c r="CQ91" i="2"/>
  <c r="CR91" i="2"/>
  <c r="CS91" i="2"/>
  <c r="CT91" i="2"/>
  <c r="CP92" i="2"/>
  <c r="CQ92" i="2"/>
  <c r="CR92" i="2"/>
  <c r="CS92" i="2"/>
  <c r="CT92" i="2"/>
  <c r="CP93" i="2"/>
  <c r="CQ93" i="2"/>
  <c r="CR93" i="2"/>
  <c r="CS93" i="2"/>
  <c r="CT93" i="2"/>
  <c r="CP94" i="2"/>
  <c r="CQ94" i="2"/>
  <c r="CR94" i="2"/>
  <c r="CS94" i="2"/>
  <c r="CT94" i="2"/>
  <c r="CP95" i="2"/>
  <c r="CQ95" i="2"/>
  <c r="CR95" i="2"/>
  <c r="CS95" i="2"/>
  <c r="CT95" i="2"/>
  <c r="CP96" i="2"/>
  <c r="CQ96" i="2"/>
  <c r="CR96" i="2"/>
  <c r="CS96" i="2"/>
  <c r="CT96" i="2"/>
  <c r="CP97" i="2"/>
  <c r="CQ97" i="2"/>
  <c r="CR97" i="2"/>
  <c r="CS97" i="2"/>
  <c r="CT97" i="2"/>
  <c r="CP98" i="2"/>
  <c r="CQ98" i="2"/>
  <c r="CR98" i="2"/>
  <c r="CS98" i="2"/>
  <c r="CT98" i="2"/>
  <c r="CP99" i="2"/>
  <c r="CQ99" i="2"/>
  <c r="CR99" i="2"/>
  <c r="CS99" i="2"/>
  <c r="CT99" i="2"/>
  <c r="CP100" i="2"/>
  <c r="CQ100" i="2"/>
  <c r="CR100" i="2"/>
  <c r="CS100" i="2"/>
  <c r="CT100" i="2"/>
  <c r="CP101" i="2"/>
  <c r="CQ101" i="2"/>
  <c r="CR101" i="2"/>
  <c r="CS101" i="2"/>
  <c r="CT101" i="2"/>
  <c r="CP102" i="2"/>
  <c r="CQ102" i="2"/>
  <c r="CR102" i="2"/>
  <c r="CS102" i="2"/>
  <c r="CT102" i="2"/>
  <c r="CP103" i="2"/>
  <c r="CQ103" i="2"/>
  <c r="CR103" i="2"/>
  <c r="CS103" i="2"/>
  <c r="CT103" i="2"/>
  <c r="CP104" i="2"/>
  <c r="CQ104" i="2"/>
  <c r="CR104" i="2"/>
  <c r="CS104" i="2"/>
  <c r="CT104" i="2"/>
  <c r="CP105" i="2"/>
  <c r="CQ105" i="2"/>
  <c r="CR105" i="2"/>
  <c r="CS105" i="2"/>
  <c r="CT105" i="2"/>
  <c r="CP106" i="2"/>
  <c r="CQ106" i="2"/>
  <c r="CR106" i="2"/>
  <c r="CS106" i="2"/>
  <c r="CT106" i="2"/>
  <c r="CP107" i="2"/>
  <c r="CQ107" i="2"/>
  <c r="CR107" i="2"/>
  <c r="CS107" i="2"/>
  <c r="CT107" i="2"/>
  <c r="CO107" i="2"/>
  <c r="CO105" i="2"/>
  <c r="CO106" i="2"/>
  <c r="CO104" i="2"/>
  <c r="CO103" i="2"/>
  <c r="CO102" i="2"/>
  <c r="CO101" i="2"/>
  <c r="CO100" i="2"/>
  <c r="CO99" i="2"/>
  <c r="CO98" i="2"/>
  <c r="CO97" i="2"/>
  <c r="CO95" i="2"/>
  <c r="CO96" i="2"/>
  <c r="CO94" i="2"/>
  <c r="CO93" i="2"/>
  <c r="CO92" i="2"/>
  <c r="CO91" i="2"/>
  <c r="CO90" i="2"/>
  <c r="CO85" i="2"/>
  <c r="CO86" i="2"/>
  <c r="CO87" i="2"/>
  <c r="CO88" i="2"/>
  <c r="CO89" i="2"/>
  <c r="CO84" i="2"/>
  <c r="CP50" i="2"/>
  <c r="CQ50" i="2"/>
  <c r="CR50" i="2"/>
  <c r="CS50" i="2"/>
  <c r="CT50" i="2"/>
  <c r="CP51" i="2"/>
  <c r="CQ51" i="2"/>
  <c r="CR51" i="2"/>
  <c r="CS51" i="2"/>
  <c r="CT51" i="2"/>
  <c r="CP52" i="2"/>
  <c r="CQ52" i="2"/>
  <c r="CR52" i="2"/>
  <c r="CS52" i="2"/>
  <c r="CT52" i="2"/>
  <c r="CP53" i="2"/>
  <c r="CQ53" i="2"/>
  <c r="CR53" i="2"/>
  <c r="CS53" i="2"/>
  <c r="CT53" i="2"/>
  <c r="CP54" i="2"/>
  <c r="CQ54" i="2"/>
  <c r="CR54" i="2"/>
  <c r="CS54" i="2"/>
  <c r="CT54" i="2"/>
  <c r="CP55" i="2"/>
  <c r="CQ55" i="2"/>
  <c r="CR55" i="2"/>
  <c r="CS55" i="2"/>
  <c r="CT55" i="2"/>
  <c r="CP56" i="2"/>
  <c r="CQ56" i="2"/>
  <c r="CR56" i="2"/>
  <c r="CS56" i="2"/>
  <c r="CT56" i="2"/>
  <c r="CP57" i="2"/>
  <c r="CQ57" i="2"/>
  <c r="CR57" i="2"/>
  <c r="CS57" i="2"/>
  <c r="CT57" i="2"/>
  <c r="CP58" i="2"/>
  <c r="CQ58" i="2"/>
  <c r="CR58" i="2"/>
  <c r="CS58" i="2"/>
  <c r="CT58" i="2"/>
  <c r="CP59" i="2"/>
  <c r="CQ59" i="2"/>
  <c r="CR59" i="2"/>
  <c r="CS59" i="2"/>
  <c r="CT59" i="2"/>
  <c r="CP60" i="2"/>
  <c r="CQ60" i="2"/>
  <c r="CR60" i="2"/>
  <c r="CS60" i="2"/>
  <c r="CT60" i="2"/>
  <c r="CP61" i="2"/>
  <c r="CQ61" i="2"/>
  <c r="CR61" i="2"/>
  <c r="CS61" i="2"/>
  <c r="CT61" i="2"/>
  <c r="CP62" i="2"/>
  <c r="CQ62" i="2"/>
  <c r="CR62" i="2"/>
  <c r="CS62" i="2"/>
  <c r="CT62" i="2"/>
  <c r="CP63" i="2"/>
  <c r="CQ63" i="2"/>
  <c r="CR63" i="2"/>
  <c r="CS63" i="2"/>
  <c r="CT63" i="2"/>
  <c r="CP64" i="2"/>
  <c r="CQ64" i="2"/>
  <c r="CR64" i="2"/>
  <c r="CS64" i="2"/>
  <c r="CT64" i="2"/>
  <c r="CP65" i="2"/>
  <c r="CQ65" i="2"/>
  <c r="CR65" i="2"/>
  <c r="CS65" i="2"/>
  <c r="CT65" i="2"/>
  <c r="CP66" i="2"/>
  <c r="CQ66" i="2"/>
  <c r="CR66" i="2"/>
  <c r="CS66" i="2"/>
  <c r="CT66" i="2"/>
  <c r="CP67" i="2"/>
  <c r="CQ67" i="2"/>
  <c r="CR67" i="2"/>
  <c r="CS67" i="2"/>
  <c r="CT67" i="2"/>
  <c r="CP68" i="2"/>
  <c r="CQ68" i="2"/>
  <c r="CR68" i="2"/>
  <c r="CS68" i="2"/>
  <c r="CT68" i="2"/>
  <c r="CP69" i="2"/>
  <c r="CQ69" i="2"/>
  <c r="CR69" i="2"/>
  <c r="CS69" i="2"/>
  <c r="CT69" i="2"/>
  <c r="CP70" i="2"/>
  <c r="CQ70" i="2"/>
  <c r="CR70" i="2"/>
  <c r="CS70" i="2"/>
  <c r="CT70" i="2"/>
  <c r="CP71" i="2"/>
  <c r="CQ71" i="2"/>
  <c r="CR71" i="2"/>
  <c r="CS71" i="2"/>
  <c r="CT71" i="2"/>
  <c r="CP72" i="2"/>
  <c r="CQ72" i="2"/>
  <c r="CR72" i="2"/>
  <c r="CS72" i="2"/>
  <c r="CT72" i="2"/>
  <c r="CP73" i="2"/>
  <c r="CQ73" i="2"/>
  <c r="CR73" i="2"/>
  <c r="CS73" i="2"/>
  <c r="CT73" i="2"/>
  <c r="CP74" i="2"/>
  <c r="CQ74" i="2"/>
  <c r="CR74" i="2"/>
  <c r="CS74" i="2"/>
  <c r="CT74" i="2"/>
  <c r="CP75" i="2"/>
  <c r="CQ75" i="2"/>
  <c r="CR75" i="2"/>
  <c r="CS75" i="2"/>
  <c r="CT75" i="2"/>
  <c r="CP76" i="2"/>
  <c r="CQ76" i="2"/>
  <c r="CR76" i="2"/>
  <c r="CS76" i="2"/>
  <c r="CT76" i="2"/>
  <c r="CP77" i="2"/>
  <c r="CQ77" i="2"/>
  <c r="CR77" i="2"/>
  <c r="CS77" i="2"/>
  <c r="CT77" i="2"/>
  <c r="CP78" i="2"/>
  <c r="CQ78" i="2"/>
  <c r="CR78" i="2"/>
  <c r="CS78" i="2"/>
  <c r="CT78" i="2"/>
  <c r="CP79" i="2"/>
  <c r="CQ79" i="2"/>
  <c r="CR79" i="2"/>
  <c r="CS79" i="2"/>
  <c r="CT79" i="2"/>
  <c r="CO78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59" i="2"/>
  <c r="CO58" i="2"/>
  <c r="CO57" i="2"/>
  <c r="CO56" i="2"/>
  <c r="CO51" i="2"/>
  <c r="CO52" i="2"/>
  <c r="CO53" i="2"/>
  <c r="CO54" i="2"/>
  <c r="CO55" i="2"/>
  <c r="CO50" i="2"/>
  <c r="CP7" i="2"/>
  <c r="CQ7" i="2"/>
  <c r="CR7" i="2"/>
  <c r="CS7" i="2"/>
  <c r="CT7" i="2"/>
  <c r="CP8" i="2"/>
  <c r="CP197" i="2" s="1"/>
  <c r="CQ8" i="2"/>
  <c r="CR8" i="2"/>
  <c r="CS8" i="2"/>
  <c r="CS197" i="2" s="1"/>
  <c r="CT8" i="2"/>
  <c r="CT197" i="2" s="1"/>
  <c r="CP9" i="2"/>
  <c r="CQ9" i="2"/>
  <c r="CR9" i="2"/>
  <c r="CS9" i="2"/>
  <c r="CT9" i="2"/>
  <c r="CP10" i="2"/>
  <c r="CQ10" i="2"/>
  <c r="CR10" i="2"/>
  <c r="CS10" i="2"/>
  <c r="CT10" i="2"/>
  <c r="CP11" i="2"/>
  <c r="CQ11" i="2"/>
  <c r="CR11" i="2"/>
  <c r="CS11" i="2"/>
  <c r="CT11" i="2"/>
  <c r="CP12" i="2"/>
  <c r="CQ12" i="2"/>
  <c r="CR12" i="2"/>
  <c r="CS12" i="2"/>
  <c r="CT12" i="2"/>
  <c r="CP13" i="2"/>
  <c r="CQ13" i="2"/>
  <c r="CR13" i="2"/>
  <c r="CS13" i="2"/>
  <c r="CT13" i="2"/>
  <c r="CP14" i="2"/>
  <c r="CQ14" i="2"/>
  <c r="CR14" i="2"/>
  <c r="CS14" i="2"/>
  <c r="CT14" i="2"/>
  <c r="CP15" i="2"/>
  <c r="CQ15" i="2"/>
  <c r="CR15" i="2"/>
  <c r="CS15" i="2"/>
  <c r="CT15" i="2"/>
  <c r="CP16" i="2"/>
  <c r="CQ16" i="2"/>
  <c r="CR16" i="2"/>
  <c r="CS16" i="2"/>
  <c r="CT16" i="2"/>
  <c r="CP17" i="2"/>
  <c r="CQ17" i="2"/>
  <c r="CR17" i="2"/>
  <c r="CS17" i="2"/>
  <c r="CT17" i="2"/>
  <c r="CP18" i="2"/>
  <c r="CQ18" i="2"/>
  <c r="CR18" i="2"/>
  <c r="CS18" i="2"/>
  <c r="CT18" i="2"/>
  <c r="CP19" i="2"/>
  <c r="CQ19" i="2"/>
  <c r="CR19" i="2"/>
  <c r="CS19" i="2"/>
  <c r="CT19" i="2"/>
  <c r="CP20" i="2"/>
  <c r="CQ20" i="2"/>
  <c r="CR20" i="2"/>
  <c r="CS20" i="2"/>
  <c r="CT20" i="2"/>
  <c r="CP21" i="2"/>
  <c r="CQ21" i="2"/>
  <c r="CR21" i="2"/>
  <c r="CS21" i="2"/>
  <c r="CT21" i="2"/>
  <c r="CP22" i="2"/>
  <c r="CQ22" i="2"/>
  <c r="CR22" i="2"/>
  <c r="CS22" i="2"/>
  <c r="CT22" i="2"/>
  <c r="CP23" i="2"/>
  <c r="CQ23" i="2"/>
  <c r="CR23" i="2"/>
  <c r="CS23" i="2"/>
  <c r="CT23" i="2"/>
  <c r="CP24" i="2"/>
  <c r="CQ24" i="2"/>
  <c r="CR24" i="2"/>
  <c r="CS24" i="2"/>
  <c r="CT24" i="2"/>
  <c r="CP25" i="2"/>
  <c r="CQ25" i="2"/>
  <c r="CR25" i="2"/>
  <c r="CS25" i="2"/>
  <c r="CT25" i="2"/>
  <c r="CP26" i="2"/>
  <c r="CQ26" i="2"/>
  <c r="CR26" i="2"/>
  <c r="CS26" i="2"/>
  <c r="CT26" i="2"/>
  <c r="CP27" i="2"/>
  <c r="CQ27" i="2"/>
  <c r="CR27" i="2"/>
  <c r="CS27" i="2"/>
  <c r="CT27" i="2"/>
  <c r="CP28" i="2"/>
  <c r="CQ28" i="2"/>
  <c r="CR28" i="2"/>
  <c r="CS28" i="2"/>
  <c r="CT28" i="2"/>
  <c r="CP29" i="2"/>
  <c r="CQ29" i="2"/>
  <c r="CR29" i="2"/>
  <c r="CS29" i="2"/>
  <c r="CT29" i="2"/>
  <c r="CP30" i="2"/>
  <c r="CQ30" i="2"/>
  <c r="CR30" i="2"/>
  <c r="CS30" i="2"/>
  <c r="CT30" i="2"/>
  <c r="CP31" i="2"/>
  <c r="CQ31" i="2"/>
  <c r="CR31" i="2"/>
  <c r="CS31" i="2"/>
  <c r="CT31" i="2"/>
  <c r="CP32" i="2"/>
  <c r="CQ32" i="2"/>
  <c r="CR32" i="2"/>
  <c r="CS32" i="2"/>
  <c r="CT32" i="2"/>
  <c r="CP33" i="2"/>
  <c r="CQ33" i="2"/>
  <c r="CR33" i="2"/>
  <c r="CS33" i="2"/>
  <c r="CT33" i="2"/>
  <c r="CP34" i="2"/>
  <c r="CQ34" i="2"/>
  <c r="CR34" i="2"/>
  <c r="CS34" i="2"/>
  <c r="CT34" i="2"/>
  <c r="CP35" i="2"/>
  <c r="CQ35" i="2"/>
  <c r="CR35" i="2"/>
  <c r="CS35" i="2"/>
  <c r="CT35" i="2"/>
  <c r="CP36" i="2"/>
  <c r="CQ36" i="2"/>
  <c r="CR36" i="2"/>
  <c r="CS36" i="2"/>
  <c r="CT36" i="2"/>
  <c r="CP37" i="2"/>
  <c r="CQ37" i="2"/>
  <c r="CR37" i="2"/>
  <c r="CS37" i="2"/>
  <c r="CT37" i="2"/>
  <c r="CP38" i="2"/>
  <c r="CQ38" i="2"/>
  <c r="CR38" i="2"/>
  <c r="CS38" i="2"/>
  <c r="CT38" i="2"/>
  <c r="CP39" i="2"/>
  <c r="CQ39" i="2"/>
  <c r="CR39" i="2"/>
  <c r="CS39" i="2"/>
  <c r="CT39" i="2"/>
  <c r="CP40" i="2"/>
  <c r="CQ40" i="2"/>
  <c r="CR40" i="2"/>
  <c r="CS40" i="2"/>
  <c r="CT40" i="2"/>
  <c r="CP41" i="2"/>
  <c r="CQ41" i="2"/>
  <c r="CR41" i="2"/>
  <c r="CS41" i="2"/>
  <c r="CT41" i="2"/>
  <c r="CP42" i="2"/>
  <c r="CQ42" i="2"/>
  <c r="CR42" i="2"/>
  <c r="CR199" i="2" s="1"/>
  <c r="CS42" i="2"/>
  <c r="CT42" i="2"/>
  <c r="CP43" i="2"/>
  <c r="CQ43" i="2"/>
  <c r="CR43" i="2"/>
  <c r="CS43" i="2"/>
  <c r="CT43" i="2"/>
  <c r="CP44" i="2"/>
  <c r="CQ44" i="2"/>
  <c r="CR44" i="2"/>
  <c r="CS44" i="2"/>
  <c r="CT44" i="2"/>
  <c r="CP45" i="2"/>
  <c r="CQ45" i="2"/>
  <c r="CR45" i="2"/>
  <c r="CS45" i="2"/>
  <c r="CT45" i="2"/>
  <c r="CO41" i="2"/>
  <c r="CO42" i="2"/>
  <c r="CO43" i="2"/>
  <c r="CO44" i="2"/>
  <c r="CO40" i="2"/>
  <c r="CO39" i="2"/>
  <c r="CO33" i="2"/>
  <c r="CO34" i="2"/>
  <c r="CO35" i="2"/>
  <c r="CO36" i="2"/>
  <c r="CO37" i="2"/>
  <c r="CO38" i="2"/>
  <c r="CO32" i="2"/>
  <c r="CO31" i="2"/>
  <c r="CO30" i="2"/>
  <c r="CO23" i="2"/>
  <c r="CO24" i="2"/>
  <c r="CO25" i="2"/>
  <c r="CO26" i="2"/>
  <c r="CO27" i="2"/>
  <c r="CO28" i="2"/>
  <c r="CO29" i="2"/>
  <c r="CO22" i="2"/>
  <c r="CO21" i="2"/>
  <c r="CO20" i="2"/>
  <c r="CO19" i="2"/>
  <c r="CO18" i="2"/>
  <c r="CO8" i="2"/>
  <c r="CO9" i="2"/>
  <c r="CO10" i="2"/>
  <c r="CO11" i="2"/>
  <c r="CO12" i="2"/>
  <c r="CO13" i="2"/>
  <c r="CO14" i="2"/>
  <c r="CO15" i="2"/>
  <c r="CO16" i="2"/>
  <c r="CO17" i="2"/>
  <c r="CO7" i="2"/>
  <c r="BN112" i="2"/>
  <c r="BO112" i="2"/>
  <c r="BP112" i="2"/>
  <c r="BQ112" i="2"/>
  <c r="BR112" i="2"/>
  <c r="BN113" i="2"/>
  <c r="BO113" i="2"/>
  <c r="BP113" i="2"/>
  <c r="BQ113" i="2"/>
  <c r="BR113" i="2"/>
  <c r="BN114" i="2"/>
  <c r="BO114" i="2"/>
  <c r="BP114" i="2"/>
  <c r="BQ114" i="2"/>
  <c r="BR114" i="2"/>
  <c r="BN115" i="2"/>
  <c r="BO115" i="2"/>
  <c r="BP115" i="2"/>
  <c r="BQ115" i="2"/>
  <c r="BR115" i="2"/>
  <c r="BN116" i="2"/>
  <c r="BO116" i="2"/>
  <c r="BP116" i="2"/>
  <c r="BQ116" i="2"/>
  <c r="BR116" i="2"/>
  <c r="BN117" i="2"/>
  <c r="BO117" i="2"/>
  <c r="BP117" i="2"/>
  <c r="BQ117" i="2"/>
  <c r="BR117" i="2"/>
  <c r="BN118" i="2"/>
  <c r="BO118" i="2"/>
  <c r="BP118" i="2"/>
  <c r="BQ118" i="2"/>
  <c r="BR118" i="2"/>
  <c r="BN119" i="2"/>
  <c r="BO119" i="2"/>
  <c r="BP119" i="2"/>
  <c r="BQ119" i="2"/>
  <c r="BR119" i="2"/>
  <c r="BN120" i="2"/>
  <c r="BO120" i="2"/>
  <c r="BP120" i="2"/>
  <c r="BQ120" i="2"/>
  <c r="BR120" i="2"/>
  <c r="BN121" i="2"/>
  <c r="BO121" i="2"/>
  <c r="BP121" i="2"/>
  <c r="BQ121" i="2"/>
  <c r="BR121" i="2"/>
  <c r="BN122" i="2"/>
  <c r="BO122" i="2"/>
  <c r="BP122" i="2"/>
  <c r="BQ122" i="2"/>
  <c r="BR122" i="2"/>
  <c r="BN123" i="2"/>
  <c r="BO123" i="2"/>
  <c r="BP123" i="2"/>
  <c r="BQ123" i="2"/>
  <c r="BR123" i="2"/>
  <c r="BN124" i="2"/>
  <c r="BO124" i="2"/>
  <c r="BP124" i="2"/>
  <c r="BQ124" i="2"/>
  <c r="BR124" i="2"/>
  <c r="BN125" i="2"/>
  <c r="BO125" i="2"/>
  <c r="BP125" i="2"/>
  <c r="BQ125" i="2"/>
  <c r="BR125" i="2"/>
  <c r="BN126" i="2"/>
  <c r="BO126" i="2"/>
  <c r="BP126" i="2"/>
  <c r="BQ126" i="2"/>
  <c r="BR126" i="2"/>
  <c r="BN127" i="2"/>
  <c r="BO127" i="2"/>
  <c r="BP127" i="2"/>
  <c r="BQ127" i="2"/>
  <c r="BR127" i="2"/>
  <c r="BN128" i="2"/>
  <c r="BO128" i="2"/>
  <c r="BP128" i="2"/>
  <c r="BQ128" i="2"/>
  <c r="BR128" i="2"/>
  <c r="BN129" i="2"/>
  <c r="BO129" i="2"/>
  <c r="BP129" i="2"/>
  <c r="BQ129" i="2"/>
  <c r="BR129" i="2"/>
  <c r="BN130" i="2"/>
  <c r="BO130" i="2"/>
  <c r="BP130" i="2"/>
  <c r="BQ130" i="2"/>
  <c r="BR130" i="2"/>
  <c r="BN131" i="2"/>
  <c r="BO131" i="2"/>
  <c r="BP131" i="2"/>
  <c r="BQ131" i="2"/>
  <c r="BR131" i="2"/>
  <c r="BN132" i="2"/>
  <c r="BO132" i="2"/>
  <c r="BP132" i="2"/>
  <c r="BQ132" i="2"/>
  <c r="BR132" i="2"/>
  <c r="BN133" i="2"/>
  <c r="BO133" i="2"/>
  <c r="BP133" i="2"/>
  <c r="BQ133" i="2"/>
  <c r="BR133" i="2"/>
  <c r="BN134" i="2"/>
  <c r="BO134" i="2"/>
  <c r="BP134" i="2"/>
  <c r="BQ134" i="2"/>
  <c r="BR134" i="2"/>
  <c r="BN135" i="2"/>
  <c r="BO135" i="2"/>
  <c r="BP135" i="2"/>
  <c r="BQ135" i="2"/>
  <c r="BR135" i="2"/>
  <c r="BN136" i="2"/>
  <c r="BO136" i="2"/>
  <c r="BP136" i="2"/>
  <c r="BQ136" i="2"/>
  <c r="BR136" i="2"/>
  <c r="BN137" i="2"/>
  <c r="BO137" i="2"/>
  <c r="BP137" i="2"/>
  <c r="BQ137" i="2"/>
  <c r="BR137" i="2"/>
  <c r="BN138" i="2"/>
  <c r="BO138" i="2"/>
  <c r="BP138" i="2"/>
  <c r="BQ138" i="2"/>
  <c r="BR138" i="2"/>
  <c r="BN139" i="2"/>
  <c r="BO139" i="2"/>
  <c r="BP139" i="2"/>
  <c r="BQ139" i="2"/>
  <c r="BR139" i="2"/>
  <c r="BN141" i="2"/>
  <c r="BO141" i="2"/>
  <c r="BP141" i="2"/>
  <c r="BQ141" i="2"/>
  <c r="BR141" i="2"/>
  <c r="BN142" i="2"/>
  <c r="BO142" i="2"/>
  <c r="BP142" i="2"/>
  <c r="BQ142" i="2"/>
  <c r="BR142" i="2"/>
  <c r="BN143" i="2"/>
  <c r="BO143" i="2"/>
  <c r="BP143" i="2"/>
  <c r="BQ143" i="2"/>
  <c r="BR143" i="2"/>
  <c r="BN144" i="2"/>
  <c r="BO144" i="2"/>
  <c r="BP144" i="2"/>
  <c r="BQ144" i="2"/>
  <c r="BR144" i="2"/>
  <c r="BN145" i="2"/>
  <c r="BO145" i="2"/>
  <c r="BP145" i="2"/>
  <c r="BQ145" i="2"/>
  <c r="BR145" i="2"/>
  <c r="BN146" i="2"/>
  <c r="BO146" i="2"/>
  <c r="BP146" i="2"/>
  <c r="BQ146" i="2"/>
  <c r="BR146" i="2"/>
  <c r="BN147" i="2"/>
  <c r="BO147" i="2"/>
  <c r="BP147" i="2"/>
  <c r="BQ147" i="2"/>
  <c r="BR147" i="2"/>
  <c r="BN148" i="2"/>
  <c r="BO148" i="2"/>
  <c r="BP148" i="2"/>
  <c r="BQ148" i="2"/>
  <c r="BR148" i="2"/>
  <c r="BN149" i="2"/>
  <c r="BO149" i="2"/>
  <c r="BP149" i="2"/>
  <c r="BQ149" i="2"/>
  <c r="BR149" i="2"/>
  <c r="BN150" i="2"/>
  <c r="BO150" i="2"/>
  <c r="BP150" i="2"/>
  <c r="BQ150" i="2"/>
  <c r="BR150" i="2"/>
  <c r="BN151" i="2"/>
  <c r="BO151" i="2"/>
  <c r="BP151" i="2"/>
  <c r="BQ151" i="2"/>
  <c r="BR151" i="2"/>
  <c r="BN152" i="2"/>
  <c r="BO152" i="2"/>
  <c r="BP152" i="2"/>
  <c r="BQ152" i="2"/>
  <c r="BR152" i="2"/>
  <c r="BN153" i="2"/>
  <c r="BO153" i="2"/>
  <c r="BP153" i="2"/>
  <c r="BQ153" i="2"/>
  <c r="BR153" i="2"/>
  <c r="BN156" i="2"/>
  <c r="BO156" i="2"/>
  <c r="BP156" i="2"/>
  <c r="BQ156" i="2"/>
  <c r="BR156" i="2"/>
  <c r="BN157" i="2"/>
  <c r="BO157" i="2"/>
  <c r="BP157" i="2"/>
  <c r="BQ157" i="2"/>
  <c r="BR157" i="2"/>
  <c r="BN158" i="2"/>
  <c r="BO158" i="2"/>
  <c r="BP158" i="2"/>
  <c r="BQ158" i="2"/>
  <c r="BR158" i="2"/>
  <c r="BN159" i="2"/>
  <c r="BO159" i="2"/>
  <c r="BP159" i="2"/>
  <c r="BQ159" i="2"/>
  <c r="BR159" i="2"/>
  <c r="BN160" i="2"/>
  <c r="BO160" i="2"/>
  <c r="BP160" i="2"/>
  <c r="BQ160" i="2"/>
  <c r="BR160" i="2"/>
  <c r="BN161" i="2"/>
  <c r="BO161" i="2"/>
  <c r="BP161" i="2"/>
  <c r="BQ161" i="2"/>
  <c r="BR161" i="2"/>
  <c r="BN162" i="2"/>
  <c r="BO162" i="2"/>
  <c r="BP162" i="2"/>
  <c r="BQ162" i="2"/>
  <c r="BR162" i="2"/>
  <c r="BN163" i="2"/>
  <c r="BO163" i="2"/>
  <c r="BP163" i="2"/>
  <c r="BQ163" i="2"/>
  <c r="BR163" i="2"/>
  <c r="BN164" i="2"/>
  <c r="BO164" i="2"/>
  <c r="BP164" i="2"/>
  <c r="BQ164" i="2"/>
  <c r="BR164" i="2"/>
  <c r="BN165" i="2"/>
  <c r="BO165" i="2"/>
  <c r="BP165" i="2"/>
  <c r="BQ165" i="2"/>
  <c r="BR165" i="2"/>
  <c r="BN166" i="2"/>
  <c r="BO166" i="2"/>
  <c r="BP166" i="2"/>
  <c r="BQ166" i="2"/>
  <c r="BR166" i="2"/>
  <c r="BN167" i="2"/>
  <c r="BO167" i="2"/>
  <c r="BP167" i="2"/>
  <c r="BQ167" i="2"/>
  <c r="BR167" i="2"/>
  <c r="BN168" i="2"/>
  <c r="BO168" i="2"/>
  <c r="BP168" i="2"/>
  <c r="BQ168" i="2"/>
  <c r="BR168" i="2"/>
  <c r="BN169" i="2"/>
  <c r="BO169" i="2"/>
  <c r="BP169" i="2"/>
  <c r="BQ169" i="2"/>
  <c r="BR169" i="2"/>
  <c r="BN170" i="2"/>
  <c r="BO170" i="2"/>
  <c r="BP170" i="2"/>
  <c r="BQ170" i="2"/>
  <c r="BR170" i="2"/>
  <c r="BN171" i="2"/>
  <c r="BO171" i="2"/>
  <c r="BP171" i="2"/>
  <c r="BQ171" i="2"/>
  <c r="BR171" i="2"/>
  <c r="BN172" i="2"/>
  <c r="BO172" i="2"/>
  <c r="BP172" i="2"/>
  <c r="BQ172" i="2"/>
  <c r="BR172" i="2"/>
  <c r="BN173" i="2"/>
  <c r="BO173" i="2"/>
  <c r="BP173" i="2"/>
  <c r="BQ173" i="2"/>
  <c r="BR173" i="2"/>
  <c r="BN174" i="2"/>
  <c r="BO174" i="2"/>
  <c r="BP174" i="2"/>
  <c r="BQ174" i="2"/>
  <c r="BR174" i="2"/>
  <c r="BN175" i="2"/>
  <c r="BO175" i="2"/>
  <c r="BP175" i="2"/>
  <c r="BQ175" i="2"/>
  <c r="BR175" i="2"/>
  <c r="BN176" i="2"/>
  <c r="BO176" i="2"/>
  <c r="BP176" i="2"/>
  <c r="BQ176" i="2"/>
  <c r="BR176" i="2"/>
  <c r="BN177" i="2"/>
  <c r="BO177" i="2"/>
  <c r="BP177" i="2"/>
  <c r="BQ177" i="2"/>
  <c r="BR177" i="2"/>
  <c r="BN178" i="2"/>
  <c r="BO178" i="2"/>
  <c r="BP178" i="2"/>
  <c r="BQ178" i="2"/>
  <c r="BR178" i="2"/>
  <c r="BN179" i="2"/>
  <c r="BO179" i="2"/>
  <c r="BP179" i="2"/>
  <c r="BQ179" i="2"/>
  <c r="BR179" i="2"/>
  <c r="BN180" i="2"/>
  <c r="BO180" i="2"/>
  <c r="BP180" i="2"/>
  <c r="BQ180" i="2"/>
  <c r="BR180" i="2"/>
  <c r="BN181" i="2"/>
  <c r="BO181" i="2"/>
  <c r="BP181" i="2"/>
  <c r="BQ181" i="2"/>
  <c r="BR181" i="2"/>
  <c r="BN182" i="2"/>
  <c r="BO182" i="2"/>
  <c r="BP182" i="2"/>
  <c r="BQ182" i="2"/>
  <c r="BR182" i="2"/>
  <c r="BN183" i="2"/>
  <c r="BO183" i="2"/>
  <c r="BP183" i="2"/>
  <c r="BQ183" i="2"/>
  <c r="BR183" i="2"/>
  <c r="BN184" i="2"/>
  <c r="BO184" i="2"/>
  <c r="BP184" i="2"/>
  <c r="BQ184" i="2"/>
  <c r="BR184" i="2"/>
  <c r="BN185" i="2"/>
  <c r="BO185" i="2"/>
  <c r="BP185" i="2"/>
  <c r="BQ185" i="2"/>
  <c r="BR185" i="2"/>
  <c r="BN186" i="2"/>
  <c r="BO186" i="2"/>
  <c r="BP186" i="2"/>
  <c r="BQ186" i="2"/>
  <c r="BR186" i="2"/>
  <c r="BN187" i="2"/>
  <c r="BO187" i="2"/>
  <c r="BP187" i="2"/>
  <c r="BQ187" i="2"/>
  <c r="BR187" i="2"/>
  <c r="BN188" i="2"/>
  <c r="BO188" i="2"/>
  <c r="BP188" i="2"/>
  <c r="BQ188" i="2"/>
  <c r="BR188" i="2"/>
  <c r="BN189" i="2"/>
  <c r="BO189" i="2"/>
  <c r="BP189" i="2"/>
  <c r="BQ189" i="2"/>
  <c r="BR189" i="2"/>
  <c r="BN190" i="2"/>
  <c r="BO190" i="2"/>
  <c r="BP190" i="2"/>
  <c r="BQ190" i="2"/>
  <c r="BR190" i="2"/>
  <c r="BN191" i="2"/>
  <c r="BO191" i="2"/>
  <c r="BP191" i="2"/>
  <c r="BQ191" i="2"/>
  <c r="BR191" i="2"/>
  <c r="BM190" i="2"/>
  <c r="BM189" i="2"/>
  <c r="BM188" i="2"/>
  <c r="BM187" i="2"/>
  <c r="BM186" i="2"/>
  <c r="BM185" i="2"/>
  <c r="BM184" i="2"/>
  <c r="BM183" i="2"/>
  <c r="BM182" i="2"/>
  <c r="BM181" i="2"/>
  <c r="BM180" i="2"/>
  <c r="BM174" i="2"/>
  <c r="BM175" i="2"/>
  <c r="BM176" i="2"/>
  <c r="BM177" i="2"/>
  <c r="BM178" i="2"/>
  <c r="BM179" i="2"/>
  <c r="BM173" i="2"/>
  <c r="BM118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39" i="2"/>
  <c r="BM141" i="2"/>
  <c r="BM142" i="2"/>
  <c r="BM143" i="2"/>
  <c r="BM144" i="2"/>
  <c r="BM145" i="2"/>
  <c r="BM146" i="2"/>
  <c r="BM147" i="2"/>
  <c r="BM148" i="2"/>
  <c r="BM149" i="2"/>
  <c r="BM150" i="2"/>
  <c r="BM151" i="2"/>
  <c r="BM152" i="2"/>
  <c r="BM153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17" i="2"/>
  <c r="BM116" i="2"/>
  <c r="BM115" i="2"/>
  <c r="BM114" i="2"/>
  <c r="BM113" i="2"/>
  <c r="BM112" i="2"/>
  <c r="BN84" i="2"/>
  <c r="BO84" i="2"/>
  <c r="BP84" i="2"/>
  <c r="BQ84" i="2"/>
  <c r="BR84" i="2"/>
  <c r="BN85" i="2"/>
  <c r="BO85" i="2"/>
  <c r="BP85" i="2"/>
  <c r="BQ85" i="2"/>
  <c r="BR85" i="2"/>
  <c r="BN86" i="2"/>
  <c r="BO86" i="2"/>
  <c r="BP86" i="2"/>
  <c r="BQ86" i="2"/>
  <c r="BR86" i="2"/>
  <c r="BN87" i="2"/>
  <c r="BO87" i="2"/>
  <c r="BP87" i="2"/>
  <c r="BQ87" i="2"/>
  <c r="BR87" i="2"/>
  <c r="BN88" i="2"/>
  <c r="BO88" i="2"/>
  <c r="BP88" i="2"/>
  <c r="BQ88" i="2"/>
  <c r="BR88" i="2"/>
  <c r="BN89" i="2"/>
  <c r="BO89" i="2"/>
  <c r="BP89" i="2"/>
  <c r="BQ89" i="2"/>
  <c r="BR89" i="2"/>
  <c r="BN90" i="2"/>
  <c r="BO90" i="2"/>
  <c r="BP90" i="2"/>
  <c r="BQ90" i="2"/>
  <c r="BR90" i="2"/>
  <c r="BN91" i="2"/>
  <c r="BO91" i="2"/>
  <c r="BP91" i="2"/>
  <c r="BQ91" i="2"/>
  <c r="BR91" i="2"/>
  <c r="BN92" i="2"/>
  <c r="BO92" i="2"/>
  <c r="BP92" i="2"/>
  <c r="BQ92" i="2"/>
  <c r="BR92" i="2"/>
  <c r="BN93" i="2"/>
  <c r="BO93" i="2"/>
  <c r="BP93" i="2"/>
  <c r="BQ93" i="2"/>
  <c r="BR93" i="2"/>
  <c r="BN94" i="2"/>
  <c r="BO94" i="2"/>
  <c r="BP94" i="2"/>
  <c r="BQ94" i="2"/>
  <c r="BR94" i="2"/>
  <c r="BN95" i="2"/>
  <c r="BO95" i="2"/>
  <c r="BP95" i="2"/>
  <c r="BQ95" i="2"/>
  <c r="BR95" i="2"/>
  <c r="BN96" i="2"/>
  <c r="BO96" i="2"/>
  <c r="BP96" i="2"/>
  <c r="BQ96" i="2"/>
  <c r="BR96" i="2"/>
  <c r="BN97" i="2"/>
  <c r="BO97" i="2"/>
  <c r="BP97" i="2"/>
  <c r="BQ97" i="2"/>
  <c r="BR97" i="2"/>
  <c r="BN98" i="2"/>
  <c r="BO98" i="2"/>
  <c r="BP98" i="2"/>
  <c r="BQ98" i="2"/>
  <c r="BR98" i="2"/>
  <c r="BN99" i="2"/>
  <c r="BO99" i="2"/>
  <c r="BP99" i="2"/>
  <c r="BQ99" i="2"/>
  <c r="BR99" i="2"/>
  <c r="BN100" i="2"/>
  <c r="BO100" i="2"/>
  <c r="BP100" i="2"/>
  <c r="BQ100" i="2"/>
  <c r="BR100" i="2"/>
  <c r="BN101" i="2"/>
  <c r="BO101" i="2"/>
  <c r="BP101" i="2"/>
  <c r="BQ101" i="2"/>
  <c r="BR101" i="2"/>
  <c r="BN102" i="2"/>
  <c r="BO102" i="2"/>
  <c r="BP102" i="2"/>
  <c r="BQ102" i="2"/>
  <c r="BR102" i="2"/>
  <c r="BN103" i="2"/>
  <c r="BO103" i="2"/>
  <c r="BP103" i="2"/>
  <c r="BQ103" i="2"/>
  <c r="BR103" i="2"/>
  <c r="BN104" i="2"/>
  <c r="BO104" i="2"/>
  <c r="BP104" i="2"/>
  <c r="BQ104" i="2"/>
  <c r="BR104" i="2"/>
  <c r="BN105" i="2"/>
  <c r="BO105" i="2"/>
  <c r="BP105" i="2"/>
  <c r="BQ105" i="2"/>
  <c r="BR105" i="2"/>
  <c r="BN106" i="2"/>
  <c r="BO106" i="2"/>
  <c r="BP106" i="2"/>
  <c r="BQ106" i="2"/>
  <c r="BR106" i="2"/>
  <c r="BN107" i="2"/>
  <c r="BO107" i="2"/>
  <c r="BP107" i="2"/>
  <c r="BQ107" i="2"/>
  <c r="BR107" i="2"/>
  <c r="BM107" i="2"/>
  <c r="BM105" i="2"/>
  <c r="BM106" i="2"/>
  <c r="BM104" i="2"/>
  <c r="BM103" i="2"/>
  <c r="BM102" i="2"/>
  <c r="BM101" i="2"/>
  <c r="BM99" i="2"/>
  <c r="BM98" i="2"/>
  <c r="BM97" i="2"/>
  <c r="BM95" i="2"/>
  <c r="BM96" i="2"/>
  <c r="BM94" i="2"/>
  <c r="BM93" i="2"/>
  <c r="BM92" i="2"/>
  <c r="BM91" i="2"/>
  <c r="BM90" i="2"/>
  <c r="BM85" i="2"/>
  <c r="BM86" i="2"/>
  <c r="BM87" i="2"/>
  <c r="BM88" i="2"/>
  <c r="BM89" i="2"/>
  <c r="BM84" i="2"/>
  <c r="BN50" i="2"/>
  <c r="BO50" i="2"/>
  <c r="BP50" i="2"/>
  <c r="BQ50" i="2"/>
  <c r="BR50" i="2"/>
  <c r="BN51" i="2"/>
  <c r="BO51" i="2"/>
  <c r="BP51" i="2"/>
  <c r="BQ51" i="2"/>
  <c r="BR51" i="2"/>
  <c r="BN52" i="2"/>
  <c r="BO52" i="2"/>
  <c r="BP52" i="2"/>
  <c r="BQ52" i="2"/>
  <c r="BR52" i="2"/>
  <c r="BN53" i="2"/>
  <c r="BO53" i="2"/>
  <c r="BP53" i="2"/>
  <c r="BQ53" i="2"/>
  <c r="BR53" i="2"/>
  <c r="BN54" i="2"/>
  <c r="BO54" i="2"/>
  <c r="BP54" i="2"/>
  <c r="BQ54" i="2"/>
  <c r="BR54" i="2"/>
  <c r="BN55" i="2"/>
  <c r="BO55" i="2"/>
  <c r="BP55" i="2"/>
  <c r="BQ55" i="2"/>
  <c r="BR55" i="2"/>
  <c r="BN56" i="2"/>
  <c r="BO56" i="2"/>
  <c r="BP56" i="2"/>
  <c r="BQ56" i="2"/>
  <c r="BR56" i="2"/>
  <c r="BN57" i="2"/>
  <c r="BO57" i="2"/>
  <c r="BP57" i="2"/>
  <c r="BQ57" i="2"/>
  <c r="BR57" i="2"/>
  <c r="BN58" i="2"/>
  <c r="BO58" i="2"/>
  <c r="BP58" i="2"/>
  <c r="BQ58" i="2"/>
  <c r="BR58" i="2"/>
  <c r="BN59" i="2"/>
  <c r="BO59" i="2"/>
  <c r="BP59" i="2"/>
  <c r="BQ59" i="2"/>
  <c r="BR59" i="2"/>
  <c r="BN60" i="2"/>
  <c r="BO60" i="2"/>
  <c r="BP60" i="2"/>
  <c r="BQ60" i="2"/>
  <c r="BR60" i="2"/>
  <c r="BN61" i="2"/>
  <c r="BO61" i="2"/>
  <c r="BP61" i="2"/>
  <c r="BQ61" i="2"/>
  <c r="BR61" i="2"/>
  <c r="BN62" i="2"/>
  <c r="BO62" i="2"/>
  <c r="BP62" i="2"/>
  <c r="BQ62" i="2"/>
  <c r="BR62" i="2"/>
  <c r="BN63" i="2"/>
  <c r="BO63" i="2"/>
  <c r="BP63" i="2"/>
  <c r="BQ63" i="2"/>
  <c r="BR63" i="2"/>
  <c r="BN64" i="2"/>
  <c r="BO64" i="2"/>
  <c r="BP64" i="2"/>
  <c r="BQ64" i="2"/>
  <c r="BR64" i="2"/>
  <c r="BN65" i="2"/>
  <c r="BO65" i="2"/>
  <c r="BP65" i="2"/>
  <c r="BQ65" i="2"/>
  <c r="BR65" i="2"/>
  <c r="BN66" i="2"/>
  <c r="BO66" i="2"/>
  <c r="BP66" i="2"/>
  <c r="BQ66" i="2"/>
  <c r="BR66" i="2"/>
  <c r="BN67" i="2"/>
  <c r="BO67" i="2"/>
  <c r="BP67" i="2"/>
  <c r="BQ67" i="2"/>
  <c r="BR67" i="2"/>
  <c r="BN68" i="2"/>
  <c r="BO68" i="2"/>
  <c r="BP68" i="2"/>
  <c r="BQ68" i="2"/>
  <c r="BR68" i="2"/>
  <c r="BN69" i="2"/>
  <c r="BO69" i="2"/>
  <c r="BP69" i="2"/>
  <c r="BQ69" i="2"/>
  <c r="BR69" i="2"/>
  <c r="BN70" i="2"/>
  <c r="BO70" i="2"/>
  <c r="BP70" i="2"/>
  <c r="BQ70" i="2"/>
  <c r="BR70" i="2"/>
  <c r="BN71" i="2"/>
  <c r="BO71" i="2"/>
  <c r="BP71" i="2"/>
  <c r="BQ71" i="2"/>
  <c r="BR71" i="2"/>
  <c r="BN72" i="2"/>
  <c r="BO72" i="2"/>
  <c r="BP72" i="2"/>
  <c r="BQ72" i="2"/>
  <c r="BR72" i="2"/>
  <c r="BN73" i="2"/>
  <c r="BO73" i="2"/>
  <c r="BP73" i="2"/>
  <c r="BQ73" i="2"/>
  <c r="BR73" i="2"/>
  <c r="BN74" i="2"/>
  <c r="BO74" i="2"/>
  <c r="BP74" i="2"/>
  <c r="BQ74" i="2"/>
  <c r="BR74" i="2"/>
  <c r="BN75" i="2"/>
  <c r="BO75" i="2"/>
  <c r="BP75" i="2"/>
  <c r="BQ75" i="2"/>
  <c r="BR75" i="2"/>
  <c r="BN76" i="2"/>
  <c r="BO76" i="2"/>
  <c r="BP76" i="2"/>
  <c r="BQ76" i="2"/>
  <c r="BR76" i="2"/>
  <c r="BN77" i="2"/>
  <c r="BO77" i="2"/>
  <c r="BP77" i="2"/>
  <c r="BQ77" i="2"/>
  <c r="BR77" i="2"/>
  <c r="BN78" i="2"/>
  <c r="BO78" i="2"/>
  <c r="BP78" i="2"/>
  <c r="BQ78" i="2"/>
  <c r="BR78" i="2"/>
  <c r="BM78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59" i="2"/>
  <c r="BM58" i="2"/>
  <c r="BM57" i="2"/>
  <c r="BM56" i="2"/>
  <c r="BM51" i="2"/>
  <c r="BM52" i="2"/>
  <c r="BM53" i="2"/>
  <c r="BM54" i="2"/>
  <c r="BM55" i="2"/>
  <c r="BM50" i="2"/>
  <c r="BN7" i="2"/>
  <c r="BO7" i="2"/>
  <c r="BP7" i="2"/>
  <c r="BQ7" i="2"/>
  <c r="BR7" i="2"/>
  <c r="BN8" i="2"/>
  <c r="BO8" i="2"/>
  <c r="BO197" i="2" s="1"/>
  <c r="BP8" i="2"/>
  <c r="BP197" i="2" s="1"/>
  <c r="BQ8" i="2"/>
  <c r="BR8" i="2"/>
  <c r="BN9" i="2"/>
  <c r="BO9" i="2"/>
  <c r="BP9" i="2"/>
  <c r="BQ9" i="2"/>
  <c r="BR9" i="2"/>
  <c r="BN10" i="2"/>
  <c r="BO10" i="2"/>
  <c r="BP10" i="2"/>
  <c r="BQ10" i="2"/>
  <c r="BR10" i="2"/>
  <c r="BN11" i="2"/>
  <c r="BO11" i="2"/>
  <c r="BP11" i="2"/>
  <c r="BQ11" i="2"/>
  <c r="BR11" i="2"/>
  <c r="BN12" i="2"/>
  <c r="BO12" i="2"/>
  <c r="BP12" i="2"/>
  <c r="BQ12" i="2"/>
  <c r="BR12" i="2"/>
  <c r="BN13" i="2"/>
  <c r="BO13" i="2"/>
  <c r="BP13" i="2"/>
  <c r="BQ13" i="2"/>
  <c r="BR13" i="2"/>
  <c r="BN14" i="2"/>
  <c r="BO14" i="2"/>
  <c r="BP14" i="2"/>
  <c r="BQ14" i="2"/>
  <c r="BR14" i="2"/>
  <c r="BN15" i="2"/>
  <c r="BO15" i="2"/>
  <c r="BP15" i="2"/>
  <c r="BQ15" i="2"/>
  <c r="BR15" i="2"/>
  <c r="BN16" i="2"/>
  <c r="BO16" i="2"/>
  <c r="BP16" i="2"/>
  <c r="BQ16" i="2"/>
  <c r="BR16" i="2"/>
  <c r="BN17" i="2"/>
  <c r="BO17" i="2"/>
  <c r="BP17" i="2"/>
  <c r="BQ17" i="2"/>
  <c r="BR17" i="2"/>
  <c r="BN18" i="2"/>
  <c r="BO18" i="2"/>
  <c r="BP18" i="2"/>
  <c r="BQ18" i="2"/>
  <c r="BR18" i="2"/>
  <c r="BN19" i="2"/>
  <c r="BO19" i="2"/>
  <c r="BP19" i="2"/>
  <c r="BQ19" i="2"/>
  <c r="BR19" i="2"/>
  <c r="BN20" i="2"/>
  <c r="BO20" i="2"/>
  <c r="BP20" i="2"/>
  <c r="BQ20" i="2"/>
  <c r="BR20" i="2"/>
  <c r="BN21" i="2"/>
  <c r="BO21" i="2"/>
  <c r="BP21" i="2"/>
  <c r="BQ21" i="2"/>
  <c r="BR21" i="2"/>
  <c r="BN22" i="2"/>
  <c r="BO22" i="2"/>
  <c r="BP22" i="2"/>
  <c r="BQ22" i="2"/>
  <c r="BR22" i="2"/>
  <c r="BN23" i="2"/>
  <c r="BO23" i="2"/>
  <c r="BP23" i="2"/>
  <c r="BQ23" i="2"/>
  <c r="BR23" i="2"/>
  <c r="BN24" i="2"/>
  <c r="BO24" i="2"/>
  <c r="BP24" i="2"/>
  <c r="BQ24" i="2"/>
  <c r="BR24" i="2"/>
  <c r="BN25" i="2"/>
  <c r="BO25" i="2"/>
  <c r="BP25" i="2"/>
  <c r="BQ25" i="2"/>
  <c r="BR25" i="2"/>
  <c r="BN26" i="2"/>
  <c r="BO26" i="2"/>
  <c r="BP26" i="2"/>
  <c r="BQ26" i="2"/>
  <c r="BR26" i="2"/>
  <c r="BN27" i="2"/>
  <c r="BO27" i="2"/>
  <c r="BP27" i="2"/>
  <c r="BQ27" i="2"/>
  <c r="BR27" i="2"/>
  <c r="BN28" i="2"/>
  <c r="BO28" i="2"/>
  <c r="BP28" i="2"/>
  <c r="BQ28" i="2"/>
  <c r="BR28" i="2"/>
  <c r="BN29" i="2"/>
  <c r="BO29" i="2"/>
  <c r="BP29" i="2"/>
  <c r="BQ29" i="2"/>
  <c r="BR29" i="2"/>
  <c r="BN30" i="2"/>
  <c r="BO30" i="2"/>
  <c r="BP30" i="2"/>
  <c r="BQ30" i="2"/>
  <c r="BR30" i="2"/>
  <c r="BN31" i="2"/>
  <c r="BO31" i="2"/>
  <c r="BP31" i="2"/>
  <c r="BQ31" i="2"/>
  <c r="BR31" i="2"/>
  <c r="BN32" i="2"/>
  <c r="BO32" i="2"/>
  <c r="BP32" i="2"/>
  <c r="BQ32" i="2"/>
  <c r="BR32" i="2"/>
  <c r="BN33" i="2"/>
  <c r="BO33" i="2"/>
  <c r="BP33" i="2"/>
  <c r="BQ33" i="2"/>
  <c r="BR33" i="2"/>
  <c r="BN34" i="2"/>
  <c r="BO34" i="2"/>
  <c r="BP34" i="2"/>
  <c r="BQ34" i="2"/>
  <c r="BR34" i="2"/>
  <c r="BN35" i="2"/>
  <c r="BO35" i="2"/>
  <c r="BP35" i="2"/>
  <c r="BQ35" i="2"/>
  <c r="BR35" i="2"/>
  <c r="BN36" i="2"/>
  <c r="BO36" i="2"/>
  <c r="BP36" i="2"/>
  <c r="BQ36" i="2"/>
  <c r="BR36" i="2"/>
  <c r="BN37" i="2"/>
  <c r="BO37" i="2"/>
  <c r="BP37" i="2"/>
  <c r="BQ37" i="2"/>
  <c r="BR37" i="2"/>
  <c r="BN38" i="2"/>
  <c r="BO38" i="2"/>
  <c r="BP38" i="2"/>
  <c r="BQ38" i="2"/>
  <c r="BR38" i="2"/>
  <c r="BN39" i="2"/>
  <c r="BO39" i="2"/>
  <c r="BP39" i="2"/>
  <c r="BQ39" i="2"/>
  <c r="BR39" i="2"/>
  <c r="BN40" i="2"/>
  <c r="BO40" i="2"/>
  <c r="BP40" i="2"/>
  <c r="BQ40" i="2"/>
  <c r="BR40" i="2"/>
  <c r="BN41" i="2"/>
  <c r="BO41" i="2"/>
  <c r="BP41" i="2"/>
  <c r="BQ41" i="2"/>
  <c r="BR41" i="2"/>
  <c r="BN42" i="2"/>
  <c r="BN199" i="2" s="1"/>
  <c r="BO42" i="2"/>
  <c r="BP42" i="2"/>
  <c r="BQ42" i="2"/>
  <c r="BR42" i="2"/>
  <c r="BR199" i="2" s="1"/>
  <c r="BN43" i="2"/>
  <c r="BO43" i="2"/>
  <c r="BP43" i="2"/>
  <c r="BQ43" i="2"/>
  <c r="BR43" i="2"/>
  <c r="BN44" i="2"/>
  <c r="BO44" i="2"/>
  <c r="BP44" i="2"/>
  <c r="BQ44" i="2"/>
  <c r="BR44" i="2"/>
  <c r="BN45" i="2"/>
  <c r="BO45" i="2"/>
  <c r="BP45" i="2"/>
  <c r="BQ45" i="2"/>
  <c r="BR45" i="2"/>
  <c r="BM41" i="2"/>
  <c r="BM42" i="2"/>
  <c r="BM43" i="2"/>
  <c r="BM44" i="2"/>
  <c r="BM40" i="2"/>
  <c r="BM39" i="2"/>
  <c r="BM33" i="2"/>
  <c r="BM34" i="2"/>
  <c r="BM35" i="2"/>
  <c r="BM36" i="2"/>
  <c r="BM37" i="2"/>
  <c r="BM38" i="2"/>
  <c r="BM32" i="2"/>
  <c r="BM31" i="2"/>
  <c r="BM30" i="2"/>
  <c r="BM23" i="2"/>
  <c r="BM24" i="2"/>
  <c r="BM25" i="2"/>
  <c r="BM26" i="2"/>
  <c r="BM27" i="2"/>
  <c r="BM28" i="2"/>
  <c r="BM29" i="2"/>
  <c r="BM22" i="2"/>
  <c r="BM21" i="2"/>
  <c r="BM20" i="2"/>
  <c r="BM19" i="2"/>
  <c r="BM18" i="2"/>
  <c r="BM8" i="2"/>
  <c r="BM197" i="2" s="1"/>
  <c r="BM9" i="2"/>
  <c r="BM10" i="2"/>
  <c r="BM11" i="2"/>
  <c r="BM12" i="2"/>
  <c r="BM13" i="2"/>
  <c r="BM14" i="2"/>
  <c r="BM15" i="2"/>
  <c r="BM16" i="2"/>
  <c r="BM17" i="2"/>
  <c r="BM7" i="2"/>
  <c r="BR198" i="2" l="1"/>
  <c r="BN201" i="2"/>
  <c r="CR198" i="2"/>
  <c r="BQ199" i="2"/>
  <c r="BM201" i="2"/>
  <c r="CR201" i="2"/>
  <c r="DQ199" i="2"/>
  <c r="DV201" i="2"/>
  <c r="BP199" i="2"/>
  <c r="BP198" i="2"/>
  <c r="BR197" i="2"/>
  <c r="BN197" i="2"/>
  <c r="BP201" i="2"/>
  <c r="CT199" i="2"/>
  <c r="CP199" i="2"/>
  <c r="CT198" i="2"/>
  <c r="CP198" i="2"/>
  <c r="CR197" i="2"/>
  <c r="CQ201" i="2"/>
  <c r="DQ197" i="2"/>
  <c r="DV199" i="2"/>
  <c r="DR199" i="2"/>
  <c r="DV198" i="2"/>
  <c r="DR198" i="2"/>
  <c r="DT197" i="2"/>
  <c r="DU201" i="2"/>
  <c r="BN198" i="2"/>
  <c r="BR201" i="2"/>
  <c r="CS201" i="2"/>
  <c r="DT198" i="2"/>
  <c r="DS201" i="2"/>
  <c r="BQ198" i="2"/>
  <c r="BQ201" i="2"/>
  <c r="CO198" i="2"/>
  <c r="CO199" i="2"/>
  <c r="CQ199" i="2"/>
  <c r="CQ198" i="2"/>
  <c r="DS199" i="2"/>
  <c r="DS198" i="2"/>
  <c r="DR201" i="2"/>
  <c r="BM198" i="2"/>
  <c r="BM199" i="2"/>
  <c r="BO199" i="2"/>
  <c r="BO198" i="2"/>
  <c r="BQ197" i="2"/>
  <c r="BO201" i="2"/>
  <c r="CO197" i="2"/>
  <c r="CS199" i="2"/>
  <c r="CS198" i="2"/>
  <c r="CQ197" i="2"/>
  <c r="CO201" i="2"/>
  <c r="CT201" i="2"/>
  <c r="CP201" i="2"/>
  <c r="DU199" i="2"/>
  <c r="DU198" i="2"/>
  <c r="DS197" i="2"/>
  <c r="DQ201" i="2"/>
  <c r="DT201" i="2"/>
  <c r="AK112" i="2"/>
  <c r="AL112" i="2"/>
  <c r="AM112" i="2"/>
  <c r="AN112" i="2"/>
  <c r="AO112" i="2"/>
  <c r="AK113" i="2"/>
  <c r="AL113" i="2"/>
  <c r="AM113" i="2"/>
  <c r="AN113" i="2"/>
  <c r="AO113" i="2"/>
  <c r="AK114" i="2"/>
  <c r="AL114" i="2"/>
  <c r="AM114" i="2"/>
  <c r="AN114" i="2"/>
  <c r="AO114" i="2"/>
  <c r="AK115" i="2"/>
  <c r="AL115" i="2"/>
  <c r="AM115" i="2"/>
  <c r="AN115" i="2"/>
  <c r="AO115" i="2"/>
  <c r="AK116" i="2"/>
  <c r="AL116" i="2"/>
  <c r="AM116" i="2"/>
  <c r="AN116" i="2"/>
  <c r="AO116" i="2"/>
  <c r="AK117" i="2"/>
  <c r="AL117" i="2"/>
  <c r="AM117" i="2"/>
  <c r="AN117" i="2"/>
  <c r="AO117" i="2"/>
  <c r="AK118" i="2"/>
  <c r="AL118" i="2"/>
  <c r="AM118" i="2"/>
  <c r="AN118" i="2"/>
  <c r="AO118" i="2"/>
  <c r="AK119" i="2"/>
  <c r="AL119" i="2"/>
  <c r="AM119" i="2"/>
  <c r="AN119" i="2"/>
  <c r="AO119" i="2"/>
  <c r="AK120" i="2"/>
  <c r="AL120" i="2"/>
  <c r="AM120" i="2"/>
  <c r="AN120" i="2"/>
  <c r="AO120" i="2"/>
  <c r="AK121" i="2"/>
  <c r="AL121" i="2"/>
  <c r="AM121" i="2"/>
  <c r="AN121" i="2"/>
  <c r="AO121" i="2"/>
  <c r="AK122" i="2"/>
  <c r="AL122" i="2"/>
  <c r="AM122" i="2"/>
  <c r="AN122" i="2"/>
  <c r="AO122" i="2"/>
  <c r="AK123" i="2"/>
  <c r="AL123" i="2"/>
  <c r="AM123" i="2"/>
  <c r="AN123" i="2"/>
  <c r="AO123" i="2"/>
  <c r="AK124" i="2"/>
  <c r="AL124" i="2"/>
  <c r="AM124" i="2"/>
  <c r="AN124" i="2"/>
  <c r="AO124" i="2"/>
  <c r="AK125" i="2"/>
  <c r="AL125" i="2"/>
  <c r="AM125" i="2"/>
  <c r="AN125" i="2"/>
  <c r="AO125" i="2"/>
  <c r="AK126" i="2"/>
  <c r="AL126" i="2"/>
  <c r="AM126" i="2"/>
  <c r="AN126" i="2"/>
  <c r="AO126" i="2"/>
  <c r="AK127" i="2"/>
  <c r="AL127" i="2"/>
  <c r="AM127" i="2"/>
  <c r="AN127" i="2"/>
  <c r="AO127" i="2"/>
  <c r="AK128" i="2"/>
  <c r="AL128" i="2"/>
  <c r="AM128" i="2"/>
  <c r="AN128" i="2"/>
  <c r="AO128" i="2"/>
  <c r="AK129" i="2"/>
  <c r="AL129" i="2"/>
  <c r="AM129" i="2"/>
  <c r="AN129" i="2"/>
  <c r="AO129" i="2"/>
  <c r="AK130" i="2"/>
  <c r="AL130" i="2"/>
  <c r="AM130" i="2"/>
  <c r="AN130" i="2"/>
  <c r="AO130" i="2"/>
  <c r="AK131" i="2"/>
  <c r="AL131" i="2"/>
  <c r="AM131" i="2"/>
  <c r="AN131" i="2"/>
  <c r="AO131" i="2"/>
  <c r="AK132" i="2"/>
  <c r="AL132" i="2"/>
  <c r="AM132" i="2"/>
  <c r="AN132" i="2"/>
  <c r="AO132" i="2"/>
  <c r="AK133" i="2"/>
  <c r="AL133" i="2"/>
  <c r="AM133" i="2"/>
  <c r="AN133" i="2"/>
  <c r="AO133" i="2"/>
  <c r="AK134" i="2"/>
  <c r="AL134" i="2"/>
  <c r="AM134" i="2"/>
  <c r="AN134" i="2"/>
  <c r="AO134" i="2"/>
  <c r="AK135" i="2"/>
  <c r="AL135" i="2"/>
  <c r="AM135" i="2"/>
  <c r="AN135" i="2"/>
  <c r="AO135" i="2"/>
  <c r="AK136" i="2"/>
  <c r="AL136" i="2"/>
  <c r="AM136" i="2"/>
  <c r="AN136" i="2"/>
  <c r="AO136" i="2"/>
  <c r="AK137" i="2"/>
  <c r="AL137" i="2"/>
  <c r="AM137" i="2"/>
  <c r="AN137" i="2"/>
  <c r="AO137" i="2"/>
  <c r="AK138" i="2"/>
  <c r="AL138" i="2"/>
  <c r="AM138" i="2"/>
  <c r="AN138" i="2"/>
  <c r="AO138" i="2"/>
  <c r="AK139" i="2"/>
  <c r="AL139" i="2"/>
  <c r="AM139" i="2"/>
  <c r="AN139" i="2"/>
  <c r="AO139" i="2"/>
  <c r="AK141" i="2"/>
  <c r="AL141" i="2"/>
  <c r="AM141" i="2"/>
  <c r="AN141" i="2"/>
  <c r="AO141" i="2"/>
  <c r="AK142" i="2"/>
  <c r="AL142" i="2"/>
  <c r="AM142" i="2"/>
  <c r="AN142" i="2"/>
  <c r="AO142" i="2"/>
  <c r="AK143" i="2"/>
  <c r="AL143" i="2"/>
  <c r="AM143" i="2"/>
  <c r="AN143" i="2"/>
  <c r="AO143" i="2"/>
  <c r="AK144" i="2"/>
  <c r="AL144" i="2"/>
  <c r="AM144" i="2"/>
  <c r="AN144" i="2"/>
  <c r="AO144" i="2"/>
  <c r="AK145" i="2"/>
  <c r="AL145" i="2"/>
  <c r="AM145" i="2"/>
  <c r="AN145" i="2"/>
  <c r="AO145" i="2"/>
  <c r="AK146" i="2"/>
  <c r="AL146" i="2"/>
  <c r="AM146" i="2"/>
  <c r="AN146" i="2"/>
  <c r="AO146" i="2"/>
  <c r="AK147" i="2"/>
  <c r="AL147" i="2"/>
  <c r="AM147" i="2"/>
  <c r="AN147" i="2"/>
  <c r="AO147" i="2"/>
  <c r="AK148" i="2"/>
  <c r="AL148" i="2"/>
  <c r="AM148" i="2"/>
  <c r="AN148" i="2"/>
  <c r="AO148" i="2"/>
  <c r="AK149" i="2"/>
  <c r="AL149" i="2"/>
  <c r="AM149" i="2"/>
  <c r="AN149" i="2"/>
  <c r="AO149" i="2"/>
  <c r="AK150" i="2"/>
  <c r="AL150" i="2"/>
  <c r="AM150" i="2"/>
  <c r="AN150" i="2"/>
  <c r="AO150" i="2"/>
  <c r="AK151" i="2"/>
  <c r="AL151" i="2"/>
  <c r="AM151" i="2"/>
  <c r="AN151" i="2"/>
  <c r="AO151" i="2"/>
  <c r="AK152" i="2"/>
  <c r="AL152" i="2"/>
  <c r="AM152" i="2"/>
  <c r="AN152" i="2"/>
  <c r="AO152" i="2"/>
  <c r="AK153" i="2"/>
  <c r="AL153" i="2"/>
  <c r="AM153" i="2"/>
  <c r="AN153" i="2"/>
  <c r="AO153" i="2"/>
  <c r="AK156" i="2"/>
  <c r="AL156" i="2"/>
  <c r="AM156" i="2"/>
  <c r="AN156" i="2"/>
  <c r="AO156" i="2"/>
  <c r="AK157" i="2"/>
  <c r="AL157" i="2"/>
  <c r="AM157" i="2"/>
  <c r="AN157" i="2"/>
  <c r="AO157" i="2"/>
  <c r="AK158" i="2"/>
  <c r="AL158" i="2"/>
  <c r="AM158" i="2"/>
  <c r="AN158" i="2"/>
  <c r="AO158" i="2"/>
  <c r="AK159" i="2"/>
  <c r="AL159" i="2"/>
  <c r="AM159" i="2"/>
  <c r="AN159" i="2"/>
  <c r="AO159" i="2"/>
  <c r="AK160" i="2"/>
  <c r="AL160" i="2"/>
  <c r="AM160" i="2"/>
  <c r="AN160" i="2"/>
  <c r="AO160" i="2"/>
  <c r="AK161" i="2"/>
  <c r="AL161" i="2"/>
  <c r="AM161" i="2"/>
  <c r="AN161" i="2"/>
  <c r="AO161" i="2"/>
  <c r="AK162" i="2"/>
  <c r="AL162" i="2"/>
  <c r="AM162" i="2"/>
  <c r="AN162" i="2"/>
  <c r="AO162" i="2"/>
  <c r="AK163" i="2"/>
  <c r="AL163" i="2"/>
  <c r="AM163" i="2"/>
  <c r="AN163" i="2"/>
  <c r="AO163" i="2"/>
  <c r="AK164" i="2"/>
  <c r="AL164" i="2"/>
  <c r="AM164" i="2"/>
  <c r="AN164" i="2"/>
  <c r="AO164" i="2"/>
  <c r="AK165" i="2"/>
  <c r="AL165" i="2"/>
  <c r="AM165" i="2"/>
  <c r="AN165" i="2"/>
  <c r="AO165" i="2"/>
  <c r="AK166" i="2"/>
  <c r="AL166" i="2"/>
  <c r="AM166" i="2"/>
  <c r="AN166" i="2"/>
  <c r="AO166" i="2"/>
  <c r="AK167" i="2"/>
  <c r="AL167" i="2"/>
  <c r="AM167" i="2"/>
  <c r="AN167" i="2"/>
  <c r="AO167" i="2"/>
  <c r="AK168" i="2"/>
  <c r="AL168" i="2"/>
  <c r="AM168" i="2"/>
  <c r="AN168" i="2"/>
  <c r="AO168" i="2"/>
  <c r="AK169" i="2"/>
  <c r="AL169" i="2"/>
  <c r="AM169" i="2"/>
  <c r="AN169" i="2"/>
  <c r="AO169" i="2"/>
  <c r="AK170" i="2"/>
  <c r="AL170" i="2"/>
  <c r="AM170" i="2"/>
  <c r="AN170" i="2"/>
  <c r="AO170" i="2"/>
  <c r="AK171" i="2"/>
  <c r="AL171" i="2"/>
  <c r="AM171" i="2"/>
  <c r="AN171" i="2"/>
  <c r="AO171" i="2"/>
  <c r="AK172" i="2"/>
  <c r="AL172" i="2"/>
  <c r="AM172" i="2"/>
  <c r="AN172" i="2"/>
  <c r="AO172" i="2"/>
  <c r="AK173" i="2"/>
  <c r="AL173" i="2"/>
  <c r="AM173" i="2"/>
  <c r="AN173" i="2"/>
  <c r="AO173" i="2"/>
  <c r="AK174" i="2"/>
  <c r="AL174" i="2"/>
  <c r="AM174" i="2"/>
  <c r="AN174" i="2"/>
  <c r="AO174" i="2"/>
  <c r="AK175" i="2"/>
  <c r="AL175" i="2"/>
  <c r="AM175" i="2"/>
  <c r="AN175" i="2"/>
  <c r="AO175" i="2"/>
  <c r="AK176" i="2"/>
  <c r="AL176" i="2"/>
  <c r="AM176" i="2"/>
  <c r="AN176" i="2"/>
  <c r="AO176" i="2"/>
  <c r="AK177" i="2"/>
  <c r="AL177" i="2"/>
  <c r="AM177" i="2"/>
  <c r="AN177" i="2"/>
  <c r="AO177" i="2"/>
  <c r="AK178" i="2"/>
  <c r="AL178" i="2"/>
  <c r="AM178" i="2"/>
  <c r="AN178" i="2"/>
  <c r="AO178" i="2"/>
  <c r="AK179" i="2"/>
  <c r="AL179" i="2"/>
  <c r="AM179" i="2"/>
  <c r="AN179" i="2"/>
  <c r="AO179" i="2"/>
  <c r="AK180" i="2"/>
  <c r="AL180" i="2"/>
  <c r="AM180" i="2"/>
  <c r="AN180" i="2"/>
  <c r="AO180" i="2"/>
  <c r="AK181" i="2"/>
  <c r="AL181" i="2"/>
  <c r="AM181" i="2"/>
  <c r="AN181" i="2"/>
  <c r="AO181" i="2"/>
  <c r="AK182" i="2"/>
  <c r="AL182" i="2"/>
  <c r="AM182" i="2"/>
  <c r="AN182" i="2"/>
  <c r="AO182" i="2"/>
  <c r="AK183" i="2"/>
  <c r="AL183" i="2"/>
  <c r="AM183" i="2"/>
  <c r="AN183" i="2"/>
  <c r="AO183" i="2"/>
  <c r="AK184" i="2"/>
  <c r="AL184" i="2"/>
  <c r="AM184" i="2"/>
  <c r="AN184" i="2"/>
  <c r="AO184" i="2"/>
  <c r="AK185" i="2"/>
  <c r="AL185" i="2"/>
  <c r="AM185" i="2"/>
  <c r="AN185" i="2"/>
  <c r="AO185" i="2"/>
  <c r="AK186" i="2"/>
  <c r="AL186" i="2"/>
  <c r="AM186" i="2"/>
  <c r="AN186" i="2"/>
  <c r="AO186" i="2"/>
  <c r="AK187" i="2"/>
  <c r="AL187" i="2"/>
  <c r="AM187" i="2"/>
  <c r="AN187" i="2"/>
  <c r="AO187" i="2"/>
  <c r="AK188" i="2"/>
  <c r="AL188" i="2"/>
  <c r="AM188" i="2"/>
  <c r="AN188" i="2"/>
  <c r="AO188" i="2"/>
  <c r="AK189" i="2"/>
  <c r="AL189" i="2"/>
  <c r="AM189" i="2"/>
  <c r="AN189" i="2"/>
  <c r="AO189" i="2"/>
  <c r="AK190" i="2"/>
  <c r="AL190" i="2"/>
  <c r="AM190" i="2"/>
  <c r="AN190" i="2"/>
  <c r="AO190" i="2"/>
  <c r="AJ190" i="2"/>
  <c r="AJ189" i="2"/>
  <c r="AJ188" i="2"/>
  <c r="AJ187" i="2"/>
  <c r="AJ186" i="2"/>
  <c r="AJ185" i="2"/>
  <c r="AJ184" i="2"/>
  <c r="AJ183" i="2"/>
  <c r="AJ181" i="2"/>
  <c r="AJ180" i="2"/>
  <c r="AJ174" i="2"/>
  <c r="AJ175" i="2"/>
  <c r="AJ176" i="2"/>
  <c r="AJ177" i="2"/>
  <c r="AJ178" i="2"/>
  <c r="AJ179" i="2"/>
  <c r="AJ173" i="2"/>
  <c r="AJ172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17" i="2"/>
  <c r="AJ113" i="2"/>
  <c r="AJ112" i="2"/>
  <c r="AK84" i="2"/>
  <c r="AL84" i="2"/>
  <c r="AM84" i="2"/>
  <c r="AN84" i="2"/>
  <c r="AO84" i="2"/>
  <c r="AK85" i="2"/>
  <c r="AL85" i="2"/>
  <c r="AM85" i="2"/>
  <c r="AN85" i="2"/>
  <c r="AO85" i="2"/>
  <c r="AK86" i="2"/>
  <c r="AL86" i="2"/>
  <c r="AM86" i="2"/>
  <c r="AN86" i="2"/>
  <c r="AO86" i="2"/>
  <c r="AK87" i="2"/>
  <c r="AL87" i="2"/>
  <c r="AM87" i="2"/>
  <c r="AN87" i="2"/>
  <c r="AO87" i="2"/>
  <c r="AK88" i="2"/>
  <c r="AL88" i="2"/>
  <c r="AM88" i="2"/>
  <c r="AN88" i="2"/>
  <c r="AO88" i="2"/>
  <c r="AK89" i="2"/>
  <c r="AL89" i="2"/>
  <c r="AM89" i="2"/>
  <c r="AN89" i="2"/>
  <c r="AO89" i="2"/>
  <c r="AK90" i="2"/>
  <c r="AL90" i="2"/>
  <c r="AM90" i="2"/>
  <c r="AN90" i="2"/>
  <c r="AO90" i="2"/>
  <c r="AK91" i="2"/>
  <c r="AL91" i="2"/>
  <c r="AM91" i="2"/>
  <c r="AN91" i="2"/>
  <c r="AO91" i="2"/>
  <c r="AK92" i="2"/>
  <c r="AL92" i="2"/>
  <c r="AM92" i="2"/>
  <c r="AN92" i="2"/>
  <c r="AO92" i="2"/>
  <c r="AK93" i="2"/>
  <c r="AL93" i="2"/>
  <c r="AM93" i="2"/>
  <c r="AN93" i="2"/>
  <c r="AO93" i="2"/>
  <c r="AK94" i="2"/>
  <c r="AL94" i="2"/>
  <c r="AM94" i="2"/>
  <c r="AN94" i="2"/>
  <c r="AO94" i="2"/>
  <c r="AK95" i="2"/>
  <c r="AL95" i="2"/>
  <c r="AM95" i="2"/>
  <c r="AN95" i="2"/>
  <c r="AO95" i="2"/>
  <c r="AK96" i="2"/>
  <c r="AL96" i="2"/>
  <c r="AM96" i="2"/>
  <c r="AN96" i="2"/>
  <c r="AO96" i="2"/>
  <c r="AK97" i="2"/>
  <c r="AL97" i="2"/>
  <c r="AM97" i="2"/>
  <c r="AN97" i="2"/>
  <c r="AO97" i="2"/>
  <c r="AK98" i="2"/>
  <c r="AL98" i="2"/>
  <c r="AM98" i="2"/>
  <c r="AN98" i="2"/>
  <c r="AO98" i="2"/>
  <c r="AK99" i="2"/>
  <c r="AL99" i="2"/>
  <c r="AM99" i="2"/>
  <c r="AN99" i="2"/>
  <c r="AO99" i="2"/>
  <c r="AK100" i="2"/>
  <c r="AL100" i="2"/>
  <c r="AM100" i="2"/>
  <c r="AN100" i="2"/>
  <c r="AO100" i="2"/>
  <c r="AK101" i="2"/>
  <c r="AL101" i="2"/>
  <c r="AM101" i="2"/>
  <c r="AN101" i="2"/>
  <c r="AO101" i="2"/>
  <c r="AK102" i="2"/>
  <c r="AL102" i="2"/>
  <c r="AM102" i="2"/>
  <c r="AN102" i="2"/>
  <c r="AO102" i="2"/>
  <c r="AK103" i="2"/>
  <c r="AL103" i="2"/>
  <c r="AM103" i="2"/>
  <c r="AN103" i="2"/>
  <c r="AO103" i="2"/>
  <c r="AK104" i="2"/>
  <c r="AL104" i="2"/>
  <c r="AM104" i="2"/>
  <c r="AN104" i="2"/>
  <c r="AO104" i="2"/>
  <c r="AK105" i="2"/>
  <c r="AL105" i="2"/>
  <c r="AM105" i="2"/>
  <c r="AN105" i="2"/>
  <c r="AO105" i="2"/>
  <c r="AK106" i="2"/>
  <c r="AL106" i="2"/>
  <c r="AM106" i="2"/>
  <c r="AN106" i="2"/>
  <c r="AO106" i="2"/>
  <c r="AK107" i="2"/>
  <c r="AL107" i="2"/>
  <c r="AM107" i="2"/>
  <c r="AN107" i="2"/>
  <c r="AO107" i="2"/>
  <c r="AJ105" i="2"/>
  <c r="AJ106" i="2"/>
  <c r="AJ107" i="2"/>
  <c r="AJ104" i="2"/>
  <c r="AJ101" i="2"/>
  <c r="AJ100" i="2"/>
  <c r="AJ99" i="2"/>
  <c r="AJ98" i="2"/>
  <c r="AJ97" i="2"/>
  <c r="AJ95" i="2"/>
  <c r="AJ96" i="2"/>
  <c r="AJ94" i="2"/>
  <c r="AJ92" i="2"/>
  <c r="AJ91" i="2"/>
  <c r="AJ90" i="2"/>
  <c r="AJ85" i="2"/>
  <c r="AJ86" i="2"/>
  <c r="AJ87" i="2"/>
  <c r="AJ88" i="2"/>
  <c r="AJ89" i="2"/>
  <c r="AJ84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K53" i="2"/>
  <c r="AL53" i="2"/>
  <c r="AM53" i="2"/>
  <c r="AN53" i="2"/>
  <c r="AO53" i="2"/>
  <c r="AK54" i="2"/>
  <c r="AL54" i="2"/>
  <c r="AM54" i="2"/>
  <c r="AN54" i="2"/>
  <c r="AO54" i="2"/>
  <c r="AK55" i="2"/>
  <c r="AL55" i="2"/>
  <c r="AM55" i="2"/>
  <c r="AN55" i="2"/>
  <c r="AO55" i="2"/>
  <c r="AK56" i="2"/>
  <c r="AL56" i="2"/>
  <c r="AM56" i="2"/>
  <c r="AN56" i="2"/>
  <c r="AO56" i="2"/>
  <c r="AK57" i="2"/>
  <c r="AL57" i="2"/>
  <c r="AM57" i="2"/>
  <c r="AN57" i="2"/>
  <c r="AO57" i="2"/>
  <c r="AK58" i="2"/>
  <c r="AL58" i="2"/>
  <c r="AM58" i="2"/>
  <c r="AN58" i="2"/>
  <c r="AO58" i="2"/>
  <c r="AK59" i="2"/>
  <c r="AL59" i="2"/>
  <c r="AM59" i="2"/>
  <c r="AN59" i="2"/>
  <c r="AO59" i="2"/>
  <c r="AK60" i="2"/>
  <c r="AL60" i="2"/>
  <c r="AM60" i="2"/>
  <c r="AN60" i="2"/>
  <c r="AO60" i="2"/>
  <c r="AK61" i="2"/>
  <c r="AL61" i="2"/>
  <c r="AM61" i="2"/>
  <c r="AN61" i="2"/>
  <c r="AO61" i="2"/>
  <c r="AK62" i="2"/>
  <c r="AL62" i="2"/>
  <c r="AM62" i="2"/>
  <c r="AN62" i="2"/>
  <c r="AO62" i="2"/>
  <c r="AK63" i="2"/>
  <c r="AL63" i="2"/>
  <c r="AM63" i="2"/>
  <c r="AN63" i="2"/>
  <c r="AO63" i="2"/>
  <c r="AK64" i="2"/>
  <c r="AL64" i="2"/>
  <c r="AM64" i="2"/>
  <c r="AN64" i="2"/>
  <c r="AO64" i="2"/>
  <c r="AK65" i="2"/>
  <c r="AL65" i="2"/>
  <c r="AM65" i="2"/>
  <c r="AN65" i="2"/>
  <c r="AO65" i="2"/>
  <c r="AK66" i="2"/>
  <c r="AL66" i="2"/>
  <c r="AM66" i="2"/>
  <c r="AN66" i="2"/>
  <c r="AO66" i="2"/>
  <c r="AK67" i="2"/>
  <c r="AL67" i="2"/>
  <c r="AM67" i="2"/>
  <c r="AN67" i="2"/>
  <c r="AO67" i="2"/>
  <c r="AK68" i="2"/>
  <c r="AL68" i="2"/>
  <c r="AM68" i="2"/>
  <c r="AN68" i="2"/>
  <c r="AO68" i="2"/>
  <c r="AK69" i="2"/>
  <c r="AL69" i="2"/>
  <c r="AM69" i="2"/>
  <c r="AN69" i="2"/>
  <c r="AO69" i="2"/>
  <c r="AK70" i="2"/>
  <c r="AL70" i="2"/>
  <c r="AM70" i="2"/>
  <c r="AN70" i="2"/>
  <c r="AO70" i="2"/>
  <c r="AK71" i="2"/>
  <c r="AL71" i="2"/>
  <c r="AM71" i="2"/>
  <c r="AN71" i="2"/>
  <c r="AO71" i="2"/>
  <c r="AK72" i="2"/>
  <c r="AL72" i="2"/>
  <c r="AM72" i="2"/>
  <c r="AN72" i="2"/>
  <c r="AO72" i="2"/>
  <c r="AK73" i="2"/>
  <c r="AL73" i="2"/>
  <c r="AM73" i="2"/>
  <c r="AN73" i="2"/>
  <c r="AO73" i="2"/>
  <c r="AK74" i="2"/>
  <c r="AL74" i="2"/>
  <c r="AM74" i="2"/>
  <c r="AN74" i="2"/>
  <c r="AO74" i="2"/>
  <c r="AK75" i="2"/>
  <c r="AL75" i="2"/>
  <c r="AM75" i="2"/>
  <c r="AN75" i="2"/>
  <c r="AO75" i="2"/>
  <c r="AK76" i="2"/>
  <c r="AL76" i="2"/>
  <c r="AM76" i="2"/>
  <c r="AN76" i="2"/>
  <c r="AO76" i="2"/>
  <c r="AK77" i="2"/>
  <c r="AL77" i="2"/>
  <c r="AM77" i="2"/>
  <c r="AN77" i="2"/>
  <c r="AO77" i="2"/>
  <c r="AK78" i="2"/>
  <c r="AL78" i="2"/>
  <c r="AM78" i="2"/>
  <c r="AN78" i="2"/>
  <c r="AO78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51" i="2"/>
  <c r="AJ201" i="2" s="1"/>
  <c r="AJ52" i="2"/>
  <c r="AJ53" i="2"/>
  <c r="AJ54" i="2"/>
  <c r="AJ55" i="2"/>
  <c r="AJ50" i="2"/>
  <c r="AJ59" i="2"/>
  <c r="AJ58" i="2"/>
  <c r="AJ57" i="2"/>
  <c r="AJ56" i="2"/>
  <c r="AK7" i="2"/>
  <c r="AL7" i="2"/>
  <c r="AM7" i="2"/>
  <c r="AN7" i="2"/>
  <c r="AO7" i="2"/>
  <c r="AK8" i="2"/>
  <c r="AK197" i="2" s="1"/>
  <c r="AL8" i="2"/>
  <c r="AL197" i="2" s="1"/>
  <c r="AM8" i="2"/>
  <c r="AN8" i="2"/>
  <c r="AN197" i="2" s="1"/>
  <c r="AO8" i="2"/>
  <c r="AO197" i="2" s="1"/>
  <c r="AK9" i="2"/>
  <c r="AL9" i="2"/>
  <c r="AM9" i="2"/>
  <c r="AN9" i="2"/>
  <c r="AO9" i="2"/>
  <c r="AK10" i="2"/>
  <c r="AL10" i="2"/>
  <c r="AM10" i="2"/>
  <c r="AN10" i="2"/>
  <c r="AO10" i="2"/>
  <c r="AK11" i="2"/>
  <c r="AL11" i="2"/>
  <c r="AM11" i="2"/>
  <c r="AN11" i="2"/>
  <c r="AO11" i="2"/>
  <c r="AK12" i="2"/>
  <c r="AL12" i="2"/>
  <c r="AM12" i="2"/>
  <c r="AN12" i="2"/>
  <c r="AO12" i="2"/>
  <c r="AK13" i="2"/>
  <c r="AL13" i="2"/>
  <c r="AM13" i="2"/>
  <c r="AN13" i="2"/>
  <c r="AO13" i="2"/>
  <c r="AK14" i="2"/>
  <c r="AL14" i="2"/>
  <c r="AM14" i="2"/>
  <c r="AN14" i="2"/>
  <c r="AO14" i="2"/>
  <c r="AK15" i="2"/>
  <c r="AL15" i="2"/>
  <c r="AM15" i="2"/>
  <c r="AN15" i="2"/>
  <c r="AO15" i="2"/>
  <c r="AK16" i="2"/>
  <c r="AL16" i="2"/>
  <c r="AM16" i="2"/>
  <c r="AN16" i="2"/>
  <c r="AO16" i="2"/>
  <c r="AK17" i="2"/>
  <c r="AL17" i="2"/>
  <c r="AM17" i="2"/>
  <c r="AN17" i="2"/>
  <c r="AO17" i="2"/>
  <c r="AK18" i="2"/>
  <c r="AL18" i="2"/>
  <c r="AM18" i="2"/>
  <c r="AN18" i="2"/>
  <c r="AO18" i="2"/>
  <c r="AK19" i="2"/>
  <c r="AL19" i="2"/>
  <c r="AM19" i="2"/>
  <c r="AN19" i="2"/>
  <c r="AO19" i="2"/>
  <c r="AK20" i="2"/>
  <c r="AL20" i="2"/>
  <c r="AM20" i="2"/>
  <c r="AN20" i="2"/>
  <c r="AO20" i="2"/>
  <c r="AK21" i="2"/>
  <c r="AL21" i="2"/>
  <c r="AM21" i="2"/>
  <c r="AN21" i="2"/>
  <c r="AO21" i="2"/>
  <c r="AK22" i="2"/>
  <c r="AL22" i="2"/>
  <c r="AM22" i="2"/>
  <c r="AN22" i="2"/>
  <c r="AO22" i="2"/>
  <c r="AK23" i="2"/>
  <c r="AL23" i="2"/>
  <c r="AM23" i="2"/>
  <c r="AN23" i="2"/>
  <c r="AO23" i="2"/>
  <c r="AK24" i="2"/>
  <c r="AL24" i="2"/>
  <c r="AM24" i="2"/>
  <c r="AN24" i="2"/>
  <c r="AO24" i="2"/>
  <c r="AK25" i="2"/>
  <c r="AL25" i="2"/>
  <c r="AM25" i="2"/>
  <c r="AN25" i="2"/>
  <c r="AO25" i="2"/>
  <c r="AK26" i="2"/>
  <c r="AL26" i="2"/>
  <c r="AM26" i="2"/>
  <c r="AN26" i="2"/>
  <c r="AO26" i="2"/>
  <c r="AK27" i="2"/>
  <c r="AL27" i="2"/>
  <c r="AM27" i="2"/>
  <c r="AN27" i="2"/>
  <c r="AO27" i="2"/>
  <c r="AK28" i="2"/>
  <c r="AL28" i="2"/>
  <c r="AM28" i="2"/>
  <c r="AN28" i="2"/>
  <c r="AO28" i="2"/>
  <c r="AK29" i="2"/>
  <c r="AL29" i="2"/>
  <c r="AM29" i="2"/>
  <c r="AN29" i="2"/>
  <c r="AO29" i="2"/>
  <c r="AK30" i="2"/>
  <c r="AL30" i="2"/>
  <c r="AM30" i="2"/>
  <c r="AN30" i="2"/>
  <c r="AO30" i="2"/>
  <c r="AK31" i="2"/>
  <c r="AL31" i="2"/>
  <c r="AM31" i="2"/>
  <c r="AN31" i="2"/>
  <c r="AO31" i="2"/>
  <c r="AK32" i="2"/>
  <c r="AL32" i="2"/>
  <c r="AM32" i="2"/>
  <c r="AN32" i="2"/>
  <c r="AO32" i="2"/>
  <c r="AK33" i="2"/>
  <c r="AL33" i="2"/>
  <c r="AM33" i="2"/>
  <c r="AN33" i="2"/>
  <c r="AO33" i="2"/>
  <c r="AK34" i="2"/>
  <c r="AL34" i="2"/>
  <c r="AM34" i="2"/>
  <c r="AN34" i="2"/>
  <c r="AO34" i="2"/>
  <c r="AK35" i="2"/>
  <c r="AL35" i="2"/>
  <c r="AM35" i="2"/>
  <c r="AN35" i="2"/>
  <c r="AO35" i="2"/>
  <c r="AK36" i="2"/>
  <c r="AL36" i="2"/>
  <c r="AM36" i="2"/>
  <c r="AN36" i="2"/>
  <c r="AO36" i="2"/>
  <c r="AK37" i="2"/>
  <c r="AL37" i="2"/>
  <c r="AM37" i="2"/>
  <c r="AN37" i="2"/>
  <c r="AO37" i="2"/>
  <c r="AK38" i="2"/>
  <c r="AL38" i="2"/>
  <c r="AM38" i="2"/>
  <c r="AN38" i="2"/>
  <c r="AO38" i="2"/>
  <c r="AK39" i="2"/>
  <c r="AL39" i="2"/>
  <c r="AM39" i="2"/>
  <c r="AN39" i="2"/>
  <c r="AO39" i="2"/>
  <c r="AK40" i="2"/>
  <c r="AL40" i="2"/>
  <c r="AM40" i="2"/>
  <c r="AN40" i="2"/>
  <c r="AO40" i="2"/>
  <c r="AK41" i="2"/>
  <c r="AL41" i="2"/>
  <c r="AM41" i="2"/>
  <c r="AN41" i="2"/>
  <c r="AO41" i="2"/>
  <c r="AK42" i="2"/>
  <c r="AL42" i="2"/>
  <c r="AM42" i="2"/>
  <c r="AN42" i="2"/>
  <c r="AN199" i="2" s="1"/>
  <c r="AO42" i="2"/>
  <c r="AK43" i="2"/>
  <c r="AL43" i="2"/>
  <c r="AM43" i="2"/>
  <c r="AN43" i="2"/>
  <c r="AO43" i="2"/>
  <c r="AK44" i="2"/>
  <c r="AL44" i="2"/>
  <c r="AM44" i="2"/>
  <c r="AN44" i="2"/>
  <c r="AO44" i="2"/>
  <c r="AJ41" i="2"/>
  <c r="AJ42" i="2"/>
  <c r="AJ43" i="2"/>
  <c r="AJ44" i="2"/>
  <c r="AJ40" i="2"/>
  <c r="AJ39" i="2"/>
  <c r="AJ33" i="2"/>
  <c r="AJ34" i="2"/>
  <c r="AJ35" i="2"/>
  <c r="AJ36" i="2"/>
  <c r="AJ37" i="2"/>
  <c r="AJ38" i="2"/>
  <c r="AJ32" i="2"/>
  <c r="AJ31" i="2"/>
  <c r="AJ30" i="2"/>
  <c r="AJ23" i="2"/>
  <c r="AJ24" i="2"/>
  <c r="AJ25" i="2"/>
  <c r="AJ26" i="2"/>
  <c r="AJ27" i="2"/>
  <c r="AJ28" i="2"/>
  <c r="AJ29" i="2"/>
  <c r="AJ22" i="2"/>
  <c r="AJ20" i="2"/>
  <c r="AJ19" i="2"/>
  <c r="AJ18" i="2"/>
  <c r="AJ8" i="2"/>
  <c r="AJ197" i="2" s="1"/>
  <c r="AJ9" i="2"/>
  <c r="AJ10" i="2"/>
  <c r="AJ198" i="2" s="1"/>
  <c r="AJ11" i="2"/>
  <c r="AJ12" i="2"/>
  <c r="AJ13" i="2"/>
  <c r="AJ14" i="2"/>
  <c r="AJ15" i="2"/>
  <c r="AJ16" i="2"/>
  <c r="AJ17" i="2"/>
  <c r="AJ7" i="2"/>
  <c r="CN112" i="1"/>
  <c r="CO112" i="1"/>
  <c r="CP112" i="1"/>
  <c r="CQ112" i="1"/>
  <c r="CR112" i="1"/>
  <c r="CN113" i="1"/>
  <c r="CO113" i="1"/>
  <c r="CP113" i="1"/>
  <c r="CQ113" i="1"/>
  <c r="CR113" i="1"/>
  <c r="CN114" i="1"/>
  <c r="CO114" i="1"/>
  <c r="CP114" i="1"/>
  <c r="CQ114" i="1"/>
  <c r="CR114" i="1"/>
  <c r="CN115" i="1"/>
  <c r="CO115" i="1"/>
  <c r="CP115" i="1"/>
  <c r="CQ115" i="1"/>
  <c r="CR115" i="1"/>
  <c r="CN116" i="1"/>
  <c r="CO116" i="1"/>
  <c r="CP116" i="1"/>
  <c r="CQ116" i="1"/>
  <c r="CR116" i="1"/>
  <c r="CN117" i="1"/>
  <c r="CO117" i="1"/>
  <c r="CP117" i="1"/>
  <c r="CQ117" i="1"/>
  <c r="CR117" i="1"/>
  <c r="CN118" i="1"/>
  <c r="CO118" i="1"/>
  <c r="CP118" i="1"/>
  <c r="CQ118" i="1"/>
  <c r="CR118" i="1"/>
  <c r="CN119" i="1"/>
  <c r="CO119" i="1"/>
  <c r="CP119" i="1"/>
  <c r="CQ119" i="1"/>
  <c r="CR119" i="1"/>
  <c r="CN120" i="1"/>
  <c r="CO120" i="1"/>
  <c r="CP120" i="1"/>
  <c r="CQ120" i="1"/>
  <c r="CR120" i="1"/>
  <c r="CN121" i="1"/>
  <c r="CO121" i="1"/>
  <c r="CP121" i="1"/>
  <c r="CQ121" i="1"/>
  <c r="CR121" i="1"/>
  <c r="CN122" i="1"/>
  <c r="CO122" i="1"/>
  <c r="CP122" i="1"/>
  <c r="CQ122" i="1"/>
  <c r="CR122" i="1"/>
  <c r="CN123" i="1"/>
  <c r="CO123" i="1"/>
  <c r="CP123" i="1"/>
  <c r="CQ123" i="1"/>
  <c r="CR123" i="1"/>
  <c r="CN124" i="1"/>
  <c r="CO124" i="1"/>
  <c r="CP124" i="1"/>
  <c r="CQ124" i="1"/>
  <c r="CR124" i="1"/>
  <c r="CN125" i="1"/>
  <c r="CO125" i="1"/>
  <c r="CP125" i="1"/>
  <c r="CQ125" i="1"/>
  <c r="CR125" i="1"/>
  <c r="CN126" i="1"/>
  <c r="CO126" i="1"/>
  <c r="CP126" i="1"/>
  <c r="CQ126" i="1"/>
  <c r="CR126" i="1"/>
  <c r="CN127" i="1"/>
  <c r="CO127" i="1"/>
  <c r="CP127" i="1"/>
  <c r="CQ127" i="1"/>
  <c r="CR127" i="1"/>
  <c r="CN128" i="1"/>
  <c r="CO128" i="1"/>
  <c r="CP128" i="1"/>
  <c r="CQ128" i="1"/>
  <c r="CR128" i="1"/>
  <c r="CN129" i="1"/>
  <c r="CO129" i="1"/>
  <c r="CP129" i="1"/>
  <c r="CQ129" i="1"/>
  <c r="CR129" i="1"/>
  <c r="CN130" i="1"/>
  <c r="CO130" i="1"/>
  <c r="CP130" i="1"/>
  <c r="CQ130" i="1"/>
  <c r="CR130" i="1"/>
  <c r="CN131" i="1"/>
  <c r="CO131" i="1"/>
  <c r="CP131" i="1"/>
  <c r="CQ131" i="1"/>
  <c r="CR131" i="1"/>
  <c r="CN132" i="1"/>
  <c r="CO132" i="1"/>
  <c r="CP132" i="1"/>
  <c r="CQ132" i="1"/>
  <c r="CR132" i="1"/>
  <c r="CN133" i="1"/>
  <c r="CO133" i="1"/>
  <c r="CP133" i="1"/>
  <c r="CQ133" i="1"/>
  <c r="CR133" i="1"/>
  <c r="CN134" i="1"/>
  <c r="CO134" i="1"/>
  <c r="CP134" i="1"/>
  <c r="CQ134" i="1"/>
  <c r="CR134" i="1"/>
  <c r="CN135" i="1"/>
  <c r="CO135" i="1"/>
  <c r="CP135" i="1"/>
  <c r="CQ135" i="1"/>
  <c r="CR135" i="1"/>
  <c r="CN136" i="1"/>
  <c r="CO136" i="1"/>
  <c r="CP136" i="1"/>
  <c r="CQ136" i="1"/>
  <c r="CR136" i="1"/>
  <c r="CN137" i="1"/>
  <c r="CO137" i="1"/>
  <c r="CP137" i="1"/>
  <c r="CQ137" i="1"/>
  <c r="CR137" i="1"/>
  <c r="CN138" i="1"/>
  <c r="CO138" i="1"/>
  <c r="CP138" i="1"/>
  <c r="CQ138" i="1"/>
  <c r="CR138" i="1"/>
  <c r="CN139" i="1"/>
  <c r="CO139" i="1"/>
  <c r="CP139" i="1"/>
  <c r="CQ139" i="1"/>
  <c r="CR139" i="1"/>
  <c r="CN141" i="1"/>
  <c r="CO141" i="1"/>
  <c r="CP141" i="1"/>
  <c r="CQ141" i="1"/>
  <c r="CR141" i="1"/>
  <c r="CN142" i="1"/>
  <c r="CO142" i="1"/>
  <c r="CP142" i="1"/>
  <c r="CQ142" i="1"/>
  <c r="CR142" i="1"/>
  <c r="CN143" i="1"/>
  <c r="CO143" i="1"/>
  <c r="CP143" i="1"/>
  <c r="CQ143" i="1"/>
  <c r="CR143" i="1"/>
  <c r="CN144" i="1"/>
  <c r="CO144" i="1"/>
  <c r="CP144" i="1"/>
  <c r="CQ144" i="1"/>
  <c r="CR144" i="1"/>
  <c r="CN145" i="1"/>
  <c r="CO145" i="1"/>
  <c r="CP145" i="1"/>
  <c r="CQ145" i="1"/>
  <c r="CR145" i="1"/>
  <c r="CN146" i="1"/>
  <c r="CO146" i="1"/>
  <c r="CP146" i="1"/>
  <c r="CQ146" i="1"/>
  <c r="CR146" i="1"/>
  <c r="CN147" i="1"/>
  <c r="CO147" i="1"/>
  <c r="CP147" i="1"/>
  <c r="CQ147" i="1"/>
  <c r="CR147" i="1"/>
  <c r="CN148" i="1"/>
  <c r="CO148" i="1"/>
  <c r="CP148" i="1"/>
  <c r="CQ148" i="1"/>
  <c r="CR148" i="1"/>
  <c r="CN149" i="1"/>
  <c r="CO149" i="1"/>
  <c r="CP149" i="1"/>
  <c r="CQ149" i="1"/>
  <c r="CR149" i="1"/>
  <c r="CN150" i="1"/>
  <c r="CO150" i="1"/>
  <c r="CP150" i="1"/>
  <c r="CQ150" i="1"/>
  <c r="CR150" i="1"/>
  <c r="CN151" i="1"/>
  <c r="CO151" i="1"/>
  <c r="CP151" i="1"/>
  <c r="CQ151" i="1"/>
  <c r="CR151" i="1"/>
  <c r="CN152" i="1"/>
  <c r="CO152" i="1"/>
  <c r="CP152" i="1"/>
  <c r="CQ152" i="1"/>
  <c r="CR152" i="1"/>
  <c r="CN153" i="1"/>
  <c r="CO153" i="1"/>
  <c r="CP153" i="1"/>
  <c r="CQ153" i="1"/>
  <c r="CR153" i="1"/>
  <c r="CN156" i="1"/>
  <c r="CO156" i="1"/>
  <c r="CP156" i="1"/>
  <c r="CQ156" i="1"/>
  <c r="CR156" i="1"/>
  <c r="CN157" i="1"/>
  <c r="CO157" i="1"/>
  <c r="CP157" i="1"/>
  <c r="CQ157" i="1"/>
  <c r="CR157" i="1"/>
  <c r="CN158" i="1"/>
  <c r="CO158" i="1"/>
  <c r="CP158" i="1"/>
  <c r="CQ158" i="1"/>
  <c r="CR158" i="1"/>
  <c r="CN159" i="1"/>
  <c r="CO159" i="1"/>
  <c r="CP159" i="1"/>
  <c r="CQ159" i="1"/>
  <c r="CR159" i="1"/>
  <c r="CN160" i="1"/>
  <c r="CO160" i="1"/>
  <c r="CP160" i="1"/>
  <c r="CQ160" i="1"/>
  <c r="CR160" i="1"/>
  <c r="CN161" i="1"/>
  <c r="CO161" i="1"/>
  <c r="CP161" i="1"/>
  <c r="CQ161" i="1"/>
  <c r="CR161" i="1"/>
  <c r="CN162" i="1"/>
  <c r="CO162" i="1"/>
  <c r="CP162" i="1"/>
  <c r="CQ162" i="1"/>
  <c r="CR162" i="1"/>
  <c r="CN163" i="1"/>
  <c r="CO163" i="1"/>
  <c r="CP163" i="1"/>
  <c r="CQ163" i="1"/>
  <c r="CR163" i="1"/>
  <c r="CN164" i="1"/>
  <c r="CO164" i="1"/>
  <c r="CP164" i="1"/>
  <c r="CQ164" i="1"/>
  <c r="CR164" i="1"/>
  <c r="CN165" i="1"/>
  <c r="CO165" i="1"/>
  <c r="CP165" i="1"/>
  <c r="CQ165" i="1"/>
  <c r="CR165" i="1"/>
  <c r="CN166" i="1"/>
  <c r="CO166" i="1"/>
  <c r="CP166" i="1"/>
  <c r="CQ166" i="1"/>
  <c r="CR166" i="1"/>
  <c r="CN167" i="1"/>
  <c r="CO167" i="1"/>
  <c r="CP167" i="1"/>
  <c r="CQ167" i="1"/>
  <c r="CR167" i="1"/>
  <c r="CN168" i="1"/>
  <c r="CO168" i="1"/>
  <c r="CP168" i="1"/>
  <c r="CQ168" i="1"/>
  <c r="CR168" i="1"/>
  <c r="CN169" i="1"/>
  <c r="CO169" i="1"/>
  <c r="CP169" i="1"/>
  <c r="CQ169" i="1"/>
  <c r="CR169" i="1"/>
  <c r="CN170" i="1"/>
  <c r="CO170" i="1"/>
  <c r="CP170" i="1"/>
  <c r="CQ170" i="1"/>
  <c r="CR170" i="1"/>
  <c r="CN171" i="1"/>
  <c r="CO171" i="1"/>
  <c r="CP171" i="1"/>
  <c r="CQ171" i="1"/>
  <c r="CR171" i="1"/>
  <c r="CN172" i="1"/>
  <c r="CO172" i="1"/>
  <c r="CP172" i="1"/>
  <c r="CQ172" i="1"/>
  <c r="CR172" i="1"/>
  <c r="CN173" i="1"/>
  <c r="CO173" i="1"/>
  <c r="CP173" i="1"/>
  <c r="CQ173" i="1"/>
  <c r="CR173" i="1"/>
  <c r="CN174" i="1"/>
  <c r="CO174" i="1"/>
  <c r="CP174" i="1"/>
  <c r="CQ174" i="1"/>
  <c r="CR174" i="1"/>
  <c r="CN175" i="1"/>
  <c r="CO175" i="1"/>
  <c r="CP175" i="1"/>
  <c r="CQ175" i="1"/>
  <c r="CR175" i="1"/>
  <c r="CN176" i="1"/>
  <c r="CO176" i="1"/>
  <c r="CP176" i="1"/>
  <c r="CQ176" i="1"/>
  <c r="CR176" i="1"/>
  <c r="CN177" i="1"/>
  <c r="CO177" i="1"/>
  <c r="CP177" i="1"/>
  <c r="CQ177" i="1"/>
  <c r="CR177" i="1"/>
  <c r="CN178" i="1"/>
  <c r="CO178" i="1"/>
  <c r="CP178" i="1"/>
  <c r="CQ178" i="1"/>
  <c r="CR178" i="1"/>
  <c r="CN179" i="1"/>
  <c r="CO179" i="1"/>
  <c r="CP179" i="1"/>
  <c r="CQ179" i="1"/>
  <c r="CR179" i="1"/>
  <c r="CN180" i="1"/>
  <c r="CO180" i="1"/>
  <c r="CP180" i="1"/>
  <c r="CQ180" i="1"/>
  <c r="CR180" i="1"/>
  <c r="CN181" i="1"/>
  <c r="CO181" i="1"/>
  <c r="CP181" i="1"/>
  <c r="CQ181" i="1"/>
  <c r="CR181" i="1"/>
  <c r="CN182" i="1"/>
  <c r="CO182" i="1"/>
  <c r="CP182" i="1"/>
  <c r="CQ182" i="1"/>
  <c r="CR182" i="1"/>
  <c r="CN183" i="1"/>
  <c r="CO183" i="1"/>
  <c r="CP183" i="1"/>
  <c r="CQ183" i="1"/>
  <c r="CR183" i="1"/>
  <c r="CN184" i="1"/>
  <c r="CO184" i="1"/>
  <c r="CP184" i="1"/>
  <c r="CQ184" i="1"/>
  <c r="CR184" i="1"/>
  <c r="CN185" i="1"/>
  <c r="CO185" i="1"/>
  <c r="CP185" i="1"/>
  <c r="CQ185" i="1"/>
  <c r="CR185" i="1"/>
  <c r="CN186" i="1"/>
  <c r="CO186" i="1"/>
  <c r="CP186" i="1"/>
  <c r="CQ186" i="1"/>
  <c r="CR186" i="1"/>
  <c r="CN187" i="1"/>
  <c r="CO187" i="1"/>
  <c r="CP187" i="1"/>
  <c r="CQ187" i="1"/>
  <c r="CR187" i="1"/>
  <c r="CN188" i="1"/>
  <c r="CO188" i="1"/>
  <c r="CP188" i="1"/>
  <c r="CQ188" i="1"/>
  <c r="CR188" i="1"/>
  <c r="CN189" i="1"/>
  <c r="CO189" i="1"/>
  <c r="CP189" i="1"/>
  <c r="CQ189" i="1"/>
  <c r="CR189" i="1"/>
  <c r="CM189" i="1"/>
  <c r="CM188" i="1"/>
  <c r="CM187" i="1"/>
  <c r="CM186" i="1"/>
  <c r="CM185" i="1"/>
  <c r="CM184" i="1"/>
  <c r="CM183" i="1"/>
  <c r="CM182" i="1"/>
  <c r="CM181" i="1"/>
  <c r="CM180" i="1"/>
  <c r="CM176" i="1"/>
  <c r="CM177" i="1"/>
  <c r="CM178" i="1"/>
  <c r="CM179" i="1"/>
  <c r="CM175" i="1"/>
  <c r="CM174" i="1"/>
  <c r="CM173" i="1"/>
  <c r="CM172" i="1"/>
  <c r="CM167" i="1"/>
  <c r="CM168" i="1"/>
  <c r="CM169" i="1"/>
  <c r="CM170" i="1"/>
  <c r="CM171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6" i="1"/>
  <c r="CM157" i="1"/>
  <c r="CM158" i="1"/>
  <c r="CM159" i="1"/>
  <c r="CM160" i="1"/>
  <c r="CM161" i="1"/>
  <c r="CM162" i="1"/>
  <c r="CM163" i="1"/>
  <c r="CM164" i="1"/>
  <c r="CM165" i="1"/>
  <c r="CM166" i="1"/>
  <c r="CM117" i="1"/>
  <c r="CM116" i="1"/>
  <c r="CM115" i="1"/>
  <c r="CM114" i="1"/>
  <c r="CM113" i="1"/>
  <c r="CM112" i="1"/>
  <c r="CN84" i="1"/>
  <c r="CO84" i="1"/>
  <c r="CP84" i="1"/>
  <c r="CQ84" i="1"/>
  <c r="CR84" i="1"/>
  <c r="CN85" i="1"/>
  <c r="CO85" i="1"/>
  <c r="CP85" i="1"/>
  <c r="CQ85" i="1"/>
  <c r="CR85" i="1"/>
  <c r="CN86" i="1"/>
  <c r="CO86" i="1"/>
  <c r="CP86" i="1"/>
  <c r="CQ86" i="1"/>
  <c r="CR86" i="1"/>
  <c r="CN87" i="1"/>
  <c r="CO87" i="1"/>
  <c r="CP87" i="1"/>
  <c r="CQ87" i="1"/>
  <c r="CR87" i="1"/>
  <c r="CN88" i="1"/>
  <c r="CO88" i="1"/>
  <c r="CP88" i="1"/>
  <c r="CQ88" i="1"/>
  <c r="CR88" i="1"/>
  <c r="CN89" i="1"/>
  <c r="CO89" i="1"/>
  <c r="CP89" i="1"/>
  <c r="CQ89" i="1"/>
  <c r="CR89" i="1"/>
  <c r="CN90" i="1"/>
  <c r="CO90" i="1"/>
  <c r="CP90" i="1"/>
  <c r="CQ90" i="1"/>
  <c r="CR90" i="1"/>
  <c r="CN91" i="1"/>
  <c r="CO91" i="1"/>
  <c r="CP91" i="1"/>
  <c r="CQ91" i="1"/>
  <c r="CR91" i="1"/>
  <c r="CN92" i="1"/>
  <c r="CO92" i="1"/>
  <c r="CP92" i="1"/>
  <c r="CQ92" i="1"/>
  <c r="CR92" i="1"/>
  <c r="CN93" i="1"/>
  <c r="CO93" i="1"/>
  <c r="CP93" i="1"/>
  <c r="CQ93" i="1"/>
  <c r="CR93" i="1"/>
  <c r="CN94" i="1"/>
  <c r="CO94" i="1"/>
  <c r="CP94" i="1"/>
  <c r="CQ94" i="1"/>
  <c r="CR94" i="1"/>
  <c r="CN95" i="1"/>
  <c r="CO95" i="1"/>
  <c r="CP95" i="1"/>
  <c r="CQ95" i="1"/>
  <c r="CR95" i="1"/>
  <c r="CN96" i="1"/>
  <c r="CO96" i="1"/>
  <c r="CP96" i="1"/>
  <c r="CQ96" i="1"/>
  <c r="CR96" i="1"/>
  <c r="CN97" i="1"/>
  <c r="CO97" i="1"/>
  <c r="CP97" i="1"/>
  <c r="CQ97" i="1"/>
  <c r="CR97" i="1"/>
  <c r="CN98" i="1"/>
  <c r="CO98" i="1"/>
  <c r="CP98" i="1"/>
  <c r="CQ98" i="1"/>
  <c r="CR98" i="1"/>
  <c r="CN99" i="1"/>
  <c r="CO99" i="1"/>
  <c r="CP99" i="1"/>
  <c r="CQ99" i="1"/>
  <c r="CR99" i="1"/>
  <c r="CN100" i="1"/>
  <c r="CO100" i="1"/>
  <c r="CP100" i="1"/>
  <c r="CQ100" i="1"/>
  <c r="CR100" i="1"/>
  <c r="CN101" i="1"/>
  <c r="CO101" i="1"/>
  <c r="CP101" i="1"/>
  <c r="CQ101" i="1"/>
  <c r="CR101" i="1"/>
  <c r="CN102" i="1"/>
  <c r="CO102" i="1"/>
  <c r="CP102" i="1"/>
  <c r="CQ102" i="1"/>
  <c r="CR102" i="1"/>
  <c r="CN103" i="1"/>
  <c r="CO103" i="1"/>
  <c r="CP103" i="1"/>
  <c r="CQ103" i="1"/>
  <c r="CR103" i="1"/>
  <c r="CN104" i="1"/>
  <c r="CO104" i="1"/>
  <c r="CP104" i="1"/>
  <c r="CQ104" i="1"/>
  <c r="CR104" i="1"/>
  <c r="CN105" i="1"/>
  <c r="CO105" i="1"/>
  <c r="CP105" i="1"/>
  <c r="CQ105" i="1"/>
  <c r="CR105" i="1"/>
  <c r="CN106" i="1"/>
  <c r="CO106" i="1"/>
  <c r="CP106" i="1"/>
  <c r="CQ106" i="1"/>
  <c r="CR106" i="1"/>
  <c r="CM105" i="1"/>
  <c r="CM106" i="1"/>
  <c r="CM104" i="1"/>
  <c r="CM103" i="1"/>
  <c r="CM102" i="1"/>
  <c r="CM101" i="1"/>
  <c r="CM99" i="1"/>
  <c r="CM98" i="1"/>
  <c r="CM97" i="1"/>
  <c r="CM95" i="1"/>
  <c r="CM96" i="1"/>
  <c r="CM94" i="1"/>
  <c r="CM93" i="1"/>
  <c r="CM92" i="1"/>
  <c r="CM91" i="1"/>
  <c r="CM90" i="1"/>
  <c r="CM85" i="1"/>
  <c r="CM86" i="1"/>
  <c r="CM87" i="1"/>
  <c r="CM88" i="1"/>
  <c r="CM89" i="1"/>
  <c r="CM84" i="1"/>
  <c r="CN50" i="1"/>
  <c r="CO50" i="1"/>
  <c r="CP50" i="1"/>
  <c r="CQ50" i="1"/>
  <c r="CR50" i="1"/>
  <c r="CN51" i="1"/>
  <c r="CO51" i="1"/>
  <c r="CP51" i="1"/>
  <c r="CQ51" i="1"/>
  <c r="CR51" i="1"/>
  <c r="CN52" i="1"/>
  <c r="CO52" i="1"/>
  <c r="CP52" i="1"/>
  <c r="CQ52" i="1"/>
  <c r="CR52" i="1"/>
  <c r="CN53" i="1"/>
  <c r="CO53" i="1"/>
  <c r="CP53" i="1"/>
  <c r="CQ53" i="1"/>
  <c r="CR53" i="1"/>
  <c r="CN54" i="1"/>
  <c r="CO54" i="1"/>
  <c r="CP54" i="1"/>
  <c r="CQ54" i="1"/>
  <c r="CR54" i="1"/>
  <c r="CN55" i="1"/>
  <c r="CO55" i="1"/>
  <c r="CP55" i="1"/>
  <c r="CQ55" i="1"/>
  <c r="CR55" i="1"/>
  <c r="CN56" i="1"/>
  <c r="CO56" i="1"/>
  <c r="CP56" i="1"/>
  <c r="CQ56" i="1"/>
  <c r="CR56" i="1"/>
  <c r="CN57" i="1"/>
  <c r="CO57" i="1"/>
  <c r="CP57" i="1"/>
  <c r="CQ57" i="1"/>
  <c r="CR57" i="1"/>
  <c r="CN58" i="1"/>
  <c r="CO58" i="1"/>
  <c r="CP58" i="1"/>
  <c r="CQ58" i="1"/>
  <c r="CR58" i="1"/>
  <c r="CN59" i="1"/>
  <c r="CO59" i="1"/>
  <c r="CP59" i="1"/>
  <c r="CQ59" i="1"/>
  <c r="CR59" i="1"/>
  <c r="CN60" i="1"/>
  <c r="CO60" i="1"/>
  <c r="CP60" i="1"/>
  <c r="CQ60" i="1"/>
  <c r="CR60" i="1"/>
  <c r="CN61" i="1"/>
  <c r="CO61" i="1"/>
  <c r="CP61" i="1"/>
  <c r="CQ61" i="1"/>
  <c r="CR61" i="1"/>
  <c r="CN62" i="1"/>
  <c r="CO62" i="1"/>
  <c r="CP62" i="1"/>
  <c r="CQ62" i="1"/>
  <c r="CR62" i="1"/>
  <c r="CN63" i="1"/>
  <c r="CO63" i="1"/>
  <c r="CP63" i="1"/>
  <c r="CQ63" i="1"/>
  <c r="CR63" i="1"/>
  <c r="CN64" i="1"/>
  <c r="CO64" i="1"/>
  <c r="CP64" i="1"/>
  <c r="CQ64" i="1"/>
  <c r="CR64" i="1"/>
  <c r="CN65" i="1"/>
  <c r="CO65" i="1"/>
  <c r="CP65" i="1"/>
  <c r="CQ65" i="1"/>
  <c r="CR65" i="1"/>
  <c r="CN66" i="1"/>
  <c r="CO66" i="1"/>
  <c r="CP66" i="1"/>
  <c r="CQ66" i="1"/>
  <c r="CR66" i="1"/>
  <c r="CN67" i="1"/>
  <c r="CO67" i="1"/>
  <c r="CP67" i="1"/>
  <c r="CQ67" i="1"/>
  <c r="CR67" i="1"/>
  <c r="CN68" i="1"/>
  <c r="CO68" i="1"/>
  <c r="CP68" i="1"/>
  <c r="CQ68" i="1"/>
  <c r="CR68" i="1"/>
  <c r="CN69" i="1"/>
  <c r="CO69" i="1"/>
  <c r="CP69" i="1"/>
  <c r="CQ69" i="1"/>
  <c r="CR69" i="1"/>
  <c r="CN70" i="1"/>
  <c r="CO70" i="1"/>
  <c r="CP70" i="1"/>
  <c r="CQ70" i="1"/>
  <c r="CR70" i="1"/>
  <c r="CN71" i="1"/>
  <c r="CO71" i="1"/>
  <c r="CP71" i="1"/>
  <c r="CQ71" i="1"/>
  <c r="CR71" i="1"/>
  <c r="CN72" i="1"/>
  <c r="CO72" i="1"/>
  <c r="CP72" i="1"/>
  <c r="CQ72" i="1"/>
  <c r="CR72" i="1"/>
  <c r="CN73" i="1"/>
  <c r="CO73" i="1"/>
  <c r="CP73" i="1"/>
  <c r="CQ73" i="1"/>
  <c r="CR73" i="1"/>
  <c r="CN74" i="1"/>
  <c r="CO74" i="1"/>
  <c r="CP74" i="1"/>
  <c r="CQ74" i="1"/>
  <c r="CR74" i="1"/>
  <c r="CN75" i="1"/>
  <c r="CO75" i="1"/>
  <c r="CP75" i="1"/>
  <c r="CQ75" i="1"/>
  <c r="CR75" i="1"/>
  <c r="CN76" i="1"/>
  <c r="CO76" i="1"/>
  <c r="CP76" i="1"/>
  <c r="CQ76" i="1"/>
  <c r="CR76" i="1"/>
  <c r="CN77" i="1"/>
  <c r="CO77" i="1"/>
  <c r="CP77" i="1"/>
  <c r="CQ77" i="1"/>
  <c r="CR77" i="1"/>
  <c r="CN78" i="1"/>
  <c r="CO78" i="1"/>
  <c r="CP78" i="1"/>
  <c r="CQ78" i="1"/>
  <c r="CR78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59" i="1"/>
  <c r="CM58" i="1"/>
  <c r="CM57" i="1"/>
  <c r="CM56" i="1"/>
  <c r="CM51" i="1"/>
  <c r="CM52" i="1"/>
  <c r="CM53" i="1"/>
  <c r="CM54" i="1"/>
  <c r="CM55" i="1"/>
  <c r="CM50" i="1"/>
  <c r="CN7" i="1"/>
  <c r="CO7" i="1"/>
  <c r="CP7" i="1"/>
  <c r="CQ7" i="1"/>
  <c r="CR7" i="1"/>
  <c r="CN8" i="1"/>
  <c r="CN198" i="1" s="1"/>
  <c r="CO8" i="1"/>
  <c r="CO198" i="1" s="1"/>
  <c r="CP8" i="1"/>
  <c r="CP198" i="1" s="1"/>
  <c r="CQ8" i="1"/>
  <c r="CR8" i="1"/>
  <c r="CR198" i="1" s="1"/>
  <c r="CN9" i="1"/>
  <c r="CO9" i="1"/>
  <c r="CP9" i="1"/>
  <c r="CQ9" i="1"/>
  <c r="CR9" i="1"/>
  <c r="CN10" i="1"/>
  <c r="CO10" i="1"/>
  <c r="CP10" i="1"/>
  <c r="CQ10" i="1"/>
  <c r="CR10" i="1"/>
  <c r="CN11" i="1"/>
  <c r="CO11" i="1"/>
  <c r="CP11" i="1"/>
  <c r="CQ11" i="1"/>
  <c r="CR11" i="1"/>
  <c r="CN12" i="1"/>
  <c r="CO12" i="1"/>
  <c r="CP12" i="1"/>
  <c r="CQ12" i="1"/>
  <c r="CR12" i="1"/>
  <c r="CN13" i="1"/>
  <c r="CO13" i="1"/>
  <c r="CP13" i="1"/>
  <c r="CQ13" i="1"/>
  <c r="CR13" i="1"/>
  <c r="CN14" i="1"/>
  <c r="CO14" i="1"/>
  <c r="CP14" i="1"/>
  <c r="CQ14" i="1"/>
  <c r="CR14" i="1"/>
  <c r="CN15" i="1"/>
  <c r="CO15" i="1"/>
  <c r="CP15" i="1"/>
  <c r="CQ15" i="1"/>
  <c r="CR15" i="1"/>
  <c r="CN16" i="1"/>
  <c r="CO16" i="1"/>
  <c r="CP16" i="1"/>
  <c r="CQ16" i="1"/>
  <c r="CR16" i="1"/>
  <c r="CN17" i="1"/>
  <c r="CO17" i="1"/>
  <c r="CP17" i="1"/>
  <c r="CQ17" i="1"/>
  <c r="CR17" i="1"/>
  <c r="CN18" i="1"/>
  <c r="CO18" i="1"/>
  <c r="CP18" i="1"/>
  <c r="CQ18" i="1"/>
  <c r="CR18" i="1"/>
  <c r="CN19" i="1"/>
  <c r="CO19" i="1"/>
  <c r="CP19" i="1"/>
  <c r="CQ19" i="1"/>
  <c r="CR19" i="1"/>
  <c r="CN20" i="1"/>
  <c r="CO20" i="1"/>
  <c r="CP20" i="1"/>
  <c r="CQ20" i="1"/>
  <c r="CR20" i="1"/>
  <c r="CN21" i="1"/>
  <c r="CO21" i="1"/>
  <c r="CP21" i="1"/>
  <c r="CQ21" i="1"/>
  <c r="CR21" i="1"/>
  <c r="CN22" i="1"/>
  <c r="CO22" i="1"/>
  <c r="CP22" i="1"/>
  <c r="CQ22" i="1"/>
  <c r="CR22" i="1"/>
  <c r="CN23" i="1"/>
  <c r="CO23" i="1"/>
  <c r="CP23" i="1"/>
  <c r="CQ23" i="1"/>
  <c r="CR23" i="1"/>
  <c r="CN24" i="1"/>
  <c r="CO24" i="1"/>
  <c r="CP24" i="1"/>
  <c r="CQ24" i="1"/>
  <c r="CR24" i="1"/>
  <c r="CN25" i="1"/>
  <c r="CO25" i="1"/>
  <c r="CP25" i="1"/>
  <c r="CQ25" i="1"/>
  <c r="CR25" i="1"/>
  <c r="CN26" i="1"/>
  <c r="CO26" i="1"/>
  <c r="CP26" i="1"/>
  <c r="CQ26" i="1"/>
  <c r="CR26" i="1"/>
  <c r="CN27" i="1"/>
  <c r="CO27" i="1"/>
  <c r="CP27" i="1"/>
  <c r="CQ27" i="1"/>
  <c r="CR27" i="1"/>
  <c r="CN28" i="1"/>
  <c r="CO28" i="1"/>
  <c r="CP28" i="1"/>
  <c r="CQ28" i="1"/>
  <c r="CR28" i="1"/>
  <c r="CN29" i="1"/>
  <c r="CO29" i="1"/>
  <c r="CP29" i="1"/>
  <c r="CQ29" i="1"/>
  <c r="CR29" i="1"/>
  <c r="CN30" i="1"/>
  <c r="CO30" i="1"/>
  <c r="CP30" i="1"/>
  <c r="CQ30" i="1"/>
  <c r="CR30" i="1"/>
  <c r="CN31" i="1"/>
  <c r="CO31" i="1"/>
  <c r="CP31" i="1"/>
  <c r="CQ31" i="1"/>
  <c r="CR31" i="1"/>
  <c r="CN32" i="1"/>
  <c r="CO32" i="1"/>
  <c r="CP32" i="1"/>
  <c r="CQ32" i="1"/>
  <c r="CR32" i="1"/>
  <c r="CN33" i="1"/>
  <c r="CO33" i="1"/>
  <c r="CP33" i="1"/>
  <c r="CQ33" i="1"/>
  <c r="CR33" i="1"/>
  <c r="CN34" i="1"/>
  <c r="CO34" i="1"/>
  <c r="CP34" i="1"/>
  <c r="CQ34" i="1"/>
  <c r="CR34" i="1"/>
  <c r="CN35" i="1"/>
  <c r="CO35" i="1"/>
  <c r="CP35" i="1"/>
  <c r="CQ35" i="1"/>
  <c r="CR35" i="1"/>
  <c r="CN36" i="1"/>
  <c r="CO36" i="1"/>
  <c r="CP36" i="1"/>
  <c r="CQ36" i="1"/>
  <c r="CR36" i="1"/>
  <c r="CN37" i="1"/>
  <c r="CO37" i="1"/>
  <c r="CP37" i="1"/>
  <c r="CQ37" i="1"/>
  <c r="CR37" i="1"/>
  <c r="CN38" i="1"/>
  <c r="CO38" i="1"/>
  <c r="CP38" i="1"/>
  <c r="CQ38" i="1"/>
  <c r="CR38" i="1"/>
  <c r="CN39" i="1"/>
  <c r="CO39" i="1"/>
  <c r="CP39" i="1"/>
  <c r="CQ39" i="1"/>
  <c r="CR39" i="1"/>
  <c r="CN40" i="1"/>
  <c r="CO40" i="1"/>
  <c r="CP40" i="1"/>
  <c r="CQ40" i="1"/>
  <c r="CR40" i="1"/>
  <c r="CN41" i="1"/>
  <c r="CO41" i="1"/>
  <c r="CP41" i="1"/>
  <c r="CQ41" i="1"/>
  <c r="CR41" i="1"/>
  <c r="CN42" i="1"/>
  <c r="CN200" i="1" s="1"/>
  <c r="CO42" i="1"/>
  <c r="CP42" i="1"/>
  <c r="CQ42" i="1"/>
  <c r="CR42" i="1"/>
  <c r="CR200" i="1" s="1"/>
  <c r="CN43" i="1"/>
  <c r="CO43" i="1"/>
  <c r="CP43" i="1"/>
  <c r="CQ43" i="1"/>
  <c r="CR43" i="1"/>
  <c r="CN44" i="1"/>
  <c r="CO44" i="1"/>
  <c r="CP44" i="1"/>
  <c r="CQ44" i="1"/>
  <c r="CR44" i="1"/>
  <c r="CM41" i="1"/>
  <c r="CM42" i="1"/>
  <c r="CM200" i="1" s="1"/>
  <c r="CM43" i="1"/>
  <c r="CM44" i="1"/>
  <c r="CM40" i="1"/>
  <c r="CM39" i="1"/>
  <c r="CM33" i="1"/>
  <c r="CM34" i="1"/>
  <c r="CM35" i="1"/>
  <c r="CM36" i="1"/>
  <c r="CM37" i="1"/>
  <c r="CM38" i="1"/>
  <c r="CM32" i="1"/>
  <c r="CM31" i="1"/>
  <c r="CM30" i="1"/>
  <c r="CM23" i="1"/>
  <c r="CM24" i="1"/>
  <c r="CM25" i="1"/>
  <c r="CM26" i="1"/>
  <c r="CM27" i="1"/>
  <c r="CM28" i="1"/>
  <c r="CM29" i="1"/>
  <c r="CM22" i="1"/>
  <c r="CM21" i="1"/>
  <c r="CM20" i="1"/>
  <c r="CM19" i="1"/>
  <c r="CM18" i="1"/>
  <c r="CM16" i="1"/>
  <c r="CM17" i="1"/>
  <c r="CM15" i="1"/>
  <c r="CM14" i="1"/>
  <c r="CM13" i="1"/>
  <c r="CM12" i="1"/>
  <c r="CM11" i="1"/>
  <c r="CM199" i="1" s="1"/>
  <c r="CM10" i="1"/>
  <c r="CM8" i="1"/>
  <c r="CM9" i="1"/>
  <c r="CM7" i="1"/>
  <c r="BL112" i="1"/>
  <c r="BM112" i="1"/>
  <c r="BN112" i="1"/>
  <c r="BO112" i="1"/>
  <c r="BP112" i="1"/>
  <c r="BL113" i="1"/>
  <c r="BM113" i="1"/>
  <c r="BN113" i="1"/>
  <c r="BO113" i="1"/>
  <c r="BP113" i="1"/>
  <c r="BL114" i="1"/>
  <c r="BM114" i="1"/>
  <c r="BN114" i="1"/>
  <c r="BO114" i="1"/>
  <c r="BP114" i="1"/>
  <c r="BL115" i="1"/>
  <c r="BM115" i="1"/>
  <c r="BN115" i="1"/>
  <c r="BO115" i="1"/>
  <c r="BP115" i="1"/>
  <c r="BL116" i="1"/>
  <c r="BM116" i="1"/>
  <c r="BN116" i="1"/>
  <c r="BO116" i="1"/>
  <c r="BP116" i="1"/>
  <c r="BL117" i="1"/>
  <c r="BM117" i="1"/>
  <c r="BN117" i="1"/>
  <c r="BO117" i="1"/>
  <c r="BP117" i="1"/>
  <c r="BL118" i="1"/>
  <c r="BM118" i="1"/>
  <c r="BN118" i="1"/>
  <c r="BO118" i="1"/>
  <c r="BP118" i="1"/>
  <c r="BL119" i="1"/>
  <c r="BM119" i="1"/>
  <c r="BN119" i="1"/>
  <c r="BO119" i="1"/>
  <c r="BP119" i="1"/>
  <c r="BL120" i="1"/>
  <c r="BM120" i="1"/>
  <c r="BN120" i="1"/>
  <c r="BO120" i="1"/>
  <c r="BP120" i="1"/>
  <c r="BL121" i="1"/>
  <c r="BM121" i="1"/>
  <c r="BN121" i="1"/>
  <c r="BO121" i="1"/>
  <c r="BP121" i="1"/>
  <c r="BL122" i="1"/>
  <c r="BM122" i="1"/>
  <c r="BN122" i="1"/>
  <c r="BO122" i="1"/>
  <c r="BP122" i="1"/>
  <c r="BL123" i="1"/>
  <c r="BM123" i="1"/>
  <c r="BN123" i="1"/>
  <c r="BO123" i="1"/>
  <c r="BP123" i="1"/>
  <c r="BL124" i="1"/>
  <c r="BM124" i="1"/>
  <c r="BN124" i="1"/>
  <c r="BO124" i="1"/>
  <c r="BP124" i="1"/>
  <c r="BL125" i="1"/>
  <c r="BM125" i="1"/>
  <c r="BN125" i="1"/>
  <c r="BO125" i="1"/>
  <c r="BP125" i="1"/>
  <c r="BL126" i="1"/>
  <c r="BM126" i="1"/>
  <c r="BN126" i="1"/>
  <c r="BO126" i="1"/>
  <c r="BP126" i="1"/>
  <c r="BL127" i="1"/>
  <c r="BM127" i="1"/>
  <c r="BN127" i="1"/>
  <c r="BO127" i="1"/>
  <c r="BP127" i="1"/>
  <c r="BL128" i="1"/>
  <c r="BM128" i="1"/>
  <c r="BN128" i="1"/>
  <c r="BO128" i="1"/>
  <c r="BP128" i="1"/>
  <c r="BL129" i="1"/>
  <c r="BM129" i="1"/>
  <c r="BN129" i="1"/>
  <c r="BO129" i="1"/>
  <c r="BP129" i="1"/>
  <c r="BL130" i="1"/>
  <c r="BM130" i="1"/>
  <c r="BN130" i="1"/>
  <c r="BO130" i="1"/>
  <c r="BP130" i="1"/>
  <c r="BL131" i="1"/>
  <c r="BM131" i="1"/>
  <c r="BN131" i="1"/>
  <c r="BO131" i="1"/>
  <c r="BP131" i="1"/>
  <c r="BL132" i="1"/>
  <c r="BM132" i="1"/>
  <c r="BN132" i="1"/>
  <c r="BO132" i="1"/>
  <c r="BP132" i="1"/>
  <c r="BL133" i="1"/>
  <c r="BM133" i="1"/>
  <c r="BN133" i="1"/>
  <c r="BO133" i="1"/>
  <c r="BP133" i="1"/>
  <c r="BL134" i="1"/>
  <c r="BM134" i="1"/>
  <c r="BN134" i="1"/>
  <c r="BO134" i="1"/>
  <c r="BP134" i="1"/>
  <c r="BL135" i="1"/>
  <c r="BM135" i="1"/>
  <c r="BN135" i="1"/>
  <c r="BO135" i="1"/>
  <c r="BP135" i="1"/>
  <c r="BL136" i="1"/>
  <c r="BM136" i="1"/>
  <c r="BN136" i="1"/>
  <c r="BO136" i="1"/>
  <c r="BP136" i="1"/>
  <c r="BL137" i="1"/>
  <c r="BM137" i="1"/>
  <c r="BN137" i="1"/>
  <c r="BO137" i="1"/>
  <c r="BP137" i="1"/>
  <c r="BL138" i="1"/>
  <c r="BM138" i="1"/>
  <c r="BN138" i="1"/>
  <c r="BO138" i="1"/>
  <c r="BP138" i="1"/>
  <c r="BL139" i="1"/>
  <c r="BM139" i="1"/>
  <c r="BN139" i="1"/>
  <c r="BO139" i="1"/>
  <c r="BP139" i="1"/>
  <c r="BL141" i="1"/>
  <c r="BM141" i="1"/>
  <c r="BN141" i="1"/>
  <c r="BO141" i="1"/>
  <c r="BP141" i="1"/>
  <c r="BL142" i="1"/>
  <c r="BM142" i="1"/>
  <c r="BN142" i="1"/>
  <c r="BO142" i="1"/>
  <c r="BP142" i="1"/>
  <c r="BL143" i="1"/>
  <c r="BM143" i="1"/>
  <c r="BN143" i="1"/>
  <c r="BO143" i="1"/>
  <c r="BP143" i="1"/>
  <c r="BL144" i="1"/>
  <c r="BM144" i="1"/>
  <c r="BN144" i="1"/>
  <c r="BO144" i="1"/>
  <c r="BP144" i="1"/>
  <c r="BL145" i="1"/>
  <c r="BM145" i="1"/>
  <c r="BN145" i="1"/>
  <c r="BO145" i="1"/>
  <c r="BP145" i="1"/>
  <c r="BL146" i="1"/>
  <c r="BM146" i="1"/>
  <c r="BN146" i="1"/>
  <c r="BO146" i="1"/>
  <c r="BP146" i="1"/>
  <c r="BL147" i="1"/>
  <c r="BM147" i="1"/>
  <c r="BN147" i="1"/>
  <c r="BO147" i="1"/>
  <c r="BP147" i="1"/>
  <c r="BL148" i="1"/>
  <c r="BM148" i="1"/>
  <c r="BN148" i="1"/>
  <c r="BO148" i="1"/>
  <c r="BP148" i="1"/>
  <c r="BL149" i="1"/>
  <c r="BM149" i="1"/>
  <c r="BN149" i="1"/>
  <c r="BO149" i="1"/>
  <c r="BP149" i="1"/>
  <c r="BL150" i="1"/>
  <c r="BM150" i="1"/>
  <c r="BN150" i="1"/>
  <c r="BO150" i="1"/>
  <c r="BP150" i="1"/>
  <c r="BL151" i="1"/>
  <c r="BM151" i="1"/>
  <c r="BN151" i="1"/>
  <c r="BO151" i="1"/>
  <c r="BP151" i="1"/>
  <c r="BL152" i="1"/>
  <c r="BM152" i="1"/>
  <c r="BN152" i="1"/>
  <c r="BO152" i="1"/>
  <c r="BP152" i="1"/>
  <c r="BL153" i="1"/>
  <c r="BM153" i="1"/>
  <c r="BN153" i="1"/>
  <c r="BO153" i="1"/>
  <c r="BP153" i="1"/>
  <c r="BL156" i="1"/>
  <c r="BM156" i="1"/>
  <c r="BN156" i="1"/>
  <c r="BO156" i="1"/>
  <c r="BP156" i="1"/>
  <c r="BL157" i="1"/>
  <c r="BM157" i="1"/>
  <c r="BN157" i="1"/>
  <c r="BO157" i="1"/>
  <c r="BP157" i="1"/>
  <c r="BL158" i="1"/>
  <c r="BM158" i="1"/>
  <c r="BN158" i="1"/>
  <c r="BO158" i="1"/>
  <c r="BP158" i="1"/>
  <c r="BL159" i="1"/>
  <c r="BM159" i="1"/>
  <c r="BN159" i="1"/>
  <c r="BO159" i="1"/>
  <c r="BP159" i="1"/>
  <c r="BL160" i="1"/>
  <c r="BM160" i="1"/>
  <c r="BN160" i="1"/>
  <c r="BO160" i="1"/>
  <c r="BP160" i="1"/>
  <c r="BL161" i="1"/>
  <c r="BM161" i="1"/>
  <c r="BN161" i="1"/>
  <c r="BO161" i="1"/>
  <c r="BP161" i="1"/>
  <c r="BL162" i="1"/>
  <c r="BM162" i="1"/>
  <c r="BN162" i="1"/>
  <c r="BO162" i="1"/>
  <c r="BP162" i="1"/>
  <c r="BL163" i="1"/>
  <c r="BM163" i="1"/>
  <c r="BN163" i="1"/>
  <c r="BO163" i="1"/>
  <c r="BP163" i="1"/>
  <c r="BL164" i="1"/>
  <c r="BM164" i="1"/>
  <c r="BN164" i="1"/>
  <c r="BO164" i="1"/>
  <c r="BP164" i="1"/>
  <c r="BL165" i="1"/>
  <c r="BM165" i="1"/>
  <c r="BN165" i="1"/>
  <c r="BO165" i="1"/>
  <c r="BP165" i="1"/>
  <c r="BL166" i="1"/>
  <c r="BM166" i="1"/>
  <c r="BN166" i="1"/>
  <c r="BO166" i="1"/>
  <c r="BP166" i="1"/>
  <c r="BL167" i="1"/>
  <c r="BM167" i="1"/>
  <c r="BN167" i="1"/>
  <c r="BO167" i="1"/>
  <c r="BP167" i="1"/>
  <c r="BL168" i="1"/>
  <c r="BM168" i="1"/>
  <c r="BN168" i="1"/>
  <c r="BO168" i="1"/>
  <c r="BP168" i="1"/>
  <c r="BL169" i="1"/>
  <c r="BM169" i="1"/>
  <c r="BN169" i="1"/>
  <c r="BO169" i="1"/>
  <c r="BP169" i="1"/>
  <c r="BL170" i="1"/>
  <c r="BM170" i="1"/>
  <c r="BN170" i="1"/>
  <c r="BO170" i="1"/>
  <c r="BP170" i="1"/>
  <c r="BL171" i="1"/>
  <c r="BM171" i="1"/>
  <c r="BN171" i="1"/>
  <c r="BO171" i="1"/>
  <c r="BP171" i="1"/>
  <c r="BL172" i="1"/>
  <c r="BM172" i="1"/>
  <c r="BN172" i="1"/>
  <c r="BO172" i="1"/>
  <c r="BP172" i="1"/>
  <c r="BL173" i="1"/>
  <c r="BM173" i="1"/>
  <c r="BN173" i="1"/>
  <c r="BO173" i="1"/>
  <c r="BP173" i="1"/>
  <c r="BL174" i="1"/>
  <c r="BM174" i="1"/>
  <c r="BN174" i="1"/>
  <c r="BO174" i="1"/>
  <c r="BP174" i="1"/>
  <c r="BL175" i="1"/>
  <c r="BM175" i="1"/>
  <c r="BN175" i="1"/>
  <c r="BO175" i="1"/>
  <c r="BP175" i="1"/>
  <c r="BL176" i="1"/>
  <c r="BM176" i="1"/>
  <c r="BN176" i="1"/>
  <c r="BO176" i="1"/>
  <c r="BP176" i="1"/>
  <c r="BL177" i="1"/>
  <c r="BM177" i="1"/>
  <c r="BN177" i="1"/>
  <c r="BO177" i="1"/>
  <c r="BP177" i="1"/>
  <c r="BL178" i="1"/>
  <c r="BM178" i="1"/>
  <c r="BN178" i="1"/>
  <c r="BO178" i="1"/>
  <c r="BP178" i="1"/>
  <c r="BL179" i="1"/>
  <c r="BM179" i="1"/>
  <c r="BN179" i="1"/>
  <c r="BO179" i="1"/>
  <c r="BP179" i="1"/>
  <c r="BL180" i="1"/>
  <c r="BM180" i="1"/>
  <c r="BN180" i="1"/>
  <c r="BJ180" i="1" s="1"/>
  <c r="BO180" i="1"/>
  <c r="BP180" i="1"/>
  <c r="BL181" i="1"/>
  <c r="BM181" i="1"/>
  <c r="BN181" i="1"/>
  <c r="BO181" i="1"/>
  <c r="BP181" i="1"/>
  <c r="BL182" i="1"/>
  <c r="BJ182" i="1" s="1"/>
  <c r="BM182" i="1"/>
  <c r="BN182" i="1"/>
  <c r="BO182" i="1"/>
  <c r="BP182" i="1"/>
  <c r="BL183" i="1"/>
  <c r="BM183" i="1"/>
  <c r="BN183" i="1"/>
  <c r="BO183" i="1"/>
  <c r="BP183" i="1"/>
  <c r="BL184" i="1"/>
  <c r="BM184" i="1"/>
  <c r="BN184" i="1"/>
  <c r="BO184" i="1"/>
  <c r="BP184" i="1"/>
  <c r="BL185" i="1"/>
  <c r="BM185" i="1"/>
  <c r="BN185" i="1"/>
  <c r="BO185" i="1"/>
  <c r="BP185" i="1"/>
  <c r="BL186" i="1"/>
  <c r="BM186" i="1"/>
  <c r="BN186" i="1"/>
  <c r="BO186" i="1"/>
  <c r="BP186" i="1"/>
  <c r="BL187" i="1"/>
  <c r="BM187" i="1"/>
  <c r="BN187" i="1"/>
  <c r="BO187" i="1"/>
  <c r="BP187" i="1"/>
  <c r="BL188" i="1"/>
  <c r="BM188" i="1"/>
  <c r="BN188" i="1"/>
  <c r="BO188" i="1"/>
  <c r="BP188" i="1"/>
  <c r="BL189" i="1"/>
  <c r="BM189" i="1"/>
  <c r="BN189" i="1"/>
  <c r="BO189" i="1"/>
  <c r="BP189" i="1"/>
  <c r="BK189" i="1"/>
  <c r="BK188" i="1"/>
  <c r="BK187" i="1"/>
  <c r="BK186" i="1"/>
  <c r="BK185" i="1"/>
  <c r="BK184" i="1"/>
  <c r="BK183" i="1"/>
  <c r="BK182" i="1"/>
  <c r="BK181" i="1"/>
  <c r="BK180" i="1"/>
  <c r="BK176" i="1"/>
  <c r="BK177" i="1"/>
  <c r="BK178" i="1"/>
  <c r="BK179" i="1"/>
  <c r="BK175" i="1"/>
  <c r="BK174" i="1"/>
  <c r="BK173" i="1"/>
  <c r="BK172" i="1"/>
  <c r="BK151" i="1"/>
  <c r="BK152" i="1"/>
  <c r="BK153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1" i="1"/>
  <c r="BK142" i="1"/>
  <c r="BK143" i="1"/>
  <c r="BK144" i="1"/>
  <c r="BK145" i="1"/>
  <c r="BK146" i="1"/>
  <c r="BK147" i="1"/>
  <c r="BK148" i="1"/>
  <c r="BK149" i="1"/>
  <c r="BK150" i="1"/>
  <c r="BK117" i="1"/>
  <c r="BK116" i="1"/>
  <c r="BK115" i="1"/>
  <c r="BK114" i="1"/>
  <c r="BK113" i="1"/>
  <c r="BK112" i="1"/>
  <c r="BJ181" i="1"/>
  <c r="BL84" i="1"/>
  <c r="BM84" i="1"/>
  <c r="BN84" i="1"/>
  <c r="BO84" i="1"/>
  <c r="BP84" i="1"/>
  <c r="BL85" i="1"/>
  <c r="BM85" i="1"/>
  <c r="BN85" i="1"/>
  <c r="BO85" i="1"/>
  <c r="BP85" i="1"/>
  <c r="BL86" i="1"/>
  <c r="BM86" i="1"/>
  <c r="BN86" i="1"/>
  <c r="BO86" i="1"/>
  <c r="BP86" i="1"/>
  <c r="BL87" i="1"/>
  <c r="BM87" i="1"/>
  <c r="BN87" i="1"/>
  <c r="BO87" i="1"/>
  <c r="BP87" i="1"/>
  <c r="BL88" i="1"/>
  <c r="BM88" i="1"/>
  <c r="BN88" i="1"/>
  <c r="BO88" i="1"/>
  <c r="BP88" i="1"/>
  <c r="BL89" i="1"/>
  <c r="BM89" i="1"/>
  <c r="BN89" i="1"/>
  <c r="BO89" i="1"/>
  <c r="BP89" i="1"/>
  <c r="BL90" i="1"/>
  <c r="BM90" i="1"/>
  <c r="BN90" i="1"/>
  <c r="BO90" i="1"/>
  <c r="BP90" i="1"/>
  <c r="BL91" i="1"/>
  <c r="BM91" i="1"/>
  <c r="BN91" i="1"/>
  <c r="BO91" i="1"/>
  <c r="BP91" i="1"/>
  <c r="BL92" i="1"/>
  <c r="BM92" i="1"/>
  <c r="BN92" i="1"/>
  <c r="BO92" i="1"/>
  <c r="BP92" i="1"/>
  <c r="BL93" i="1"/>
  <c r="BM93" i="1"/>
  <c r="BN93" i="1"/>
  <c r="BO93" i="1"/>
  <c r="BP93" i="1"/>
  <c r="BL94" i="1"/>
  <c r="BM94" i="1"/>
  <c r="BN94" i="1"/>
  <c r="BO94" i="1"/>
  <c r="BP94" i="1"/>
  <c r="BL95" i="1"/>
  <c r="BM95" i="1"/>
  <c r="BN95" i="1"/>
  <c r="BO95" i="1"/>
  <c r="BP95" i="1"/>
  <c r="BL96" i="1"/>
  <c r="BM96" i="1"/>
  <c r="BN96" i="1"/>
  <c r="BO96" i="1"/>
  <c r="BP96" i="1"/>
  <c r="BL97" i="1"/>
  <c r="BM97" i="1"/>
  <c r="BN97" i="1"/>
  <c r="BO97" i="1"/>
  <c r="BP97" i="1"/>
  <c r="BL98" i="1"/>
  <c r="BM98" i="1"/>
  <c r="BN98" i="1"/>
  <c r="BO98" i="1"/>
  <c r="BP98" i="1"/>
  <c r="BL99" i="1"/>
  <c r="BM99" i="1"/>
  <c r="BN99" i="1"/>
  <c r="BO99" i="1"/>
  <c r="BP99" i="1"/>
  <c r="BL100" i="1"/>
  <c r="BM100" i="1"/>
  <c r="BN100" i="1"/>
  <c r="BO100" i="1"/>
  <c r="BP100" i="1"/>
  <c r="BL101" i="1"/>
  <c r="BM101" i="1"/>
  <c r="BN101" i="1"/>
  <c r="BJ101" i="1" s="1"/>
  <c r="BO101" i="1"/>
  <c r="BP101" i="1"/>
  <c r="BL102" i="1"/>
  <c r="BM102" i="1"/>
  <c r="BJ102" i="1" s="1"/>
  <c r="BN102" i="1"/>
  <c r="BO102" i="1"/>
  <c r="BP102" i="1"/>
  <c r="BL103" i="1"/>
  <c r="BJ103" i="1" s="1"/>
  <c r="BM103" i="1"/>
  <c r="BN103" i="1"/>
  <c r="BO103" i="1"/>
  <c r="BP103" i="1"/>
  <c r="BL104" i="1"/>
  <c r="BM104" i="1"/>
  <c r="BN104" i="1"/>
  <c r="BO104" i="1"/>
  <c r="BP104" i="1"/>
  <c r="BL105" i="1"/>
  <c r="BM105" i="1"/>
  <c r="BN105" i="1"/>
  <c r="BO105" i="1"/>
  <c r="BP105" i="1"/>
  <c r="BL106" i="1"/>
  <c r="BM106" i="1"/>
  <c r="BN106" i="1"/>
  <c r="BO106" i="1"/>
  <c r="BP106" i="1"/>
  <c r="BK105" i="1"/>
  <c r="BK106" i="1"/>
  <c r="BK104" i="1"/>
  <c r="BK103" i="1"/>
  <c r="BK102" i="1"/>
  <c r="BK101" i="1"/>
  <c r="BK100" i="1"/>
  <c r="BK99" i="1"/>
  <c r="BK98" i="1"/>
  <c r="BK97" i="1"/>
  <c r="BK95" i="1"/>
  <c r="BK96" i="1"/>
  <c r="BK94" i="1"/>
  <c r="BK93" i="1"/>
  <c r="BK92" i="1"/>
  <c r="BK91" i="1"/>
  <c r="BK90" i="1"/>
  <c r="BK85" i="1"/>
  <c r="BK86" i="1"/>
  <c r="BK87" i="1"/>
  <c r="BK88" i="1"/>
  <c r="BK89" i="1"/>
  <c r="BK84" i="1"/>
  <c r="BJ100" i="1"/>
  <c r="BJ107" i="1"/>
  <c r="BL50" i="1"/>
  <c r="BM50" i="1"/>
  <c r="BN50" i="1"/>
  <c r="BO50" i="1"/>
  <c r="BP50" i="1"/>
  <c r="BL51" i="1"/>
  <c r="BM51" i="1"/>
  <c r="BN51" i="1"/>
  <c r="BO51" i="1"/>
  <c r="BP51" i="1"/>
  <c r="BL52" i="1"/>
  <c r="BM52" i="1"/>
  <c r="BN52" i="1"/>
  <c r="BO52" i="1"/>
  <c r="BP52" i="1"/>
  <c r="BL53" i="1"/>
  <c r="BM53" i="1"/>
  <c r="BN53" i="1"/>
  <c r="BO53" i="1"/>
  <c r="BP53" i="1"/>
  <c r="BL54" i="1"/>
  <c r="BM54" i="1"/>
  <c r="BN54" i="1"/>
  <c r="BO54" i="1"/>
  <c r="BP54" i="1"/>
  <c r="BL55" i="1"/>
  <c r="BM55" i="1"/>
  <c r="BN55" i="1"/>
  <c r="BO55" i="1"/>
  <c r="BP55" i="1"/>
  <c r="BL56" i="1"/>
  <c r="BM56" i="1"/>
  <c r="BN56" i="1"/>
  <c r="BO56" i="1"/>
  <c r="BP56" i="1"/>
  <c r="BL57" i="1"/>
  <c r="BM57" i="1"/>
  <c r="BN57" i="1"/>
  <c r="BO57" i="1"/>
  <c r="BP57" i="1"/>
  <c r="BL58" i="1"/>
  <c r="BM58" i="1"/>
  <c r="BN58" i="1"/>
  <c r="BO58" i="1"/>
  <c r="BP58" i="1"/>
  <c r="BL59" i="1"/>
  <c r="BM59" i="1"/>
  <c r="BN59" i="1"/>
  <c r="BO59" i="1"/>
  <c r="BP59" i="1"/>
  <c r="BL60" i="1"/>
  <c r="BM60" i="1"/>
  <c r="BN60" i="1"/>
  <c r="BO60" i="1"/>
  <c r="BP60" i="1"/>
  <c r="BL61" i="1"/>
  <c r="BM61" i="1"/>
  <c r="BN61" i="1"/>
  <c r="BO61" i="1"/>
  <c r="BP61" i="1"/>
  <c r="BL62" i="1"/>
  <c r="BM62" i="1"/>
  <c r="BN62" i="1"/>
  <c r="BO62" i="1"/>
  <c r="BP62" i="1"/>
  <c r="BL63" i="1"/>
  <c r="BM63" i="1"/>
  <c r="BN63" i="1"/>
  <c r="BO63" i="1"/>
  <c r="BP63" i="1"/>
  <c r="BL64" i="1"/>
  <c r="BM64" i="1"/>
  <c r="BN64" i="1"/>
  <c r="BO64" i="1"/>
  <c r="BP64" i="1"/>
  <c r="BL65" i="1"/>
  <c r="BM65" i="1"/>
  <c r="BN65" i="1"/>
  <c r="BO65" i="1"/>
  <c r="BP65" i="1"/>
  <c r="BL66" i="1"/>
  <c r="BM66" i="1"/>
  <c r="BN66" i="1"/>
  <c r="BO66" i="1"/>
  <c r="BP66" i="1"/>
  <c r="BL67" i="1"/>
  <c r="BM67" i="1"/>
  <c r="BN67" i="1"/>
  <c r="BO67" i="1"/>
  <c r="BP67" i="1"/>
  <c r="BL68" i="1"/>
  <c r="BM68" i="1"/>
  <c r="BN68" i="1"/>
  <c r="BO68" i="1"/>
  <c r="BP68" i="1"/>
  <c r="BL69" i="1"/>
  <c r="BM69" i="1"/>
  <c r="BN69" i="1"/>
  <c r="BO69" i="1"/>
  <c r="BP69" i="1"/>
  <c r="BL70" i="1"/>
  <c r="BM70" i="1"/>
  <c r="BN70" i="1"/>
  <c r="BO70" i="1"/>
  <c r="BP70" i="1"/>
  <c r="BL71" i="1"/>
  <c r="BM71" i="1"/>
  <c r="BN71" i="1"/>
  <c r="BO71" i="1"/>
  <c r="BP71" i="1"/>
  <c r="BL72" i="1"/>
  <c r="BM72" i="1"/>
  <c r="BN72" i="1"/>
  <c r="BO72" i="1"/>
  <c r="BP72" i="1"/>
  <c r="BL73" i="1"/>
  <c r="BM73" i="1"/>
  <c r="BN73" i="1"/>
  <c r="BO73" i="1"/>
  <c r="BP73" i="1"/>
  <c r="BL74" i="1"/>
  <c r="BM74" i="1"/>
  <c r="BN74" i="1"/>
  <c r="BO74" i="1"/>
  <c r="BP74" i="1"/>
  <c r="BL75" i="1"/>
  <c r="BM75" i="1"/>
  <c r="BN75" i="1"/>
  <c r="BO75" i="1"/>
  <c r="BP75" i="1"/>
  <c r="BL76" i="1"/>
  <c r="BM76" i="1"/>
  <c r="BN76" i="1"/>
  <c r="BO76" i="1"/>
  <c r="BP76" i="1"/>
  <c r="BL77" i="1"/>
  <c r="BM77" i="1"/>
  <c r="BN77" i="1"/>
  <c r="BO77" i="1"/>
  <c r="BP77" i="1"/>
  <c r="BL78" i="1"/>
  <c r="BM78" i="1"/>
  <c r="BN78" i="1"/>
  <c r="BO78" i="1"/>
  <c r="BP78" i="1"/>
  <c r="BK78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59" i="1"/>
  <c r="BK58" i="1"/>
  <c r="BK57" i="1"/>
  <c r="BK56" i="1"/>
  <c r="BK51" i="1"/>
  <c r="BK202" i="1" s="1"/>
  <c r="BK52" i="1"/>
  <c r="BK53" i="1"/>
  <c r="BK54" i="1"/>
  <c r="BK55" i="1"/>
  <c r="BK50" i="1"/>
  <c r="BL7" i="1"/>
  <c r="BM7" i="1"/>
  <c r="BN7" i="1"/>
  <c r="BO7" i="1"/>
  <c r="BP7" i="1"/>
  <c r="BL8" i="1"/>
  <c r="BL198" i="1" s="1"/>
  <c r="BM8" i="1"/>
  <c r="BM198" i="1" s="1"/>
  <c r="BN8" i="1"/>
  <c r="BO8" i="1"/>
  <c r="BO198" i="1" s="1"/>
  <c r="BP8" i="1"/>
  <c r="BP198" i="1" s="1"/>
  <c r="BL9" i="1"/>
  <c r="BM9" i="1"/>
  <c r="BN9" i="1"/>
  <c r="BO9" i="1"/>
  <c r="BP9" i="1"/>
  <c r="BL10" i="1"/>
  <c r="BM10" i="1"/>
  <c r="BN10" i="1"/>
  <c r="BO10" i="1"/>
  <c r="BP10" i="1"/>
  <c r="BL11" i="1"/>
  <c r="BM11" i="1"/>
  <c r="BN11" i="1"/>
  <c r="BO11" i="1"/>
  <c r="BP11" i="1"/>
  <c r="BL12" i="1"/>
  <c r="BM12" i="1"/>
  <c r="BN12" i="1"/>
  <c r="BO12" i="1"/>
  <c r="BP12" i="1"/>
  <c r="BL13" i="1"/>
  <c r="BM13" i="1"/>
  <c r="BN13" i="1"/>
  <c r="BO13" i="1"/>
  <c r="BP13" i="1"/>
  <c r="BL14" i="1"/>
  <c r="BM14" i="1"/>
  <c r="BN14" i="1"/>
  <c r="BO14" i="1"/>
  <c r="BP14" i="1"/>
  <c r="BL15" i="1"/>
  <c r="BM15" i="1"/>
  <c r="BN15" i="1"/>
  <c r="BO15" i="1"/>
  <c r="BP15" i="1"/>
  <c r="BL16" i="1"/>
  <c r="BM16" i="1"/>
  <c r="BN16" i="1"/>
  <c r="BO16" i="1"/>
  <c r="BP16" i="1"/>
  <c r="BL17" i="1"/>
  <c r="BM17" i="1"/>
  <c r="BN17" i="1"/>
  <c r="BO17" i="1"/>
  <c r="BP17" i="1"/>
  <c r="BL18" i="1"/>
  <c r="BM18" i="1"/>
  <c r="BN18" i="1"/>
  <c r="BO18" i="1"/>
  <c r="BP18" i="1"/>
  <c r="BL19" i="1"/>
  <c r="BM19" i="1"/>
  <c r="BN19" i="1"/>
  <c r="BO19" i="1"/>
  <c r="BP19" i="1"/>
  <c r="BL20" i="1"/>
  <c r="BM20" i="1"/>
  <c r="BN20" i="1"/>
  <c r="BO20" i="1"/>
  <c r="BP20" i="1"/>
  <c r="BL21" i="1"/>
  <c r="BM21" i="1"/>
  <c r="BN21" i="1"/>
  <c r="BO21" i="1"/>
  <c r="BP21" i="1"/>
  <c r="BL22" i="1"/>
  <c r="BM22" i="1"/>
  <c r="BN22" i="1"/>
  <c r="BO22" i="1"/>
  <c r="BP22" i="1"/>
  <c r="BL23" i="1"/>
  <c r="BM23" i="1"/>
  <c r="BN23" i="1"/>
  <c r="BO23" i="1"/>
  <c r="BP23" i="1"/>
  <c r="BL24" i="1"/>
  <c r="BM24" i="1"/>
  <c r="BN24" i="1"/>
  <c r="BO24" i="1"/>
  <c r="BP24" i="1"/>
  <c r="BL25" i="1"/>
  <c r="BM25" i="1"/>
  <c r="BN25" i="1"/>
  <c r="BO25" i="1"/>
  <c r="BP25" i="1"/>
  <c r="BL26" i="1"/>
  <c r="BM26" i="1"/>
  <c r="BN26" i="1"/>
  <c r="BO26" i="1"/>
  <c r="BP26" i="1"/>
  <c r="BL27" i="1"/>
  <c r="BM27" i="1"/>
  <c r="BN27" i="1"/>
  <c r="BO27" i="1"/>
  <c r="BP27" i="1"/>
  <c r="BL28" i="1"/>
  <c r="BM28" i="1"/>
  <c r="BN28" i="1"/>
  <c r="BO28" i="1"/>
  <c r="BP28" i="1"/>
  <c r="BL29" i="1"/>
  <c r="BM29" i="1"/>
  <c r="BN29" i="1"/>
  <c r="BO29" i="1"/>
  <c r="BP29" i="1"/>
  <c r="BL30" i="1"/>
  <c r="BM30" i="1"/>
  <c r="BN30" i="1"/>
  <c r="BO30" i="1"/>
  <c r="BP30" i="1"/>
  <c r="BL31" i="1"/>
  <c r="BM31" i="1"/>
  <c r="BN31" i="1"/>
  <c r="BO31" i="1"/>
  <c r="BP31" i="1"/>
  <c r="BL32" i="1"/>
  <c r="BM32" i="1"/>
  <c r="BN32" i="1"/>
  <c r="BO32" i="1"/>
  <c r="BP32" i="1"/>
  <c r="BL33" i="1"/>
  <c r="BM33" i="1"/>
  <c r="BN33" i="1"/>
  <c r="BO33" i="1"/>
  <c r="BP33" i="1"/>
  <c r="BL34" i="1"/>
  <c r="BM34" i="1"/>
  <c r="BN34" i="1"/>
  <c r="BO34" i="1"/>
  <c r="BP34" i="1"/>
  <c r="BL35" i="1"/>
  <c r="BM35" i="1"/>
  <c r="BN35" i="1"/>
  <c r="BO35" i="1"/>
  <c r="BP35" i="1"/>
  <c r="BL36" i="1"/>
  <c r="BM36" i="1"/>
  <c r="BN36" i="1"/>
  <c r="BO36" i="1"/>
  <c r="BP36" i="1"/>
  <c r="BL37" i="1"/>
  <c r="BM37" i="1"/>
  <c r="BN37" i="1"/>
  <c r="BO37" i="1"/>
  <c r="BP37" i="1"/>
  <c r="BL38" i="1"/>
  <c r="BM38" i="1"/>
  <c r="BN38" i="1"/>
  <c r="BO38" i="1"/>
  <c r="BP38" i="1"/>
  <c r="BL39" i="1"/>
  <c r="BM39" i="1"/>
  <c r="BN39" i="1"/>
  <c r="BO39" i="1"/>
  <c r="BP39" i="1"/>
  <c r="BL40" i="1"/>
  <c r="BM40" i="1"/>
  <c r="BN40" i="1"/>
  <c r="BO40" i="1"/>
  <c r="BP40" i="1"/>
  <c r="BL41" i="1"/>
  <c r="BM41" i="1"/>
  <c r="BN41" i="1"/>
  <c r="BO41" i="1"/>
  <c r="BP41" i="1"/>
  <c r="BL42" i="1"/>
  <c r="BM42" i="1"/>
  <c r="BN42" i="1"/>
  <c r="BO42" i="1"/>
  <c r="BO200" i="1" s="1"/>
  <c r="BP42" i="1"/>
  <c r="BL43" i="1"/>
  <c r="BM43" i="1"/>
  <c r="BN43" i="1"/>
  <c r="BO43" i="1"/>
  <c r="BP43" i="1"/>
  <c r="BL44" i="1"/>
  <c r="BM44" i="1"/>
  <c r="BN44" i="1"/>
  <c r="BO44" i="1"/>
  <c r="BP44" i="1"/>
  <c r="BK41" i="1"/>
  <c r="BK42" i="1"/>
  <c r="BK43" i="1"/>
  <c r="BK44" i="1"/>
  <c r="BK40" i="1"/>
  <c r="BK39" i="1"/>
  <c r="BK33" i="1"/>
  <c r="BK34" i="1"/>
  <c r="BK35" i="1"/>
  <c r="BK36" i="1"/>
  <c r="BK37" i="1"/>
  <c r="BK38" i="1"/>
  <c r="BK32" i="1"/>
  <c r="BK31" i="1"/>
  <c r="BK30" i="1"/>
  <c r="BK23" i="1"/>
  <c r="BK24" i="1"/>
  <c r="BK25" i="1"/>
  <c r="BK26" i="1"/>
  <c r="BK27" i="1"/>
  <c r="BK28" i="1"/>
  <c r="BK29" i="1"/>
  <c r="BK22" i="1"/>
  <c r="BK21" i="1"/>
  <c r="BK20" i="1"/>
  <c r="BK19" i="1"/>
  <c r="BK18" i="1"/>
  <c r="BK16" i="1"/>
  <c r="BK17" i="1"/>
  <c r="BK15" i="1"/>
  <c r="BK14" i="1"/>
  <c r="BK13" i="1"/>
  <c r="BK11" i="1"/>
  <c r="BK199" i="1" s="1"/>
  <c r="BK12" i="1"/>
  <c r="BK8" i="1"/>
  <c r="BK198" i="1" s="1"/>
  <c r="BK9" i="1"/>
  <c r="BK7" i="1"/>
  <c r="AI112" i="1"/>
  <c r="AJ112" i="1"/>
  <c r="AK112" i="1"/>
  <c r="AL112" i="1"/>
  <c r="AM112" i="1"/>
  <c r="AI113" i="1"/>
  <c r="AJ113" i="1"/>
  <c r="AK113" i="1"/>
  <c r="AL113" i="1"/>
  <c r="AM113" i="1"/>
  <c r="AI114" i="1"/>
  <c r="AJ114" i="1"/>
  <c r="AK114" i="1"/>
  <c r="AL114" i="1"/>
  <c r="AM114" i="1"/>
  <c r="AI115" i="1"/>
  <c r="AJ115" i="1"/>
  <c r="AK115" i="1"/>
  <c r="AL115" i="1"/>
  <c r="AM115" i="1"/>
  <c r="AI116" i="1"/>
  <c r="AJ116" i="1"/>
  <c r="AK116" i="1"/>
  <c r="AL116" i="1"/>
  <c r="AM116" i="1"/>
  <c r="AI117" i="1"/>
  <c r="AJ117" i="1"/>
  <c r="AK117" i="1"/>
  <c r="AL117" i="1"/>
  <c r="AM117" i="1"/>
  <c r="AI118" i="1"/>
  <c r="AJ118" i="1"/>
  <c r="AK118" i="1"/>
  <c r="AL118" i="1"/>
  <c r="AM118" i="1"/>
  <c r="AI119" i="1"/>
  <c r="AJ119" i="1"/>
  <c r="AK119" i="1"/>
  <c r="AL119" i="1"/>
  <c r="AM119" i="1"/>
  <c r="AI120" i="1"/>
  <c r="AJ120" i="1"/>
  <c r="AK120" i="1"/>
  <c r="AL120" i="1"/>
  <c r="AM120" i="1"/>
  <c r="AI121" i="1"/>
  <c r="AJ121" i="1"/>
  <c r="AK121" i="1"/>
  <c r="AL121" i="1"/>
  <c r="AM121" i="1"/>
  <c r="AI122" i="1"/>
  <c r="AJ122" i="1"/>
  <c r="AK122" i="1"/>
  <c r="AL122" i="1"/>
  <c r="AM122" i="1"/>
  <c r="AI123" i="1"/>
  <c r="AJ123" i="1"/>
  <c r="AK123" i="1"/>
  <c r="AL123" i="1"/>
  <c r="AM123" i="1"/>
  <c r="AI124" i="1"/>
  <c r="AJ124" i="1"/>
  <c r="AK124" i="1"/>
  <c r="AL124" i="1"/>
  <c r="AM124" i="1"/>
  <c r="AI125" i="1"/>
  <c r="AJ125" i="1"/>
  <c r="AK125" i="1"/>
  <c r="AL125" i="1"/>
  <c r="AM125" i="1"/>
  <c r="AI126" i="1"/>
  <c r="AJ126" i="1"/>
  <c r="AK126" i="1"/>
  <c r="AL126" i="1"/>
  <c r="AM126" i="1"/>
  <c r="AI127" i="1"/>
  <c r="AJ127" i="1"/>
  <c r="AK127" i="1"/>
  <c r="AL127" i="1"/>
  <c r="AM127" i="1"/>
  <c r="AI128" i="1"/>
  <c r="AJ128" i="1"/>
  <c r="AK128" i="1"/>
  <c r="AL128" i="1"/>
  <c r="AM128" i="1"/>
  <c r="AI129" i="1"/>
  <c r="AJ129" i="1"/>
  <c r="AK129" i="1"/>
  <c r="AL129" i="1"/>
  <c r="AM129" i="1"/>
  <c r="AI130" i="1"/>
  <c r="AJ130" i="1"/>
  <c r="AK130" i="1"/>
  <c r="AL130" i="1"/>
  <c r="AM130" i="1"/>
  <c r="AI131" i="1"/>
  <c r="AJ131" i="1"/>
  <c r="AK131" i="1"/>
  <c r="AL131" i="1"/>
  <c r="AM131" i="1"/>
  <c r="AI132" i="1"/>
  <c r="AJ132" i="1"/>
  <c r="AK132" i="1"/>
  <c r="AL132" i="1"/>
  <c r="AM132" i="1"/>
  <c r="AI133" i="1"/>
  <c r="AJ133" i="1"/>
  <c r="AK133" i="1"/>
  <c r="AL133" i="1"/>
  <c r="AM133" i="1"/>
  <c r="AI134" i="1"/>
  <c r="AJ134" i="1"/>
  <c r="AK134" i="1"/>
  <c r="AL134" i="1"/>
  <c r="AM134" i="1"/>
  <c r="AI135" i="1"/>
  <c r="AJ135" i="1"/>
  <c r="AK135" i="1"/>
  <c r="AL135" i="1"/>
  <c r="AM135" i="1"/>
  <c r="AI136" i="1"/>
  <c r="AJ136" i="1"/>
  <c r="AK136" i="1"/>
  <c r="AL136" i="1"/>
  <c r="AM136" i="1"/>
  <c r="AI137" i="1"/>
  <c r="AJ137" i="1"/>
  <c r="AK137" i="1"/>
  <c r="AL137" i="1"/>
  <c r="AM137" i="1"/>
  <c r="AI138" i="1"/>
  <c r="AJ138" i="1"/>
  <c r="AK138" i="1"/>
  <c r="AL138" i="1"/>
  <c r="AM138" i="1"/>
  <c r="AI139" i="1"/>
  <c r="AJ139" i="1"/>
  <c r="AK139" i="1"/>
  <c r="AL139" i="1"/>
  <c r="AM139" i="1"/>
  <c r="AI141" i="1"/>
  <c r="AJ141" i="1"/>
  <c r="AK141" i="1"/>
  <c r="AL141" i="1"/>
  <c r="AM141" i="1"/>
  <c r="AI142" i="1"/>
  <c r="AJ142" i="1"/>
  <c r="AK142" i="1"/>
  <c r="AL142" i="1"/>
  <c r="AM142" i="1"/>
  <c r="AI143" i="1"/>
  <c r="AJ143" i="1"/>
  <c r="AK143" i="1"/>
  <c r="AL143" i="1"/>
  <c r="AM143" i="1"/>
  <c r="AI144" i="1"/>
  <c r="AJ144" i="1"/>
  <c r="AK144" i="1"/>
  <c r="AL144" i="1"/>
  <c r="AM144" i="1"/>
  <c r="AI145" i="1"/>
  <c r="AJ145" i="1"/>
  <c r="AK145" i="1"/>
  <c r="AL145" i="1"/>
  <c r="AM145" i="1"/>
  <c r="AI146" i="1"/>
  <c r="AJ146" i="1"/>
  <c r="AK146" i="1"/>
  <c r="AL146" i="1"/>
  <c r="AM146" i="1"/>
  <c r="AI147" i="1"/>
  <c r="AJ147" i="1"/>
  <c r="AK147" i="1"/>
  <c r="AL147" i="1"/>
  <c r="AM147" i="1"/>
  <c r="AI148" i="1"/>
  <c r="AJ148" i="1"/>
  <c r="AK148" i="1"/>
  <c r="AL148" i="1"/>
  <c r="AM148" i="1"/>
  <c r="AI149" i="1"/>
  <c r="AJ149" i="1"/>
  <c r="AK149" i="1"/>
  <c r="AL149" i="1"/>
  <c r="AM149" i="1"/>
  <c r="AI150" i="1"/>
  <c r="AJ150" i="1"/>
  <c r="AK150" i="1"/>
  <c r="AL150" i="1"/>
  <c r="AM150" i="1"/>
  <c r="AI151" i="1"/>
  <c r="AJ151" i="1"/>
  <c r="AK151" i="1"/>
  <c r="AL151" i="1"/>
  <c r="AM151" i="1"/>
  <c r="AI152" i="1"/>
  <c r="AJ152" i="1"/>
  <c r="AK152" i="1"/>
  <c r="AL152" i="1"/>
  <c r="AM152" i="1"/>
  <c r="AI153" i="1"/>
  <c r="AJ153" i="1"/>
  <c r="AK153" i="1"/>
  <c r="AL153" i="1"/>
  <c r="AM153" i="1"/>
  <c r="AI156" i="1"/>
  <c r="AJ156" i="1"/>
  <c r="AK156" i="1"/>
  <c r="AL156" i="1"/>
  <c r="AM156" i="1"/>
  <c r="AI157" i="1"/>
  <c r="AJ157" i="1"/>
  <c r="AK157" i="1"/>
  <c r="AL157" i="1"/>
  <c r="AM157" i="1"/>
  <c r="AI158" i="1"/>
  <c r="AJ158" i="1"/>
  <c r="AK158" i="1"/>
  <c r="AL158" i="1"/>
  <c r="AM158" i="1"/>
  <c r="AI159" i="1"/>
  <c r="AJ159" i="1"/>
  <c r="AK159" i="1"/>
  <c r="AL159" i="1"/>
  <c r="AM159" i="1"/>
  <c r="AI160" i="1"/>
  <c r="AJ160" i="1"/>
  <c r="AK160" i="1"/>
  <c r="AL160" i="1"/>
  <c r="AM160" i="1"/>
  <c r="AI161" i="1"/>
  <c r="AJ161" i="1"/>
  <c r="AK161" i="1"/>
  <c r="AL161" i="1"/>
  <c r="AM161" i="1"/>
  <c r="AI162" i="1"/>
  <c r="AJ162" i="1"/>
  <c r="AK162" i="1"/>
  <c r="AL162" i="1"/>
  <c r="AM162" i="1"/>
  <c r="AI163" i="1"/>
  <c r="AJ163" i="1"/>
  <c r="AK163" i="1"/>
  <c r="AL163" i="1"/>
  <c r="AM163" i="1"/>
  <c r="AI164" i="1"/>
  <c r="AJ164" i="1"/>
  <c r="AK164" i="1"/>
  <c r="AL164" i="1"/>
  <c r="AM164" i="1"/>
  <c r="AI165" i="1"/>
  <c r="AJ165" i="1"/>
  <c r="AK165" i="1"/>
  <c r="AL165" i="1"/>
  <c r="AM165" i="1"/>
  <c r="AI166" i="1"/>
  <c r="AJ166" i="1"/>
  <c r="AK166" i="1"/>
  <c r="AL166" i="1"/>
  <c r="AM166" i="1"/>
  <c r="AI167" i="1"/>
  <c r="AJ167" i="1"/>
  <c r="AK167" i="1"/>
  <c r="AL167" i="1"/>
  <c r="AM167" i="1"/>
  <c r="AI168" i="1"/>
  <c r="AJ168" i="1"/>
  <c r="AK168" i="1"/>
  <c r="AL168" i="1"/>
  <c r="AM168" i="1"/>
  <c r="AI169" i="1"/>
  <c r="AJ169" i="1"/>
  <c r="AK169" i="1"/>
  <c r="AL169" i="1"/>
  <c r="AM169" i="1"/>
  <c r="AI170" i="1"/>
  <c r="AJ170" i="1"/>
  <c r="AK170" i="1"/>
  <c r="AL170" i="1"/>
  <c r="AM170" i="1"/>
  <c r="AI171" i="1"/>
  <c r="AJ171" i="1"/>
  <c r="AK171" i="1"/>
  <c r="AL171" i="1"/>
  <c r="AM171" i="1"/>
  <c r="AI172" i="1"/>
  <c r="AJ172" i="1"/>
  <c r="AK172" i="1"/>
  <c r="AL172" i="1"/>
  <c r="AM172" i="1"/>
  <c r="AI173" i="1"/>
  <c r="AJ173" i="1"/>
  <c r="AK173" i="1"/>
  <c r="AL173" i="1"/>
  <c r="AM173" i="1"/>
  <c r="AI174" i="1"/>
  <c r="AJ174" i="1"/>
  <c r="AK174" i="1"/>
  <c r="AL174" i="1"/>
  <c r="AM174" i="1"/>
  <c r="AI175" i="1"/>
  <c r="AJ175" i="1"/>
  <c r="AK175" i="1"/>
  <c r="AL175" i="1"/>
  <c r="AM175" i="1"/>
  <c r="AI176" i="1"/>
  <c r="AJ176" i="1"/>
  <c r="AK176" i="1"/>
  <c r="AL176" i="1"/>
  <c r="AM176" i="1"/>
  <c r="AI177" i="1"/>
  <c r="AJ177" i="1"/>
  <c r="AK177" i="1"/>
  <c r="AL177" i="1"/>
  <c r="AM177" i="1"/>
  <c r="AI178" i="1"/>
  <c r="AJ178" i="1"/>
  <c r="AK178" i="1"/>
  <c r="AL178" i="1"/>
  <c r="AM178" i="1"/>
  <c r="AI179" i="1"/>
  <c r="AJ179" i="1"/>
  <c r="AK179" i="1"/>
  <c r="AL179" i="1"/>
  <c r="AM179" i="1"/>
  <c r="AI180" i="1"/>
  <c r="AJ180" i="1"/>
  <c r="AK180" i="1"/>
  <c r="AL180" i="1"/>
  <c r="AM180" i="1"/>
  <c r="AI181" i="1"/>
  <c r="AJ181" i="1"/>
  <c r="AK181" i="1"/>
  <c r="AL181" i="1"/>
  <c r="AM181" i="1"/>
  <c r="AI182" i="1"/>
  <c r="AJ182" i="1"/>
  <c r="AK182" i="1"/>
  <c r="AL182" i="1"/>
  <c r="AM182" i="1"/>
  <c r="AI183" i="1"/>
  <c r="AJ183" i="1"/>
  <c r="AK183" i="1"/>
  <c r="AL183" i="1"/>
  <c r="AM183" i="1"/>
  <c r="AI184" i="1"/>
  <c r="AJ184" i="1"/>
  <c r="AK184" i="1"/>
  <c r="AL184" i="1"/>
  <c r="AM184" i="1"/>
  <c r="AI185" i="1"/>
  <c r="AJ185" i="1"/>
  <c r="AK185" i="1"/>
  <c r="AL185" i="1"/>
  <c r="AM185" i="1"/>
  <c r="AI186" i="1"/>
  <c r="AJ186" i="1"/>
  <c r="AK186" i="1"/>
  <c r="AL186" i="1"/>
  <c r="AM186" i="1"/>
  <c r="AI187" i="1"/>
  <c r="AJ187" i="1"/>
  <c r="AK187" i="1"/>
  <c r="AL187" i="1"/>
  <c r="AM187" i="1"/>
  <c r="AI188" i="1"/>
  <c r="AJ188" i="1"/>
  <c r="AK188" i="1"/>
  <c r="AL188" i="1"/>
  <c r="AM188" i="1"/>
  <c r="AI189" i="1"/>
  <c r="AJ189" i="1"/>
  <c r="AK189" i="1"/>
  <c r="AL189" i="1"/>
  <c r="AM189" i="1"/>
  <c r="AH113" i="1"/>
  <c r="AH112" i="1"/>
  <c r="AH189" i="1"/>
  <c r="AH188" i="1"/>
  <c r="AH187" i="1"/>
  <c r="AH186" i="1"/>
  <c r="AH184" i="1"/>
  <c r="AH183" i="1"/>
  <c r="AH176" i="1"/>
  <c r="AH177" i="1"/>
  <c r="AH178" i="1"/>
  <c r="AH179" i="1"/>
  <c r="AH175" i="1"/>
  <c r="AH174" i="1"/>
  <c r="AH173" i="1"/>
  <c r="AH151" i="1"/>
  <c r="AH152" i="1"/>
  <c r="AH153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1" i="1"/>
  <c r="AH142" i="1"/>
  <c r="AH143" i="1"/>
  <c r="AH144" i="1"/>
  <c r="AH145" i="1"/>
  <c r="AH146" i="1"/>
  <c r="AH147" i="1"/>
  <c r="AH148" i="1"/>
  <c r="AH149" i="1"/>
  <c r="AH150" i="1"/>
  <c r="AH117" i="1"/>
  <c r="AI84" i="1"/>
  <c r="AJ84" i="1"/>
  <c r="AK84" i="1"/>
  <c r="AL84" i="1"/>
  <c r="AM84" i="1"/>
  <c r="AI85" i="1"/>
  <c r="AJ85" i="1"/>
  <c r="AK85" i="1"/>
  <c r="AL85" i="1"/>
  <c r="AM85" i="1"/>
  <c r="AI86" i="1"/>
  <c r="AJ86" i="1"/>
  <c r="AK86" i="1"/>
  <c r="AL86" i="1"/>
  <c r="AM86" i="1"/>
  <c r="AI87" i="1"/>
  <c r="AJ87" i="1"/>
  <c r="AK87" i="1"/>
  <c r="AL87" i="1"/>
  <c r="AM87" i="1"/>
  <c r="AI88" i="1"/>
  <c r="AJ88" i="1"/>
  <c r="AK88" i="1"/>
  <c r="AL88" i="1"/>
  <c r="AM88" i="1"/>
  <c r="AI89" i="1"/>
  <c r="AJ89" i="1"/>
  <c r="AK89" i="1"/>
  <c r="AL89" i="1"/>
  <c r="AM89" i="1"/>
  <c r="AI90" i="1"/>
  <c r="AJ90" i="1"/>
  <c r="AK90" i="1"/>
  <c r="AL90" i="1"/>
  <c r="AM90" i="1"/>
  <c r="AI91" i="1"/>
  <c r="AJ91" i="1"/>
  <c r="AK91" i="1"/>
  <c r="AL91" i="1"/>
  <c r="AM91" i="1"/>
  <c r="AI92" i="1"/>
  <c r="AJ92" i="1"/>
  <c r="AK92" i="1"/>
  <c r="AL92" i="1"/>
  <c r="AM92" i="1"/>
  <c r="AI93" i="1"/>
  <c r="AJ93" i="1"/>
  <c r="AK93" i="1"/>
  <c r="AL93" i="1"/>
  <c r="AM93" i="1"/>
  <c r="AI94" i="1"/>
  <c r="AJ94" i="1"/>
  <c r="AK94" i="1"/>
  <c r="AL94" i="1"/>
  <c r="AM94" i="1"/>
  <c r="AI95" i="1"/>
  <c r="AJ95" i="1"/>
  <c r="AK95" i="1"/>
  <c r="AL95" i="1"/>
  <c r="AM95" i="1"/>
  <c r="AI96" i="1"/>
  <c r="AJ96" i="1"/>
  <c r="AK96" i="1"/>
  <c r="AL96" i="1"/>
  <c r="AM96" i="1"/>
  <c r="AI97" i="1"/>
  <c r="AJ97" i="1"/>
  <c r="AK97" i="1"/>
  <c r="AL97" i="1"/>
  <c r="AM97" i="1"/>
  <c r="AI98" i="1"/>
  <c r="AJ98" i="1"/>
  <c r="AK98" i="1"/>
  <c r="AL98" i="1"/>
  <c r="AM98" i="1"/>
  <c r="AI99" i="1"/>
  <c r="AJ99" i="1"/>
  <c r="AK99" i="1"/>
  <c r="AL99" i="1"/>
  <c r="AM99" i="1"/>
  <c r="AI100" i="1"/>
  <c r="AJ100" i="1"/>
  <c r="AK100" i="1"/>
  <c r="AL100" i="1"/>
  <c r="AM100" i="1"/>
  <c r="AI101" i="1"/>
  <c r="AJ101" i="1"/>
  <c r="AK101" i="1"/>
  <c r="AL101" i="1"/>
  <c r="AM101" i="1"/>
  <c r="AI102" i="1"/>
  <c r="AJ102" i="1"/>
  <c r="AK102" i="1"/>
  <c r="AL102" i="1"/>
  <c r="AM102" i="1"/>
  <c r="AI103" i="1"/>
  <c r="AJ103" i="1"/>
  <c r="AK103" i="1"/>
  <c r="AL103" i="1"/>
  <c r="AM103" i="1"/>
  <c r="AI104" i="1"/>
  <c r="AJ104" i="1"/>
  <c r="AK104" i="1"/>
  <c r="AL104" i="1"/>
  <c r="AM104" i="1"/>
  <c r="AI105" i="1"/>
  <c r="AJ105" i="1"/>
  <c r="AK105" i="1"/>
  <c r="AL105" i="1"/>
  <c r="AM105" i="1"/>
  <c r="AI106" i="1"/>
  <c r="AJ106" i="1"/>
  <c r="AK106" i="1"/>
  <c r="AL106" i="1"/>
  <c r="AM106" i="1"/>
  <c r="AH105" i="1"/>
  <c r="AH106" i="1"/>
  <c r="AH104" i="1"/>
  <c r="AH101" i="1"/>
  <c r="AH99" i="1"/>
  <c r="AH95" i="1"/>
  <c r="AH96" i="1"/>
  <c r="AH94" i="1"/>
  <c r="AH92" i="1"/>
  <c r="AH85" i="1"/>
  <c r="AH86" i="1"/>
  <c r="AH87" i="1"/>
  <c r="AH88" i="1"/>
  <c r="AH89" i="1"/>
  <c r="AH84" i="1"/>
  <c r="AI50" i="1"/>
  <c r="AJ50" i="1"/>
  <c r="AK50" i="1"/>
  <c r="AL50" i="1"/>
  <c r="AM50" i="1"/>
  <c r="AI51" i="1"/>
  <c r="AJ51" i="1"/>
  <c r="AK51" i="1"/>
  <c r="AL51" i="1"/>
  <c r="AM51" i="1"/>
  <c r="AI52" i="1"/>
  <c r="AJ52" i="1"/>
  <c r="AK52" i="1"/>
  <c r="AL52" i="1"/>
  <c r="AM52" i="1"/>
  <c r="AI53" i="1"/>
  <c r="AJ53" i="1"/>
  <c r="AK53" i="1"/>
  <c r="AL53" i="1"/>
  <c r="AM53" i="1"/>
  <c r="AI54" i="1"/>
  <c r="AJ54" i="1"/>
  <c r="AK54" i="1"/>
  <c r="AL54" i="1"/>
  <c r="AM54" i="1"/>
  <c r="AI55" i="1"/>
  <c r="AJ55" i="1"/>
  <c r="AK55" i="1"/>
  <c r="AL55" i="1"/>
  <c r="AM55" i="1"/>
  <c r="AI56" i="1"/>
  <c r="AJ56" i="1"/>
  <c r="AK56" i="1"/>
  <c r="AL56" i="1"/>
  <c r="AM56" i="1"/>
  <c r="AI57" i="1"/>
  <c r="AJ57" i="1"/>
  <c r="AK57" i="1"/>
  <c r="AL57" i="1"/>
  <c r="AM57" i="1"/>
  <c r="AI58" i="1"/>
  <c r="AJ58" i="1"/>
  <c r="AK58" i="1"/>
  <c r="AL58" i="1"/>
  <c r="AM58" i="1"/>
  <c r="AI59" i="1"/>
  <c r="AJ59" i="1"/>
  <c r="AK59" i="1"/>
  <c r="AL59" i="1"/>
  <c r="AM59" i="1"/>
  <c r="AI60" i="1"/>
  <c r="AJ60" i="1"/>
  <c r="AK60" i="1"/>
  <c r="AL60" i="1"/>
  <c r="AM60" i="1"/>
  <c r="AI61" i="1"/>
  <c r="AJ61" i="1"/>
  <c r="AK61" i="1"/>
  <c r="AL61" i="1"/>
  <c r="AM61" i="1"/>
  <c r="AI62" i="1"/>
  <c r="AJ62" i="1"/>
  <c r="AK62" i="1"/>
  <c r="AL62" i="1"/>
  <c r="AM62" i="1"/>
  <c r="AI63" i="1"/>
  <c r="AJ63" i="1"/>
  <c r="AK63" i="1"/>
  <c r="AL63" i="1"/>
  <c r="AM63" i="1"/>
  <c r="AI64" i="1"/>
  <c r="AJ64" i="1"/>
  <c r="AK64" i="1"/>
  <c r="AL64" i="1"/>
  <c r="AM64" i="1"/>
  <c r="AI65" i="1"/>
  <c r="AJ65" i="1"/>
  <c r="AK65" i="1"/>
  <c r="AL65" i="1"/>
  <c r="AM65" i="1"/>
  <c r="AI66" i="1"/>
  <c r="AJ66" i="1"/>
  <c r="AK66" i="1"/>
  <c r="AL66" i="1"/>
  <c r="AM66" i="1"/>
  <c r="AI67" i="1"/>
  <c r="AJ67" i="1"/>
  <c r="AK67" i="1"/>
  <c r="AL67" i="1"/>
  <c r="AM67" i="1"/>
  <c r="AI68" i="1"/>
  <c r="AJ68" i="1"/>
  <c r="AK68" i="1"/>
  <c r="AL68" i="1"/>
  <c r="AM68" i="1"/>
  <c r="AI69" i="1"/>
  <c r="AJ69" i="1"/>
  <c r="AK69" i="1"/>
  <c r="AL69" i="1"/>
  <c r="AM69" i="1"/>
  <c r="AI70" i="1"/>
  <c r="AJ70" i="1"/>
  <c r="AK70" i="1"/>
  <c r="AL70" i="1"/>
  <c r="AM70" i="1"/>
  <c r="AI71" i="1"/>
  <c r="AJ71" i="1"/>
  <c r="AK71" i="1"/>
  <c r="AL71" i="1"/>
  <c r="AM71" i="1"/>
  <c r="AI72" i="1"/>
  <c r="AJ72" i="1"/>
  <c r="AK72" i="1"/>
  <c r="AL72" i="1"/>
  <c r="AM72" i="1"/>
  <c r="AI73" i="1"/>
  <c r="AJ73" i="1"/>
  <c r="AK73" i="1"/>
  <c r="AL73" i="1"/>
  <c r="AM73" i="1"/>
  <c r="AI74" i="1"/>
  <c r="AJ74" i="1"/>
  <c r="AK74" i="1"/>
  <c r="AL74" i="1"/>
  <c r="AM74" i="1"/>
  <c r="AI75" i="1"/>
  <c r="AJ75" i="1"/>
  <c r="AK75" i="1"/>
  <c r="AL75" i="1"/>
  <c r="AM75" i="1"/>
  <c r="AI76" i="1"/>
  <c r="AJ76" i="1"/>
  <c r="AK76" i="1"/>
  <c r="AL76" i="1"/>
  <c r="AM76" i="1"/>
  <c r="AI77" i="1"/>
  <c r="AJ77" i="1"/>
  <c r="AK77" i="1"/>
  <c r="AL77" i="1"/>
  <c r="AM77" i="1"/>
  <c r="AI78" i="1"/>
  <c r="AJ78" i="1"/>
  <c r="AK78" i="1"/>
  <c r="AL78" i="1"/>
  <c r="AM78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59" i="1"/>
  <c r="AH58" i="1"/>
  <c r="AH57" i="1"/>
  <c r="AH56" i="1"/>
  <c r="AH51" i="1"/>
  <c r="AH202" i="1" s="1"/>
  <c r="AH52" i="1"/>
  <c r="AH53" i="1"/>
  <c r="AH54" i="1"/>
  <c r="AH55" i="1"/>
  <c r="AH50" i="1"/>
  <c r="AI19" i="1"/>
  <c r="AJ19" i="1"/>
  <c r="AK19" i="1"/>
  <c r="AL19" i="1"/>
  <c r="AM19" i="1"/>
  <c r="AH19" i="1"/>
  <c r="AI7" i="1"/>
  <c r="AJ7" i="1"/>
  <c r="AK7" i="1"/>
  <c r="AL7" i="1"/>
  <c r="AM7" i="1"/>
  <c r="AI8" i="1"/>
  <c r="AJ8" i="1"/>
  <c r="AJ198" i="1" s="1"/>
  <c r="AK8" i="1"/>
  <c r="AK198" i="1" s="1"/>
  <c r="AL8" i="1"/>
  <c r="AL198" i="1" s="1"/>
  <c r="AM8" i="1"/>
  <c r="AI9" i="1"/>
  <c r="AJ9" i="1"/>
  <c r="AK9" i="1"/>
  <c r="AL9" i="1"/>
  <c r="AM9" i="1"/>
  <c r="AI10" i="1"/>
  <c r="AJ10" i="1"/>
  <c r="AK10" i="1"/>
  <c r="AL10" i="1"/>
  <c r="AM10" i="1"/>
  <c r="AI11" i="1"/>
  <c r="AJ11" i="1"/>
  <c r="AK11" i="1"/>
  <c r="AL11" i="1"/>
  <c r="AM11" i="1"/>
  <c r="AI12" i="1"/>
  <c r="AJ12" i="1"/>
  <c r="AK12" i="1"/>
  <c r="AL12" i="1"/>
  <c r="AM12" i="1"/>
  <c r="AI13" i="1"/>
  <c r="AJ13" i="1"/>
  <c r="AK13" i="1"/>
  <c r="AL13" i="1"/>
  <c r="AM13" i="1"/>
  <c r="AI14" i="1"/>
  <c r="AJ14" i="1"/>
  <c r="AK14" i="1"/>
  <c r="AL14" i="1"/>
  <c r="AM14" i="1"/>
  <c r="AI15" i="1"/>
  <c r="AJ15" i="1"/>
  <c r="AK15" i="1"/>
  <c r="AL15" i="1"/>
  <c r="AM15" i="1"/>
  <c r="AI16" i="1"/>
  <c r="AJ16" i="1"/>
  <c r="AK16" i="1"/>
  <c r="AL16" i="1"/>
  <c r="AM16" i="1"/>
  <c r="AI17" i="1"/>
  <c r="AJ17" i="1"/>
  <c r="AK17" i="1"/>
  <c r="AL17" i="1"/>
  <c r="AM17" i="1"/>
  <c r="AI18" i="1"/>
  <c r="AJ18" i="1"/>
  <c r="AK18" i="1"/>
  <c r="AL18" i="1"/>
  <c r="AM18" i="1"/>
  <c r="AI20" i="1"/>
  <c r="AJ20" i="1"/>
  <c r="AK20" i="1"/>
  <c r="AL20" i="1"/>
  <c r="AM20" i="1"/>
  <c r="AI21" i="1"/>
  <c r="AJ21" i="1"/>
  <c r="AK21" i="1"/>
  <c r="AL21" i="1"/>
  <c r="AM21" i="1"/>
  <c r="AI22" i="1"/>
  <c r="AJ22" i="1"/>
  <c r="AK22" i="1"/>
  <c r="AL22" i="1"/>
  <c r="AM22" i="1"/>
  <c r="AI23" i="1"/>
  <c r="AJ23" i="1"/>
  <c r="AK23" i="1"/>
  <c r="AL23" i="1"/>
  <c r="AM23" i="1"/>
  <c r="AI24" i="1"/>
  <c r="AJ24" i="1"/>
  <c r="AK24" i="1"/>
  <c r="AL24" i="1"/>
  <c r="AM24" i="1"/>
  <c r="AI25" i="1"/>
  <c r="AJ25" i="1"/>
  <c r="AK25" i="1"/>
  <c r="AL25" i="1"/>
  <c r="AM25" i="1"/>
  <c r="AI26" i="1"/>
  <c r="AJ26" i="1"/>
  <c r="AK26" i="1"/>
  <c r="AL26" i="1"/>
  <c r="AM26" i="1"/>
  <c r="AI27" i="1"/>
  <c r="AJ27" i="1"/>
  <c r="AK27" i="1"/>
  <c r="AL27" i="1"/>
  <c r="AM27" i="1"/>
  <c r="AI28" i="1"/>
  <c r="AJ28" i="1"/>
  <c r="AK28" i="1"/>
  <c r="AL28" i="1"/>
  <c r="AM28" i="1"/>
  <c r="AI29" i="1"/>
  <c r="AJ29" i="1"/>
  <c r="AK29" i="1"/>
  <c r="AL29" i="1"/>
  <c r="AM29" i="1"/>
  <c r="AI30" i="1"/>
  <c r="AJ30" i="1"/>
  <c r="AK30" i="1"/>
  <c r="AL30" i="1"/>
  <c r="AM30" i="1"/>
  <c r="AI31" i="1"/>
  <c r="AJ31" i="1"/>
  <c r="AK31" i="1"/>
  <c r="AL31" i="1"/>
  <c r="AM31" i="1"/>
  <c r="AI32" i="1"/>
  <c r="AJ32" i="1"/>
  <c r="AK32" i="1"/>
  <c r="AL32" i="1"/>
  <c r="AM32" i="1"/>
  <c r="AI33" i="1"/>
  <c r="AJ33" i="1"/>
  <c r="AK33" i="1"/>
  <c r="AL33" i="1"/>
  <c r="AM33" i="1"/>
  <c r="AI34" i="1"/>
  <c r="AJ34" i="1"/>
  <c r="AK34" i="1"/>
  <c r="AL34" i="1"/>
  <c r="AM34" i="1"/>
  <c r="AI35" i="1"/>
  <c r="AJ35" i="1"/>
  <c r="AK35" i="1"/>
  <c r="AL35" i="1"/>
  <c r="AM35" i="1"/>
  <c r="AI36" i="1"/>
  <c r="AJ36" i="1"/>
  <c r="AK36" i="1"/>
  <c r="AL36" i="1"/>
  <c r="AM36" i="1"/>
  <c r="AI37" i="1"/>
  <c r="AJ37" i="1"/>
  <c r="AK37" i="1"/>
  <c r="AL37" i="1"/>
  <c r="AM37" i="1"/>
  <c r="AI38" i="1"/>
  <c r="AJ38" i="1"/>
  <c r="AK38" i="1"/>
  <c r="AL38" i="1"/>
  <c r="AM38" i="1"/>
  <c r="AI39" i="1"/>
  <c r="AJ39" i="1"/>
  <c r="AK39" i="1"/>
  <c r="AL39" i="1"/>
  <c r="AM39" i="1"/>
  <c r="AI40" i="1"/>
  <c r="AJ40" i="1"/>
  <c r="AK40" i="1"/>
  <c r="AL40" i="1"/>
  <c r="AM40" i="1"/>
  <c r="AI41" i="1"/>
  <c r="AJ41" i="1"/>
  <c r="AK41" i="1"/>
  <c r="AL41" i="1"/>
  <c r="AM41" i="1"/>
  <c r="AI42" i="1"/>
  <c r="AJ42" i="1"/>
  <c r="AK42" i="1"/>
  <c r="AK200" i="1" s="1"/>
  <c r="AL42" i="1"/>
  <c r="AM42" i="1"/>
  <c r="AI43" i="1"/>
  <c r="AJ43" i="1"/>
  <c r="AK43" i="1"/>
  <c r="AL43" i="1"/>
  <c r="AM43" i="1"/>
  <c r="AI44" i="1"/>
  <c r="AJ44" i="1"/>
  <c r="AK44" i="1"/>
  <c r="AL44" i="1"/>
  <c r="AM44" i="1"/>
  <c r="AH41" i="1"/>
  <c r="AH42" i="1"/>
  <c r="AH43" i="1"/>
  <c r="AH44" i="1"/>
  <c r="AH40" i="1"/>
  <c r="AH39" i="1"/>
  <c r="AH33" i="1"/>
  <c r="AH34" i="1"/>
  <c r="AH35" i="1"/>
  <c r="AH36" i="1"/>
  <c r="AH37" i="1"/>
  <c r="AH38" i="1"/>
  <c r="AH32" i="1"/>
  <c r="AH31" i="1"/>
  <c r="AH30" i="1"/>
  <c r="AH23" i="1"/>
  <c r="AH24" i="1"/>
  <c r="AH25" i="1"/>
  <c r="AH26" i="1"/>
  <c r="AH27" i="1"/>
  <c r="AH28" i="1"/>
  <c r="AH29" i="1"/>
  <c r="AH22" i="1"/>
  <c r="AH21" i="1"/>
  <c r="AH20" i="1"/>
  <c r="AH16" i="1"/>
  <c r="AH17" i="1"/>
  <c r="AH15" i="1"/>
  <c r="AH12" i="1"/>
  <c r="AH11" i="1"/>
  <c r="AH9" i="1"/>
  <c r="AH8" i="1"/>
  <c r="AH198" i="1" s="1"/>
  <c r="AH7" i="1"/>
  <c r="AH14" i="1"/>
  <c r="AH13" i="1"/>
  <c r="AH10" i="1"/>
  <c r="E190" i="2"/>
  <c r="E189" i="2"/>
  <c r="E187" i="2"/>
  <c r="E186" i="2"/>
  <c r="E184" i="2"/>
  <c r="E183" i="2"/>
  <c r="E179" i="2"/>
  <c r="E178" i="2"/>
  <c r="E177" i="2"/>
  <c r="E176" i="2"/>
  <c r="E175" i="2"/>
  <c r="E174" i="2"/>
  <c r="E173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3" i="2"/>
  <c r="E112" i="2"/>
  <c r="E107" i="2"/>
  <c r="E106" i="2"/>
  <c r="E105" i="2"/>
  <c r="E104" i="2"/>
  <c r="E101" i="2"/>
  <c r="E99" i="2"/>
  <c r="E96" i="2"/>
  <c r="E95" i="2"/>
  <c r="E94" i="2"/>
  <c r="E92" i="2"/>
  <c r="E89" i="2"/>
  <c r="E88" i="2"/>
  <c r="E87" i="2"/>
  <c r="E86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5" i="2"/>
  <c r="E54" i="2"/>
  <c r="E53" i="2"/>
  <c r="E52" i="2"/>
  <c r="E38" i="2"/>
  <c r="E44" i="2"/>
  <c r="E43" i="2"/>
  <c r="E42" i="2"/>
  <c r="E199" i="2" s="1"/>
  <c r="E41" i="2"/>
  <c r="E40" i="2"/>
  <c r="E37" i="2"/>
  <c r="E36" i="2"/>
  <c r="E35" i="2"/>
  <c r="E34" i="2"/>
  <c r="E33" i="2"/>
  <c r="E32" i="2"/>
  <c r="E29" i="2"/>
  <c r="E28" i="2"/>
  <c r="E27" i="2"/>
  <c r="E26" i="2"/>
  <c r="E25" i="2"/>
  <c r="E24" i="2"/>
  <c r="E23" i="2"/>
  <c r="E22" i="2"/>
  <c r="E20" i="2"/>
  <c r="E19" i="2"/>
  <c r="E17" i="2"/>
  <c r="E16" i="2"/>
  <c r="E15" i="2"/>
  <c r="E14" i="2"/>
  <c r="E13" i="2"/>
  <c r="E12" i="2"/>
  <c r="E11" i="2"/>
  <c r="E10" i="2"/>
  <c r="E9" i="2"/>
  <c r="E8" i="2"/>
  <c r="E197" i="2" s="1"/>
  <c r="E7" i="2"/>
  <c r="E189" i="1"/>
  <c r="E187" i="1"/>
  <c r="E186" i="1"/>
  <c r="E184" i="1"/>
  <c r="E183" i="1"/>
  <c r="E179" i="1"/>
  <c r="E178" i="1"/>
  <c r="E177" i="1"/>
  <c r="E176" i="1"/>
  <c r="E175" i="1"/>
  <c r="E173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3" i="1"/>
  <c r="E112" i="1"/>
  <c r="E106" i="1"/>
  <c r="E105" i="1"/>
  <c r="E104" i="1"/>
  <c r="E99" i="1"/>
  <c r="E96" i="1"/>
  <c r="E95" i="1"/>
  <c r="E94" i="1"/>
  <c r="E92" i="1"/>
  <c r="E89" i="1"/>
  <c r="E88" i="1"/>
  <c r="E87" i="1"/>
  <c r="E86" i="1"/>
  <c r="E85" i="1"/>
  <c r="E84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5" i="1"/>
  <c r="E54" i="1"/>
  <c r="E53" i="1"/>
  <c r="E52" i="1"/>
  <c r="E51" i="1"/>
  <c r="E202" i="1" s="1"/>
  <c r="E50" i="1"/>
  <c r="E44" i="1"/>
  <c r="E43" i="1"/>
  <c r="E42" i="1"/>
  <c r="E200" i="1" s="1"/>
  <c r="E41" i="1"/>
  <c r="E40" i="1"/>
  <c r="E38" i="1"/>
  <c r="E37" i="1"/>
  <c r="E36" i="1"/>
  <c r="E35" i="1"/>
  <c r="E34" i="1"/>
  <c r="E33" i="1"/>
  <c r="E32" i="1"/>
  <c r="E29" i="1"/>
  <c r="E28" i="1"/>
  <c r="E27" i="1"/>
  <c r="E26" i="1"/>
  <c r="E25" i="1"/>
  <c r="E24" i="1"/>
  <c r="E23" i="1"/>
  <c r="E22" i="1"/>
  <c r="E19" i="1"/>
  <c r="E17" i="1"/>
  <c r="E16" i="1"/>
  <c r="E199" i="1" s="1"/>
  <c r="E15" i="1"/>
  <c r="E12" i="1"/>
  <c r="E9" i="1"/>
  <c r="E8" i="1"/>
  <c r="E198" i="1" s="1"/>
  <c r="E7" i="1"/>
  <c r="AI199" i="1" l="1"/>
  <c r="AK202" i="1"/>
  <c r="CQ199" i="1"/>
  <c r="AJ202" i="1"/>
  <c r="BN200" i="1"/>
  <c r="BN202" i="1"/>
  <c r="BM200" i="1"/>
  <c r="AM199" i="1"/>
  <c r="BN199" i="1"/>
  <c r="BO202" i="1"/>
  <c r="CQ202" i="1"/>
  <c r="AN198" i="2"/>
  <c r="AM201" i="2"/>
  <c r="AJ200" i="1"/>
  <c r="AL199" i="1"/>
  <c r="BM199" i="1"/>
  <c r="CQ200" i="1"/>
  <c r="CP199" i="1"/>
  <c r="CM202" i="1"/>
  <c r="CP202" i="1"/>
  <c r="AM199" i="2"/>
  <c r="AM198" i="2"/>
  <c r="AL201" i="2"/>
  <c r="E198" i="2"/>
  <c r="E201" i="2"/>
  <c r="AH199" i="1"/>
  <c r="AH200" i="1"/>
  <c r="AM200" i="1"/>
  <c r="AI200" i="1"/>
  <c r="AK199" i="1"/>
  <c r="AM202" i="1"/>
  <c r="AI202" i="1"/>
  <c r="BP199" i="1"/>
  <c r="BL199" i="1"/>
  <c r="BM202" i="1"/>
  <c r="CM198" i="1"/>
  <c r="CP200" i="1"/>
  <c r="CO199" i="1"/>
  <c r="CO202" i="1"/>
  <c r="AL199" i="2"/>
  <c r="AL198" i="2"/>
  <c r="AO201" i="2"/>
  <c r="AK201" i="2"/>
  <c r="AL200" i="1"/>
  <c r="AJ199" i="1"/>
  <c r="AM198" i="1"/>
  <c r="AI198" i="1"/>
  <c r="AL202" i="1"/>
  <c r="BK200" i="1"/>
  <c r="BP200" i="1"/>
  <c r="BL200" i="1"/>
  <c r="BO199" i="1"/>
  <c r="BN198" i="1"/>
  <c r="BP202" i="1"/>
  <c r="BL202" i="1"/>
  <c r="CO200" i="1"/>
  <c r="CR199" i="1"/>
  <c r="CN199" i="1"/>
  <c r="CQ198" i="1"/>
  <c r="CR202" i="1"/>
  <c r="CN202" i="1"/>
  <c r="AJ199" i="2"/>
  <c r="AO199" i="2"/>
  <c r="AK199" i="2"/>
  <c r="AO198" i="2"/>
  <c r="AK198" i="2"/>
  <c r="AM197" i="2"/>
  <c r="AN201" i="2"/>
  <c r="BJ177" i="1"/>
  <c r="BJ104" i="1"/>
  <c r="BJ173" i="1"/>
  <c r="BJ95" i="1"/>
  <c r="BJ106" i="1"/>
  <c r="BJ105" i="1"/>
  <c r="BJ96" i="1"/>
  <c r="BJ94" i="1"/>
  <c r="BJ92" i="1"/>
  <c r="BJ183" i="1"/>
  <c r="BJ179" i="1"/>
  <c r="BJ178" i="1"/>
  <c r="BJ176" i="1"/>
  <c r="BJ175" i="1"/>
  <c r="BJ174" i="1"/>
  <c r="BJ184" i="1"/>
  <c r="BJ99" i="1"/>
  <c r="DY108" i="2"/>
  <c r="DX108" i="2"/>
  <c r="DW108" i="2"/>
  <c r="AP108" i="1"/>
  <c r="AO108" i="1"/>
  <c r="AN108" i="1"/>
  <c r="DY80" i="2"/>
  <c r="DX80" i="2"/>
  <c r="DW80" i="2"/>
  <c r="AP80" i="1"/>
  <c r="AO80" i="1"/>
  <c r="AN80" i="1"/>
  <c r="DY46" i="2"/>
  <c r="DX46" i="2"/>
  <c r="DW46" i="2"/>
  <c r="AP46" i="1"/>
  <c r="AO46" i="1"/>
  <c r="AN46" i="1"/>
  <c r="DY193" i="2" l="1"/>
  <c r="DX193" i="2"/>
  <c r="DW193" i="2"/>
  <c r="AP193" i="1"/>
  <c r="AO193" i="1"/>
  <c r="AN193" i="1"/>
  <c r="C14" i="3" l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13" i="3"/>
  <c r="C98" i="3"/>
  <c r="C99" i="3"/>
  <c r="C100" i="3"/>
  <c r="C101" i="3"/>
  <c r="C102" i="3"/>
  <c r="C103" i="3"/>
  <c r="C104" i="3"/>
  <c r="C105" i="3"/>
  <c r="C106" i="3"/>
  <c r="C107" i="3"/>
  <c r="C182" i="3"/>
  <c r="C183" i="3"/>
  <c r="C184" i="3"/>
  <c r="C186" i="3"/>
  <c r="C187" i="3"/>
  <c r="C188" i="3"/>
  <c r="D188" i="3"/>
  <c r="F107" i="2" l="1"/>
  <c r="F194" i="2"/>
  <c r="G194" i="2"/>
  <c r="H194" i="2"/>
  <c r="I194" i="2"/>
  <c r="J194" i="2"/>
  <c r="K194" i="2"/>
  <c r="L194" i="2"/>
  <c r="M194" i="2"/>
  <c r="N194" i="2"/>
  <c r="O194" i="2"/>
  <c r="P194" i="2"/>
  <c r="Q194" i="2"/>
  <c r="E194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E109" i="2"/>
  <c r="F81" i="2"/>
  <c r="G81" i="2"/>
  <c r="H81" i="2"/>
  <c r="I81" i="2"/>
  <c r="J81" i="2"/>
  <c r="K81" i="2"/>
  <c r="L81" i="2"/>
  <c r="M81" i="2"/>
  <c r="N81" i="2"/>
  <c r="O81" i="2"/>
  <c r="P81" i="2"/>
  <c r="Q81" i="2"/>
  <c r="E81" i="2"/>
  <c r="F47" i="2"/>
  <c r="G47" i="2"/>
  <c r="H47" i="2"/>
  <c r="I47" i="2"/>
  <c r="J47" i="2"/>
  <c r="K47" i="2"/>
  <c r="L47" i="2"/>
  <c r="M47" i="2"/>
  <c r="N47" i="2"/>
  <c r="O47" i="2"/>
  <c r="P47" i="2"/>
  <c r="Q47" i="2"/>
  <c r="E47" i="2"/>
  <c r="F194" i="1"/>
  <c r="G194" i="1"/>
  <c r="H194" i="1"/>
  <c r="I194" i="1"/>
  <c r="J194" i="1"/>
  <c r="K194" i="1"/>
  <c r="L194" i="1"/>
  <c r="M194" i="1"/>
  <c r="N194" i="1"/>
  <c r="O194" i="1"/>
  <c r="P194" i="1"/>
  <c r="Q194" i="1"/>
  <c r="E194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E109" i="1"/>
  <c r="F81" i="1"/>
  <c r="G81" i="1"/>
  <c r="H81" i="1"/>
  <c r="I81" i="1"/>
  <c r="J81" i="1"/>
  <c r="K81" i="1"/>
  <c r="L81" i="1"/>
  <c r="M81" i="1"/>
  <c r="N81" i="1"/>
  <c r="O81" i="1"/>
  <c r="P81" i="1"/>
  <c r="Q81" i="1"/>
  <c r="E81" i="1"/>
  <c r="F47" i="1"/>
  <c r="G47" i="1"/>
  <c r="H47" i="1"/>
  <c r="I47" i="1"/>
  <c r="J47" i="1"/>
  <c r="K47" i="1"/>
  <c r="L47" i="1"/>
  <c r="M47" i="1"/>
  <c r="N47" i="1"/>
  <c r="O47" i="1"/>
  <c r="P47" i="1"/>
  <c r="Q47" i="1"/>
  <c r="E47" i="1"/>
  <c r="G107" i="2" l="1"/>
  <c r="D107" i="3"/>
  <c r="H107" i="2" l="1"/>
  <c r="E107" i="3"/>
  <c r="I107" i="2" l="1"/>
  <c r="F107" i="3"/>
  <c r="J107" i="2" l="1"/>
  <c r="G107" i="3"/>
  <c r="C169" i="3"/>
  <c r="C177" i="3"/>
  <c r="C178" i="3"/>
  <c r="C179" i="3"/>
  <c r="C90" i="3"/>
  <c r="C91" i="3"/>
  <c r="C93" i="3"/>
  <c r="C97" i="3"/>
  <c r="C56" i="3"/>
  <c r="C57" i="3"/>
  <c r="C58" i="3"/>
  <c r="C78" i="3"/>
  <c r="DQ191" i="2"/>
  <c r="DQ185" i="2"/>
  <c r="DQ182" i="2"/>
  <c r="DQ181" i="2"/>
  <c r="DQ180" i="2"/>
  <c r="DQ114" i="2"/>
  <c r="DQ116" i="2"/>
  <c r="DQ115" i="2"/>
  <c r="DR107" i="2"/>
  <c r="DS107" i="2"/>
  <c r="DT107" i="2"/>
  <c r="DU107" i="2"/>
  <c r="DV107" i="2"/>
  <c r="DQ107" i="2"/>
  <c r="DQ103" i="2"/>
  <c r="DQ102" i="2"/>
  <c r="DQ98" i="2"/>
  <c r="DQ97" i="2"/>
  <c r="DQ93" i="2"/>
  <c r="DQ78" i="2"/>
  <c r="DQ45" i="2"/>
  <c r="BS172" i="2"/>
  <c r="BS180" i="2"/>
  <c r="BS181" i="2"/>
  <c r="BS184" i="2"/>
  <c r="BS185" i="2"/>
  <c r="BS190" i="2"/>
  <c r="BS191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Q16" i="1"/>
  <c r="BS15" i="2" s="1"/>
  <c r="F56" i="1"/>
  <c r="G56" i="1" s="1"/>
  <c r="H56" i="1" s="1"/>
  <c r="I56" i="1" s="1"/>
  <c r="J56" i="1" s="1"/>
  <c r="K56" i="1" s="1"/>
  <c r="F57" i="1"/>
  <c r="G57" i="1" s="1"/>
  <c r="H57" i="1" s="1"/>
  <c r="I57" i="1" s="1"/>
  <c r="J57" i="1" s="1"/>
  <c r="K57" i="1" s="1"/>
  <c r="F58" i="1"/>
  <c r="G58" i="1" s="1"/>
  <c r="H58" i="1" s="1"/>
  <c r="I58" i="1" s="1"/>
  <c r="J58" i="1" s="1"/>
  <c r="K58" i="1" s="1"/>
  <c r="F78" i="1"/>
  <c r="G78" i="1" s="1"/>
  <c r="H78" i="1" s="1"/>
  <c r="I78" i="1" s="1"/>
  <c r="J78" i="1" s="1"/>
  <c r="K78" i="1" s="1"/>
  <c r="CO191" i="2"/>
  <c r="CO185" i="2"/>
  <c r="CO172" i="2"/>
  <c r="CO116" i="2"/>
  <c r="CO115" i="2"/>
  <c r="CO114" i="2"/>
  <c r="BM191" i="2"/>
  <c r="BM172" i="2"/>
  <c r="K107" i="2" l="1"/>
  <c r="I107" i="3" s="1"/>
  <c r="H107" i="3"/>
  <c r="C60" i="3"/>
  <c r="BK45" i="2"/>
  <c r="AK191" i="2"/>
  <c r="AL191" i="2"/>
  <c r="AM191" i="2"/>
  <c r="AN191" i="2"/>
  <c r="AO191" i="2"/>
  <c r="AJ191" i="2"/>
  <c r="F185" i="2"/>
  <c r="AJ182" i="2"/>
  <c r="F182" i="2" s="1"/>
  <c r="F181" i="2"/>
  <c r="G181" i="2" s="1"/>
  <c r="H181" i="2" s="1"/>
  <c r="I181" i="2" s="1"/>
  <c r="J181" i="2" s="1"/>
  <c r="K181" i="2" s="1"/>
  <c r="F180" i="2"/>
  <c r="G180" i="2" s="1"/>
  <c r="H180" i="2" s="1"/>
  <c r="I180" i="2" s="1"/>
  <c r="J180" i="2" s="1"/>
  <c r="K180" i="2" s="1"/>
  <c r="F172" i="2"/>
  <c r="AJ116" i="2"/>
  <c r="AJ115" i="2"/>
  <c r="AJ114" i="2"/>
  <c r="BM100" i="2"/>
  <c r="AJ103" i="2"/>
  <c r="AJ102" i="2"/>
  <c r="F98" i="2"/>
  <c r="F97" i="2"/>
  <c r="G97" i="2" s="1"/>
  <c r="H97" i="2" s="1"/>
  <c r="I97" i="2" s="1"/>
  <c r="J97" i="2" s="1"/>
  <c r="K97" i="2" s="1"/>
  <c r="AJ93" i="2"/>
  <c r="F93" i="2" s="1"/>
  <c r="G93" i="2" s="1"/>
  <c r="H93" i="2" s="1"/>
  <c r="I93" i="2" s="1"/>
  <c r="J93" i="2" s="1"/>
  <c r="K93" i="2" s="1"/>
  <c r="F91" i="2"/>
  <c r="F90" i="2"/>
  <c r="CO79" i="2"/>
  <c r="F79" i="2" s="1"/>
  <c r="G79" i="2" s="1"/>
  <c r="H79" i="2" s="1"/>
  <c r="I79" i="2" s="1"/>
  <c r="J79" i="2" s="1"/>
  <c r="K79" i="2" s="1"/>
  <c r="L79" i="2" s="1"/>
  <c r="M79" i="2" s="1"/>
  <c r="N79" i="2" s="1"/>
  <c r="O79" i="2" s="1"/>
  <c r="P79" i="2" s="1"/>
  <c r="Q79" i="2" s="1"/>
  <c r="CO45" i="2"/>
  <c r="BM45" i="2"/>
  <c r="AJ78" i="2"/>
  <c r="F56" i="2"/>
  <c r="D56" i="3" s="1"/>
  <c r="AK45" i="2"/>
  <c r="AL45" i="2"/>
  <c r="AM45" i="2"/>
  <c r="AN45" i="2"/>
  <c r="AO45" i="2"/>
  <c r="AJ45" i="2"/>
  <c r="F30" i="2"/>
  <c r="AJ21" i="2"/>
  <c r="F18" i="2"/>
  <c r="CM100" i="1"/>
  <c r="CM78" i="1"/>
  <c r="F181" i="1"/>
  <c r="D178" i="3" s="1"/>
  <c r="F180" i="1"/>
  <c r="F31" i="1"/>
  <c r="F30" i="1"/>
  <c r="D30" i="3" s="1"/>
  <c r="F14" i="1"/>
  <c r="F13" i="1"/>
  <c r="BK10" i="1"/>
  <c r="F10" i="1" s="1"/>
  <c r="AH185" i="1"/>
  <c r="BJ185" i="1" s="1"/>
  <c r="AH182" i="1"/>
  <c r="AH181" i="1"/>
  <c r="AH180" i="1"/>
  <c r="AH172" i="1"/>
  <c r="BJ172" i="1" s="1"/>
  <c r="AH116" i="1"/>
  <c r="AH115" i="1"/>
  <c r="AH114" i="1"/>
  <c r="AH103" i="1"/>
  <c r="AH102" i="1"/>
  <c r="AH100" i="1"/>
  <c r="AH98" i="1"/>
  <c r="BJ98" i="1" s="1"/>
  <c r="AH97" i="1"/>
  <c r="BJ97" i="1" s="1"/>
  <c r="AH93" i="1"/>
  <c r="BJ93" i="1" s="1"/>
  <c r="AH91" i="1"/>
  <c r="BJ91" i="1" s="1"/>
  <c r="AH90" i="1"/>
  <c r="BJ90" i="1" s="1"/>
  <c r="AH78" i="1"/>
  <c r="AH18" i="1"/>
  <c r="F43" i="1"/>
  <c r="F38" i="1"/>
  <c r="F23" i="1"/>
  <c r="F24" i="1"/>
  <c r="F25" i="1"/>
  <c r="F28" i="1"/>
  <c r="F22" i="1"/>
  <c r="F15" i="1"/>
  <c r="C185" i="3"/>
  <c r="F175" i="2"/>
  <c r="F177" i="2"/>
  <c r="F179" i="2"/>
  <c r="F95" i="2"/>
  <c r="G95" i="2" s="1"/>
  <c r="F96" i="2"/>
  <c r="G96" i="2" s="1"/>
  <c r="H96" i="2" s="1"/>
  <c r="F94" i="2"/>
  <c r="G94" i="2" s="1"/>
  <c r="H94" i="2" s="1"/>
  <c r="I94" i="2" s="1"/>
  <c r="J94" i="2" s="1"/>
  <c r="K94" i="2" s="1"/>
  <c r="F92" i="2"/>
  <c r="C62" i="3"/>
  <c r="C64" i="3"/>
  <c r="C66" i="3"/>
  <c r="C68" i="3"/>
  <c r="F70" i="2"/>
  <c r="G70" i="2" s="1"/>
  <c r="H70" i="2" s="1"/>
  <c r="I70" i="2" s="1"/>
  <c r="J70" i="2" s="1"/>
  <c r="K70" i="2" s="1"/>
  <c r="C71" i="3"/>
  <c r="C74" i="3"/>
  <c r="C75" i="3"/>
  <c r="C76" i="3"/>
  <c r="C59" i="3"/>
  <c r="C10" i="3"/>
  <c r="C11" i="3"/>
  <c r="C180" i="3"/>
  <c r="R79" i="2" l="1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AC79" i="2" s="1"/>
  <c r="AD79" i="2" s="1"/>
  <c r="AE79" i="2" s="1"/>
  <c r="AF79" i="2" s="1"/>
  <c r="G56" i="2"/>
  <c r="F70" i="1"/>
  <c r="G70" i="1" s="1"/>
  <c r="F72" i="1"/>
  <c r="G72" i="1" s="1"/>
  <c r="F20" i="1"/>
  <c r="F76" i="1"/>
  <c r="G76" i="1" s="1"/>
  <c r="F64" i="1"/>
  <c r="G64" i="1" s="1"/>
  <c r="F60" i="1"/>
  <c r="G60" i="1" s="1"/>
  <c r="F11" i="1"/>
  <c r="G91" i="2"/>
  <c r="H91" i="2" s="1"/>
  <c r="I91" i="2" s="1"/>
  <c r="J91" i="2" s="1"/>
  <c r="K91" i="2" s="1"/>
  <c r="F74" i="1"/>
  <c r="G74" i="1" s="1"/>
  <c r="F66" i="1"/>
  <c r="G66" i="1" s="1"/>
  <c r="F32" i="1"/>
  <c r="F75" i="1"/>
  <c r="G75" i="1" s="1"/>
  <c r="F67" i="1"/>
  <c r="G67" i="1" s="1"/>
  <c r="F63" i="1"/>
  <c r="G63" i="1" s="1"/>
  <c r="F14" i="2"/>
  <c r="D14" i="3" s="1"/>
  <c r="F25" i="2"/>
  <c r="D25" i="3" s="1"/>
  <c r="F43" i="2"/>
  <c r="D43" i="3" s="1"/>
  <c r="F73" i="2"/>
  <c r="G73" i="2" s="1"/>
  <c r="H73" i="2" s="1"/>
  <c r="I73" i="2" s="1"/>
  <c r="J73" i="2" s="1"/>
  <c r="K73" i="2" s="1"/>
  <c r="F61" i="2"/>
  <c r="G61" i="2" s="1"/>
  <c r="H61" i="2" s="1"/>
  <c r="I61" i="2" s="1"/>
  <c r="J61" i="2" s="1"/>
  <c r="K61" i="2" s="1"/>
  <c r="G179" i="2"/>
  <c r="H179" i="2" s="1"/>
  <c r="I179" i="2" s="1"/>
  <c r="J179" i="2" s="1"/>
  <c r="K179" i="2" s="1"/>
  <c r="G98" i="2"/>
  <c r="H98" i="2" s="1"/>
  <c r="I98" i="2" s="1"/>
  <c r="J98" i="2" s="1"/>
  <c r="K98" i="2" s="1"/>
  <c r="F74" i="2"/>
  <c r="G74" i="2" s="1"/>
  <c r="H74" i="2" s="1"/>
  <c r="I74" i="2" s="1"/>
  <c r="J74" i="2" s="1"/>
  <c r="K74" i="2" s="1"/>
  <c r="C70" i="3"/>
  <c r="F15" i="2"/>
  <c r="G15" i="2" s="1"/>
  <c r="H15" i="2" s="1"/>
  <c r="I15" i="2" s="1"/>
  <c r="J15" i="2" s="1"/>
  <c r="K15" i="2" s="1"/>
  <c r="F26" i="2"/>
  <c r="G26" i="2" s="1"/>
  <c r="F32" i="2"/>
  <c r="G32" i="2" s="1"/>
  <c r="F35" i="2"/>
  <c r="F34" i="2"/>
  <c r="F77" i="2"/>
  <c r="G77" i="2" s="1"/>
  <c r="H77" i="2" s="1"/>
  <c r="I77" i="2" s="1"/>
  <c r="J77" i="2" s="1"/>
  <c r="K77" i="2" s="1"/>
  <c r="F65" i="2"/>
  <c r="G65" i="2" s="1"/>
  <c r="H65" i="2" s="1"/>
  <c r="I65" i="2" s="1"/>
  <c r="J65" i="2" s="1"/>
  <c r="K65" i="2" s="1"/>
  <c r="I96" i="2"/>
  <c r="J96" i="2" s="1"/>
  <c r="K96" i="2" s="1"/>
  <c r="G175" i="2"/>
  <c r="H175" i="2" s="1"/>
  <c r="I175" i="2" s="1"/>
  <c r="J175" i="2" s="1"/>
  <c r="K175" i="2" s="1"/>
  <c r="G90" i="2"/>
  <c r="H90" i="2" s="1"/>
  <c r="I90" i="2" s="1"/>
  <c r="J90" i="2" s="1"/>
  <c r="K90" i="2" s="1"/>
  <c r="F28" i="2"/>
  <c r="D28" i="3" s="1"/>
  <c r="F24" i="2"/>
  <c r="D24" i="3" s="1"/>
  <c r="F37" i="2"/>
  <c r="F33" i="2"/>
  <c r="F178" i="2"/>
  <c r="G178" i="2" s="1"/>
  <c r="H178" i="2" s="1"/>
  <c r="I178" i="2" s="1"/>
  <c r="J178" i="2" s="1"/>
  <c r="K178" i="2" s="1"/>
  <c r="F174" i="2"/>
  <c r="G174" i="2" s="1"/>
  <c r="H174" i="2" s="1"/>
  <c r="I174" i="2" s="1"/>
  <c r="J174" i="2" s="1"/>
  <c r="K174" i="2" s="1"/>
  <c r="F57" i="2"/>
  <c r="F71" i="2"/>
  <c r="G71" i="2" s="1"/>
  <c r="H71" i="2" s="1"/>
  <c r="I71" i="2" s="1"/>
  <c r="J71" i="2" s="1"/>
  <c r="K71" i="2" s="1"/>
  <c r="F22" i="2"/>
  <c r="D22" i="3" s="1"/>
  <c r="F69" i="2"/>
  <c r="G69" i="2" s="1"/>
  <c r="H69" i="2" s="1"/>
  <c r="I69" i="2" s="1"/>
  <c r="J69" i="2" s="1"/>
  <c r="K69" i="2" s="1"/>
  <c r="F40" i="2"/>
  <c r="F41" i="2"/>
  <c r="F67" i="2"/>
  <c r="G67" i="2" s="1"/>
  <c r="H67" i="2" s="1"/>
  <c r="I67" i="2" s="1"/>
  <c r="J67" i="2" s="1"/>
  <c r="K67" i="2" s="1"/>
  <c r="F183" i="2"/>
  <c r="G183" i="2" s="1"/>
  <c r="H183" i="2" s="1"/>
  <c r="I183" i="2" s="1"/>
  <c r="J183" i="2" s="1"/>
  <c r="K183" i="2" s="1"/>
  <c r="F21" i="2"/>
  <c r="F44" i="2"/>
  <c r="G44" i="2" s="1"/>
  <c r="F58" i="2"/>
  <c r="F78" i="2"/>
  <c r="G78" i="2" s="1"/>
  <c r="G182" i="2"/>
  <c r="H182" i="2" s="1"/>
  <c r="I182" i="2" s="1"/>
  <c r="J182" i="2" s="1"/>
  <c r="K182" i="2" s="1"/>
  <c r="G15" i="1"/>
  <c r="G25" i="1"/>
  <c r="G28" i="1"/>
  <c r="G24" i="1"/>
  <c r="G43" i="1"/>
  <c r="G23" i="1"/>
  <c r="F13" i="2"/>
  <c r="D13" i="3" s="1"/>
  <c r="F29" i="2"/>
  <c r="F19" i="1"/>
  <c r="F91" i="1"/>
  <c r="F172" i="1"/>
  <c r="G10" i="1"/>
  <c r="F27" i="1"/>
  <c r="F33" i="1"/>
  <c r="G14" i="1"/>
  <c r="G185" i="2"/>
  <c r="H185" i="2" s="1"/>
  <c r="I185" i="2" s="1"/>
  <c r="J185" i="2" s="1"/>
  <c r="K185" i="2" s="1"/>
  <c r="G38" i="1"/>
  <c r="C73" i="3"/>
  <c r="G22" i="1"/>
  <c r="G30" i="1"/>
  <c r="G18" i="2"/>
  <c r="G30" i="2"/>
  <c r="F75" i="2"/>
  <c r="F62" i="2"/>
  <c r="G62" i="2" s="1"/>
  <c r="H62" i="2" s="1"/>
  <c r="I62" i="2" s="1"/>
  <c r="J62" i="2" s="1"/>
  <c r="K62" i="2" s="1"/>
  <c r="F11" i="2"/>
  <c r="G11" i="2" s="1"/>
  <c r="H11" i="2" s="1"/>
  <c r="I11" i="2" s="1"/>
  <c r="J11" i="2" s="1"/>
  <c r="K11" i="2" s="1"/>
  <c r="H56" i="2"/>
  <c r="E56" i="3"/>
  <c r="C61" i="3"/>
  <c r="C77" i="3"/>
  <c r="F37" i="1"/>
  <c r="C95" i="3"/>
  <c r="F95" i="1"/>
  <c r="F19" i="2"/>
  <c r="F42" i="2"/>
  <c r="F199" i="2" s="1"/>
  <c r="F72" i="2"/>
  <c r="G72" i="2" s="1"/>
  <c r="H72" i="2" s="1"/>
  <c r="I72" i="2" s="1"/>
  <c r="J72" i="2" s="1"/>
  <c r="K72" i="2" s="1"/>
  <c r="F64" i="2"/>
  <c r="G64" i="2" s="1"/>
  <c r="H64" i="2" s="1"/>
  <c r="I64" i="2" s="1"/>
  <c r="J64" i="2" s="1"/>
  <c r="K64" i="2" s="1"/>
  <c r="F60" i="2"/>
  <c r="G60" i="2" s="1"/>
  <c r="H60" i="2" s="1"/>
  <c r="I60" i="2" s="1"/>
  <c r="J60" i="2" s="1"/>
  <c r="K60" i="2" s="1"/>
  <c r="F29" i="1"/>
  <c r="F93" i="1"/>
  <c r="F185" i="1"/>
  <c r="C92" i="3"/>
  <c r="F92" i="1"/>
  <c r="C176" i="3"/>
  <c r="F179" i="1"/>
  <c r="C172" i="3"/>
  <c r="F175" i="1"/>
  <c r="F16" i="2"/>
  <c r="G16" i="2" s="1"/>
  <c r="H16" i="2" s="1"/>
  <c r="I16" i="2" s="1"/>
  <c r="J16" i="2" s="1"/>
  <c r="K16" i="2" s="1"/>
  <c r="F20" i="2"/>
  <c r="F27" i="2"/>
  <c r="F23" i="2"/>
  <c r="D23" i="3" s="1"/>
  <c r="F63" i="2"/>
  <c r="G63" i="2" s="1"/>
  <c r="H63" i="2" s="1"/>
  <c r="I63" i="2" s="1"/>
  <c r="J63" i="2" s="1"/>
  <c r="K63" i="2" s="1"/>
  <c r="G92" i="2"/>
  <c r="H92" i="2" s="1"/>
  <c r="I92" i="2" s="1"/>
  <c r="J92" i="2" s="1"/>
  <c r="K92" i="2" s="1"/>
  <c r="G177" i="2"/>
  <c r="H177" i="2" s="1"/>
  <c r="I177" i="2" s="1"/>
  <c r="J177" i="2" s="1"/>
  <c r="K177" i="2" s="1"/>
  <c r="F35" i="1"/>
  <c r="F97" i="1"/>
  <c r="G31" i="1"/>
  <c r="D177" i="3"/>
  <c r="G180" i="1"/>
  <c r="F31" i="2"/>
  <c r="D31" i="3" s="1"/>
  <c r="F39" i="2"/>
  <c r="AG79" i="2"/>
  <c r="F36" i="2"/>
  <c r="F66" i="2"/>
  <c r="G66" i="2" s="1"/>
  <c r="H66" i="2" s="1"/>
  <c r="I66" i="2" s="1"/>
  <c r="J66" i="2" s="1"/>
  <c r="K66" i="2" s="1"/>
  <c r="F17" i="2"/>
  <c r="F61" i="1"/>
  <c r="C65" i="3"/>
  <c r="F71" i="1"/>
  <c r="C67" i="3"/>
  <c r="F69" i="1"/>
  <c r="C63" i="3"/>
  <c r="C96" i="3"/>
  <c r="F96" i="1"/>
  <c r="C174" i="3"/>
  <c r="F177" i="1"/>
  <c r="F38" i="2"/>
  <c r="D38" i="3" s="1"/>
  <c r="F12" i="1"/>
  <c r="F42" i="1"/>
  <c r="H95" i="2"/>
  <c r="I95" i="2" s="1"/>
  <c r="J95" i="2" s="1"/>
  <c r="K95" i="2" s="1"/>
  <c r="F73" i="1"/>
  <c r="C170" i="3"/>
  <c r="F173" i="1"/>
  <c r="C173" i="3"/>
  <c r="F176" i="1"/>
  <c r="F184" i="1"/>
  <c r="C181" i="3"/>
  <c r="F76" i="2"/>
  <c r="G76" i="2" s="1"/>
  <c r="H76" i="2" s="1"/>
  <c r="I76" i="2" s="1"/>
  <c r="J76" i="2" s="1"/>
  <c r="K76" i="2" s="1"/>
  <c r="F68" i="2"/>
  <c r="G68" i="2" s="1"/>
  <c r="H68" i="2" s="1"/>
  <c r="I68" i="2" s="1"/>
  <c r="J68" i="2" s="1"/>
  <c r="K68" i="2" s="1"/>
  <c r="F40" i="1"/>
  <c r="F21" i="1"/>
  <c r="D21" i="3" s="1"/>
  <c r="C94" i="3"/>
  <c r="F94" i="1"/>
  <c r="C175" i="3"/>
  <c r="F178" i="1"/>
  <c r="C171" i="3"/>
  <c r="F174" i="1"/>
  <c r="F12" i="2"/>
  <c r="G12" i="2" s="1"/>
  <c r="H12" i="2" s="1"/>
  <c r="I12" i="2" s="1"/>
  <c r="J12" i="2" s="1"/>
  <c r="K12" i="2" s="1"/>
  <c r="F59" i="2"/>
  <c r="G59" i="2" s="1"/>
  <c r="H59" i="2" s="1"/>
  <c r="I59" i="2" s="1"/>
  <c r="J59" i="2" s="1"/>
  <c r="K59" i="2" s="1"/>
  <c r="F173" i="2"/>
  <c r="G173" i="2" s="1"/>
  <c r="H173" i="2" s="1"/>
  <c r="I173" i="2" s="1"/>
  <c r="J173" i="2" s="1"/>
  <c r="K173" i="2" s="1"/>
  <c r="F176" i="2"/>
  <c r="G176" i="2" s="1"/>
  <c r="H176" i="2" s="1"/>
  <c r="I176" i="2" s="1"/>
  <c r="J176" i="2" s="1"/>
  <c r="K176" i="2" s="1"/>
  <c r="F184" i="2"/>
  <c r="G184" i="2" s="1"/>
  <c r="H184" i="2" s="1"/>
  <c r="I184" i="2" s="1"/>
  <c r="J184" i="2" s="1"/>
  <c r="K184" i="2" s="1"/>
  <c r="F18" i="1"/>
  <c r="D18" i="3" s="1"/>
  <c r="F39" i="1"/>
  <c r="F62" i="1"/>
  <c r="F90" i="1"/>
  <c r="F98" i="1"/>
  <c r="G13" i="1"/>
  <c r="G172" i="2"/>
  <c r="H172" i="2" s="1"/>
  <c r="I172" i="2" s="1"/>
  <c r="J172" i="2" s="1"/>
  <c r="K172" i="2" s="1"/>
  <c r="G181" i="1"/>
  <c r="F10" i="2"/>
  <c r="F77" i="1"/>
  <c r="F34" i="1"/>
  <c r="C72" i="3"/>
  <c r="F65" i="1"/>
  <c r="C12" i="3"/>
  <c r="C69" i="3"/>
  <c r="F44" i="1"/>
  <c r="F17" i="1"/>
  <c r="F68" i="1"/>
  <c r="F41" i="1"/>
  <c r="F16" i="1"/>
  <c r="F36" i="1"/>
  <c r="F59" i="1"/>
  <c r="F26" i="1"/>
  <c r="AH57" i="2"/>
  <c r="AI57" i="2"/>
  <c r="AH58" i="2"/>
  <c r="AI58" i="2"/>
  <c r="AH59" i="2"/>
  <c r="AI59" i="2"/>
  <c r="AH60" i="2"/>
  <c r="AI60" i="2"/>
  <c r="AH61" i="2"/>
  <c r="AI61" i="2"/>
  <c r="AH62" i="2"/>
  <c r="AI62" i="2"/>
  <c r="AH63" i="2"/>
  <c r="AI63" i="2"/>
  <c r="AH64" i="2"/>
  <c r="AI64" i="2"/>
  <c r="AH65" i="2"/>
  <c r="AI65" i="2"/>
  <c r="AH66" i="2"/>
  <c r="AI66" i="2"/>
  <c r="AH67" i="2"/>
  <c r="AI67" i="2"/>
  <c r="AH68" i="2"/>
  <c r="AI68" i="2"/>
  <c r="AH69" i="2"/>
  <c r="AI69" i="2"/>
  <c r="AH70" i="2"/>
  <c r="AI70" i="2"/>
  <c r="AH71" i="2"/>
  <c r="AI71" i="2"/>
  <c r="AH72" i="2"/>
  <c r="AI72" i="2"/>
  <c r="AH73" i="2"/>
  <c r="AI73" i="2"/>
  <c r="AH74" i="2"/>
  <c r="AI74" i="2"/>
  <c r="AH75" i="2"/>
  <c r="AI75" i="2"/>
  <c r="AH76" i="2"/>
  <c r="AI76" i="2"/>
  <c r="AH77" i="2"/>
  <c r="AI77" i="2"/>
  <c r="AH78" i="2"/>
  <c r="AI78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I50" i="2"/>
  <c r="AH50" i="2"/>
  <c r="AH26" i="2"/>
  <c r="AI26" i="2"/>
  <c r="AH27" i="2"/>
  <c r="AI27" i="2"/>
  <c r="AH28" i="2"/>
  <c r="AI28" i="2"/>
  <c r="AH29" i="2"/>
  <c r="AI29" i="2"/>
  <c r="AI25" i="2"/>
  <c r="AH25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7" i="2"/>
  <c r="AI7" i="2"/>
  <c r="D42" i="3" l="1"/>
  <c r="F200" i="1"/>
  <c r="F198" i="2"/>
  <c r="G11" i="1"/>
  <c r="F199" i="1"/>
  <c r="D26" i="3"/>
  <c r="D41" i="3"/>
  <c r="D33" i="3"/>
  <c r="D44" i="3"/>
  <c r="D70" i="3"/>
  <c r="D39" i="3"/>
  <c r="D17" i="3"/>
  <c r="D78" i="3"/>
  <c r="D35" i="3"/>
  <c r="E30" i="3"/>
  <c r="D40" i="3"/>
  <c r="G98" i="1"/>
  <c r="E98" i="3" s="1"/>
  <c r="D98" i="3"/>
  <c r="G185" i="1"/>
  <c r="D182" i="3"/>
  <c r="D74" i="3"/>
  <c r="D29" i="3"/>
  <c r="D19" i="3"/>
  <c r="D32" i="3"/>
  <c r="D20" i="3"/>
  <c r="E15" i="3"/>
  <c r="H185" i="1"/>
  <c r="E182" i="3"/>
  <c r="H98" i="1"/>
  <c r="G32" i="1"/>
  <c r="G20" i="1"/>
  <c r="H20" i="1" s="1"/>
  <c r="D37" i="3"/>
  <c r="D36" i="3"/>
  <c r="D34" i="3"/>
  <c r="E32" i="3"/>
  <c r="D27" i="3"/>
  <c r="G24" i="2"/>
  <c r="E24" i="3" s="1"/>
  <c r="G22" i="2"/>
  <c r="H22" i="2" s="1"/>
  <c r="D16" i="3"/>
  <c r="D15" i="3"/>
  <c r="H26" i="2"/>
  <c r="G37" i="2"/>
  <c r="G38" i="2"/>
  <c r="E38" i="3" s="1"/>
  <c r="G31" i="2"/>
  <c r="E31" i="3" s="1"/>
  <c r="G20" i="2"/>
  <c r="G28" i="2"/>
  <c r="E28" i="3" s="1"/>
  <c r="G29" i="2"/>
  <c r="D67" i="3"/>
  <c r="G35" i="2"/>
  <c r="G25" i="2"/>
  <c r="E25" i="3" s="1"/>
  <c r="G17" i="2"/>
  <c r="G27" i="2"/>
  <c r="H18" i="2"/>
  <c r="G36" i="2"/>
  <c r="G40" i="2"/>
  <c r="G19" i="2"/>
  <c r="D11" i="3"/>
  <c r="G13" i="2"/>
  <c r="E13" i="3" s="1"/>
  <c r="G21" i="2"/>
  <c r="G41" i="2"/>
  <c r="G57" i="2"/>
  <c r="D57" i="3"/>
  <c r="G33" i="2"/>
  <c r="G39" i="2"/>
  <c r="G42" i="2"/>
  <c r="G58" i="2"/>
  <c r="D58" i="3"/>
  <c r="H32" i="2"/>
  <c r="H30" i="2"/>
  <c r="D66" i="3"/>
  <c r="G34" i="2"/>
  <c r="G43" i="2"/>
  <c r="E43" i="3" s="1"/>
  <c r="G14" i="2"/>
  <c r="E14" i="3" s="1"/>
  <c r="G10" i="2"/>
  <c r="D10" i="3"/>
  <c r="G26" i="1"/>
  <c r="E26" i="3" s="1"/>
  <c r="G41" i="1"/>
  <c r="G44" i="1"/>
  <c r="E44" i="3" s="1"/>
  <c r="H181" i="1"/>
  <c r="E178" i="3"/>
  <c r="D62" i="3"/>
  <c r="G62" i="1"/>
  <c r="G23" i="2"/>
  <c r="E23" i="3" s="1"/>
  <c r="H44" i="2"/>
  <c r="H24" i="1"/>
  <c r="G16" i="1"/>
  <c r="E16" i="3" s="1"/>
  <c r="G94" i="1"/>
  <c r="D94" i="3"/>
  <c r="D59" i="3"/>
  <c r="G59" i="1"/>
  <c r="D68" i="3"/>
  <c r="G68" i="1"/>
  <c r="G65" i="1"/>
  <c r="D65" i="3"/>
  <c r="G34" i="1"/>
  <c r="H13" i="1"/>
  <c r="G90" i="1"/>
  <c r="D90" i="3"/>
  <c r="G39" i="1"/>
  <c r="G18" i="1"/>
  <c r="E18" i="3" s="1"/>
  <c r="G21" i="1"/>
  <c r="G40" i="1"/>
  <c r="G42" i="1"/>
  <c r="G200" i="1" s="1"/>
  <c r="D12" i="3"/>
  <c r="G12" i="1"/>
  <c r="G177" i="1"/>
  <c r="D174" i="3"/>
  <c r="G71" i="1"/>
  <c r="D71" i="3"/>
  <c r="G61" i="1"/>
  <c r="D61" i="3"/>
  <c r="G29" i="1"/>
  <c r="G75" i="2"/>
  <c r="H75" i="2" s="1"/>
  <c r="I75" i="2" s="1"/>
  <c r="J75" i="2" s="1"/>
  <c r="K75" i="2" s="1"/>
  <c r="D75" i="3"/>
  <c r="E11" i="3"/>
  <c r="G27" i="1"/>
  <c r="H74" i="1"/>
  <c r="E74" i="3"/>
  <c r="H28" i="1"/>
  <c r="D64" i="3"/>
  <c r="D171" i="3"/>
  <c r="G174" i="1"/>
  <c r="G73" i="1"/>
  <c r="D73" i="3"/>
  <c r="G36" i="1"/>
  <c r="E36" i="3" s="1"/>
  <c r="G17" i="1"/>
  <c r="E17" i="3" s="1"/>
  <c r="G77" i="1"/>
  <c r="D77" i="3"/>
  <c r="E63" i="3"/>
  <c r="H63" i="1"/>
  <c r="G173" i="1"/>
  <c r="D170" i="3"/>
  <c r="G69" i="1"/>
  <c r="D69" i="3"/>
  <c r="G35" i="1"/>
  <c r="G175" i="1"/>
  <c r="D172" i="3"/>
  <c r="D92" i="3"/>
  <c r="G92" i="1"/>
  <c r="G95" i="1"/>
  <c r="D95" i="3"/>
  <c r="I56" i="2"/>
  <c r="F56" i="3"/>
  <c r="H30" i="1"/>
  <c r="F30" i="3" s="1"/>
  <c r="H22" i="1"/>
  <c r="H38" i="1"/>
  <c r="G33" i="1"/>
  <c r="G172" i="1"/>
  <c r="D169" i="3"/>
  <c r="H23" i="1"/>
  <c r="D63" i="3"/>
  <c r="H32" i="1"/>
  <c r="D60" i="3"/>
  <c r="H76" i="1"/>
  <c r="E76" i="3"/>
  <c r="D175" i="3"/>
  <c r="G178" i="1"/>
  <c r="G184" i="1"/>
  <c r="D181" i="3"/>
  <c r="D96" i="3"/>
  <c r="G96" i="1"/>
  <c r="H31" i="1"/>
  <c r="H78" i="2"/>
  <c r="E78" i="3"/>
  <c r="H10" i="1"/>
  <c r="G91" i="1"/>
  <c r="D91" i="3"/>
  <c r="D72" i="3"/>
  <c r="H70" i="1"/>
  <c r="E70" i="3"/>
  <c r="H43" i="1"/>
  <c r="H25" i="1"/>
  <c r="H60" i="1"/>
  <c r="E60" i="3"/>
  <c r="D76" i="3"/>
  <c r="H15" i="1"/>
  <c r="F15" i="3" s="1"/>
  <c r="D173" i="3"/>
  <c r="G176" i="1"/>
  <c r="H180" i="1"/>
  <c r="E177" i="3"/>
  <c r="G97" i="1"/>
  <c r="D97" i="3"/>
  <c r="G179" i="1"/>
  <c r="D176" i="3"/>
  <c r="D93" i="3"/>
  <c r="G93" i="1"/>
  <c r="G37" i="1"/>
  <c r="H14" i="1"/>
  <c r="G19" i="1"/>
  <c r="H72" i="1"/>
  <c r="E72" i="3"/>
  <c r="H66" i="1"/>
  <c r="E66" i="3"/>
  <c r="H67" i="1"/>
  <c r="E67" i="3"/>
  <c r="E75" i="3"/>
  <c r="H75" i="1"/>
  <c r="E64" i="3"/>
  <c r="H64" i="1"/>
  <c r="BL203" i="2"/>
  <c r="CN203" i="2"/>
  <c r="DP203" i="2"/>
  <c r="BL204" i="2"/>
  <c r="CN204" i="2"/>
  <c r="DP204" i="2"/>
  <c r="AG205" i="1"/>
  <c r="BI205" i="1"/>
  <c r="BJ205" i="1"/>
  <c r="CL205" i="1"/>
  <c r="AG204" i="1"/>
  <c r="BI204" i="1"/>
  <c r="BJ204" i="1"/>
  <c r="CL204" i="1"/>
  <c r="G199" i="1" l="1"/>
  <c r="H10" i="2"/>
  <c r="G198" i="2"/>
  <c r="H11" i="1"/>
  <c r="G199" i="2"/>
  <c r="E39" i="3"/>
  <c r="E27" i="3"/>
  <c r="E41" i="3"/>
  <c r="E40" i="3"/>
  <c r="E21" i="3"/>
  <c r="E20" i="3"/>
  <c r="E33" i="3"/>
  <c r="E29" i="3"/>
  <c r="E35" i="3"/>
  <c r="E22" i="3"/>
  <c r="F22" i="3"/>
  <c r="I185" i="1"/>
  <c r="F182" i="3"/>
  <c r="I98" i="1"/>
  <c r="F98" i="3"/>
  <c r="E42" i="3"/>
  <c r="E37" i="3"/>
  <c r="E34" i="3"/>
  <c r="F32" i="3"/>
  <c r="H24" i="2"/>
  <c r="F24" i="3" s="1"/>
  <c r="E19" i="3"/>
  <c r="E10" i="3"/>
  <c r="H34" i="2"/>
  <c r="H19" i="2"/>
  <c r="H37" i="2"/>
  <c r="H23" i="2"/>
  <c r="F23" i="3" s="1"/>
  <c r="I32" i="2"/>
  <c r="H42" i="2"/>
  <c r="H199" i="2" s="1"/>
  <c r="H33" i="2"/>
  <c r="H41" i="2"/>
  <c r="H13" i="2"/>
  <c r="F13" i="3" s="1"/>
  <c r="H40" i="2"/>
  <c r="H27" i="2"/>
  <c r="H25" i="2"/>
  <c r="F25" i="3" s="1"/>
  <c r="H20" i="2"/>
  <c r="F20" i="3" s="1"/>
  <c r="H38" i="2"/>
  <c r="F38" i="3" s="1"/>
  <c r="H43" i="2"/>
  <c r="F43" i="3" s="1"/>
  <c r="H29" i="2"/>
  <c r="H14" i="2"/>
  <c r="F14" i="3" s="1"/>
  <c r="I30" i="2"/>
  <c r="H58" i="2"/>
  <c r="E58" i="3"/>
  <c r="H39" i="2"/>
  <c r="E57" i="3"/>
  <c r="H57" i="2"/>
  <c r="H21" i="2"/>
  <c r="H36" i="2"/>
  <c r="I18" i="2"/>
  <c r="H17" i="2"/>
  <c r="H35" i="2"/>
  <c r="H28" i="2"/>
  <c r="F28" i="3" s="1"/>
  <c r="H31" i="2"/>
  <c r="F31" i="3" s="1"/>
  <c r="I22" i="2"/>
  <c r="I26" i="2"/>
  <c r="F177" i="3"/>
  <c r="I180" i="1"/>
  <c r="H33" i="1"/>
  <c r="H27" i="1"/>
  <c r="I11" i="1"/>
  <c r="H177" i="1"/>
  <c r="E174" i="3"/>
  <c r="E90" i="3"/>
  <c r="H90" i="1"/>
  <c r="E68" i="3"/>
  <c r="H68" i="1"/>
  <c r="H62" i="1"/>
  <c r="E62" i="3"/>
  <c r="H44" i="1"/>
  <c r="F44" i="3" s="1"/>
  <c r="H26" i="1"/>
  <c r="F26" i="3" s="1"/>
  <c r="F64" i="3"/>
  <c r="I64" i="1"/>
  <c r="I67" i="1"/>
  <c r="F67" i="3"/>
  <c r="I66" i="1"/>
  <c r="F66" i="3"/>
  <c r="H19" i="1"/>
  <c r="H37" i="1"/>
  <c r="I15" i="1"/>
  <c r="G15" i="3" s="1"/>
  <c r="I25" i="1"/>
  <c r="H91" i="1"/>
  <c r="E91" i="3"/>
  <c r="I78" i="2"/>
  <c r="F78" i="3"/>
  <c r="E181" i="3"/>
  <c r="H184" i="1"/>
  <c r="I32" i="1"/>
  <c r="I22" i="1"/>
  <c r="J56" i="2"/>
  <c r="G56" i="3"/>
  <c r="H92" i="1"/>
  <c r="E92" i="3"/>
  <c r="H69" i="1"/>
  <c r="E69" i="3"/>
  <c r="H17" i="1"/>
  <c r="H174" i="1"/>
  <c r="E171" i="3"/>
  <c r="I74" i="1"/>
  <c r="F74" i="3"/>
  <c r="H42" i="1"/>
  <c r="H200" i="1" s="1"/>
  <c r="H21" i="1"/>
  <c r="I13" i="1"/>
  <c r="E94" i="3"/>
  <c r="H94" i="1"/>
  <c r="I43" i="1"/>
  <c r="H173" i="1"/>
  <c r="E170" i="3"/>
  <c r="I75" i="1"/>
  <c r="F75" i="3"/>
  <c r="E97" i="3"/>
  <c r="H97" i="1"/>
  <c r="H176" i="1"/>
  <c r="E173" i="3"/>
  <c r="I70" i="1"/>
  <c r="F70" i="3"/>
  <c r="I31" i="1"/>
  <c r="H178" i="1"/>
  <c r="E175" i="3"/>
  <c r="I76" i="1"/>
  <c r="F76" i="3"/>
  <c r="E169" i="3"/>
  <c r="H172" i="1"/>
  <c r="I38" i="1"/>
  <c r="H35" i="1"/>
  <c r="I63" i="1"/>
  <c r="F63" i="3"/>
  <c r="H36" i="1"/>
  <c r="F36" i="3" s="1"/>
  <c r="E71" i="3"/>
  <c r="H71" i="1"/>
  <c r="H12" i="1"/>
  <c r="E12" i="3"/>
  <c r="H40" i="1"/>
  <c r="H39" i="1"/>
  <c r="H65" i="1"/>
  <c r="E65" i="3"/>
  <c r="E59" i="3"/>
  <c r="H59" i="1"/>
  <c r="H16" i="1"/>
  <c r="F16" i="3" s="1"/>
  <c r="I24" i="1"/>
  <c r="E93" i="3"/>
  <c r="H93" i="1"/>
  <c r="I60" i="1"/>
  <c r="F60" i="3"/>
  <c r="I23" i="1"/>
  <c r="E172" i="3"/>
  <c r="H175" i="1"/>
  <c r="I20" i="1"/>
  <c r="F72" i="3"/>
  <c r="I72" i="1"/>
  <c r="I14" i="1"/>
  <c r="H179" i="1"/>
  <c r="E176" i="3"/>
  <c r="I10" i="1"/>
  <c r="F10" i="3"/>
  <c r="H96" i="1"/>
  <c r="E96" i="3"/>
  <c r="I30" i="1"/>
  <c r="G30" i="3" s="1"/>
  <c r="H95" i="1"/>
  <c r="E95" i="3"/>
  <c r="H77" i="1"/>
  <c r="E77" i="3"/>
  <c r="H73" i="1"/>
  <c r="E73" i="3"/>
  <c r="I28" i="1"/>
  <c r="H29" i="1"/>
  <c r="H61" i="1"/>
  <c r="E61" i="3"/>
  <c r="H18" i="1"/>
  <c r="F18" i="3" s="1"/>
  <c r="H34" i="1"/>
  <c r="I44" i="2"/>
  <c r="I181" i="1"/>
  <c r="F178" i="3"/>
  <c r="H41" i="1"/>
  <c r="H199" i="1" l="1"/>
  <c r="F29" i="3"/>
  <c r="I10" i="2"/>
  <c r="H198" i="2"/>
  <c r="F11" i="3"/>
  <c r="F39" i="3"/>
  <c r="F21" i="3"/>
  <c r="F42" i="3"/>
  <c r="F37" i="3"/>
  <c r="F34" i="3"/>
  <c r="I24" i="2"/>
  <c r="G24" i="3" s="1"/>
  <c r="G32" i="3"/>
  <c r="F41" i="3"/>
  <c r="F33" i="3"/>
  <c r="F17" i="3"/>
  <c r="J185" i="1"/>
  <c r="G182" i="3"/>
  <c r="J98" i="1"/>
  <c r="G98" i="3"/>
  <c r="F40" i="3"/>
  <c r="F35" i="3"/>
  <c r="F27" i="3"/>
  <c r="G22" i="3"/>
  <c r="F19" i="3"/>
  <c r="J22" i="2"/>
  <c r="I36" i="2"/>
  <c r="I35" i="2"/>
  <c r="I14" i="2"/>
  <c r="G14" i="3" s="1"/>
  <c r="I43" i="2"/>
  <c r="G43" i="3" s="1"/>
  <c r="I20" i="2"/>
  <c r="G20" i="3" s="1"/>
  <c r="I27" i="2"/>
  <c r="I40" i="2"/>
  <c r="I41" i="2"/>
  <c r="I42" i="2"/>
  <c r="I199" i="2" s="1"/>
  <c r="I23" i="2"/>
  <c r="G23" i="3" s="1"/>
  <c r="I19" i="2"/>
  <c r="I28" i="2"/>
  <c r="G28" i="3" s="1"/>
  <c r="F58" i="3"/>
  <c r="I58" i="2"/>
  <c r="J26" i="2"/>
  <c r="I31" i="2"/>
  <c r="G31" i="3" s="1"/>
  <c r="J18" i="2"/>
  <c r="I21" i="2"/>
  <c r="I39" i="2"/>
  <c r="J30" i="2"/>
  <c r="I37" i="2"/>
  <c r="I17" i="2"/>
  <c r="I57" i="2"/>
  <c r="F57" i="3"/>
  <c r="I29" i="2"/>
  <c r="I38" i="2"/>
  <c r="G38" i="3" s="1"/>
  <c r="I25" i="2"/>
  <c r="G25" i="3" s="1"/>
  <c r="I13" i="2"/>
  <c r="G13" i="3" s="1"/>
  <c r="I33" i="2"/>
  <c r="J32" i="2"/>
  <c r="I34" i="2"/>
  <c r="J181" i="1"/>
  <c r="G178" i="3"/>
  <c r="I65" i="1"/>
  <c r="F65" i="3"/>
  <c r="I178" i="1"/>
  <c r="F175" i="3"/>
  <c r="I37" i="1"/>
  <c r="I18" i="1"/>
  <c r="G18" i="3" s="1"/>
  <c r="I77" i="1"/>
  <c r="F77" i="3"/>
  <c r="J60" i="1"/>
  <c r="G60" i="3"/>
  <c r="I59" i="1"/>
  <c r="F59" i="3"/>
  <c r="I12" i="1"/>
  <c r="F12" i="3"/>
  <c r="I35" i="1"/>
  <c r="F173" i="3"/>
  <c r="I176" i="1"/>
  <c r="I173" i="1"/>
  <c r="F170" i="3"/>
  <c r="J13" i="1"/>
  <c r="I69" i="1"/>
  <c r="F69" i="3"/>
  <c r="K56" i="2"/>
  <c r="H56" i="3"/>
  <c r="J32" i="1"/>
  <c r="I91" i="1"/>
  <c r="F91" i="3"/>
  <c r="J15" i="1"/>
  <c r="H15" i="3" s="1"/>
  <c r="I44" i="1"/>
  <c r="G44" i="3" s="1"/>
  <c r="I68" i="1"/>
  <c r="F68" i="3"/>
  <c r="I27" i="1"/>
  <c r="G27" i="3" s="1"/>
  <c r="I41" i="1"/>
  <c r="J28" i="1"/>
  <c r="J72" i="1"/>
  <c r="G72" i="3"/>
  <c r="I16" i="1"/>
  <c r="G16" i="3" s="1"/>
  <c r="J66" i="1"/>
  <c r="G66" i="3"/>
  <c r="I62" i="1"/>
  <c r="F62" i="3"/>
  <c r="I177" i="1"/>
  <c r="F174" i="3"/>
  <c r="I34" i="1"/>
  <c r="I29" i="1"/>
  <c r="I73" i="1"/>
  <c r="F73" i="3"/>
  <c r="J30" i="1"/>
  <c r="I96" i="1"/>
  <c r="F96" i="3"/>
  <c r="J14" i="1"/>
  <c r="I175" i="1"/>
  <c r="F172" i="3"/>
  <c r="J23" i="1"/>
  <c r="J24" i="1"/>
  <c r="I40" i="1"/>
  <c r="I71" i="1"/>
  <c r="F71" i="3"/>
  <c r="J63" i="1"/>
  <c r="G63" i="3"/>
  <c r="I172" i="1"/>
  <c r="F169" i="3"/>
  <c r="G76" i="3"/>
  <c r="J76" i="1"/>
  <c r="J70" i="1"/>
  <c r="G70" i="3"/>
  <c r="I94" i="1"/>
  <c r="F94" i="3"/>
  <c r="J74" i="1"/>
  <c r="G74" i="3"/>
  <c r="I17" i="1"/>
  <c r="J78" i="2"/>
  <c r="G78" i="3"/>
  <c r="I19" i="1"/>
  <c r="J67" i="1"/>
  <c r="G67" i="3"/>
  <c r="I26" i="1"/>
  <c r="G26" i="3" s="1"/>
  <c r="J180" i="1"/>
  <c r="G177" i="3"/>
  <c r="J10" i="1"/>
  <c r="J20" i="1"/>
  <c r="I36" i="1"/>
  <c r="G36" i="3" s="1"/>
  <c r="J43" i="1"/>
  <c r="I174" i="1"/>
  <c r="F171" i="3"/>
  <c r="I90" i="1"/>
  <c r="F90" i="3"/>
  <c r="I33" i="1"/>
  <c r="J44" i="2"/>
  <c r="I61" i="1"/>
  <c r="F61" i="3"/>
  <c r="I95" i="1"/>
  <c r="F95" i="3"/>
  <c r="I179" i="1"/>
  <c r="F176" i="3"/>
  <c r="I93" i="1"/>
  <c r="F93" i="3"/>
  <c r="I39" i="1"/>
  <c r="J38" i="1"/>
  <c r="J31" i="1"/>
  <c r="I97" i="1"/>
  <c r="F97" i="3"/>
  <c r="J75" i="1"/>
  <c r="G75" i="3"/>
  <c r="I21" i="1"/>
  <c r="I42" i="1"/>
  <c r="F92" i="3"/>
  <c r="I92" i="1"/>
  <c r="J22" i="1"/>
  <c r="H22" i="3" s="1"/>
  <c r="I184" i="1"/>
  <c r="F181" i="3"/>
  <c r="J25" i="1"/>
  <c r="J64" i="1"/>
  <c r="G64" i="3"/>
  <c r="J11" i="1"/>
  <c r="G11" i="3"/>
  <c r="DW204" i="2"/>
  <c r="DW203" i="2"/>
  <c r="AN205" i="1"/>
  <c r="AN204" i="1"/>
  <c r="J10" i="2" l="1"/>
  <c r="I198" i="2"/>
  <c r="J24" i="2"/>
  <c r="K24" i="2" s="1"/>
  <c r="G42" i="3"/>
  <c r="I200" i="1"/>
  <c r="G10" i="3"/>
  <c r="I199" i="1"/>
  <c r="H30" i="3"/>
  <c r="G39" i="3"/>
  <c r="G19" i="3"/>
  <c r="H24" i="3"/>
  <c r="G21" i="3"/>
  <c r="G33" i="3"/>
  <c r="G37" i="3"/>
  <c r="G40" i="3"/>
  <c r="H32" i="3"/>
  <c r="G29" i="3"/>
  <c r="K185" i="1"/>
  <c r="I182" i="3" s="1"/>
  <c r="H182" i="3"/>
  <c r="K98" i="1"/>
  <c r="I98" i="3" s="1"/>
  <c r="H98" i="3"/>
  <c r="G41" i="3"/>
  <c r="G35" i="3"/>
  <c r="G34" i="3"/>
  <c r="G17" i="3"/>
  <c r="K32" i="2"/>
  <c r="J13" i="2"/>
  <c r="H13" i="3" s="1"/>
  <c r="J25" i="2"/>
  <c r="H25" i="3" s="1"/>
  <c r="J29" i="2"/>
  <c r="J17" i="2"/>
  <c r="K30" i="2"/>
  <c r="J21" i="2"/>
  <c r="J31" i="2"/>
  <c r="H31" i="3" s="1"/>
  <c r="J19" i="2"/>
  <c r="J42" i="2"/>
  <c r="J199" i="2" s="1"/>
  <c r="J40" i="2"/>
  <c r="J20" i="2"/>
  <c r="H20" i="3" s="1"/>
  <c r="J14" i="2"/>
  <c r="H14" i="3" s="1"/>
  <c r="J36" i="2"/>
  <c r="G58" i="3"/>
  <c r="J58" i="2"/>
  <c r="J34" i="2"/>
  <c r="J33" i="2"/>
  <c r="J38" i="2"/>
  <c r="H38" i="3" s="1"/>
  <c r="J57" i="2"/>
  <c r="G57" i="3"/>
  <c r="J37" i="2"/>
  <c r="J39" i="2"/>
  <c r="K18" i="2"/>
  <c r="K26" i="2"/>
  <c r="J28" i="2"/>
  <c r="H28" i="3" s="1"/>
  <c r="J23" i="2"/>
  <c r="H23" i="3" s="1"/>
  <c r="J41" i="2"/>
  <c r="J27" i="2"/>
  <c r="J43" i="2"/>
  <c r="H43" i="3" s="1"/>
  <c r="J35" i="2"/>
  <c r="K22" i="2"/>
  <c r="J39" i="1"/>
  <c r="H39" i="3" s="1"/>
  <c r="K180" i="1"/>
  <c r="H177" i="3"/>
  <c r="H70" i="3"/>
  <c r="K70" i="1"/>
  <c r="J62" i="1"/>
  <c r="G62" i="3"/>
  <c r="J59" i="1"/>
  <c r="G59" i="3"/>
  <c r="K64" i="1"/>
  <c r="I64" i="3" s="1"/>
  <c r="AP64" i="2" s="1"/>
  <c r="H64" i="3"/>
  <c r="K22" i="1"/>
  <c r="J42" i="1"/>
  <c r="K75" i="1"/>
  <c r="H75" i="3"/>
  <c r="K31" i="1"/>
  <c r="J95" i="1"/>
  <c r="G95" i="3"/>
  <c r="G61" i="3"/>
  <c r="J61" i="1"/>
  <c r="K43" i="1"/>
  <c r="K10" i="1"/>
  <c r="H10" i="3"/>
  <c r="J19" i="1"/>
  <c r="H19" i="3" s="1"/>
  <c r="K76" i="1"/>
  <c r="H76" i="3"/>
  <c r="J71" i="1"/>
  <c r="G71" i="3"/>
  <c r="K24" i="1"/>
  <c r="J175" i="1"/>
  <c r="G172" i="3"/>
  <c r="J96" i="1"/>
  <c r="G96" i="3"/>
  <c r="J73" i="1"/>
  <c r="G73" i="3"/>
  <c r="J34" i="1"/>
  <c r="H34" i="3" s="1"/>
  <c r="J177" i="1"/>
  <c r="G174" i="3"/>
  <c r="J91" i="1"/>
  <c r="G91" i="3"/>
  <c r="I56" i="3"/>
  <c r="AP56" i="2" s="1"/>
  <c r="J173" i="1"/>
  <c r="G170" i="3"/>
  <c r="J12" i="1"/>
  <c r="G12" i="3"/>
  <c r="J37" i="1"/>
  <c r="H37" i="3" s="1"/>
  <c r="J65" i="1"/>
  <c r="G65" i="3"/>
  <c r="K25" i="1"/>
  <c r="J36" i="1"/>
  <c r="K74" i="1"/>
  <c r="H74" i="3"/>
  <c r="J44" i="1"/>
  <c r="H44" i="3" s="1"/>
  <c r="G69" i="3"/>
  <c r="J69" i="1"/>
  <c r="K11" i="1"/>
  <c r="H11" i="3"/>
  <c r="J184" i="1"/>
  <c r="G181" i="3"/>
  <c r="J92" i="1"/>
  <c r="G92" i="3"/>
  <c r="J33" i="1"/>
  <c r="K20" i="1"/>
  <c r="J26" i="1"/>
  <c r="H26" i="3" s="1"/>
  <c r="K67" i="1"/>
  <c r="H67" i="3"/>
  <c r="J17" i="1"/>
  <c r="J94" i="1"/>
  <c r="G94" i="3"/>
  <c r="K63" i="1"/>
  <c r="I63" i="3" s="1"/>
  <c r="AP63" i="2" s="1"/>
  <c r="H63" i="3"/>
  <c r="J16" i="1"/>
  <c r="H16" i="3" s="1"/>
  <c r="J41" i="1"/>
  <c r="J68" i="1"/>
  <c r="G68" i="3"/>
  <c r="K15" i="1"/>
  <c r="I15" i="3" s="1"/>
  <c r="J176" i="1"/>
  <c r="G173" i="3"/>
  <c r="K60" i="1"/>
  <c r="H60" i="3"/>
  <c r="J18" i="1"/>
  <c r="H18" i="3" s="1"/>
  <c r="J90" i="1"/>
  <c r="G90" i="3"/>
  <c r="K78" i="2"/>
  <c r="H78" i="3"/>
  <c r="J172" i="1"/>
  <c r="G169" i="3"/>
  <c r="K72" i="1"/>
  <c r="H72" i="3"/>
  <c r="J27" i="1"/>
  <c r="J35" i="1"/>
  <c r="H35" i="3" s="1"/>
  <c r="G77" i="3"/>
  <c r="J77" i="1"/>
  <c r="J21" i="1"/>
  <c r="H21" i="3" s="1"/>
  <c r="J97" i="1"/>
  <c r="G97" i="3"/>
  <c r="K38" i="1"/>
  <c r="J93" i="1"/>
  <c r="G93" i="3"/>
  <c r="J179" i="1"/>
  <c r="G176" i="3"/>
  <c r="K44" i="2"/>
  <c r="J174" i="1"/>
  <c r="G171" i="3"/>
  <c r="J40" i="1"/>
  <c r="J199" i="1" s="1"/>
  <c r="K23" i="1"/>
  <c r="K14" i="1"/>
  <c r="K30" i="1"/>
  <c r="J29" i="1"/>
  <c r="H29" i="3" s="1"/>
  <c r="K66" i="1"/>
  <c r="H66" i="3"/>
  <c r="K28" i="1"/>
  <c r="K32" i="1"/>
  <c r="K13" i="1"/>
  <c r="J178" i="1"/>
  <c r="G175" i="3"/>
  <c r="K181" i="1"/>
  <c r="H178" i="3"/>
  <c r="E12" i="4"/>
  <c r="F12" i="4"/>
  <c r="G12" i="4"/>
  <c r="H12" i="4"/>
  <c r="I12" i="4"/>
  <c r="J12" i="4"/>
  <c r="K12" i="4"/>
  <c r="L12" i="4"/>
  <c r="M12" i="4"/>
  <c r="N12" i="4"/>
  <c r="O12" i="4"/>
  <c r="D12" i="4"/>
  <c r="E19" i="4"/>
  <c r="F19" i="4"/>
  <c r="G19" i="4"/>
  <c r="H19" i="4"/>
  <c r="I19" i="4"/>
  <c r="J19" i="4"/>
  <c r="K19" i="4"/>
  <c r="L19" i="4"/>
  <c r="M19" i="4"/>
  <c r="N19" i="4"/>
  <c r="O19" i="4"/>
  <c r="D19" i="4"/>
  <c r="E10" i="4"/>
  <c r="F10" i="4"/>
  <c r="G10" i="4"/>
  <c r="H10" i="4"/>
  <c r="I10" i="4"/>
  <c r="J10" i="4"/>
  <c r="K10" i="4"/>
  <c r="L10" i="4"/>
  <c r="M10" i="4"/>
  <c r="N10" i="4"/>
  <c r="O10" i="4"/>
  <c r="D10" i="4"/>
  <c r="E8" i="4"/>
  <c r="F8" i="4"/>
  <c r="G8" i="4"/>
  <c r="H8" i="4"/>
  <c r="I8" i="4"/>
  <c r="J8" i="4"/>
  <c r="K8" i="4"/>
  <c r="L8" i="4"/>
  <c r="M8" i="4"/>
  <c r="N8" i="4"/>
  <c r="O8" i="4"/>
  <c r="D8" i="4"/>
  <c r="E6" i="4"/>
  <c r="F6" i="4"/>
  <c r="G6" i="4"/>
  <c r="H6" i="4"/>
  <c r="I6" i="4"/>
  <c r="J6" i="4"/>
  <c r="K6" i="4"/>
  <c r="L6" i="4"/>
  <c r="M6" i="4"/>
  <c r="N6" i="4"/>
  <c r="O6" i="4"/>
  <c r="D6" i="4"/>
  <c r="H42" i="3" l="1"/>
  <c r="J200" i="1"/>
  <c r="K10" i="2"/>
  <c r="J198" i="2"/>
  <c r="I32" i="3"/>
  <c r="I22" i="3"/>
  <c r="I30" i="3"/>
  <c r="H41" i="3"/>
  <c r="H36" i="3"/>
  <c r="H27" i="3"/>
  <c r="H40" i="3"/>
  <c r="H33" i="3"/>
  <c r="I24" i="3"/>
  <c r="H17" i="3"/>
  <c r="K35" i="2"/>
  <c r="K23" i="2"/>
  <c r="I23" i="3" s="1"/>
  <c r="K39" i="2"/>
  <c r="K20" i="2"/>
  <c r="I20" i="3" s="1"/>
  <c r="K13" i="2"/>
  <c r="I13" i="3" s="1"/>
  <c r="K58" i="2"/>
  <c r="I58" i="3" s="1"/>
  <c r="AP58" i="2" s="1"/>
  <c r="H58" i="3"/>
  <c r="K27" i="2"/>
  <c r="H57" i="3"/>
  <c r="K57" i="2"/>
  <c r="I57" i="3" s="1"/>
  <c r="AP57" i="2" s="1"/>
  <c r="K34" i="2"/>
  <c r="K36" i="2"/>
  <c r="K42" i="2"/>
  <c r="K199" i="2" s="1"/>
  <c r="K31" i="2"/>
  <c r="I31" i="3" s="1"/>
  <c r="K29" i="2"/>
  <c r="K43" i="2"/>
  <c r="I43" i="3" s="1"/>
  <c r="K41" i="2"/>
  <c r="K28" i="2"/>
  <c r="I28" i="3" s="1"/>
  <c r="K37" i="2"/>
  <c r="K38" i="2"/>
  <c r="I38" i="3" s="1"/>
  <c r="K33" i="2"/>
  <c r="K14" i="2"/>
  <c r="I14" i="3" s="1"/>
  <c r="K40" i="2"/>
  <c r="K19" i="2"/>
  <c r="K21" i="2"/>
  <c r="K17" i="2"/>
  <c r="K25" i="2"/>
  <c r="I25" i="3" s="1"/>
  <c r="K179" i="1"/>
  <c r="H176" i="3"/>
  <c r="I72" i="3"/>
  <c r="AP72" i="2" s="1"/>
  <c r="I60" i="3"/>
  <c r="AP60" i="2" s="1"/>
  <c r="K176" i="1"/>
  <c r="H173" i="3"/>
  <c r="K41" i="1"/>
  <c r="I67" i="3"/>
  <c r="AP67" i="2" s="1"/>
  <c r="K33" i="1"/>
  <c r="H181" i="3"/>
  <c r="K184" i="1"/>
  <c r="K69" i="1"/>
  <c r="H69" i="3"/>
  <c r="K44" i="1"/>
  <c r="I44" i="3" s="1"/>
  <c r="AP44" i="2" s="1"/>
  <c r="K37" i="1"/>
  <c r="I37" i="3" s="1"/>
  <c r="K173" i="1"/>
  <c r="H170" i="3"/>
  <c r="K73" i="1"/>
  <c r="H73" i="3"/>
  <c r="I76" i="3"/>
  <c r="AP76" i="2" s="1"/>
  <c r="K42" i="1"/>
  <c r="H62" i="3"/>
  <c r="K62" i="1"/>
  <c r="I178" i="3"/>
  <c r="K29" i="1"/>
  <c r="K40" i="1"/>
  <c r="I40" i="3" s="1"/>
  <c r="I78" i="3"/>
  <c r="AP78" i="2" s="1"/>
  <c r="K36" i="1"/>
  <c r="I36" i="3" s="1"/>
  <c r="K91" i="1"/>
  <c r="H91" i="3"/>
  <c r="K175" i="1"/>
  <c r="H172" i="3"/>
  <c r="K71" i="1"/>
  <c r="H71" i="3"/>
  <c r="K19" i="1"/>
  <c r="K39" i="1"/>
  <c r="I39" i="3" s="1"/>
  <c r="I66" i="3"/>
  <c r="AP66" i="2" s="1"/>
  <c r="K174" i="1"/>
  <c r="H171" i="3"/>
  <c r="K93" i="1"/>
  <c r="H93" i="3"/>
  <c r="K97" i="1"/>
  <c r="H97" i="3"/>
  <c r="K27" i="1"/>
  <c r="K18" i="1"/>
  <c r="I18" i="3" s="1"/>
  <c r="K68" i="1"/>
  <c r="H68" i="3"/>
  <c r="K16" i="1"/>
  <c r="I16" i="3" s="1"/>
  <c r="K17" i="1"/>
  <c r="K92" i="1"/>
  <c r="I92" i="3" s="1"/>
  <c r="H92" i="3"/>
  <c r="K65" i="1"/>
  <c r="I65" i="3" s="1"/>
  <c r="AP65" i="2" s="1"/>
  <c r="H65" i="3"/>
  <c r="K12" i="1"/>
  <c r="H12" i="3"/>
  <c r="K34" i="1"/>
  <c r="I34" i="3" s="1"/>
  <c r="K96" i="1"/>
  <c r="I96" i="3" s="1"/>
  <c r="H96" i="3"/>
  <c r="K95" i="1"/>
  <c r="I95" i="3" s="1"/>
  <c r="H95" i="3"/>
  <c r="I75" i="3"/>
  <c r="AP75" i="2" s="1"/>
  <c r="K59" i="1"/>
  <c r="H59" i="3"/>
  <c r="I70" i="3"/>
  <c r="AP70" i="2" s="1"/>
  <c r="I177" i="3"/>
  <c r="AP180" i="2" s="1"/>
  <c r="K178" i="1"/>
  <c r="H175" i="3"/>
  <c r="K21" i="1"/>
  <c r="K77" i="1"/>
  <c r="H77" i="3"/>
  <c r="K35" i="1"/>
  <c r="K172" i="1"/>
  <c r="H169" i="3"/>
  <c r="K90" i="1"/>
  <c r="H90" i="3"/>
  <c r="K94" i="1"/>
  <c r="I94" i="3" s="1"/>
  <c r="H94" i="3"/>
  <c r="K26" i="1"/>
  <c r="I26" i="3" s="1"/>
  <c r="I11" i="3"/>
  <c r="I74" i="3"/>
  <c r="AP74" i="2" s="1"/>
  <c r="K177" i="1"/>
  <c r="H174" i="3"/>
  <c r="K61" i="1"/>
  <c r="H61" i="3"/>
  <c r="F45" i="2"/>
  <c r="G45" i="2" s="1"/>
  <c r="H45" i="2" s="1"/>
  <c r="I45" i="2" s="1"/>
  <c r="J45" i="2" s="1"/>
  <c r="K45" i="2" s="1"/>
  <c r="K198" i="2" l="1"/>
  <c r="I10" i="3"/>
  <c r="I42" i="3"/>
  <c r="K200" i="1"/>
  <c r="K199" i="1"/>
  <c r="I21" i="3"/>
  <c r="I17" i="3"/>
  <c r="I29" i="3"/>
  <c r="I19" i="3"/>
  <c r="I41" i="3"/>
  <c r="I35" i="3"/>
  <c r="I33" i="3"/>
  <c r="I27" i="3"/>
  <c r="I93" i="3"/>
  <c r="AP93" i="2" s="1"/>
  <c r="I59" i="3"/>
  <c r="AP59" i="2" s="1"/>
  <c r="I71" i="3"/>
  <c r="AP71" i="2" s="1"/>
  <c r="I91" i="3"/>
  <c r="AP91" i="2" s="1"/>
  <c r="I69" i="3"/>
  <c r="AP69" i="2" s="1"/>
  <c r="I176" i="3"/>
  <c r="I169" i="3"/>
  <c r="AP172" i="2" s="1"/>
  <c r="I171" i="3"/>
  <c r="I73" i="3"/>
  <c r="AP73" i="2" s="1"/>
  <c r="I90" i="3"/>
  <c r="AP90" i="2" s="1"/>
  <c r="I12" i="3"/>
  <c r="I68" i="3"/>
  <c r="AP68" i="2" s="1"/>
  <c r="I97" i="3"/>
  <c r="AP97" i="2" s="1"/>
  <c r="I62" i="3"/>
  <c r="AP62" i="2" s="1"/>
  <c r="I170" i="3"/>
  <c r="I181" i="3"/>
  <c r="I77" i="3"/>
  <c r="AP77" i="2" s="1"/>
  <c r="I173" i="3"/>
  <c r="I61" i="3"/>
  <c r="AP61" i="2" s="1"/>
  <c r="I174" i="3"/>
  <c r="I175" i="3"/>
  <c r="L16" i="1"/>
  <c r="I172" i="3"/>
  <c r="F191" i="2"/>
  <c r="L222" i="1"/>
  <c r="L223" i="1"/>
  <c r="L214" i="1"/>
  <c r="L210" i="1"/>
  <c r="L218" i="1"/>
  <c r="L219" i="1"/>
  <c r="L215" i="1"/>
  <c r="L211" i="1"/>
  <c r="G191" i="2" l="1"/>
  <c r="E188" i="3" s="1"/>
  <c r="H191" i="2" l="1"/>
  <c r="F188" i="3" s="1"/>
  <c r="BJ112" i="1"/>
  <c r="BJ84" i="1"/>
  <c r="BJ88" i="1"/>
  <c r="BJ86" i="1"/>
  <c r="BJ189" i="1"/>
  <c r="BJ187" i="1"/>
  <c r="BJ170" i="1"/>
  <c r="BJ168" i="1"/>
  <c r="BJ166" i="1"/>
  <c r="BJ164" i="1"/>
  <c r="BJ162" i="1"/>
  <c r="BJ160" i="1"/>
  <c r="BJ158" i="1"/>
  <c r="BJ156" i="1"/>
  <c r="BJ152" i="1"/>
  <c r="BJ150" i="1"/>
  <c r="BJ148" i="1"/>
  <c r="BJ146" i="1"/>
  <c r="BJ144" i="1"/>
  <c r="BJ142" i="1"/>
  <c r="BJ139" i="1"/>
  <c r="BJ137" i="1"/>
  <c r="BJ135" i="1"/>
  <c r="BJ133" i="1"/>
  <c r="BJ131" i="1"/>
  <c r="BJ129" i="1"/>
  <c r="BJ127" i="1"/>
  <c r="BJ125" i="1"/>
  <c r="BJ123" i="1"/>
  <c r="BJ121" i="1"/>
  <c r="BJ119" i="1"/>
  <c r="BJ117" i="1"/>
  <c r="BJ115" i="1"/>
  <c r="BJ113" i="1"/>
  <c r="BJ89" i="1"/>
  <c r="BJ87" i="1"/>
  <c r="BJ85" i="1"/>
  <c r="BJ188" i="1"/>
  <c r="BJ186" i="1"/>
  <c r="BJ171" i="1"/>
  <c r="BJ169" i="1"/>
  <c r="BJ167" i="1"/>
  <c r="BJ165" i="1"/>
  <c r="BJ163" i="1"/>
  <c r="BJ161" i="1"/>
  <c r="BJ159" i="1"/>
  <c r="BJ157" i="1"/>
  <c r="BJ153" i="1"/>
  <c r="BJ151" i="1"/>
  <c r="BJ149" i="1"/>
  <c r="BJ147" i="1"/>
  <c r="BJ145" i="1"/>
  <c r="BJ143" i="1"/>
  <c r="BJ141" i="1"/>
  <c r="BJ138" i="1"/>
  <c r="BJ136" i="1"/>
  <c r="BJ134" i="1"/>
  <c r="BJ132" i="1"/>
  <c r="BJ130" i="1"/>
  <c r="BJ128" i="1"/>
  <c r="BJ126" i="1"/>
  <c r="BJ124" i="1"/>
  <c r="BJ122" i="1"/>
  <c r="BJ120" i="1"/>
  <c r="BJ118" i="1"/>
  <c r="BJ116" i="1"/>
  <c r="BJ114" i="1"/>
  <c r="I191" i="2" l="1"/>
  <c r="G188" i="3" s="1"/>
  <c r="J191" i="2" l="1"/>
  <c r="H188" i="3" s="1"/>
  <c r="K191" i="2" l="1"/>
  <c r="I188" i="3" s="1"/>
  <c r="AP191" i="2" s="1"/>
  <c r="M4" i="2" l="1"/>
  <c r="CS193" i="1" l="1"/>
  <c r="CS205" i="1" s="1"/>
  <c r="P19" i="4" l="1"/>
  <c r="Q6" i="4" l="1"/>
  <c r="R6" i="4"/>
  <c r="Q8" i="4"/>
  <c r="R8" i="4"/>
  <c r="P10" i="4"/>
  <c r="Q10" i="4"/>
  <c r="R10" i="4"/>
  <c r="P8" i="4" l="1"/>
  <c r="P6" i="4"/>
  <c r="CS4" i="1"/>
  <c r="AN4" i="1"/>
  <c r="BQ4" i="1"/>
  <c r="F159" i="1" l="1"/>
  <c r="AM4" i="1"/>
  <c r="T10" i="4" l="1"/>
  <c r="U10" i="4"/>
  <c r="S10" i="4"/>
  <c r="T8" i="4"/>
  <c r="U8" i="4"/>
  <c r="T6" i="4"/>
  <c r="U6" i="4"/>
  <c r="S6" i="4" l="1"/>
  <c r="S8" i="4"/>
  <c r="F190" i="2"/>
  <c r="D187" i="3" s="1"/>
  <c r="BM193" i="2"/>
  <c r="BM204" i="2" s="1"/>
  <c r="DV193" i="2"/>
  <c r="DV204" i="2" s="1"/>
  <c r="DU193" i="2"/>
  <c r="DU204" i="2" s="1"/>
  <c r="DT193" i="2"/>
  <c r="DT204" i="2" s="1"/>
  <c r="DR193" i="2"/>
  <c r="DR204" i="2" s="1"/>
  <c r="DQ193" i="2"/>
  <c r="DQ204" i="2" s="1"/>
  <c r="DE193" i="2"/>
  <c r="DE204" i="2" s="1"/>
  <c r="DD193" i="2"/>
  <c r="DD204" i="2" s="1"/>
  <c r="DC193" i="2"/>
  <c r="DC204" i="2" s="1"/>
  <c r="DB193" i="2"/>
  <c r="DB204" i="2" s="1"/>
  <c r="DA193" i="2"/>
  <c r="DA204" i="2" s="1"/>
  <c r="CZ193" i="2"/>
  <c r="CZ204" i="2" s="1"/>
  <c r="CY193" i="2"/>
  <c r="CY204" i="2" s="1"/>
  <c r="CX193" i="2"/>
  <c r="CX204" i="2" s="1"/>
  <c r="CW193" i="2"/>
  <c r="CW204" i="2" s="1"/>
  <c r="CV193" i="2"/>
  <c r="CV204" i="2" s="1"/>
  <c r="CU193" i="2"/>
  <c r="CU204" i="2" s="1"/>
  <c r="CT193" i="2"/>
  <c r="CT204" i="2" s="1"/>
  <c r="CS193" i="2"/>
  <c r="CS204" i="2" s="1"/>
  <c r="CR193" i="2"/>
  <c r="CR204" i="2" s="1"/>
  <c r="CQ193" i="2"/>
  <c r="CQ204" i="2" s="1"/>
  <c r="CP193" i="2"/>
  <c r="CP204" i="2" s="1"/>
  <c r="BP193" i="2"/>
  <c r="BP204" i="2" s="1"/>
  <c r="BO193" i="2"/>
  <c r="BO204" i="2" s="1"/>
  <c r="BN193" i="2"/>
  <c r="BN204" i="2" s="1"/>
  <c r="G190" i="2" l="1"/>
  <c r="E187" i="3" s="1"/>
  <c r="BQ193" i="2"/>
  <c r="BQ204" i="2" s="1"/>
  <c r="CO193" i="2"/>
  <c r="CO204" i="2" s="1"/>
  <c r="DS193" i="2"/>
  <c r="DS204" i="2" s="1"/>
  <c r="E193" i="2"/>
  <c r="E204" i="2" s="1"/>
  <c r="AK193" i="2"/>
  <c r="AK204" i="2" s="1"/>
  <c r="AJ193" i="2"/>
  <c r="AJ204" i="2" s="1"/>
  <c r="H190" i="2" l="1"/>
  <c r="F187" i="3" s="1"/>
  <c r="AH193" i="1"/>
  <c r="AK193" i="1"/>
  <c r="AJ193" i="1"/>
  <c r="AJ205" i="1" s="1"/>
  <c r="AI193" i="1"/>
  <c r="AI205" i="1" s="1"/>
  <c r="AL193" i="1"/>
  <c r="AL193" i="2"/>
  <c r="AL204" i="2" s="1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DM108" i="1"/>
  <c r="DM204" i="1" s="1"/>
  <c r="DL108" i="1"/>
  <c r="DL204" i="1" s="1"/>
  <c r="DK108" i="1"/>
  <c r="DK204" i="1" s="1"/>
  <c r="DJ108" i="1"/>
  <c r="DJ204" i="1" s="1"/>
  <c r="DI108" i="1"/>
  <c r="DI204" i="1" s="1"/>
  <c r="DH108" i="1"/>
  <c r="DH204" i="1" s="1"/>
  <c r="DG108" i="1"/>
  <c r="DG204" i="1" s="1"/>
  <c r="DF108" i="1"/>
  <c r="DF204" i="1" s="1"/>
  <c r="DE108" i="1"/>
  <c r="DE204" i="1" s="1"/>
  <c r="DD108" i="1"/>
  <c r="DD204" i="1" s="1"/>
  <c r="DC108" i="1"/>
  <c r="DC204" i="1" s="1"/>
  <c r="DB108" i="1"/>
  <c r="DB204" i="1" s="1"/>
  <c r="DA108" i="1"/>
  <c r="DA204" i="1" s="1"/>
  <c r="CZ108" i="1"/>
  <c r="CZ204" i="1" s="1"/>
  <c r="CY108" i="1"/>
  <c r="CY204" i="1" s="1"/>
  <c r="CX108" i="1"/>
  <c r="CX204" i="1" s="1"/>
  <c r="CW108" i="1"/>
  <c r="CW204" i="1" s="1"/>
  <c r="CV108" i="1"/>
  <c r="CV204" i="1" s="1"/>
  <c r="CU108" i="1"/>
  <c r="CU204" i="1" s="1"/>
  <c r="CT108" i="1"/>
  <c r="CT204" i="1" s="1"/>
  <c r="CT193" i="1"/>
  <c r="CT205" i="1" s="1"/>
  <c r="CU193" i="1"/>
  <c r="CU205" i="1" s="1"/>
  <c r="CV193" i="1"/>
  <c r="CV205" i="1" s="1"/>
  <c r="CW193" i="1"/>
  <c r="CW205" i="1" s="1"/>
  <c r="CX193" i="1"/>
  <c r="CX205" i="1" s="1"/>
  <c r="CY193" i="1"/>
  <c r="CY205" i="1" s="1"/>
  <c r="CZ193" i="1"/>
  <c r="CZ205" i="1" s="1"/>
  <c r="DA193" i="1"/>
  <c r="DA205" i="1" s="1"/>
  <c r="DB193" i="1"/>
  <c r="DB205" i="1" s="1"/>
  <c r="DC193" i="1"/>
  <c r="DC205" i="1" s="1"/>
  <c r="DD193" i="1"/>
  <c r="DD205" i="1" s="1"/>
  <c r="DE193" i="1"/>
  <c r="DE205" i="1" s="1"/>
  <c r="DF193" i="1"/>
  <c r="DF205" i="1" s="1"/>
  <c r="DG193" i="1"/>
  <c r="DG205" i="1" s="1"/>
  <c r="DH193" i="1"/>
  <c r="DH205" i="1" s="1"/>
  <c r="DI193" i="1"/>
  <c r="DI205" i="1" s="1"/>
  <c r="DJ193" i="1"/>
  <c r="DJ205" i="1" s="1"/>
  <c r="DK193" i="1"/>
  <c r="DK205" i="1" s="1"/>
  <c r="DL193" i="1"/>
  <c r="DL205" i="1" s="1"/>
  <c r="DM193" i="1"/>
  <c r="DM205" i="1" s="1"/>
  <c r="AH205" i="1" l="1"/>
  <c r="I190" i="2"/>
  <c r="G187" i="3" s="1"/>
  <c r="AK205" i="1"/>
  <c r="AL205" i="1"/>
  <c r="AM193" i="2"/>
  <c r="AM204" i="2" s="1"/>
  <c r="C79" i="2"/>
  <c r="J190" i="2" l="1"/>
  <c r="H187" i="3" s="1"/>
  <c r="AN193" i="2"/>
  <c r="AN204" i="2" s="1"/>
  <c r="K190" i="2" l="1"/>
  <c r="I187" i="3" s="1"/>
  <c r="AP190" i="2" s="1"/>
  <c r="D79" i="2" l="1"/>
  <c r="CV108" i="2" l="1"/>
  <c r="CV203" i="2" s="1"/>
  <c r="CW108" i="2"/>
  <c r="CW203" i="2" s="1"/>
  <c r="CX108" i="2"/>
  <c r="CX203" i="2" s="1"/>
  <c r="CY108" i="2"/>
  <c r="CY203" i="2" s="1"/>
  <c r="CZ108" i="2"/>
  <c r="CZ203" i="2" s="1"/>
  <c r="DA108" i="2"/>
  <c r="DA203" i="2" s="1"/>
  <c r="DB108" i="2"/>
  <c r="DB203" i="2" s="1"/>
  <c r="DC108" i="2"/>
  <c r="DC203" i="2" s="1"/>
  <c r="DD108" i="2"/>
  <c r="DD203" i="2" s="1"/>
  <c r="DE108" i="2"/>
  <c r="DE203" i="2" s="1"/>
  <c r="J4" i="3" l="1"/>
  <c r="CU46" i="2" l="1"/>
  <c r="CU80" i="2"/>
  <c r="CU108" i="2"/>
  <c r="CU203" i="2" s="1"/>
  <c r="CS46" i="1" l="1"/>
  <c r="CS80" i="1"/>
  <c r="CS108" i="1"/>
  <c r="CS204" i="1" s="1"/>
  <c r="DF192" i="2" l="1"/>
  <c r="DF193" i="2" s="1"/>
  <c r="DF204" i="2" s="1"/>
  <c r="DF106" i="2"/>
  <c r="DG106" i="2" l="1"/>
  <c r="DF108" i="2"/>
  <c r="DF203" i="2" s="1"/>
  <c r="DG192" i="2"/>
  <c r="DG193" i="2" s="1"/>
  <c r="DG204" i="2" s="1"/>
  <c r="DH106" i="2" l="1"/>
  <c r="DG108" i="2"/>
  <c r="DG203" i="2" s="1"/>
  <c r="DH192" i="2"/>
  <c r="DH193" i="2" s="1"/>
  <c r="DH204" i="2" s="1"/>
  <c r="DI106" i="2" l="1"/>
  <c r="DH108" i="2"/>
  <c r="DH203" i="2" s="1"/>
  <c r="DI192" i="2"/>
  <c r="DI193" i="2" s="1"/>
  <c r="DI204" i="2" s="1"/>
  <c r="DJ106" i="2" l="1"/>
  <c r="DI108" i="2"/>
  <c r="DI203" i="2" s="1"/>
  <c r="DJ192" i="2"/>
  <c r="DJ193" i="2" s="1"/>
  <c r="DJ204" i="2" s="1"/>
  <c r="DK106" i="2" l="1"/>
  <c r="DJ108" i="2"/>
  <c r="DJ203" i="2" s="1"/>
  <c r="DK192" i="2"/>
  <c r="DK193" i="2" s="1"/>
  <c r="DK204" i="2" s="1"/>
  <c r="DL106" i="2" l="1"/>
  <c r="DK108" i="2"/>
  <c r="DK203" i="2" s="1"/>
  <c r="DL192" i="2"/>
  <c r="DL193" i="2" s="1"/>
  <c r="DL204" i="2" s="1"/>
  <c r="DM106" i="2" l="1"/>
  <c r="DL108" i="2"/>
  <c r="DL203" i="2" s="1"/>
  <c r="DM192" i="2"/>
  <c r="DM193" i="2" s="1"/>
  <c r="DM204" i="2" s="1"/>
  <c r="DN106" i="2" l="1"/>
  <c r="DM108" i="2"/>
  <c r="DM203" i="2" s="1"/>
  <c r="DN192" i="2"/>
  <c r="DN193" i="2" s="1"/>
  <c r="DN204" i="2" s="1"/>
  <c r="DO106" i="2" l="1"/>
  <c r="DN108" i="2"/>
  <c r="DN203" i="2" s="1"/>
  <c r="DO192" i="2"/>
  <c r="DO193" i="2" s="1"/>
  <c r="DO204" i="2" s="1"/>
  <c r="DO108" i="2" l="1"/>
  <c r="DO203" i="2" s="1"/>
  <c r="M222" i="1" l="1"/>
  <c r="N222" i="1" s="1"/>
  <c r="O222" i="1" s="1"/>
  <c r="P222" i="1" s="1"/>
  <c r="Q222" i="1" s="1"/>
  <c r="R222" i="1" s="1"/>
  <c r="S222" i="1" s="1"/>
  <c r="T222" i="1" s="1"/>
  <c r="M223" i="1"/>
  <c r="N223" i="1" s="1"/>
  <c r="O223" i="1" s="1"/>
  <c r="P223" i="1" s="1"/>
  <c r="Q223" i="1" s="1"/>
  <c r="M219" i="1"/>
  <c r="N219" i="1" s="1"/>
  <c r="O219" i="1" s="1"/>
  <c r="P219" i="1" s="1"/>
  <c r="Q219" i="1" s="1"/>
  <c r="R219" i="1" l="1"/>
  <c r="S219" i="1" s="1"/>
  <c r="T219" i="1" s="1"/>
  <c r="U219" i="1" s="1"/>
  <c r="V219" i="1" s="1"/>
  <c r="W219" i="1" s="1"/>
  <c r="X219" i="1" s="1"/>
  <c r="Y219" i="1" s="1"/>
  <c r="Z219" i="1" s="1"/>
  <c r="AA219" i="1" s="1"/>
  <c r="AB219" i="1" s="1"/>
  <c r="AC219" i="1" s="1"/>
  <c r="AD219" i="1" s="1"/>
  <c r="AE219" i="1" s="1"/>
  <c r="AF219" i="1" s="1"/>
  <c r="U222" i="1"/>
  <c r="V222" i="1" s="1"/>
  <c r="W222" i="1" s="1"/>
  <c r="X222" i="1" s="1"/>
  <c r="Y222" i="1" s="1"/>
  <c r="Z222" i="1" s="1"/>
  <c r="AA222" i="1" s="1"/>
  <c r="AB222" i="1" s="1"/>
  <c r="AC222" i="1" s="1"/>
  <c r="AD222" i="1" s="1"/>
  <c r="AE222" i="1" s="1"/>
  <c r="AF222" i="1" s="1"/>
  <c r="R223" i="1"/>
  <c r="S223" i="1" s="1"/>
  <c r="T223" i="1" s="1"/>
  <c r="O224" i="1"/>
  <c r="M218" i="1"/>
  <c r="N218" i="1" s="1"/>
  <c r="O218" i="1" s="1"/>
  <c r="P218" i="1" s="1"/>
  <c r="Q218" i="1" s="1"/>
  <c r="R218" i="1" s="1"/>
  <c r="S218" i="1" s="1"/>
  <c r="T218" i="1" s="1"/>
  <c r="M215" i="1"/>
  <c r="N215" i="1" s="1"/>
  <c r="O215" i="1" s="1"/>
  <c r="P215" i="1" s="1"/>
  <c r="Q215" i="1" s="1"/>
  <c r="M211" i="1"/>
  <c r="N211" i="1" s="1"/>
  <c r="O211" i="1" s="1"/>
  <c r="P211" i="1" s="1"/>
  <c r="Q211" i="1" s="1"/>
  <c r="M210" i="1"/>
  <c r="N210" i="1" s="1"/>
  <c r="O210" i="1" s="1"/>
  <c r="P210" i="1" s="1"/>
  <c r="Q210" i="1" s="1"/>
  <c r="R210" i="1" s="1"/>
  <c r="S210" i="1" s="1"/>
  <c r="T210" i="1" s="1"/>
  <c r="D222" i="1" l="1"/>
  <c r="D219" i="1"/>
  <c r="U223" i="1"/>
  <c r="V223" i="1" s="1"/>
  <c r="W223" i="1" s="1"/>
  <c r="X223" i="1" s="1"/>
  <c r="Y223" i="1" s="1"/>
  <c r="Z223" i="1" s="1"/>
  <c r="AA223" i="1" s="1"/>
  <c r="AB223" i="1" s="1"/>
  <c r="AC223" i="1" s="1"/>
  <c r="AD223" i="1" s="1"/>
  <c r="AE223" i="1" s="1"/>
  <c r="AF223" i="1" s="1"/>
  <c r="U218" i="1"/>
  <c r="V218" i="1" s="1"/>
  <c r="W218" i="1" s="1"/>
  <c r="X218" i="1" s="1"/>
  <c r="Y218" i="1" s="1"/>
  <c r="Z218" i="1" s="1"/>
  <c r="AA218" i="1" s="1"/>
  <c r="AB218" i="1" s="1"/>
  <c r="AC218" i="1" s="1"/>
  <c r="AD218" i="1" s="1"/>
  <c r="AE218" i="1" s="1"/>
  <c r="AF218" i="1" s="1"/>
  <c r="U210" i="1"/>
  <c r="V210" i="1" s="1"/>
  <c r="W210" i="1" s="1"/>
  <c r="X210" i="1" s="1"/>
  <c r="Y210" i="1" s="1"/>
  <c r="Z210" i="1" s="1"/>
  <c r="AA210" i="1" s="1"/>
  <c r="AB210" i="1" s="1"/>
  <c r="AC210" i="1" s="1"/>
  <c r="AD210" i="1" s="1"/>
  <c r="AE210" i="1" s="1"/>
  <c r="AF210" i="1" s="1"/>
  <c r="R215" i="1"/>
  <c r="S215" i="1" s="1"/>
  <c r="T215" i="1" s="1"/>
  <c r="R211" i="1"/>
  <c r="S211" i="1" s="1"/>
  <c r="T211" i="1" s="1"/>
  <c r="M214" i="1"/>
  <c r="L216" i="1"/>
  <c r="O220" i="1"/>
  <c r="J216" i="1"/>
  <c r="K216" i="1"/>
  <c r="G216" i="1"/>
  <c r="H216" i="1"/>
  <c r="F216" i="1"/>
  <c r="I216" i="1"/>
  <c r="E216" i="1"/>
  <c r="D223" i="1" l="1"/>
  <c r="D210" i="1"/>
  <c r="U211" i="1"/>
  <c r="V211" i="1" s="1"/>
  <c r="W211" i="1" s="1"/>
  <c r="X211" i="1" s="1"/>
  <c r="Y211" i="1" s="1"/>
  <c r="Z211" i="1" s="1"/>
  <c r="AA211" i="1" s="1"/>
  <c r="AB211" i="1" s="1"/>
  <c r="AC211" i="1" s="1"/>
  <c r="AD211" i="1" s="1"/>
  <c r="AE211" i="1" s="1"/>
  <c r="AF211" i="1" s="1"/>
  <c r="D218" i="1"/>
  <c r="U215" i="1"/>
  <c r="V215" i="1" s="1"/>
  <c r="W215" i="1" s="1"/>
  <c r="X215" i="1" s="1"/>
  <c r="Y215" i="1" s="1"/>
  <c r="Z215" i="1" s="1"/>
  <c r="AA215" i="1" s="1"/>
  <c r="AB215" i="1" s="1"/>
  <c r="AC215" i="1" s="1"/>
  <c r="AD215" i="1" s="1"/>
  <c r="AE215" i="1" s="1"/>
  <c r="AF215" i="1" s="1"/>
  <c r="N214" i="1"/>
  <c r="O214" i="1" s="1"/>
  <c r="P214" i="1" s="1"/>
  <c r="Q214" i="1" s="1"/>
  <c r="R214" i="1" s="1"/>
  <c r="S214" i="1" s="1"/>
  <c r="T214" i="1" s="1"/>
  <c r="M216" i="1"/>
  <c r="Q224" i="1"/>
  <c r="P220" i="1"/>
  <c r="Q220" i="1"/>
  <c r="P224" i="1"/>
  <c r="S224" i="1"/>
  <c r="D215" i="1" l="1"/>
  <c r="D211" i="1"/>
  <c r="U214" i="1"/>
  <c r="V214" i="1" s="1"/>
  <c r="W214" i="1" s="1"/>
  <c r="X214" i="1" s="1"/>
  <c r="Y214" i="1" s="1"/>
  <c r="Z214" i="1" s="1"/>
  <c r="AA214" i="1" s="1"/>
  <c r="AB214" i="1" s="1"/>
  <c r="AC214" i="1" s="1"/>
  <c r="AD214" i="1" s="1"/>
  <c r="AE214" i="1" s="1"/>
  <c r="AF214" i="1" s="1"/>
  <c r="U220" i="1"/>
  <c r="T224" i="1"/>
  <c r="R224" i="1"/>
  <c r="R220" i="1"/>
  <c r="S220" i="1"/>
  <c r="D214" i="1" l="1"/>
  <c r="T220" i="1"/>
  <c r="W224" i="1"/>
  <c r="U224" i="1"/>
  <c r="V224" i="1"/>
  <c r="AA224" i="1" l="1"/>
  <c r="X224" i="1"/>
  <c r="Y220" i="1"/>
  <c r="X220" i="1"/>
  <c r="Y224" i="1"/>
  <c r="Z224" i="1"/>
  <c r="W220" i="1"/>
  <c r="V220" i="1"/>
  <c r="Z220" i="1" l="1"/>
  <c r="AB220" i="1"/>
  <c r="AC224" i="1"/>
  <c r="AA220" i="1" l="1"/>
  <c r="AD220" i="1"/>
  <c r="AC220" i="1"/>
  <c r="AD224" i="1"/>
  <c r="AB224" i="1"/>
  <c r="AE224" i="1"/>
  <c r="AF220" i="1" l="1"/>
  <c r="AF224" i="1"/>
  <c r="AE220" i="1"/>
  <c r="AJ108" i="2" l="1"/>
  <c r="AJ203" i="2" s="1"/>
  <c r="AL108" i="2"/>
  <c r="AL203" i="2" s="1"/>
  <c r="AK108" i="2"/>
  <c r="AK203" i="2" s="1"/>
  <c r="AN108" i="2"/>
  <c r="AN203" i="2" s="1"/>
  <c r="AM108" i="2"/>
  <c r="AM203" i="2" s="1"/>
  <c r="AJ80" i="2" l="1"/>
  <c r="AJ202" i="2" s="1"/>
  <c r="AN80" i="2"/>
  <c r="AN202" i="2" s="1"/>
  <c r="AM80" i="2"/>
  <c r="AM202" i="2" s="1"/>
  <c r="AL80" i="2"/>
  <c r="AL202" i="2" s="1"/>
  <c r="AK80" i="2"/>
  <c r="AK202" i="2" s="1"/>
  <c r="CM193" i="1" l="1"/>
  <c r="CM205" i="1" s="1"/>
  <c r="BK193" i="1" l="1"/>
  <c r="BK205" i="1" s="1"/>
  <c r="BK46" i="1"/>
  <c r="BK201" i="1" s="1"/>
  <c r="CM80" i="1"/>
  <c r="CM203" i="1" s="1"/>
  <c r="AH46" i="1"/>
  <c r="AH201" i="1" s="1"/>
  <c r="CM46" i="1"/>
  <c r="CM201" i="1" s="1"/>
  <c r="AH80" i="1"/>
  <c r="AH203" i="1" s="1"/>
  <c r="AH108" i="1"/>
  <c r="E108" i="1"/>
  <c r="E204" i="1" s="1"/>
  <c r="E193" i="1"/>
  <c r="C190" i="3" s="1"/>
  <c r="AI46" i="1"/>
  <c r="AI201" i="1" s="1"/>
  <c r="BM46" i="1"/>
  <c r="BM201" i="1" s="1"/>
  <c r="BM80" i="1"/>
  <c r="BM203" i="1" s="1"/>
  <c r="BO108" i="1"/>
  <c r="BO204" i="1" s="1"/>
  <c r="BO193" i="1"/>
  <c r="BO205" i="1" s="1"/>
  <c r="CQ46" i="1"/>
  <c r="CQ201" i="1" s="1"/>
  <c r="CQ80" i="1"/>
  <c r="CQ203" i="1" s="1"/>
  <c r="CM108" i="1"/>
  <c r="CM204" i="1" s="1"/>
  <c r="CO108" i="1"/>
  <c r="CO204" i="1" s="1"/>
  <c r="CO193" i="1"/>
  <c r="CO205" i="1" s="1"/>
  <c r="AJ80" i="1"/>
  <c r="AJ203" i="1" s="1"/>
  <c r="AJ108" i="1"/>
  <c r="AJ204" i="1" s="1"/>
  <c r="AL46" i="1"/>
  <c r="AL201" i="1" s="1"/>
  <c r="BL46" i="1"/>
  <c r="BL201" i="1" s="1"/>
  <c r="BL80" i="1"/>
  <c r="BL203" i="1" s="1"/>
  <c r="BN108" i="1"/>
  <c r="BN204" i="1" s="1"/>
  <c r="BN193" i="1"/>
  <c r="BN205" i="1" s="1"/>
  <c r="CP46" i="1"/>
  <c r="CP201" i="1" s="1"/>
  <c r="CP80" i="1"/>
  <c r="CP203" i="1" s="1"/>
  <c r="CR108" i="1"/>
  <c r="CR204" i="1" s="1"/>
  <c r="CN108" i="1"/>
  <c r="CN204" i="1" s="1"/>
  <c r="CR193" i="1"/>
  <c r="CR205" i="1" s="1"/>
  <c r="CN193" i="1"/>
  <c r="CN205" i="1" s="1"/>
  <c r="AI80" i="1"/>
  <c r="AI203" i="1" s="1"/>
  <c r="AI108" i="1"/>
  <c r="AI204" i="1" s="1"/>
  <c r="E46" i="1"/>
  <c r="E201" i="1" s="1"/>
  <c r="AK46" i="1"/>
  <c r="AK201" i="1" s="1"/>
  <c r="BO46" i="1"/>
  <c r="BO201" i="1" s="1"/>
  <c r="BK80" i="1"/>
  <c r="BK203" i="1" s="1"/>
  <c r="BO80" i="1"/>
  <c r="BO203" i="1" s="1"/>
  <c r="BK108" i="1"/>
  <c r="BK204" i="1" s="1"/>
  <c r="BM108" i="1"/>
  <c r="BM204" i="1" s="1"/>
  <c r="BM193" i="1"/>
  <c r="BM205" i="1" s="1"/>
  <c r="CO46" i="1"/>
  <c r="CO201" i="1" s="1"/>
  <c r="CO80" i="1"/>
  <c r="CO203" i="1" s="1"/>
  <c r="CQ108" i="1"/>
  <c r="CQ204" i="1" s="1"/>
  <c r="CQ193" i="1"/>
  <c r="CQ205" i="1" s="1"/>
  <c r="AL80" i="1"/>
  <c r="AL203" i="1" s="1"/>
  <c r="AL108" i="1"/>
  <c r="E80" i="1"/>
  <c r="E203" i="1" s="1"/>
  <c r="AJ46" i="1"/>
  <c r="AJ201" i="1" s="1"/>
  <c r="BN46" i="1"/>
  <c r="BN201" i="1" s="1"/>
  <c r="BN80" i="1"/>
  <c r="BN203" i="1" s="1"/>
  <c r="BL108" i="1"/>
  <c r="BL204" i="1" s="1"/>
  <c r="BL193" i="1"/>
  <c r="BL205" i="1" s="1"/>
  <c r="CR46" i="1"/>
  <c r="CR201" i="1" s="1"/>
  <c r="CR206" i="1" s="1"/>
  <c r="CN46" i="1"/>
  <c r="CN201" i="1" s="1"/>
  <c r="CN206" i="1" s="1"/>
  <c r="CR80" i="1"/>
  <c r="CR203" i="1" s="1"/>
  <c r="CN80" i="1"/>
  <c r="CN203" i="1" s="1"/>
  <c r="CP108" i="1"/>
  <c r="CP204" i="1" s="1"/>
  <c r="CP193" i="1"/>
  <c r="CP205" i="1" s="1"/>
  <c r="AK80" i="1"/>
  <c r="AK203" i="1" s="1"/>
  <c r="AK108" i="1"/>
  <c r="F7" i="1"/>
  <c r="S212" i="1"/>
  <c r="S5" i="2"/>
  <c r="AW5" i="2" s="1"/>
  <c r="CZ5" i="1"/>
  <c r="CY5" i="1"/>
  <c r="BX5" i="1"/>
  <c r="BW5" i="1"/>
  <c r="AU5" i="1"/>
  <c r="AT5" i="1"/>
  <c r="R5" i="3"/>
  <c r="Q5" i="3"/>
  <c r="Q4" i="3"/>
  <c r="S4" i="2"/>
  <c r="CZ4" i="1"/>
  <c r="BX4" i="1"/>
  <c r="AU4" i="1"/>
  <c r="BH5" i="1"/>
  <c r="CK5" i="1"/>
  <c r="DM5" i="1"/>
  <c r="BN206" i="1" l="1"/>
  <c r="CO206" i="1"/>
  <c r="BL206" i="1"/>
  <c r="CQ206" i="1"/>
  <c r="AJ206" i="1"/>
  <c r="AL206" i="1"/>
  <c r="AI206" i="1"/>
  <c r="BK206" i="1"/>
  <c r="E206" i="1"/>
  <c r="CP206" i="1"/>
  <c r="BM206" i="1"/>
  <c r="BO206" i="1"/>
  <c r="CM206" i="1"/>
  <c r="AH204" i="1"/>
  <c r="AH206" i="1" s="1"/>
  <c r="E205" i="1"/>
  <c r="AL204" i="1"/>
  <c r="AK204" i="1"/>
  <c r="AK206" i="1" s="1"/>
  <c r="DB5" i="2"/>
  <c r="ED5" i="2"/>
  <c r="BZ5" i="2"/>
  <c r="E80" i="2" l="1"/>
  <c r="E202" i="2" s="1"/>
  <c r="BO80" i="2"/>
  <c r="BO202" i="2" s="1"/>
  <c r="BQ80" i="2"/>
  <c r="BQ202" i="2" s="1"/>
  <c r="E46" i="2"/>
  <c r="AL46" i="2"/>
  <c r="AL200" i="2" s="1"/>
  <c r="AL205" i="2" s="1"/>
  <c r="BO46" i="2"/>
  <c r="BO200" i="2" s="1"/>
  <c r="BP80" i="2"/>
  <c r="BP202" i="2" s="1"/>
  <c r="CO46" i="2"/>
  <c r="CO200" i="2" s="1"/>
  <c r="CO205" i="2" s="1"/>
  <c r="CS46" i="2"/>
  <c r="CS200" i="2" s="1"/>
  <c r="CO80" i="2"/>
  <c r="CO202" i="2" s="1"/>
  <c r="CS80" i="2"/>
  <c r="CS202" i="2" s="1"/>
  <c r="DS46" i="2"/>
  <c r="DS200" i="2" s="1"/>
  <c r="DS80" i="2"/>
  <c r="DS202" i="2" s="1"/>
  <c r="AK46" i="2"/>
  <c r="AK200" i="2" s="1"/>
  <c r="AK205" i="2" s="1"/>
  <c r="BN46" i="2"/>
  <c r="BN200" i="2" s="1"/>
  <c r="CR46" i="2"/>
  <c r="CR200" i="2" s="1"/>
  <c r="CR205" i="2" s="1"/>
  <c r="CR80" i="2"/>
  <c r="CR202" i="2" s="1"/>
  <c r="DV46" i="2"/>
  <c r="DV200" i="2" s="1"/>
  <c r="DR46" i="2"/>
  <c r="DR200" i="2" s="1"/>
  <c r="DV80" i="2"/>
  <c r="DV202" i="2" s="1"/>
  <c r="DR80" i="2"/>
  <c r="DR202" i="2" s="1"/>
  <c r="E195" i="2"/>
  <c r="AJ46" i="2"/>
  <c r="AN46" i="2"/>
  <c r="AN200" i="2" s="1"/>
  <c r="AN205" i="2" s="1"/>
  <c r="BM46" i="2"/>
  <c r="BM200" i="2" s="1"/>
  <c r="BQ46" i="2"/>
  <c r="BQ200" i="2" s="1"/>
  <c r="BM80" i="2"/>
  <c r="BM202" i="2" s="1"/>
  <c r="BN80" i="2"/>
  <c r="BN202" i="2" s="1"/>
  <c r="CQ46" i="2"/>
  <c r="CQ200" i="2" s="1"/>
  <c r="CQ80" i="2"/>
  <c r="CQ202" i="2" s="1"/>
  <c r="DQ46" i="2"/>
  <c r="DQ200" i="2" s="1"/>
  <c r="DU46" i="2"/>
  <c r="DU200" i="2" s="1"/>
  <c r="DU205" i="2" s="1"/>
  <c r="DQ80" i="2"/>
  <c r="DQ202" i="2" s="1"/>
  <c r="DU80" i="2"/>
  <c r="DU202" i="2" s="1"/>
  <c r="AM46" i="2"/>
  <c r="AM200" i="2" s="1"/>
  <c r="AM205" i="2" s="1"/>
  <c r="BP46" i="2"/>
  <c r="BP200" i="2" s="1"/>
  <c r="CT46" i="2"/>
  <c r="CT200" i="2" s="1"/>
  <c r="CP46" i="2"/>
  <c r="CP200" i="2" s="1"/>
  <c r="CT80" i="2"/>
  <c r="CT202" i="2" s="1"/>
  <c r="CP80" i="2"/>
  <c r="CP202" i="2" s="1"/>
  <c r="DT46" i="2"/>
  <c r="DT200" i="2" s="1"/>
  <c r="DT80" i="2"/>
  <c r="DT202" i="2" s="1"/>
  <c r="E108" i="2"/>
  <c r="BQ108" i="2"/>
  <c r="BQ203" i="2" s="1"/>
  <c r="CO108" i="2"/>
  <c r="CO203" i="2" s="1"/>
  <c r="CQ108" i="2"/>
  <c r="CQ203" i="2" s="1"/>
  <c r="DU108" i="2"/>
  <c r="DU203" i="2" s="1"/>
  <c r="BP108" i="2"/>
  <c r="BP203" i="2" s="1"/>
  <c r="CT108" i="2"/>
  <c r="CT203" i="2" s="1"/>
  <c r="CP108" i="2"/>
  <c r="CP203" i="2" s="1"/>
  <c r="DT108" i="2"/>
  <c r="DT203" i="2" s="1"/>
  <c r="BM108" i="2"/>
  <c r="BM203" i="2" s="1"/>
  <c r="BO108" i="2"/>
  <c r="BO203" i="2" s="1"/>
  <c r="CS108" i="2"/>
  <c r="CS203" i="2" s="1"/>
  <c r="DQ108" i="2"/>
  <c r="DQ203" i="2" s="1"/>
  <c r="DS108" i="2"/>
  <c r="DS203" i="2" s="1"/>
  <c r="BN108" i="2"/>
  <c r="BN203" i="2" s="1"/>
  <c r="CR108" i="2"/>
  <c r="CR203" i="2" s="1"/>
  <c r="DV108" i="2"/>
  <c r="DV203" i="2" s="1"/>
  <c r="DR108" i="2"/>
  <c r="DR203" i="2" s="1"/>
  <c r="F112" i="2"/>
  <c r="DS205" i="2" l="1"/>
  <c r="C47" i="3"/>
  <c r="E200" i="2"/>
  <c r="E205" i="2" s="1"/>
  <c r="AJ205" i="2"/>
  <c r="AJ200" i="2"/>
  <c r="BN205" i="2"/>
  <c r="CP205" i="2"/>
  <c r="BQ205" i="2"/>
  <c r="DV205" i="2"/>
  <c r="BO205" i="2"/>
  <c r="BP205" i="2"/>
  <c r="DQ205" i="2"/>
  <c r="DR205" i="2"/>
  <c r="DT205" i="2"/>
  <c r="CT205" i="2"/>
  <c r="CQ205" i="2"/>
  <c r="BM205" i="2"/>
  <c r="CS205" i="2"/>
  <c r="E48" i="2"/>
  <c r="E82" i="2"/>
  <c r="E110" i="2"/>
  <c r="E203" i="2"/>
  <c r="F84" i="2"/>
  <c r="F7" i="2"/>
  <c r="F112" i="1" l="1"/>
  <c r="F84" i="1"/>
  <c r="F50" i="1"/>
  <c r="F113" i="1"/>
  <c r="G113" i="1" s="1"/>
  <c r="H113" i="1" s="1"/>
  <c r="I113" i="1" s="1"/>
  <c r="J113" i="1" s="1"/>
  <c r="F114" i="1"/>
  <c r="G114" i="1" s="1"/>
  <c r="H114" i="1" s="1"/>
  <c r="I114" i="1" s="1"/>
  <c r="J114" i="1" s="1"/>
  <c r="F115" i="1"/>
  <c r="G115" i="1" s="1"/>
  <c r="H115" i="1" s="1"/>
  <c r="I115" i="1" s="1"/>
  <c r="J115" i="1" s="1"/>
  <c r="F116" i="1"/>
  <c r="G116" i="1" s="1"/>
  <c r="H116" i="1" s="1"/>
  <c r="I116" i="1" s="1"/>
  <c r="J116" i="1" s="1"/>
  <c r="F117" i="1"/>
  <c r="G117" i="1" s="1"/>
  <c r="H117" i="1" s="1"/>
  <c r="I117" i="1" s="1"/>
  <c r="J117" i="1" s="1"/>
  <c r="F118" i="1"/>
  <c r="G118" i="1" s="1"/>
  <c r="H118" i="1" s="1"/>
  <c r="I118" i="1" s="1"/>
  <c r="J118" i="1" s="1"/>
  <c r="F119" i="1"/>
  <c r="G119" i="1" s="1"/>
  <c r="H119" i="1" s="1"/>
  <c r="I119" i="1" s="1"/>
  <c r="J119" i="1" s="1"/>
  <c r="F120" i="1"/>
  <c r="G120" i="1" s="1"/>
  <c r="H120" i="1" s="1"/>
  <c r="I120" i="1" s="1"/>
  <c r="J120" i="1" s="1"/>
  <c r="F121" i="1"/>
  <c r="G121" i="1" s="1"/>
  <c r="H121" i="1" s="1"/>
  <c r="I121" i="1" s="1"/>
  <c r="J121" i="1" s="1"/>
  <c r="F122" i="1"/>
  <c r="G122" i="1" s="1"/>
  <c r="H122" i="1" s="1"/>
  <c r="I122" i="1" s="1"/>
  <c r="J122" i="1" s="1"/>
  <c r="F123" i="1"/>
  <c r="G123" i="1" s="1"/>
  <c r="H123" i="1" s="1"/>
  <c r="I123" i="1" s="1"/>
  <c r="J123" i="1" s="1"/>
  <c r="F124" i="1"/>
  <c r="G124" i="1" s="1"/>
  <c r="H124" i="1" s="1"/>
  <c r="I124" i="1" s="1"/>
  <c r="J124" i="1" s="1"/>
  <c r="F125" i="1"/>
  <c r="G125" i="1" s="1"/>
  <c r="H125" i="1" s="1"/>
  <c r="I125" i="1" s="1"/>
  <c r="J125" i="1" s="1"/>
  <c r="F126" i="1"/>
  <c r="G126" i="1" s="1"/>
  <c r="H126" i="1" s="1"/>
  <c r="I126" i="1" s="1"/>
  <c r="J126" i="1" s="1"/>
  <c r="F127" i="1"/>
  <c r="G127" i="1" s="1"/>
  <c r="H127" i="1" s="1"/>
  <c r="I127" i="1" s="1"/>
  <c r="J127" i="1" s="1"/>
  <c r="F128" i="1"/>
  <c r="G128" i="1" s="1"/>
  <c r="H128" i="1" s="1"/>
  <c r="I128" i="1" s="1"/>
  <c r="J128" i="1" s="1"/>
  <c r="F129" i="1"/>
  <c r="G129" i="1" s="1"/>
  <c r="H129" i="1" s="1"/>
  <c r="I129" i="1" s="1"/>
  <c r="J129" i="1" s="1"/>
  <c r="F130" i="1"/>
  <c r="G130" i="1" s="1"/>
  <c r="H130" i="1" s="1"/>
  <c r="I130" i="1" s="1"/>
  <c r="J130" i="1" s="1"/>
  <c r="F131" i="1"/>
  <c r="G131" i="1" s="1"/>
  <c r="H131" i="1" s="1"/>
  <c r="I131" i="1" s="1"/>
  <c r="J131" i="1" s="1"/>
  <c r="F132" i="1"/>
  <c r="G132" i="1" s="1"/>
  <c r="H132" i="1" s="1"/>
  <c r="I132" i="1" s="1"/>
  <c r="J132" i="1" s="1"/>
  <c r="F133" i="1"/>
  <c r="G133" i="1" s="1"/>
  <c r="H133" i="1" s="1"/>
  <c r="I133" i="1" s="1"/>
  <c r="J133" i="1" s="1"/>
  <c r="F134" i="1"/>
  <c r="G134" i="1" s="1"/>
  <c r="H134" i="1" s="1"/>
  <c r="I134" i="1" s="1"/>
  <c r="J134" i="1" s="1"/>
  <c r="F135" i="1"/>
  <c r="G135" i="1" s="1"/>
  <c r="H135" i="1" s="1"/>
  <c r="I135" i="1" s="1"/>
  <c r="J135" i="1" s="1"/>
  <c r="F136" i="1"/>
  <c r="G136" i="1" s="1"/>
  <c r="H136" i="1" s="1"/>
  <c r="I136" i="1" s="1"/>
  <c r="J136" i="1" s="1"/>
  <c r="F137" i="1"/>
  <c r="G137" i="1" s="1"/>
  <c r="H137" i="1" s="1"/>
  <c r="I137" i="1" s="1"/>
  <c r="J137" i="1" s="1"/>
  <c r="F138" i="1"/>
  <c r="G138" i="1" s="1"/>
  <c r="H138" i="1" s="1"/>
  <c r="I138" i="1" s="1"/>
  <c r="J138" i="1" s="1"/>
  <c r="F139" i="1"/>
  <c r="F141" i="1"/>
  <c r="G141" i="1" s="1"/>
  <c r="H141" i="1" s="1"/>
  <c r="I141" i="1" s="1"/>
  <c r="J141" i="1" s="1"/>
  <c r="F142" i="1"/>
  <c r="G142" i="1" s="1"/>
  <c r="H142" i="1" s="1"/>
  <c r="I142" i="1" s="1"/>
  <c r="J142" i="1" s="1"/>
  <c r="F143" i="1"/>
  <c r="G143" i="1" s="1"/>
  <c r="H143" i="1" s="1"/>
  <c r="I143" i="1" s="1"/>
  <c r="J143" i="1" s="1"/>
  <c r="F144" i="1"/>
  <c r="G144" i="1" s="1"/>
  <c r="H144" i="1" s="1"/>
  <c r="I144" i="1" s="1"/>
  <c r="J144" i="1" s="1"/>
  <c r="F145" i="1"/>
  <c r="G145" i="1" s="1"/>
  <c r="H145" i="1" s="1"/>
  <c r="I145" i="1" s="1"/>
  <c r="J145" i="1" s="1"/>
  <c r="F146" i="1"/>
  <c r="G146" i="1" s="1"/>
  <c r="H146" i="1" s="1"/>
  <c r="I146" i="1" s="1"/>
  <c r="J146" i="1" s="1"/>
  <c r="F147" i="1"/>
  <c r="G147" i="1" s="1"/>
  <c r="H147" i="1" s="1"/>
  <c r="I147" i="1" s="1"/>
  <c r="J147" i="1" s="1"/>
  <c r="F148" i="1"/>
  <c r="G148" i="1" s="1"/>
  <c r="H148" i="1" s="1"/>
  <c r="I148" i="1" s="1"/>
  <c r="J148" i="1" s="1"/>
  <c r="F149" i="1"/>
  <c r="G149" i="1" s="1"/>
  <c r="H149" i="1" s="1"/>
  <c r="I149" i="1" s="1"/>
  <c r="J149" i="1" s="1"/>
  <c r="F150" i="1"/>
  <c r="G150" i="1" s="1"/>
  <c r="H150" i="1" s="1"/>
  <c r="I150" i="1" s="1"/>
  <c r="J150" i="1" s="1"/>
  <c r="F151" i="1"/>
  <c r="G151" i="1" s="1"/>
  <c r="H151" i="1" s="1"/>
  <c r="I151" i="1" s="1"/>
  <c r="J151" i="1" s="1"/>
  <c r="F152" i="1"/>
  <c r="G152" i="1" s="1"/>
  <c r="H152" i="1" s="1"/>
  <c r="I152" i="1" s="1"/>
  <c r="J152" i="1" s="1"/>
  <c r="F153" i="1"/>
  <c r="G153" i="1" s="1"/>
  <c r="H153" i="1" s="1"/>
  <c r="I153" i="1" s="1"/>
  <c r="J153" i="1" s="1"/>
  <c r="F156" i="1"/>
  <c r="G156" i="1" s="1"/>
  <c r="H156" i="1" s="1"/>
  <c r="I156" i="1" s="1"/>
  <c r="J156" i="1" s="1"/>
  <c r="F157" i="1"/>
  <c r="G157" i="1" s="1"/>
  <c r="H157" i="1" s="1"/>
  <c r="I157" i="1" s="1"/>
  <c r="J157" i="1" s="1"/>
  <c r="F158" i="1"/>
  <c r="G158" i="1" s="1"/>
  <c r="H158" i="1" s="1"/>
  <c r="I158" i="1" s="1"/>
  <c r="J158" i="1" s="1"/>
  <c r="G159" i="1"/>
  <c r="H159" i="1" s="1"/>
  <c r="I159" i="1" s="1"/>
  <c r="J159" i="1" s="1"/>
  <c r="F160" i="1"/>
  <c r="G160" i="1" s="1"/>
  <c r="H160" i="1" s="1"/>
  <c r="I160" i="1" s="1"/>
  <c r="J160" i="1" s="1"/>
  <c r="F161" i="1"/>
  <c r="G161" i="1" s="1"/>
  <c r="H161" i="1" s="1"/>
  <c r="I161" i="1" s="1"/>
  <c r="J161" i="1" s="1"/>
  <c r="F162" i="1"/>
  <c r="G162" i="1" s="1"/>
  <c r="H162" i="1" s="1"/>
  <c r="I162" i="1" s="1"/>
  <c r="J162" i="1" s="1"/>
  <c r="F163" i="1"/>
  <c r="G163" i="1" s="1"/>
  <c r="H163" i="1" s="1"/>
  <c r="I163" i="1" s="1"/>
  <c r="J163" i="1" s="1"/>
  <c r="F164" i="1"/>
  <c r="G164" i="1" s="1"/>
  <c r="H164" i="1" s="1"/>
  <c r="I164" i="1" s="1"/>
  <c r="J164" i="1" s="1"/>
  <c r="F165" i="1"/>
  <c r="G165" i="1" s="1"/>
  <c r="H165" i="1" s="1"/>
  <c r="I165" i="1" s="1"/>
  <c r="J165" i="1" s="1"/>
  <c r="F166" i="1"/>
  <c r="G166" i="1" s="1"/>
  <c r="H166" i="1" s="1"/>
  <c r="I166" i="1" s="1"/>
  <c r="J166" i="1" s="1"/>
  <c r="F167" i="1"/>
  <c r="G167" i="1" s="1"/>
  <c r="H167" i="1" s="1"/>
  <c r="I167" i="1" s="1"/>
  <c r="J167" i="1" s="1"/>
  <c r="F168" i="1"/>
  <c r="G168" i="1" s="1"/>
  <c r="H168" i="1" s="1"/>
  <c r="I168" i="1" s="1"/>
  <c r="J168" i="1" s="1"/>
  <c r="F169" i="1"/>
  <c r="G169" i="1" s="1"/>
  <c r="H169" i="1" s="1"/>
  <c r="I169" i="1" s="1"/>
  <c r="J169" i="1" s="1"/>
  <c r="F170" i="1"/>
  <c r="G170" i="1" s="1"/>
  <c r="H170" i="1" s="1"/>
  <c r="I170" i="1" s="1"/>
  <c r="J170" i="1" s="1"/>
  <c r="F171" i="1"/>
  <c r="G171" i="1" s="1"/>
  <c r="H171" i="1" s="1"/>
  <c r="I171" i="1" s="1"/>
  <c r="J171" i="1" s="1"/>
  <c r="F182" i="1"/>
  <c r="F183" i="1"/>
  <c r="F186" i="1"/>
  <c r="F187" i="1"/>
  <c r="F188" i="1"/>
  <c r="F189" i="1"/>
  <c r="F85" i="1"/>
  <c r="G85" i="1" s="1"/>
  <c r="H85" i="1" s="1"/>
  <c r="I85" i="1" s="1"/>
  <c r="J85" i="1" s="1"/>
  <c r="F86" i="1"/>
  <c r="G86" i="1" s="1"/>
  <c r="H86" i="1" s="1"/>
  <c r="I86" i="1" s="1"/>
  <c r="J86" i="1" s="1"/>
  <c r="F87" i="1"/>
  <c r="G87" i="1" s="1"/>
  <c r="H87" i="1" s="1"/>
  <c r="I87" i="1" s="1"/>
  <c r="J87" i="1" s="1"/>
  <c r="F88" i="1"/>
  <c r="G88" i="1" s="1"/>
  <c r="H88" i="1" s="1"/>
  <c r="I88" i="1" s="1"/>
  <c r="J88" i="1" s="1"/>
  <c r="F89" i="1"/>
  <c r="G89" i="1" s="1"/>
  <c r="H89" i="1" s="1"/>
  <c r="I89" i="1" s="1"/>
  <c r="J89" i="1" s="1"/>
  <c r="F99" i="1"/>
  <c r="F100" i="1"/>
  <c r="G100" i="1" s="1"/>
  <c r="F101" i="1"/>
  <c r="F102" i="1"/>
  <c r="G102" i="1" s="1"/>
  <c r="F103" i="1"/>
  <c r="G103" i="1" s="1"/>
  <c r="F104" i="1"/>
  <c r="F105" i="1"/>
  <c r="F106" i="1"/>
  <c r="F51" i="1"/>
  <c r="F52" i="1"/>
  <c r="G52" i="1" s="1"/>
  <c r="H52" i="1" s="1"/>
  <c r="I52" i="1" s="1"/>
  <c r="J52" i="1" s="1"/>
  <c r="F53" i="1"/>
  <c r="G53" i="1" s="1"/>
  <c r="H53" i="1" s="1"/>
  <c r="I53" i="1" s="1"/>
  <c r="J53" i="1" s="1"/>
  <c r="F54" i="1"/>
  <c r="G54" i="1" s="1"/>
  <c r="H54" i="1" s="1"/>
  <c r="I54" i="1" s="1"/>
  <c r="J54" i="1" s="1"/>
  <c r="F55" i="1"/>
  <c r="G55" i="1" s="1"/>
  <c r="H55" i="1" s="1"/>
  <c r="I55" i="1" s="1"/>
  <c r="J55" i="1" s="1"/>
  <c r="F8" i="1"/>
  <c r="F198" i="1" s="1"/>
  <c r="F9" i="1"/>
  <c r="G9" i="1" s="1"/>
  <c r="H9" i="1" s="1"/>
  <c r="I9" i="1" s="1"/>
  <c r="J9" i="1" s="1"/>
  <c r="G7" i="1"/>
  <c r="C51" i="3"/>
  <c r="C52" i="3"/>
  <c r="C53" i="3"/>
  <c r="C54" i="3"/>
  <c r="F51" i="2"/>
  <c r="F201" i="2" s="1"/>
  <c r="F52" i="2"/>
  <c r="G52" i="2" s="1"/>
  <c r="F53" i="2"/>
  <c r="F54" i="2"/>
  <c r="G54" i="2" s="1"/>
  <c r="C8" i="3"/>
  <c r="F8" i="2"/>
  <c r="G8" i="2" l="1"/>
  <c r="G197" i="2" s="1"/>
  <c r="F197" i="2"/>
  <c r="G51" i="1"/>
  <c r="F202" i="1"/>
  <c r="H103" i="1"/>
  <c r="H102" i="1"/>
  <c r="H100" i="1"/>
  <c r="G189" i="1"/>
  <c r="G188" i="1"/>
  <c r="G187" i="1"/>
  <c r="G186" i="1"/>
  <c r="G106" i="1"/>
  <c r="G105" i="1"/>
  <c r="G104" i="1"/>
  <c r="G101" i="1"/>
  <c r="G99" i="1"/>
  <c r="G183" i="1"/>
  <c r="D180" i="3"/>
  <c r="G182" i="1"/>
  <c r="D179" i="3"/>
  <c r="G8" i="1"/>
  <c r="F46" i="1"/>
  <c r="F201" i="1" s="1"/>
  <c r="H7" i="1"/>
  <c r="G50" i="1"/>
  <c r="F80" i="1"/>
  <c r="F203" i="1" s="1"/>
  <c r="G84" i="1"/>
  <c r="F108" i="1"/>
  <c r="F204" i="1" s="1"/>
  <c r="G112" i="1"/>
  <c r="F193" i="1"/>
  <c r="G139" i="1"/>
  <c r="H139" i="1" s="1"/>
  <c r="I139" i="1" s="1"/>
  <c r="J139" i="1" s="1"/>
  <c r="D8" i="3"/>
  <c r="D52" i="3"/>
  <c r="D54" i="3"/>
  <c r="D53" i="3"/>
  <c r="D51" i="3"/>
  <c r="H54" i="2"/>
  <c r="I54" i="2" s="1"/>
  <c r="J54" i="2" s="1"/>
  <c r="H52" i="2"/>
  <c r="I52" i="2" s="1"/>
  <c r="J52" i="2" s="1"/>
  <c r="G53" i="2"/>
  <c r="H53" i="2" s="1"/>
  <c r="I53" i="2" s="1"/>
  <c r="J53" i="2" s="1"/>
  <c r="G51" i="2"/>
  <c r="H8" i="2"/>
  <c r="H51" i="2" l="1"/>
  <c r="G201" i="2"/>
  <c r="H8" i="1"/>
  <c r="H46" i="1" s="1"/>
  <c r="H201" i="1" s="1"/>
  <c r="G198" i="1"/>
  <c r="H51" i="1"/>
  <c r="G202" i="1"/>
  <c r="I8" i="2"/>
  <c r="H197" i="2"/>
  <c r="I102" i="1"/>
  <c r="I100" i="1"/>
  <c r="I103" i="1"/>
  <c r="H189" i="1"/>
  <c r="H188" i="1"/>
  <c r="H187" i="1"/>
  <c r="H186" i="1"/>
  <c r="H106" i="1"/>
  <c r="H105" i="1"/>
  <c r="H104" i="1"/>
  <c r="H101" i="1"/>
  <c r="H99" i="1"/>
  <c r="H182" i="1"/>
  <c r="E179" i="3"/>
  <c r="H183" i="1"/>
  <c r="E180" i="3"/>
  <c r="F48" i="1"/>
  <c r="F195" i="1"/>
  <c r="F205" i="1"/>
  <c r="F206" i="1" s="1"/>
  <c r="G46" i="1"/>
  <c r="G201" i="1" s="1"/>
  <c r="H84" i="1"/>
  <c r="G108" i="1"/>
  <c r="G204" i="1" s="1"/>
  <c r="I7" i="1"/>
  <c r="H112" i="1"/>
  <c r="G193" i="1"/>
  <c r="H50" i="1"/>
  <c r="G80" i="1"/>
  <c r="G203" i="1" s="1"/>
  <c r="G53" i="3"/>
  <c r="H53" i="3"/>
  <c r="E53" i="3"/>
  <c r="F53" i="3"/>
  <c r="E54" i="3"/>
  <c r="E52" i="3"/>
  <c r="E51" i="3"/>
  <c r="E8" i="3"/>
  <c r="F166" i="2"/>
  <c r="G166" i="2" s="1"/>
  <c r="M212" i="1"/>
  <c r="E227" i="1"/>
  <c r="F227" i="1"/>
  <c r="G227" i="1"/>
  <c r="H227" i="1"/>
  <c r="I227" i="1"/>
  <c r="J227" i="1"/>
  <c r="K227" i="1"/>
  <c r="L227" i="1"/>
  <c r="G112" i="2"/>
  <c r="F113" i="2"/>
  <c r="F114" i="2"/>
  <c r="G114" i="2" s="1"/>
  <c r="F115" i="2"/>
  <c r="G115" i="2" s="1"/>
  <c r="H115" i="2" s="1"/>
  <c r="I115" i="2" s="1"/>
  <c r="J115" i="2" s="1"/>
  <c r="F116" i="2"/>
  <c r="G116" i="2" s="1"/>
  <c r="F117" i="2"/>
  <c r="D117" i="3" s="1"/>
  <c r="F118" i="2"/>
  <c r="G118" i="2" s="1"/>
  <c r="H118" i="2" s="1"/>
  <c r="I118" i="2" s="1"/>
  <c r="J118" i="2" s="1"/>
  <c r="F119" i="2"/>
  <c r="G119" i="2" s="1"/>
  <c r="F120" i="2"/>
  <c r="G120" i="2" s="1"/>
  <c r="H120" i="2" s="1"/>
  <c r="I120" i="2" s="1"/>
  <c r="J120" i="2" s="1"/>
  <c r="F121" i="2"/>
  <c r="D121" i="3" s="1"/>
  <c r="F122" i="2"/>
  <c r="G122" i="2" s="1"/>
  <c r="H122" i="2" s="1"/>
  <c r="F123" i="2"/>
  <c r="G123" i="2" s="1"/>
  <c r="F124" i="2"/>
  <c r="G124" i="2" s="1"/>
  <c r="H124" i="2" s="1"/>
  <c r="I124" i="2" s="1"/>
  <c r="J124" i="2" s="1"/>
  <c r="F125" i="2"/>
  <c r="D125" i="3" s="1"/>
  <c r="F126" i="2"/>
  <c r="G126" i="2" s="1"/>
  <c r="H126" i="2" s="1"/>
  <c r="F127" i="2"/>
  <c r="G127" i="2" s="1"/>
  <c r="F128" i="2"/>
  <c r="G128" i="2" s="1"/>
  <c r="H128" i="2" s="1"/>
  <c r="I128" i="2" s="1"/>
  <c r="J128" i="2" s="1"/>
  <c r="F129" i="2"/>
  <c r="D129" i="3" s="1"/>
  <c r="F130" i="2"/>
  <c r="G130" i="2" s="1"/>
  <c r="H130" i="2" s="1"/>
  <c r="F131" i="2"/>
  <c r="D131" i="3" s="1"/>
  <c r="F132" i="2"/>
  <c r="G132" i="2" s="1"/>
  <c r="H132" i="2" s="1"/>
  <c r="I132" i="2" s="1"/>
  <c r="F133" i="2"/>
  <c r="G133" i="2" s="1"/>
  <c r="H133" i="2" s="1"/>
  <c r="I133" i="2" s="1"/>
  <c r="J133" i="2" s="1"/>
  <c r="F134" i="2"/>
  <c r="D134" i="3" s="1"/>
  <c r="F135" i="2"/>
  <c r="G135" i="2" s="1"/>
  <c r="H135" i="2" s="1"/>
  <c r="F136" i="2"/>
  <c r="G136" i="2" s="1"/>
  <c r="H136" i="2" s="1"/>
  <c r="I136" i="2" s="1"/>
  <c r="F137" i="2"/>
  <c r="G137" i="2" s="1"/>
  <c r="H137" i="2" s="1"/>
  <c r="I137" i="2" s="1"/>
  <c r="J137" i="2" s="1"/>
  <c r="F138" i="2"/>
  <c r="D138" i="3" s="1"/>
  <c r="F139" i="2"/>
  <c r="G139" i="2" s="1"/>
  <c r="H139" i="2" s="1"/>
  <c r="F141" i="2"/>
  <c r="G141" i="2" s="1"/>
  <c r="H141" i="2" s="1"/>
  <c r="I141" i="2" s="1"/>
  <c r="F142" i="2"/>
  <c r="G142" i="2" s="1"/>
  <c r="H142" i="2" s="1"/>
  <c r="I142" i="2" s="1"/>
  <c r="J142" i="2" s="1"/>
  <c r="F143" i="2"/>
  <c r="D142" i="3" s="1"/>
  <c r="F144" i="2"/>
  <c r="G144" i="2" s="1"/>
  <c r="H144" i="2" s="1"/>
  <c r="F145" i="2"/>
  <c r="G145" i="2" s="1"/>
  <c r="H145" i="2" s="1"/>
  <c r="I145" i="2" s="1"/>
  <c r="F146" i="2"/>
  <c r="G146" i="2" s="1"/>
  <c r="H146" i="2" s="1"/>
  <c r="I146" i="2" s="1"/>
  <c r="J146" i="2" s="1"/>
  <c r="F147" i="2"/>
  <c r="D146" i="3" s="1"/>
  <c r="F148" i="2"/>
  <c r="G148" i="2" s="1"/>
  <c r="H148" i="2" s="1"/>
  <c r="F149" i="2"/>
  <c r="G149" i="2" s="1"/>
  <c r="H149" i="2" s="1"/>
  <c r="I149" i="2" s="1"/>
  <c r="F150" i="2"/>
  <c r="G150" i="2" s="1"/>
  <c r="H150" i="2" s="1"/>
  <c r="I150" i="2" s="1"/>
  <c r="J150" i="2" s="1"/>
  <c r="F151" i="2"/>
  <c r="D150" i="3" s="1"/>
  <c r="F152" i="2"/>
  <c r="G152" i="2" s="1"/>
  <c r="H152" i="2" s="1"/>
  <c r="I152" i="2" s="1"/>
  <c r="J152" i="2" s="1"/>
  <c r="F153" i="2"/>
  <c r="G153" i="2" s="1"/>
  <c r="H153" i="2" s="1"/>
  <c r="I153" i="2" s="1"/>
  <c r="J153" i="2" s="1"/>
  <c r="F156" i="2"/>
  <c r="G156" i="2" s="1"/>
  <c r="H156" i="2" s="1"/>
  <c r="I156" i="2" s="1"/>
  <c r="J156" i="2" s="1"/>
  <c r="H153" i="3" s="1"/>
  <c r="F157" i="2"/>
  <c r="D154" i="3" s="1"/>
  <c r="F158" i="2"/>
  <c r="G158" i="2" s="1"/>
  <c r="H158" i="2" s="1"/>
  <c r="I158" i="2" s="1"/>
  <c r="J158" i="2" s="1"/>
  <c r="H155" i="3" s="1"/>
  <c r="F159" i="2"/>
  <c r="G159" i="2" s="1"/>
  <c r="H159" i="2" s="1"/>
  <c r="I159" i="2" s="1"/>
  <c r="J159" i="2" s="1"/>
  <c r="F160" i="2"/>
  <c r="G160" i="2" s="1"/>
  <c r="H160" i="2" s="1"/>
  <c r="I160" i="2" s="1"/>
  <c r="J160" i="2" s="1"/>
  <c r="H157" i="3" s="1"/>
  <c r="F161" i="2"/>
  <c r="D158" i="3" s="1"/>
  <c r="F162" i="2"/>
  <c r="D159" i="3" s="1"/>
  <c r="F163" i="2"/>
  <c r="G163" i="2" s="1"/>
  <c r="H163" i="2" s="1"/>
  <c r="I163" i="2" s="1"/>
  <c r="J163" i="2" s="1"/>
  <c r="F164" i="2"/>
  <c r="D161" i="3" s="1"/>
  <c r="F165" i="2"/>
  <c r="D162" i="3" s="1"/>
  <c r="F167" i="2"/>
  <c r="D164" i="3" s="1"/>
  <c r="F168" i="2"/>
  <c r="G168" i="2" s="1"/>
  <c r="F169" i="2"/>
  <c r="D166" i="3" s="1"/>
  <c r="F170" i="2"/>
  <c r="G170" i="2" s="1"/>
  <c r="F171" i="2"/>
  <c r="D168" i="3" s="1"/>
  <c r="F186" i="2"/>
  <c r="F187" i="2"/>
  <c r="F188" i="2"/>
  <c r="D185" i="3" s="1"/>
  <c r="F189" i="2"/>
  <c r="G84" i="2"/>
  <c r="F85" i="2"/>
  <c r="D85" i="3" s="1"/>
  <c r="F86" i="2"/>
  <c r="D86" i="3" s="1"/>
  <c r="F87" i="2"/>
  <c r="D87" i="3" s="1"/>
  <c r="F88" i="2"/>
  <c r="G88" i="2" s="1"/>
  <c r="H88" i="2" s="1"/>
  <c r="I88" i="2" s="1"/>
  <c r="J88" i="2" s="1"/>
  <c r="F89" i="2"/>
  <c r="D89" i="3" s="1"/>
  <c r="F99" i="2"/>
  <c r="F100" i="2"/>
  <c r="F101" i="2"/>
  <c r="D101" i="3" s="1"/>
  <c r="F102" i="2"/>
  <c r="F103" i="2"/>
  <c r="F104" i="2"/>
  <c r="F105" i="2"/>
  <c r="D105" i="3" s="1"/>
  <c r="F106" i="2"/>
  <c r="D106" i="3" s="1"/>
  <c r="F9" i="2"/>
  <c r="F50" i="2"/>
  <c r="F55" i="2"/>
  <c r="G55" i="2" s="1"/>
  <c r="C163" i="3"/>
  <c r="C7" i="3"/>
  <c r="C9" i="3"/>
  <c r="F224" i="1"/>
  <c r="G224" i="1"/>
  <c r="H224" i="1"/>
  <c r="I224" i="1"/>
  <c r="J224" i="1"/>
  <c r="K224" i="1"/>
  <c r="E224" i="1"/>
  <c r="F220" i="1"/>
  <c r="G220" i="1"/>
  <c r="H220" i="1"/>
  <c r="I220" i="1"/>
  <c r="J220" i="1"/>
  <c r="K220" i="1"/>
  <c r="L220" i="1"/>
  <c r="E220" i="1"/>
  <c r="G212" i="1"/>
  <c r="H212" i="1"/>
  <c r="I212" i="1"/>
  <c r="J212" i="1"/>
  <c r="K212" i="1"/>
  <c r="L212" i="1"/>
  <c r="E212" i="1"/>
  <c r="F212" i="1"/>
  <c r="E48" i="1"/>
  <c r="E195" i="1"/>
  <c r="AD5" i="3"/>
  <c r="AC5" i="3"/>
  <c r="AB5" i="3"/>
  <c r="AA5" i="3"/>
  <c r="Z5" i="3"/>
  <c r="Y5" i="3"/>
  <c r="X5" i="3"/>
  <c r="W5" i="3"/>
  <c r="V5" i="3"/>
  <c r="U5" i="3"/>
  <c r="T5" i="3"/>
  <c r="S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P4" i="3"/>
  <c r="O4" i="3"/>
  <c r="N4" i="3"/>
  <c r="M4" i="3"/>
  <c r="L4" i="3"/>
  <c r="K4" i="3"/>
  <c r="I4" i="3"/>
  <c r="H4" i="3"/>
  <c r="G4" i="3"/>
  <c r="F4" i="3"/>
  <c r="E4" i="3"/>
  <c r="D4" i="3"/>
  <c r="C4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AF5" i="2"/>
  <c r="EQ5" i="2" s="1"/>
  <c r="AE5" i="2"/>
  <c r="EP5" i="2" s="1"/>
  <c r="AD5" i="2"/>
  <c r="EO5" i="2" s="1"/>
  <c r="AC5" i="2"/>
  <c r="EN5" i="2" s="1"/>
  <c r="AB5" i="2"/>
  <c r="EM5" i="2" s="1"/>
  <c r="AA5" i="2"/>
  <c r="EL5" i="2" s="1"/>
  <c r="Z5" i="2"/>
  <c r="EK5" i="2" s="1"/>
  <c r="Y5" i="2"/>
  <c r="EJ5" i="2" s="1"/>
  <c r="X5" i="2"/>
  <c r="EI5" i="2" s="1"/>
  <c r="W5" i="2"/>
  <c r="EH5" i="2" s="1"/>
  <c r="V5" i="2"/>
  <c r="AZ5" i="2" s="1"/>
  <c r="U5" i="2"/>
  <c r="DD5" i="2" s="1"/>
  <c r="T5" i="2"/>
  <c r="EE5" i="2" s="1"/>
  <c r="R5" i="2"/>
  <c r="EC5" i="2" s="1"/>
  <c r="Q5" i="2"/>
  <c r="EB5" i="2" s="1"/>
  <c r="P5" i="2"/>
  <c r="EA5" i="2" s="1"/>
  <c r="O5" i="2"/>
  <c r="DZ5" i="2" s="1"/>
  <c r="N5" i="2"/>
  <c r="DY5" i="2" s="1"/>
  <c r="M5" i="2"/>
  <c r="AQ5" i="2" s="1"/>
  <c r="L5" i="2"/>
  <c r="CU5" i="2" s="1"/>
  <c r="K5" i="2"/>
  <c r="DV5" i="2" s="1"/>
  <c r="J5" i="2"/>
  <c r="DU5" i="2" s="1"/>
  <c r="I5" i="2"/>
  <c r="DT5" i="2" s="1"/>
  <c r="H5" i="2"/>
  <c r="DS5" i="2" s="1"/>
  <c r="G5" i="2"/>
  <c r="DR5" i="2" s="1"/>
  <c r="F5" i="2"/>
  <c r="DQ5" i="2" s="1"/>
  <c r="E5" i="2"/>
  <c r="AF4" i="2"/>
  <c r="BJ4" i="2" s="1"/>
  <c r="AE4" i="2"/>
  <c r="EP4" i="2" s="1"/>
  <c r="AD4" i="2"/>
  <c r="EO4" i="2" s="1"/>
  <c r="AC4" i="2"/>
  <c r="DL4" i="2" s="1"/>
  <c r="AB4" i="2"/>
  <c r="BF4" i="2" s="1"/>
  <c r="AA4" i="2"/>
  <c r="EL4" i="2" s="1"/>
  <c r="Z4" i="2"/>
  <c r="EK4" i="2" s="1"/>
  <c r="Y4" i="2"/>
  <c r="BC4" i="2" s="1"/>
  <c r="X4" i="2"/>
  <c r="BB4" i="2" s="1"/>
  <c r="W4" i="2"/>
  <c r="EH4" i="2" s="1"/>
  <c r="V4" i="2"/>
  <c r="EG4" i="2" s="1"/>
  <c r="U4" i="2"/>
  <c r="CB4" i="2" s="1"/>
  <c r="T4" i="2"/>
  <c r="AX4" i="2" s="1"/>
  <c r="R4" i="2"/>
  <c r="Q4" i="2"/>
  <c r="CZ4" i="2" s="1"/>
  <c r="P4" i="2"/>
  <c r="EA4" i="2" s="1"/>
  <c r="O4" i="2"/>
  <c r="AS4" i="2" s="1"/>
  <c r="N4" i="2"/>
  <c r="DY4" i="2" s="1"/>
  <c r="DX4" i="2"/>
  <c r="L4" i="2"/>
  <c r="K4" i="2"/>
  <c r="J4" i="2"/>
  <c r="DU4" i="2" s="1"/>
  <c r="I4" i="2"/>
  <c r="CR4" i="2" s="1"/>
  <c r="H4" i="2"/>
  <c r="DS4" i="2" s="1"/>
  <c r="G4" i="2"/>
  <c r="AK4" i="2" s="1"/>
  <c r="F4" i="2"/>
  <c r="DQ4" i="2" s="1"/>
  <c r="E3" i="2"/>
  <c r="E4" i="2"/>
  <c r="AH4" i="1"/>
  <c r="AI4" i="1"/>
  <c r="AJ4" i="1"/>
  <c r="AK4" i="1"/>
  <c r="AL4" i="1"/>
  <c r="AO4" i="1"/>
  <c r="AP4" i="1"/>
  <c r="AQ4" i="1"/>
  <c r="AR4" i="1"/>
  <c r="AS4" i="1"/>
  <c r="AT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K4" i="1"/>
  <c r="BL4" i="1"/>
  <c r="BM4" i="1"/>
  <c r="BN4" i="1"/>
  <c r="BO4" i="1"/>
  <c r="BP4" i="1"/>
  <c r="BR4" i="1"/>
  <c r="BS4" i="1"/>
  <c r="BT4" i="1"/>
  <c r="BU4" i="1"/>
  <c r="BV4" i="1"/>
  <c r="BW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M4" i="1"/>
  <c r="CN4" i="1"/>
  <c r="CO4" i="1"/>
  <c r="CP4" i="1"/>
  <c r="CQ4" i="1"/>
  <c r="CR4" i="1"/>
  <c r="CT4" i="1"/>
  <c r="CU4" i="1"/>
  <c r="CV4" i="1"/>
  <c r="CW4" i="1"/>
  <c r="CX4" i="1"/>
  <c r="CY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AH5" i="1"/>
  <c r="AI5" i="1"/>
  <c r="AJ5" i="1"/>
  <c r="AK5" i="1"/>
  <c r="AL5" i="1"/>
  <c r="AM5" i="1"/>
  <c r="AN5" i="1"/>
  <c r="AO5" i="1"/>
  <c r="AP5" i="1"/>
  <c r="AQ5" i="1"/>
  <c r="AR5" i="1"/>
  <c r="AS5" i="1"/>
  <c r="AV5" i="1"/>
  <c r="AW5" i="1"/>
  <c r="AX5" i="1"/>
  <c r="AY5" i="1"/>
  <c r="AZ5" i="1"/>
  <c r="BA5" i="1"/>
  <c r="BB5" i="1"/>
  <c r="BC5" i="1"/>
  <c r="BD5" i="1"/>
  <c r="BE5" i="1"/>
  <c r="BF5" i="1"/>
  <c r="BG5" i="1"/>
  <c r="BK5" i="1"/>
  <c r="BL5" i="1"/>
  <c r="BM5" i="1"/>
  <c r="BN5" i="1"/>
  <c r="BO5" i="1"/>
  <c r="BP5" i="1"/>
  <c r="BQ5" i="1"/>
  <c r="BR5" i="1"/>
  <c r="BS5" i="1"/>
  <c r="BT5" i="1"/>
  <c r="BU5" i="1"/>
  <c r="BV5" i="1"/>
  <c r="BY5" i="1"/>
  <c r="BZ5" i="1"/>
  <c r="CA5" i="1"/>
  <c r="CB5" i="1"/>
  <c r="CC5" i="1"/>
  <c r="CD5" i="1"/>
  <c r="CE5" i="1"/>
  <c r="CF5" i="1"/>
  <c r="CG5" i="1"/>
  <c r="CH5" i="1"/>
  <c r="CI5" i="1"/>
  <c r="CJ5" i="1"/>
  <c r="CM5" i="1"/>
  <c r="CN5" i="1"/>
  <c r="CO5" i="1"/>
  <c r="CP5" i="1"/>
  <c r="CQ5" i="1"/>
  <c r="CR5" i="1"/>
  <c r="CS5" i="1"/>
  <c r="CT5" i="1"/>
  <c r="CU5" i="1"/>
  <c r="CV5" i="1"/>
  <c r="CW5" i="1"/>
  <c r="CX5" i="1"/>
  <c r="DA5" i="1"/>
  <c r="DB5" i="1"/>
  <c r="DC5" i="1"/>
  <c r="DD5" i="1"/>
  <c r="DE5" i="1"/>
  <c r="DF5" i="1"/>
  <c r="DG5" i="1"/>
  <c r="DH5" i="1"/>
  <c r="DI5" i="1"/>
  <c r="DJ5" i="1"/>
  <c r="DK5" i="1"/>
  <c r="DL5" i="1"/>
  <c r="E82" i="1"/>
  <c r="F82" i="1"/>
  <c r="E110" i="1"/>
  <c r="F110" i="1"/>
  <c r="C50" i="3"/>
  <c r="C55" i="3"/>
  <c r="C84" i="3"/>
  <c r="D84" i="3"/>
  <c r="C85" i="3"/>
  <c r="C86" i="3"/>
  <c r="C87" i="3"/>
  <c r="C88" i="3"/>
  <c r="C89" i="3"/>
  <c r="C112" i="3"/>
  <c r="D112" i="3"/>
  <c r="C113" i="3"/>
  <c r="C114" i="3"/>
  <c r="C115" i="3"/>
  <c r="C116" i="3"/>
  <c r="C117" i="3"/>
  <c r="C118" i="3"/>
  <c r="C119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4" i="3"/>
  <c r="C165" i="3"/>
  <c r="C166" i="3"/>
  <c r="C167" i="3"/>
  <c r="C168" i="3"/>
  <c r="I51" i="2" l="1"/>
  <c r="H201" i="2"/>
  <c r="I8" i="1"/>
  <c r="H198" i="1"/>
  <c r="I51" i="1"/>
  <c r="H202" i="1"/>
  <c r="J8" i="2"/>
  <c r="J197" i="2" s="1"/>
  <c r="I197" i="2"/>
  <c r="G100" i="2"/>
  <c r="E100" i="3" s="1"/>
  <c r="D100" i="3"/>
  <c r="G103" i="2"/>
  <c r="H103" i="2" s="1"/>
  <c r="D103" i="3"/>
  <c r="G102" i="2"/>
  <c r="E102" i="3" s="1"/>
  <c r="D102" i="3"/>
  <c r="E103" i="3"/>
  <c r="J100" i="1"/>
  <c r="J103" i="1"/>
  <c r="J102" i="1"/>
  <c r="G189" i="2"/>
  <c r="D186" i="3"/>
  <c r="G187" i="2"/>
  <c r="D184" i="3"/>
  <c r="G186" i="2"/>
  <c r="D183" i="3"/>
  <c r="G104" i="2"/>
  <c r="E104" i="3" s="1"/>
  <c r="D104" i="3"/>
  <c r="G99" i="2"/>
  <c r="E99" i="3" s="1"/>
  <c r="D99" i="3"/>
  <c r="I189" i="1"/>
  <c r="I188" i="1"/>
  <c r="I187" i="1"/>
  <c r="I186" i="1"/>
  <c r="I106" i="1"/>
  <c r="I105" i="1"/>
  <c r="I104" i="1"/>
  <c r="I101" i="1"/>
  <c r="I99" i="1"/>
  <c r="C108" i="3"/>
  <c r="C196" i="3" s="1"/>
  <c r="I183" i="1"/>
  <c r="F180" i="3"/>
  <c r="I182" i="1"/>
  <c r="F179" i="3"/>
  <c r="G195" i="1"/>
  <c r="G205" i="1"/>
  <c r="G206" i="1" s="1"/>
  <c r="H48" i="1"/>
  <c r="G48" i="1"/>
  <c r="D113" i="3"/>
  <c r="F193" i="2"/>
  <c r="D190" i="3" s="1"/>
  <c r="AP4" i="2"/>
  <c r="BS4" i="2"/>
  <c r="DW4" i="2"/>
  <c r="CU4" i="2"/>
  <c r="G153" i="3"/>
  <c r="E153" i="3"/>
  <c r="F157" i="3"/>
  <c r="D133" i="3"/>
  <c r="D157" i="3"/>
  <c r="D141" i="3"/>
  <c r="E157" i="3"/>
  <c r="F153" i="3"/>
  <c r="D137" i="3"/>
  <c r="G157" i="3"/>
  <c r="D153" i="3"/>
  <c r="D145" i="3"/>
  <c r="G151" i="3"/>
  <c r="D116" i="3"/>
  <c r="D123" i="3"/>
  <c r="E135" i="3"/>
  <c r="D155" i="3"/>
  <c r="C189" i="3"/>
  <c r="C80" i="3"/>
  <c r="C195" i="3" s="1"/>
  <c r="C46" i="3"/>
  <c r="I50" i="1"/>
  <c r="H80" i="1"/>
  <c r="H203" i="1" s="1"/>
  <c r="J7" i="1"/>
  <c r="BR46" i="2" s="1"/>
  <c r="BR200" i="2" s="1"/>
  <c r="I112" i="1"/>
  <c r="H193" i="1"/>
  <c r="I84" i="1"/>
  <c r="H108" i="1"/>
  <c r="H204" i="1" s="1"/>
  <c r="D50" i="3"/>
  <c r="F80" i="2"/>
  <c r="F202" i="2" s="1"/>
  <c r="G9" i="2"/>
  <c r="H9" i="2" s="1"/>
  <c r="I9" i="2" s="1"/>
  <c r="J9" i="2" s="1"/>
  <c r="F46" i="2"/>
  <c r="H160" i="3"/>
  <c r="F156" i="3"/>
  <c r="E144" i="3"/>
  <c r="D160" i="3"/>
  <c r="D124" i="3"/>
  <c r="E152" i="3"/>
  <c r="G155" i="3"/>
  <c r="D119" i="3"/>
  <c r="D143" i="3"/>
  <c r="D147" i="3"/>
  <c r="F155" i="3"/>
  <c r="E151" i="3"/>
  <c r="D139" i="3"/>
  <c r="E143" i="3"/>
  <c r="E147" i="3"/>
  <c r="F151" i="3"/>
  <c r="D88" i="3"/>
  <c r="E155" i="3"/>
  <c r="H151" i="3"/>
  <c r="D151" i="3"/>
  <c r="D114" i="3"/>
  <c r="D127" i="3"/>
  <c r="D135" i="3"/>
  <c r="E139" i="3"/>
  <c r="D9" i="3"/>
  <c r="G86" i="2"/>
  <c r="H86" i="2" s="1"/>
  <c r="F108" i="2"/>
  <c r="AO4" i="2"/>
  <c r="F118" i="3"/>
  <c r="G115" i="3"/>
  <c r="D130" i="3"/>
  <c r="E122" i="3"/>
  <c r="D126" i="3"/>
  <c r="G118" i="3"/>
  <c r="H115" i="3"/>
  <c r="D115" i="3"/>
  <c r="D122" i="3"/>
  <c r="E118" i="3"/>
  <c r="F115" i="3"/>
  <c r="E126" i="3"/>
  <c r="E130" i="3"/>
  <c r="D167" i="3"/>
  <c r="H118" i="3"/>
  <c r="D118" i="3"/>
  <c r="E115" i="3"/>
  <c r="M220" i="1"/>
  <c r="BY5" i="2"/>
  <c r="DA5" i="2"/>
  <c r="AV5" i="2"/>
  <c r="F148" i="3"/>
  <c r="F132" i="3"/>
  <c r="D140" i="3"/>
  <c r="G160" i="3"/>
  <c r="E156" i="3"/>
  <c r="H152" i="3"/>
  <c r="D152" i="3"/>
  <c r="D128" i="3"/>
  <c r="D136" i="3"/>
  <c r="E140" i="3"/>
  <c r="F144" i="3"/>
  <c r="F160" i="3"/>
  <c r="H156" i="3"/>
  <c r="D156" i="3"/>
  <c r="G152" i="3"/>
  <c r="D132" i="3"/>
  <c r="E136" i="3"/>
  <c r="F140" i="3"/>
  <c r="D148" i="3"/>
  <c r="D163" i="3"/>
  <c r="D165" i="3"/>
  <c r="E160" i="3"/>
  <c r="G156" i="3"/>
  <c r="F152" i="3"/>
  <c r="D55" i="3"/>
  <c r="D120" i="3"/>
  <c r="E132" i="3"/>
  <c r="F136" i="3"/>
  <c r="D144" i="3"/>
  <c r="E148" i="3"/>
  <c r="ED4" i="2"/>
  <c r="CK5" i="2"/>
  <c r="DB4" i="2"/>
  <c r="BZ4" i="2"/>
  <c r="EC4" i="2"/>
  <c r="AW4" i="2"/>
  <c r="DC4" i="2"/>
  <c r="AE212" i="1"/>
  <c r="W212" i="1"/>
  <c r="DE5" i="2"/>
  <c r="CC4" i="2"/>
  <c r="BD5" i="2"/>
  <c r="DX5" i="2"/>
  <c r="BP5" i="2"/>
  <c r="BG5" i="2"/>
  <c r="DH4" i="2"/>
  <c r="BS5" i="2"/>
  <c r="CY4" i="2"/>
  <c r="EF4" i="2"/>
  <c r="EN4" i="2"/>
  <c r="DT4" i="2"/>
  <c r="M224" i="1"/>
  <c r="BO4" i="2"/>
  <c r="CQ4" i="2"/>
  <c r="CV4" i="2"/>
  <c r="DG4" i="2"/>
  <c r="EI4" i="2"/>
  <c r="D149" i="3"/>
  <c r="AZ4" i="2"/>
  <c r="DM4" i="2"/>
  <c r="AM5" i="2"/>
  <c r="BH5" i="2"/>
  <c r="BT5" i="2"/>
  <c r="CV5" i="2"/>
  <c r="DM5" i="2"/>
  <c r="BH4" i="2"/>
  <c r="BT4" i="2"/>
  <c r="AU5" i="2"/>
  <c r="CC5" i="2"/>
  <c r="CZ5" i="2"/>
  <c r="C211" i="1"/>
  <c r="AQ4" i="2"/>
  <c r="BP4" i="2"/>
  <c r="CK4" i="2"/>
  <c r="DI4" i="2"/>
  <c r="EB4" i="2"/>
  <c r="CR5" i="2"/>
  <c r="DI5" i="2"/>
  <c r="EG5" i="2"/>
  <c r="H119" i="2"/>
  <c r="E119" i="3"/>
  <c r="EM4" i="2"/>
  <c r="C214" i="1"/>
  <c r="C210" i="1"/>
  <c r="AF212" i="1"/>
  <c r="AB212" i="1"/>
  <c r="X212" i="1"/>
  <c r="H127" i="2"/>
  <c r="E127" i="3"/>
  <c r="AU4" i="2"/>
  <c r="BX4" i="2"/>
  <c r="CX4" i="2"/>
  <c r="DE4" i="2"/>
  <c r="DK4" i="2"/>
  <c r="CG5" i="2"/>
  <c r="CT5" i="2"/>
  <c r="DC5" i="2"/>
  <c r="DK5" i="2"/>
  <c r="AM4" i="2"/>
  <c r="BD4" i="2"/>
  <c r="CG4" i="2"/>
  <c r="EE4" i="2"/>
  <c r="EQ4" i="2"/>
  <c r="BX5" i="2"/>
  <c r="CP5" i="2"/>
  <c r="CX5" i="2"/>
  <c r="DG5" i="2"/>
  <c r="DO5" i="2"/>
  <c r="H114" i="2"/>
  <c r="E114" i="3"/>
  <c r="H170" i="2"/>
  <c r="E167" i="3"/>
  <c r="BU4" i="2"/>
  <c r="CO5" i="2"/>
  <c r="T212" i="1"/>
  <c r="O212" i="1"/>
  <c r="R212" i="1"/>
  <c r="CT4" i="2"/>
  <c r="DO4" i="2"/>
  <c r="DZ4" i="2"/>
  <c r="N212" i="1"/>
  <c r="CP4" i="2"/>
  <c r="C223" i="1"/>
  <c r="C218" i="1"/>
  <c r="H168" i="2"/>
  <c r="E165" i="3"/>
  <c r="H123" i="2"/>
  <c r="E123" i="3"/>
  <c r="H116" i="2"/>
  <c r="E116" i="3"/>
  <c r="H112" i="2"/>
  <c r="E112" i="3"/>
  <c r="G131" i="2"/>
  <c r="AY4" i="2"/>
  <c r="BG4" i="2"/>
  <c r="BW4" i="2"/>
  <c r="CF4" i="2"/>
  <c r="CL4" i="2"/>
  <c r="DD4" i="2"/>
  <c r="EJ4" i="2"/>
  <c r="CJ5" i="2"/>
  <c r="DF5" i="2"/>
  <c r="DL5" i="2"/>
  <c r="AL4" i="2"/>
  <c r="AT4" i="2"/>
  <c r="CJ4" i="2"/>
  <c r="F52" i="3"/>
  <c r="F51" i="3"/>
  <c r="F54" i="3"/>
  <c r="E88" i="3"/>
  <c r="C219" i="1"/>
  <c r="AC212" i="1"/>
  <c r="Y212" i="1"/>
  <c r="U212" i="1"/>
  <c r="P212" i="1"/>
  <c r="AA212" i="1"/>
  <c r="D7" i="3"/>
  <c r="BQ4" i="2"/>
  <c r="CH4" i="2"/>
  <c r="BM4" i="2"/>
  <c r="CD4" i="2"/>
  <c r="CO4" i="2"/>
  <c r="CS4" i="2"/>
  <c r="CW4" i="2"/>
  <c r="DA4" i="2"/>
  <c r="DF4" i="2"/>
  <c r="DJ4" i="2"/>
  <c r="DN4" i="2"/>
  <c r="CD5" i="2"/>
  <c r="CL5" i="2"/>
  <c r="CW5" i="2"/>
  <c r="BY4" i="2"/>
  <c r="BM5" i="2"/>
  <c r="BU5" i="2"/>
  <c r="CS5" i="2"/>
  <c r="DJ5" i="2"/>
  <c r="DN5" i="2"/>
  <c r="H55" i="2"/>
  <c r="I55" i="2" s="1"/>
  <c r="E55" i="3"/>
  <c r="DV4" i="2"/>
  <c r="F8" i="3"/>
  <c r="DR4" i="2"/>
  <c r="AP5" i="2"/>
  <c r="AY5" i="2"/>
  <c r="BO5" i="2"/>
  <c r="CF5" i="2"/>
  <c r="DW5" i="2"/>
  <c r="EF5" i="2"/>
  <c r="CB5" i="2"/>
  <c r="CQ5" i="2"/>
  <c r="CY5" i="2"/>
  <c r="DH5" i="2"/>
  <c r="AL5" i="2"/>
  <c r="AT5" i="2"/>
  <c r="BC5" i="2"/>
  <c r="BQ5" i="2"/>
  <c r="BW5" i="2"/>
  <c r="CH5" i="2"/>
  <c r="H84" i="2"/>
  <c r="E84" i="3"/>
  <c r="F88" i="3"/>
  <c r="G105" i="2"/>
  <c r="G85" i="2"/>
  <c r="G169" i="2"/>
  <c r="G101" i="2"/>
  <c r="E101" i="3" s="1"/>
  <c r="G50" i="2"/>
  <c r="G167" i="2"/>
  <c r="G165" i="2"/>
  <c r="G164" i="2"/>
  <c r="G89" i="2"/>
  <c r="H89" i="2" s="1"/>
  <c r="I89" i="2" s="1"/>
  <c r="J89" i="2" s="1"/>
  <c r="G87" i="2"/>
  <c r="G188" i="2"/>
  <c r="E185" i="3" s="1"/>
  <c r="G171" i="2"/>
  <c r="G162" i="2"/>
  <c r="G129" i="2"/>
  <c r="E129" i="3" s="1"/>
  <c r="G125" i="2"/>
  <c r="E125" i="3" s="1"/>
  <c r="G121" i="2"/>
  <c r="E121" i="3" s="1"/>
  <c r="G117" i="2"/>
  <c r="G113" i="2"/>
  <c r="M227" i="1"/>
  <c r="G161" i="2"/>
  <c r="G157" i="2"/>
  <c r="G151" i="2"/>
  <c r="E150" i="3" s="1"/>
  <c r="G147" i="2"/>
  <c r="E146" i="3" s="1"/>
  <c r="G143" i="2"/>
  <c r="H143" i="2" s="1"/>
  <c r="I143" i="2" s="1"/>
  <c r="J143" i="2" s="1"/>
  <c r="G138" i="2"/>
  <c r="E138" i="3" s="1"/>
  <c r="G134" i="2"/>
  <c r="E134" i="3" s="1"/>
  <c r="N220" i="1"/>
  <c r="G148" i="3"/>
  <c r="J149" i="2"/>
  <c r="G144" i="3"/>
  <c r="J145" i="2"/>
  <c r="G140" i="3"/>
  <c r="J141" i="2"/>
  <c r="G136" i="3"/>
  <c r="J136" i="2"/>
  <c r="G132" i="3"/>
  <c r="J132" i="2"/>
  <c r="F130" i="3"/>
  <c r="I130" i="2"/>
  <c r="J130" i="2" s="1"/>
  <c r="F126" i="3"/>
  <c r="I126" i="2"/>
  <c r="J126" i="2" s="1"/>
  <c r="F122" i="3"/>
  <c r="I122" i="2"/>
  <c r="J122" i="2" s="1"/>
  <c r="E128" i="3"/>
  <c r="E124" i="3"/>
  <c r="E120" i="3"/>
  <c r="F147" i="3"/>
  <c r="I148" i="2"/>
  <c r="J148" i="2" s="1"/>
  <c r="F143" i="3"/>
  <c r="I144" i="2"/>
  <c r="J144" i="2" s="1"/>
  <c r="F139" i="3"/>
  <c r="I139" i="2"/>
  <c r="J139" i="2" s="1"/>
  <c r="F135" i="3"/>
  <c r="I135" i="2"/>
  <c r="J135" i="2" s="1"/>
  <c r="H166" i="2"/>
  <c r="E163" i="3"/>
  <c r="E149" i="3"/>
  <c r="E145" i="3"/>
  <c r="E141" i="3"/>
  <c r="E137" i="3"/>
  <c r="E133" i="3"/>
  <c r="AD212" i="1"/>
  <c r="Z212" i="1"/>
  <c r="V212" i="1"/>
  <c r="Q212" i="1"/>
  <c r="AJ4" i="2"/>
  <c r="AN4" i="2"/>
  <c r="AR4" i="2"/>
  <c r="AV4" i="2"/>
  <c r="BA4" i="2"/>
  <c r="BE4" i="2"/>
  <c r="BI4" i="2"/>
  <c r="BN4" i="2"/>
  <c r="BR4" i="2"/>
  <c r="BV4" i="2"/>
  <c r="CA4" i="2"/>
  <c r="CE4" i="2"/>
  <c r="CI4" i="2"/>
  <c r="CM4" i="2"/>
  <c r="AJ5" i="2"/>
  <c r="AN5" i="2"/>
  <c r="AR5" i="2"/>
  <c r="BA5" i="2"/>
  <c r="BE5" i="2"/>
  <c r="BI5" i="2"/>
  <c r="BN5" i="2"/>
  <c r="BR5" i="2"/>
  <c r="BV5" i="2"/>
  <c r="CA5" i="2"/>
  <c r="CE5" i="2"/>
  <c r="CI5" i="2"/>
  <c r="CM5" i="2"/>
  <c r="AK5" i="2"/>
  <c r="AO5" i="2"/>
  <c r="AS5" i="2"/>
  <c r="AX5" i="2"/>
  <c r="BB5" i="2"/>
  <c r="BF5" i="2"/>
  <c r="BJ5" i="2"/>
  <c r="G7" i="2"/>
  <c r="G106" i="2"/>
  <c r="E106" i="3" s="1"/>
  <c r="J8" i="1" l="1"/>
  <c r="J198" i="1" s="1"/>
  <c r="I198" i="1"/>
  <c r="D47" i="3"/>
  <c r="F200" i="2"/>
  <c r="I46" i="1"/>
  <c r="I201" i="1" s="1"/>
  <c r="J51" i="1"/>
  <c r="J202" i="1" s="1"/>
  <c r="I202" i="1"/>
  <c r="J51" i="2"/>
  <c r="J201" i="2" s="1"/>
  <c r="I201" i="2"/>
  <c r="C194" i="3"/>
  <c r="C48" i="3"/>
  <c r="C197" i="3"/>
  <c r="C198" i="3" s="1"/>
  <c r="C191" i="3"/>
  <c r="H102" i="2"/>
  <c r="I102" i="2" s="1"/>
  <c r="H100" i="2"/>
  <c r="F100" i="3" s="1"/>
  <c r="H104" i="2"/>
  <c r="I104" i="2" s="1"/>
  <c r="G104" i="3" s="1"/>
  <c r="I103" i="2"/>
  <c r="F103" i="3"/>
  <c r="H99" i="2"/>
  <c r="I99" i="2" s="1"/>
  <c r="J99" i="2" s="1"/>
  <c r="D108" i="3"/>
  <c r="D196" i="3" s="1"/>
  <c r="H189" i="2"/>
  <c r="E186" i="3"/>
  <c r="H187" i="2"/>
  <c r="E184" i="3"/>
  <c r="H186" i="2"/>
  <c r="E183" i="3"/>
  <c r="H105" i="2"/>
  <c r="E105" i="3"/>
  <c r="J189" i="1"/>
  <c r="J188" i="1"/>
  <c r="J187" i="1"/>
  <c r="J186" i="1"/>
  <c r="J106" i="1"/>
  <c r="J105" i="1"/>
  <c r="J104" i="1"/>
  <c r="J101" i="1"/>
  <c r="J99" i="1"/>
  <c r="J182" i="1"/>
  <c r="H179" i="3" s="1"/>
  <c r="G179" i="3"/>
  <c r="J183" i="1"/>
  <c r="H180" i="3" s="1"/>
  <c r="G180" i="3"/>
  <c r="F48" i="2"/>
  <c r="F110" i="2"/>
  <c r="F203" i="2"/>
  <c r="F82" i="2"/>
  <c r="F195" i="2"/>
  <c r="F204" i="2"/>
  <c r="I48" i="1"/>
  <c r="H195" i="1"/>
  <c r="H205" i="1"/>
  <c r="H206" i="1" s="1"/>
  <c r="E86" i="3"/>
  <c r="G193" i="2"/>
  <c r="E190" i="3" s="1"/>
  <c r="D189" i="3"/>
  <c r="D46" i="3"/>
  <c r="D80" i="3"/>
  <c r="D195" i="3" s="1"/>
  <c r="J50" i="1"/>
  <c r="I80" i="1"/>
  <c r="I203" i="1" s="1"/>
  <c r="J84" i="1"/>
  <c r="I108" i="1"/>
  <c r="I204" i="1" s="1"/>
  <c r="J46" i="1"/>
  <c r="J201" i="1" s="1"/>
  <c r="J112" i="1"/>
  <c r="I193" i="1"/>
  <c r="H50" i="2"/>
  <c r="G80" i="2"/>
  <c r="G202" i="2" s="1"/>
  <c r="G46" i="2"/>
  <c r="G108" i="2"/>
  <c r="H134" i="2"/>
  <c r="I134" i="2" s="1"/>
  <c r="J134" i="2" s="1"/>
  <c r="C212" i="1"/>
  <c r="H138" i="2"/>
  <c r="I138" i="2" s="1"/>
  <c r="J138" i="2" s="1"/>
  <c r="I100" i="2"/>
  <c r="G100" i="3" s="1"/>
  <c r="E142" i="3"/>
  <c r="H125" i="2"/>
  <c r="I125" i="2" s="1"/>
  <c r="J125" i="2" s="1"/>
  <c r="H147" i="2"/>
  <c r="I147" i="2" s="1"/>
  <c r="J147" i="2" s="1"/>
  <c r="H151" i="2"/>
  <c r="I151" i="2" s="1"/>
  <c r="J151" i="2" s="1"/>
  <c r="H129" i="2"/>
  <c r="I129" i="2" s="1"/>
  <c r="J129" i="2" s="1"/>
  <c r="I119" i="2"/>
  <c r="F119" i="3"/>
  <c r="H121" i="2"/>
  <c r="F121" i="3" s="1"/>
  <c r="I127" i="2"/>
  <c r="F127" i="3"/>
  <c r="G135" i="3"/>
  <c r="G147" i="3"/>
  <c r="G143" i="3"/>
  <c r="I170" i="2"/>
  <c r="F167" i="3"/>
  <c r="I114" i="2"/>
  <c r="F114" i="3"/>
  <c r="G139" i="3"/>
  <c r="D212" i="1"/>
  <c r="I112" i="2"/>
  <c r="F112" i="3"/>
  <c r="I116" i="2"/>
  <c r="F116" i="3"/>
  <c r="I168" i="2"/>
  <c r="F165" i="3"/>
  <c r="H131" i="2"/>
  <c r="E131" i="3"/>
  <c r="I123" i="2"/>
  <c r="F123" i="3"/>
  <c r="G54" i="3"/>
  <c r="G51" i="3"/>
  <c r="G52" i="3"/>
  <c r="D220" i="1"/>
  <c r="C220" i="1"/>
  <c r="F55" i="3"/>
  <c r="G8" i="3"/>
  <c r="E9" i="3"/>
  <c r="H136" i="3"/>
  <c r="H161" i="2"/>
  <c r="E158" i="3"/>
  <c r="H87" i="2"/>
  <c r="E87" i="3"/>
  <c r="H148" i="3"/>
  <c r="H157" i="2"/>
  <c r="E154" i="3"/>
  <c r="H113" i="2"/>
  <c r="E113" i="3"/>
  <c r="H162" i="2"/>
  <c r="E159" i="3"/>
  <c r="H188" i="2"/>
  <c r="F185" i="3" s="1"/>
  <c r="H165" i="2"/>
  <c r="E162" i="3"/>
  <c r="H169" i="2"/>
  <c r="E166" i="3"/>
  <c r="G88" i="3"/>
  <c r="H101" i="2"/>
  <c r="F101" i="3" s="1"/>
  <c r="H85" i="2"/>
  <c r="E85" i="3"/>
  <c r="E89" i="3"/>
  <c r="G122" i="3"/>
  <c r="G126" i="3"/>
  <c r="G130" i="3"/>
  <c r="H132" i="3"/>
  <c r="H117" i="2"/>
  <c r="E117" i="3"/>
  <c r="H171" i="2"/>
  <c r="E168" i="3"/>
  <c r="H164" i="2"/>
  <c r="E161" i="3"/>
  <c r="H167" i="2"/>
  <c r="E164" i="3"/>
  <c r="F86" i="3"/>
  <c r="I86" i="2"/>
  <c r="J55" i="2"/>
  <c r="G55" i="3"/>
  <c r="I84" i="2"/>
  <c r="F84" i="3"/>
  <c r="F89" i="3"/>
  <c r="H106" i="2"/>
  <c r="F106" i="3" s="1"/>
  <c r="G82" i="1"/>
  <c r="E50" i="3"/>
  <c r="F9" i="3"/>
  <c r="I166" i="2"/>
  <c r="F163" i="3"/>
  <c r="G110" i="1"/>
  <c r="F142" i="3"/>
  <c r="H144" i="3"/>
  <c r="E7" i="3"/>
  <c r="H7" i="2"/>
  <c r="F133" i="3"/>
  <c r="F137" i="3"/>
  <c r="F141" i="3"/>
  <c r="F145" i="3"/>
  <c r="F149" i="3"/>
  <c r="F120" i="3"/>
  <c r="F124" i="3"/>
  <c r="F128" i="3"/>
  <c r="H140" i="3"/>
  <c r="H135" i="3"/>
  <c r="H139" i="3"/>
  <c r="H143" i="3"/>
  <c r="H147" i="3"/>
  <c r="H122" i="3"/>
  <c r="H126" i="3"/>
  <c r="H130" i="3"/>
  <c r="G142" i="3"/>
  <c r="F205" i="2" l="1"/>
  <c r="J104" i="2"/>
  <c r="E47" i="3"/>
  <c r="G200" i="2"/>
  <c r="G205" i="2" s="1"/>
  <c r="F102" i="3"/>
  <c r="D194" i="3"/>
  <c r="D48" i="3"/>
  <c r="D197" i="3"/>
  <c r="D191" i="3"/>
  <c r="F104" i="3"/>
  <c r="G99" i="3"/>
  <c r="H104" i="3"/>
  <c r="F99" i="3"/>
  <c r="H99" i="3"/>
  <c r="J103" i="2"/>
  <c r="H103" i="3" s="1"/>
  <c r="G103" i="3"/>
  <c r="J102" i="2"/>
  <c r="H102" i="3" s="1"/>
  <c r="G102" i="3"/>
  <c r="I189" i="2"/>
  <c r="F186" i="3"/>
  <c r="I187" i="2"/>
  <c r="F184" i="3"/>
  <c r="I186" i="2"/>
  <c r="F183" i="3"/>
  <c r="I105" i="2"/>
  <c r="F105" i="3"/>
  <c r="E108" i="3"/>
  <c r="E196" i="3" s="1"/>
  <c r="G195" i="2"/>
  <c r="G204" i="2"/>
  <c r="G110" i="2"/>
  <c r="G203" i="2"/>
  <c r="G82" i="2"/>
  <c r="G48" i="2"/>
  <c r="J48" i="1"/>
  <c r="I195" i="1"/>
  <c r="I205" i="1"/>
  <c r="I206" i="1" s="1"/>
  <c r="H193" i="2"/>
  <c r="F190" i="3" s="1"/>
  <c r="F134" i="3"/>
  <c r="E46" i="3"/>
  <c r="E189" i="3"/>
  <c r="E80" i="3"/>
  <c r="E195" i="3" s="1"/>
  <c r="J193" i="1"/>
  <c r="J108" i="1"/>
  <c r="J204" i="1" s="1"/>
  <c r="J80" i="1"/>
  <c r="J203" i="1" s="1"/>
  <c r="G146" i="3"/>
  <c r="H46" i="2"/>
  <c r="I50" i="2"/>
  <c r="H80" i="2"/>
  <c r="H202" i="2" s="1"/>
  <c r="H108" i="2"/>
  <c r="J112" i="2"/>
  <c r="G134" i="3"/>
  <c r="J100" i="2"/>
  <c r="H100" i="3" s="1"/>
  <c r="F146" i="3"/>
  <c r="G150" i="3"/>
  <c r="G125" i="3"/>
  <c r="F138" i="3"/>
  <c r="G138" i="3"/>
  <c r="F150" i="3"/>
  <c r="F125" i="3"/>
  <c r="F129" i="3"/>
  <c r="G129" i="3"/>
  <c r="G112" i="3"/>
  <c r="I121" i="2"/>
  <c r="G121" i="3" s="1"/>
  <c r="J119" i="2"/>
  <c r="G119" i="3"/>
  <c r="G127" i="3"/>
  <c r="J127" i="2"/>
  <c r="J170" i="2"/>
  <c r="G167" i="3"/>
  <c r="J114" i="2"/>
  <c r="G114" i="3"/>
  <c r="G123" i="3"/>
  <c r="J123" i="2"/>
  <c r="I131" i="2"/>
  <c r="F131" i="3"/>
  <c r="J116" i="2"/>
  <c r="G116" i="3"/>
  <c r="J168" i="2"/>
  <c r="G165" i="3"/>
  <c r="H51" i="3"/>
  <c r="H52" i="3"/>
  <c r="H54" i="3"/>
  <c r="H8" i="3"/>
  <c r="I167" i="2"/>
  <c r="F164" i="3"/>
  <c r="I171" i="2"/>
  <c r="F168" i="3"/>
  <c r="I85" i="2"/>
  <c r="F85" i="3"/>
  <c r="I101" i="2"/>
  <c r="G101" i="3" s="1"/>
  <c r="I169" i="2"/>
  <c r="F166" i="3"/>
  <c r="I162" i="2"/>
  <c r="F159" i="3"/>
  <c r="I113" i="2"/>
  <c r="F113" i="3"/>
  <c r="G89" i="3"/>
  <c r="H88" i="3"/>
  <c r="J86" i="2"/>
  <c r="G86" i="3"/>
  <c r="I164" i="2"/>
  <c r="F161" i="3"/>
  <c r="I165" i="2"/>
  <c r="F162" i="3"/>
  <c r="I188" i="2"/>
  <c r="G185" i="3" s="1"/>
  <c r="I87" i="2"/>
  <c r="F87" i="3"/>
  <c r="I161" i="2"/>
  <c r="F158" i="3"/>
  <c r="J84" i="2"/>
  <c r="G84" i="3"/>
  <c r="H55" i="3"/>
  <c r="I117" i="2"/>
  <c r="F117" i="3"/>
  <c r="I157" i="2"/>
  <c r="F154" i="3"/>
  <c r="H146" i="3"/>
  <c r="H110" i="1"/>
  <c r="H125" i="3"/>
  <c r="H129" i="3"/>
  <c r="G145" i="3"/>
  <c r="G137" i="3"/>
  <c r="H138" i="3"/>
  <c r="I110" i="1"/>
  <c r="G128" i="3"/>
  <c r="G120" i="3"/>
  <c r="I7" i="2"/>
  <c r="F7" i="3"/>
  <c r="G9" i="3"/>
  <c r="H142" i="3"/>
  <c r="H134" i="3"/>
  <c r="G149" i="3"/>
  <c r="G141" i="3"/>
  <c r="G133" i="3"/>
  <c r="H82" i="1"/>
  <c r="F50" i="3"/>
  <c r="I106" i="2"/>
  <c r="G106" i="3" s="1"/>
  <c r="H150" i="3"/>
  <c r="G124" i="3"/>
  <c r="J166" i="2"/>
  <c r="G163" i="3"/>
  <c r="F47" i="3" l="1"/>
  <c r="H200" i="2"/>
  <c r="D198" i="3"/>
  <c r="E194" i="3"/>
  <c r="E48" i="3"/>
  <c r="E197" i="3"/>
  <c r="E191" i="3"/>
  <c r="J189" i="2"/>
  <c r="H186" i="3" s="1"/>
  <c r="G186" i="3"/>
  <c r="J187" i="2"/>
  <c r="H184" i="3" s="1"/>
  <c r="G184" i="3"/>
  <c r="J186" i="2"/>
  <c r="H183" i="3" s="1"/>
  <c r="G183" i="3"/>
  <c r="J105" i="2"/>
  <c r="H105" i="3" s="1"/>
  <c r="G105" i="3"/>
  <c r="F108" i="3"/>
  <c r="H48" i="2"/>
  <c r="H110" i="2"/>
  <c r="H203" i="2"/>
  <c r="H82" i="2"/>
  <c r="H195" i="2"/>
  <c r="H204" i="2"/>
  <c r="J195" i="1"/>
  <c r="J205" i="1"/>
  <c r="J206" i="1" s="1"/>
  <c r="K8" i="2"/>
  <c r="K197" i="2" s="1"/>
  <c r="I193" i="2"/>
  <c r="G190" i="3" s="1"/>
  <c r="F189" i="3"/>
  <c r="F196" i="3"/>
  <c r="F80" i="3"/>
  <c r="F195" i="3" s="1"/>
  <c r="F46" i="3"/>
  <c r="H112" i="3"/>
  <c r="I80" i="2"/>
  <c r="I202" i="2" s="1"/>
  <c r="J50" i="2"/>
  <c r="I46" i="2"/>
  <c r="I108" i="2"/>
  <c r="J121" i="2"/>
  <c r="H121" i="3" s="1"/>
  <c r="H119" i="3"/>
  <c r="H127" i="3"/>
  <c r="H114" i="3"/>
  <c r="H167" i="3"/>
  <c r="H116" i="3"/>
  <c r="H165" i="3"/>
  <c r="J131" i="2"/>
  <c r="G131" i="3"/>
  <c r="H123" i="3"/>
  <c r="J157" i="2"/>
  <c r="G154" i="3"/>
  <c r="H84" i="3"/>
  <c r="J161" i="2"/>
  <c r="G158" i="3"/>
  <c r="J188" i="2"/>
  <c r="H185" i="3" s="1"/>
  <c r="H86" i="3"/>
  <c r="H89" i="3"/>
  <c r="J162" i="2"/>
  <c r="G159" i="3"/>
  <c r="J113" i="2"/>
  <c r="G113" i="3"/>
  <c r="J85" i="2"/>
  <c r="G85" i="3"/>
  <c r="J171" i="2"/>
  <c r="G168" i="3"/>
  <c r="J87" i="2"/>
  <c r="G87" i="3"/>
  <c r="J169" i="2"/>
  <c r="G166" i="3"/>
  <c r="J101" i="2"/>
  <c r="H101" i="3" s="1"/>
  <c r="J117" i="2"/>
  <c r="G117" i="3"/>
  <c r="J165" i="2"/>
  <c r="G162" i="3"/>
  <c r="J164" i="2"/>
  <c r="G161" i="3"/>
  <c r="J167" i="2"/>
  <c r="G164" i="3"/>
  <c r="J106" i="2"/>
  <c r="H106" i="3" s="1"/>
  <c r="H149" i="3"/>
  <c r="H163" i="3"/>
  <c r="H141" i="3"/>
  <c r="H9" i="3"/>
  <c r="J7" i="2"/>
  <c r="G7" i="3"/>
  <c r="H128" i="3"/>
  <c r="J110" i="1"/>
  <c r="H124" i="3"/>
  <c r="H133" i="3"/>
  <c r="H120" i="3"/>
  <c r="H145" i="3"/>
  <c r="I82" i="1"/>
  <c r="G50" i="3"/>
  <c r="H137" i="3"/>
  <c r="H205" i="2" l="1"/>
  <c r="G47" i="3"/>
  <c r="I200" i="2"/>
  <c r="I205" i="2" s="1"/>
  <c r="E198" i="3"/>
  <c r="F194" i="3"/>
  <c r="F48" i="3"/>
  <c r="F197" i="3"/>
  <c r="F191" i="3"/>
  <c r="G108" i="3"/>
  <c r="G196" i="3" s="1"/>
  <c r="I82" i="2"/>
  <c r="I110" i="2"/>
  <c r="I203" i="2"/>
  <c r="I48" i="2"/>
  <c r="I195" i="2"/>
  <c r="I204" i="2"/>
  <c r="K9" i="2"/>
  <c r="J193" i="2"/>
  <c r="H190" i="3" s="1"/>
  <c r="G189" i="3"/>
  <c r="G46" i="3"/>
  <c r="G80" i="3"/>
  <c r="G195" i="3" s="1"/>
  <c r="J80" i="2"/>
  <c r="J202" i="2" s="1"/>
  <c r="J46" i="2"/>
  <c r="J108" i="2"/>
  <c r="H131" i="3"/>
  <c r="H85" i="3"/>
  <c r="H164" i="3"/>
  <c r="H117" i="3"/>
  <c r="H158" i="3"/>
  <c r="H162" i="3"/>
  <c r="H166" i="3"/>
  <c r="H87" i="3"/>
  <c r="H168" i="3"/>
  <c r="H161" i="3"/>
  <c r="H113" i="3"/>
  <c r="H159" i="3"/>
  <c r="H154" i="3"/>
  <c r="J82" i="1"/>
  <c r="H50" i="3"/>
  <c r="H7" i="3"/>
  <c r="H47" i="3" l="1"/>
  <c r="J200" i="2"/>
  <c r="F198" i="3"/>
  <c r="G194" i="3"/>
  <c r="G48" i="3"/>
  <c r="G197" i="3"/>
  <c r="G191" i="3"/>
  <c r="H108" i="3"/>
  <c r="H196" i="3" s="1"/>
  <c r="J48" i="2"/>
  <c r="J82" i="2"/>
  <c r="J195" i="2"/>
  <c r="J204" i="2"/>
  <c r="J110" i="2"/>
  <c r="J203" i="2"/>
  <c r="AO193" i="2"/>
  <c r="AO204" i="2" s="1"/>
  <c r="AO80" i="2"/>
  <c r="AO202" i="2" s="1"/>
  <c r="K7" i="2"/>
  <c r="H189" i="3"/>
  <c r="H46" i="3"/>
  <c r="H80" i="3"/>
  <c r="H195" i="3" s="1"/>
  <c r="J205" i="2" l="1"/>
  <c r="G198" i="3"/>
  <c r="H194" i="3"/>
  <c r="H48" i="3"/>
  <c r="H197" i="3"/>
  <c r="H191" i="3"/>
  <c r="AO108" i="2"/>
  <c r="AO203" i="2" s="1"/>
  <c r="K46" i="2"/>
  <c r="K200" i="2" s="1"/>
  <c r="AO46" i="2"/>
  <c r="AO200" i="2" s="1"/>
  <c r="AO205" i="2" s="1"/>
  <c r="H198" i="3" l="1"/>
  <c r="K48" i="2"/>
  <c r="L224" i="1"/>
  <c r="N224" i="1"/>
  <c r="C222" i="1" l="1"/>
  <c r="C224" i="1" s="1"/>
  <c r="D224" i="1"/>
  <c r="R216" i="1" l="1"/>
  <c r="R227" i="1"/>
  <c r="O227" i="1"/>
  <c r="Q216" i="1"/>
  <c r="Q227" i="1"/>
  <c r="P227" i="1"/>
  <c r="P216" i="1"/>
  <c r="O216" i="1"/>
  <c r="S216" i="1"/>
  <c r="C215" i="1"/>
  <c r="N227" i="1"/>
  <c r="N216" i="1"/>
  <c r="C227" i="1" l="1"/>
  <c r="C216" i="1"/>
  <c r="S227" i="1"/>
  <c r="T216" i="1" l="1"/>
  <c r="T227" i="1"/>
  <c r="U227" i="1" l="1"/>
  <c r="U216" i="1"/>
  <c r="V227" i="1" l="1"/>
  <c r="V216" i="1"/>
  <c r="W216" i="1" l="1"/>
  <c r="W227" i="1"/>
  <c r="X227" i="1" l="1"/>
  <c r="X216" i="1"/>
  <c r="Y216" i="1" l="1"/>
  <c r="Y227" i="1"/>
  <c r="Z227" i="1" l="1"/>
  <c r="Z216" i="1"/>
  <c r="AA216" i="1" l="1"/>
  <c r="AA227" i="1"/>
  <c r="AB216" i="1" l="1"/>
  <c r="AB227" i="1"/>
  <c r="AC227" i="1" l="1"/>
  <c r="AC216" i="1"/>
  <c r="AD227" i="1" l="1"/>
  <c r="AD216" i="1"/>
  <c r="AE216" i="1" l="1"/>
  <c r="AE227" i="1"/>
  <c r="AF227" i="1" l="1"/>
  <c r="AF216" i="1"/>
  <c r="D216" i="1" l="1"/>
  <c r="D227" i="1"/>
  <c r="BP46" i="1"/>
  <c r="BP201" i="1" s="1"/>
  <c r="K168" i="2" l="1"/>
  <c r="K188" i="2"/>
  <c r="K186" i="2"/>
  <c r="K169" i="2"/>
  <c r="K171" i="2"/>
  <c r="K187" i="2"/>
  <c r="K189" i="2"/>
  <c r="K170" i="2" l="1"/>
  <c r="BP193" i="1"/>
  <c r="BP205" i="1" s="1"/>
  <c r="K119" i="2"/>
  <c r="K159" i="2"/>
  <c r="K115" i="2"/>
  <c r="K162" i="2"/>
  <c r="K147" i="2"/>
  <c r="K157" i="2"/>
  <c r="K128" i="2"/>
  <c r="K123" i="2"/>
  <c r="K127" i="2"/>
  <c r="K124" i="2"/>
  <c r="K146" i="2"/>
  <c r="K114" i="2"/>
  <c r="K163" i="2"/>
  <c r="K116" i="2"/>
  <c r="K160" i="2"/>
  <c r="K126" i="2"/>
  <c r="K144" i="2"/>
  <c r="K138" i="2"/>
  <c r="K143" i="2"/>
  <c r="K156" i="2"/>
  <c r="K153" i="2"/>
  <c r="K134" i="2"/>
  <c r="K158" i="2"/>
  <c r="K139" i="2"/>
  <c r="K141" i="2"/>
  <c r="K136" i="2"/>
  <c r="K137" i="2"/>
  <c r="K129" i="2"/>
  <c r="K133" i="2"/>
  <c r="K149" i="2"/>
  <c r="K120" i="2"/>
  <c r="K167" i="2"/>
  <c r="K151" i="2"/>
  <c r="K135" i="2"/>
  <c r="K122" i="2"/>
  <c r="K118" i="2"/>
  <c r="K131" i="2"/>
  <c r="K117" i="2"/>
  <c r="K142" i="2"/>
  <c r="K145" i="2"/>
  <c r="K165" i="2"/>
  <c r="K161" i="2"/>
  <c r="K152" i="2"/>
  <c r="K130" i="2"/>
  <c r="K166" i="2"/>
  <c r="K148" i="2"/>
  <c r="K132" i="2"/>
  <c r="K150" i="2" l="1"/>
  <c r="K164" i="2"/>
  <c r="K125" i="2"/>
  <c r="K121" i="2"/>
  <c r="K113" i="2"/>
  <c r="BR193" i="2"/>
  <c r="BR204" i="2" s="1"/>
  <c r="K112" i="2"/>
  <c r="K193" i="2" l="1"/>
  <c r="K112" i="1"/>
  <c r="K195" i="2" l="1"/>
  <c r="K204" i="2"/>
  <c r="I112" i="3"/>
  <c r="AP112" i="2" s="1"/>
  <c r="K123" i="1" l="1"/>
  <c r="K116" i="1"/>
  <c r="K127" i="1"/>
  <c r="K115" i="1"/>
  <c r="K133" i="1"/>
  <c r="K158" i="1"/>
  <c r="K129" i="1"/>
  <c r="K120" i="1"/>
  <c r="K121" i="1"/>
  <c r="K152" i="1"/>
  <c r="K165" i="1"/>
  <c r="K145" i="1"/>
  <c r="K130" i="1"/>
  <c r="K159" i="1"/>
  <c r="K141" i="1"/>
  <c r="K113" i="1"/>
  <c r="K114" i="1"/>
  <c r="K153" i="1"/>
  <c r="K189" i="1"/>
  <c r="I186" i="3" s="1"/>
  <c r="K134" i="1"/>
  <c r="K187" i="1"/>
  <c r="I184" i="3" s="1"/>
  <c r="K143" i="1"/>
  <c r="K169" i="1"/>
  <c r="K151" i="1"/>
  <c r="K118" i="1"/>
  <c r="K164" i="1"/>
  <c r="K167" i="1"/>
  <c r="K162" i="1"/>
  <c r="K144" i="1"/>
  <c r="K139" i="1"/>
  <c r="K146" i="1"/>
  <c r="K150" i="1"/>
  <c r="K149" i="1"/>
  <c r="K117" i="1"/>
  <c r="K147" i="1"/>
  <c r="K188" i="1"/>
  <c r="I185" i="3" s="1"/>
  <c r="K148" i="1"/>
  <c r="K122" i="1"/>
  <c r="K156" i="1"/>
  <c r="K136" i="1"/>
  <c r="K138" i="1"/>
  <c r="K171" i="1"/>
  <c r="K166" i="1"/>
  <c r="K183" i="1"/>
  <c r="I180" i="3" s="1"/>
  <c r="K182" i="1"/>
  <c r="I179" i="3" s="1"/>
  <c r="K125" i="1"/>
  <c r="K157" i="1"/>
  <c r="K132" i="1"/>
  <c r="K160" i="1"/>
  <c r="K131" i="1"/>
  <c r="K168" i="1"/>
  <c r="K142" i="1"/>
  <c r="K163" i="1"/>
  <c r="K124" i="1"/>
  <c r="K119" i="1"/>
  <c r="K186" i="1"/>
  <c r="I183" i="3" s="1"/>
  <c r="K128" i="1"/>
  <c r="K135" i="1"/>
  <c r="K126" i="1"/>
  <c r="K137" i="1"/>
  <c r="K161" i="1"/>
  <c r="AM193" i="1"/>
  <c r="K170" i="1"/>
  <c r="DX112" i="2" l="1"/>
  <c r="DX120" i="2"/>
  <c r="DX128" i="2"/>
  <c r="DX136" i="2"/>
  <c r="DY114" i="2"/>
  <c r="DY122" i="2"/>
  <c r="DY130" i="2"/>
  <c r="DY138" i="2"/>
  <c r="DY147" i="2"/>
  <c r="DY157" i="2"/>
  <c r="DY165" i="2"/>
  <c r="DY173" i="2"/>
  <c r="DY181" i="2"/>
  <c r="DY189" i="2"/>
  <c r="DW124" i="2"/>
  <c r="DW141" i="2"/>
  <c r="DW159" i="2"/>
  <c r="DW175" i="2"/>
  <c r="DW191" i="2"/>
  <c r="L191" i="2" s="1"/>
  <c r="DX119" i="2"/>
  <c r="DX127" i="2"/>
  <c r="DX135" i="2"/>
  <c r="DX144" i="2"/>
  <c r="DX152" i="2"/>
  <c r="DX162" i="2"/>
  <c r="DY113" i="2"/>
  <c r="DY144" i="2"/>
  <c r="DY162" i="2"/>
  <c r="DX175" i="2"/>
  <c r="DX186" i="2"/>
  <c r="DW122" i="2"/>
  <c r="DW144" i="2"/>
  <c r="DY139" i="2"/>
  <c r="DX159" i="2"/>
  <c r="DX173" i="2"/>
  <c r="DX184" i="2"/>
  <c r="DW118" i="2"/>
  <c r="DW139" i="2"/>
  <c r="DW164" i="2"/>
  <c r="DW185" i="2"/>
  <c r="DY133" i="2"/>
  <c r="DY156" i="2"/>
  <c r="DX171" i="2"/>
  <c r="DX182" i="2"/>
  <c r="DW114" i="2"/>
  <c r="DW135" i="2"/>
  <c r="DW160" i="2"/>
  <c r="DW181" i="2"/>
  <c r="DY127" i="2"/>
  <c r="DX151" i="2"/>
  <c r="DX169" i="2"/>
  <c r="DX180" i="2"/>
  <c r="DY190" i="2"/>
  <c r="DW131" i="2"/>
  <c r="DW156" i="2"/>
  <c r="DW177" i="2"/>
  <c r="DW157" i="2"/>
  <c r="DW178" i="2"/>
  <c r="DZ118" i="2"/>
  <c r="DZ128" i="2"/>
  <c r="DZ129" i="2"/>
  <c r="DZ132" i="2"/>
  <c r="DZ190" i="2"/>
  <c r="EH131" i="2"/>
  <c r="EH147" i="2"/>
  <c r="EH149" i="2"/>
  <c r="EH167" i="2"/>
  <c r="EH172" i="2"/>
  <c r="ED120" i="2"/>
  <c r="ED144" i="2"/>
  <c r="ED153" i="2"/>
  <c r="ED171" i="2"/>
  <c r="ED168" i="2"/>
  <c r="EK114" i="2"/>
  <c r="EK133" i="2"/>
  <c r="EK167" i="2"/>
  <c r="EK165" i="2"/>
  <c r="EK158" i="2"/>
  <c r="EG126" i="2"/>
  <c r="EG146" i="2"/>
  <c r="EG187" i="2"/>
  <c r="EG170" i="2"/>
  <c r="EJ113" i="2"/>
  <c r="EJ128" i="2"/>
  <c r="EJ150" i="2"/>
  <c r="DX114" i="2"/>
  <c r="DX122" i="2"/>
  <c r="DX130" i="2"/>
  <c r="DX138" i="2"/>
  <c r="DY116" i="2"/>
  <c r="DY124" i="2"/>
  <c r="DY132" i="2"/>
  <c r="DY141" i="2"/>
  <c r="DY149" i="2"/>
  <c r="DY159" i="2"/>
  <c r="DY167" i="2"/>
  <c r="DY175" i="2"/>
  <c r="DY183" i="2"/>
  <c r="DY191" i="2"/>
  <c r="DW128" i="2"/>
  <c r="DW145" i="2"/>
  <c r="DW163" i="2"/>
  <c r="DW179" i="2"/>
  <c r="DX113" i="2"/>
  <c r="DX121" i="2"/>
  <c r="DX129" i="2"/>
  <c r="DX137" i="2"/>
  <c r="DX146" i="2"/>
  <c r="DX156" i="2"/>
  <c r="DX164" i="2"/>
  <c r="DY121" i="2"/>
  <c r="DY148" i="2"/>
  <c r="DY166" i="2"/>
  <c r="DX178" i="2"/>
  <c r="DY188" i="2"/>
  <c r="DW127" i="2"/>
  <c r="DY115" i="2"/>
  <c r="DX145" i="2"/>
  <c r="DX163" i="2"/>
  <c r="DX176" i="2"/>
  <c r="DY186" i="2"/>
  <c r="DW123" i="2"/>
  <c r="DW146" i="2"/>
  <c r="DW169" i="2"/>
  <c r="DW190" i="2"/>
  <c r="DY142" i="2"/>
  <c r="DY160" i="2"/>
  <c r="DX174" i="2"/>
  <c r="DY184" i="2"/>
  <c r="DW119" i="2"/>
  <c r="DW142" i="2"/>
  <c r="DW165" i="2"/>
  <c r="DW186" i="2"/>
  <c r="DY135" i="2"/>
  <c r="DX157" i="2"/>
  <c r="DX172" i="2"/>
  <c r="DY182" i="2"/>
  <c r="DW115" i="2"/>
  <c r="DW137" i="2"/>
  <c r="DW161" i="2"/>
  <c r="DW182" i="2"/>
  <c r="DW162" i="2"/>
  <c r="DW184" i="2"/>
  <c r="DZ134" i="2"/>
  <c r="DZ152" i="2"/>
  <c r="DZ153" i="2"/>
  <c r="DZ156" i="2"/>
  <c r="DZ117" i="2"/>
  <c r="EH124" i="2"/>
  <c r="EH144" i="2"/>
  <c r="EH137" i="2"/>
  <c r="EH183" i="2"/>
  <c r="EH189" i="2"/>
  <c r="ED117" i="2"/>
  <c r="ED141" i="2"/>
  <c r="ED150" i="2"/>
  <c r="ED187" i="2"/>
  <c r="ED177" i="2"/>
  <c r="EK130" i="2"/>
  <c r="EK143" i="2"/>
  <c r="EK183" i="2"/>
  <c r="EK148" i="2"/>
  <c r="EG116" i="2"/>
  <c r="EG135" i="2"/>
  <c r="EG163" i="2"/>
  <c r="EG168" i="2"/>
  <c r="EG138" i="2"/>
  <c r="EJ129" i="2"/>
  <c r="EJ145" i="2"/>
  <c r="EJ151" i="2"/>
  <c r="DX116" i="2"/>
  <c r="DX124" i="2"/>
  <c r="DX132" i="2"/>
  <c r="DX141" i="2"/>
  <c r="DY118" i="2"/>
  <c r="DY126" i="2"/>
  <c r="DY134" i="2"/>
  <c r="DY143" i="2"/>
  <c r="DY151" i="2"/>
  <c r="DY161" i="2"/>
  <c r="DY169" i="2"/>
  <c r="DY177" i="2"/>
  <c r="DY185" i="2"/>
  <c r="DW116" i="2"/>
  <c r="DW132" i="2"/>
  <c r="DW149" i="2"/>
  <c r="DW167" i="2"/>
  <c r="DW183" i="2"/>
  <c r="DX115" i="2"/>
  <c r="DX123" i="2"/>
  <c r="DX131" i="2"/>
  <c r="DX139" i="2"/>
  <c r="DX148" i="2"/>
  <c r="DX158" i="2"/>
  <c r="DX166" i="2"/>
  <c r="DY129" i="2"/>
  <c r="DY152" i="2"/>
  <c r="DX170" i="2"/>
  <c r="DY180" i="2"/>
  <c r="DX191" i="2"/>
  <c r="DW133" i="2"/>
  <c r="DY123" i="2"/>
  <c r="DX149" i="2"/>
  <c r="DX167" i="2"/>
  <c r="DY178" i="2"/>
  <c r="DX189" i="2"/>
  <c r="DW129" i="2"/>
  <c r="DW151" i="2"/>
  <c r="DW174" i="2"/>
  <c r="DY117" i="2"/>
  <c r="DY146" i="2"/>
  <c r="DY164" i="2"/>
  <c r="DY176" i="2"/>
  <c r="DX187" i="2"/>
  <c r="DW125" i="2"/>
  <c r="DW147" i="2"/>
  <c r="DW170" i="2"/>
  <c r="DW112" i="2"/>
  <c r="DX143" i="2"/>
  <c r="DX161" i="2"/>
  <c r="DY174" i="2"/>
  <c r="DX185" i="2"/>
  <c r="DW121" i="2"/>
  <c r="DW143" i="2"/>
  <c r="DW166" i="2"/>
  <c r="DW188" i="2"/>
  <c r="DW168" i="2"/>
  <c r="DW189" i="2"/>
  <c r="DZ151" i="2"/>
  <c r="DZ171" i="2"/>
  <c r="DZ172" i="2"/>
  <c r="DZ173" i="2"/>
  <c r="DZ170" i="2"/>
  <c r="EH121" i="2"/>
  <c r="EH141" i="2"/>
  <c r="EH170" i="2"/>
  <c r="EH168" i="2"/>
  <c r="EH146" i="2"/>
  <c r="ED118" i="2"/>
  <c r="ED148" i="2"/>
  <c r="ED174" i="2"/>
  <c r="ED180" i="2"/>
  <c r="EK120" i="2"/>
  <c r="EK144" i="2"/>
  <c r="EK163" i="2"/>
  <c r="EK162" i="2"/>
  <c r="EK190" i="2"/>
  <c r="EG113" i="2"/>
  <c r="EG132" i="2"/>
  <c r="EG160" i="2"/>
  <c r="EG184" i="2"/>
  <c r="EG181" i="2"/>
  <c r="EJ126" i="2"/>
  <c r="EJ142" i="2"/>
  <c r="EJ152" i="2"/>
  <c r="DX118" i="2"/>
  <c r="DY120" i="2"/>
  <c r="DY153" i="2"/>
  <c r="DY187" i="2"/>
  <c r="DW171" i="2"/>
  <c r="DX133" i="2"/>
  <c r="DX168" i="2"/>
  <c r="DX183" i="2"/>
  <c r="DX153" i="2"/>
  <c r="DW134" i="2"/>
  <c r="DY150" i="2"/>
  <c r="DW130" i="2"/>
  <c r="DX147" i="2"/>
  <c r="DW126" i="2"/>
  <c r="DW173" i="2"/>
  <c r="DZ188" i="2"/>
  <c r="EH158" i="2"/>
  <c r="ED147" i="2"/>
  <c r="EK117" i="2"/>
  <c r="EK177" i="2"/>
  <c r="EG177" i="2"/>
  <c r="EJ176" i="2"/>
  <c r="EJ166" i="2"/>
  <c r="EJ179" i="2"/>
  <c r="EF116" i="2"/>
  <c r="EF160" i="2"/>
  <c r="EF149" i="2"/>
  <c r="EF187" i="2"/>
  <c r="EB121" i="2"/>
  <c r="EB141" i="2"/>
  <c r="EB160" i="2"/>
  <c r="EB153" i="2"/>
  <c r="EB175" i="2"/>
  <c r="EC113" i="2"/>
  <c r="EC136" i="2"/>
  <c r="EC150" i="2"/>
  <c r="EC168" i="2"/>
  <c r="DZ143" i="2"/>
  <c r="DZ183" i="2"/>
  <c r="DZ137" i="2"/>
  <c r="DZ166" i="2"/>
  <c r="EH114" i="2"/>
  <c r="EH153" i="2"/>
  <c r="EH191" i="2"/>
  <c r="ED123" i="2"/>
  <c r="ED126" i="2"/>
  <c r="ED166" i="2"/>
  <c r="ED165" i="2"/>
  <c r="EK118" i="2"/>
  <c r="EK153" i="2"/>
  <c r="EK176" i="2"/>
  <c r="EK178" i="2"/>
  <c r="EG144" i="2"/>
  <c r="EG167" i="2"/>
  <c r="EG178" i="2"/>
  <c r="EJ118" i="2"/>
  <c r="EJ138" i="2"/>
  <c r="EJ139" i="2"/>
  <c r="DZ126" i="2"/>
  <c r="DZ113" i="2"/>
  <c r="DZ181" i="2"/>
  <c r="EH117" i="2"/>
  <c r="EH163" i="2"/>
  <c r="EH160" i="2"/>
  <c r="ED122" i="2"/>
  <c r="ED178" i="2"/>
  <c r="ED185" i="2"/>
  <c r="EK142" i="2"/>
  <c r="EK188" i="2"/>
  <c r="EG121" i="2"/>
  <c r="EG156" i="2"/>
  <c r="EG127" i="2"/>
  <c r="EJ112" i="2"/>
  <c r="EJ180" i="2"/>
  <c r="EJ178" i="2"/>
  <c r="EF132" i="2"/>
  <c r="EF139" i="2"/>
  <c r="EF178" i="2"/>
  <c r="EB125" i="2"/>
  <c r="EB112" i="2"/>
  <c r="DZ141" i="2"/>
  <c r="DZ116" i="2"/>
  <c r="DZ125" i="2"/>
  <c r="EH136" i="2"/>
  <c r="EH179" i="2"/>
  <c r="ED116" i="2"/>
  <c r="DX126" i="2"/>
  <c r="DY128" i="2"/>
  <c r="DY163" i="2"/>
  <c r="DW120" i="2"/>
  <c r="DW187" i="2"/>
  <c r="DX142" i="2"/>
  <c r="DY137" i="2"/>
  <c r="DW117" i="2"/>
  <c r="DY170" i="2"/>
  <c r="DW158" i="2"/>
  <c r="DY168" i="2"/>
  <c r="DW152" i="2"/>
  <c r="DX165" i="2"/>
  <c r="DW148" i="2"/>
  <c r="DZ114" i="2"/>
  <c r="DZ189" i="2"/>
  <c r="EH186" i="2"/>
  <c r="ED130" i="2"/>
  <c r="EK136" i="2"/>
  <c r="EG129" i="2"/>
  <c r="EG182" i="2"/>
  <c r="EJ124" i="2"/>
  <c r="EJ149" i="2"/>
  <c r="EF125" i="2"/>
  <c r="EF145" i="2"/>
  <c r="EF157" i="2"/>
  <c r="EF173" i="2"/>
  <c r="EF166" i="2"/>
  <c r="EB118" i="2"/>
  <c r="EB137" i="2"/>
  <c r="EB157" i="2"/>
  <c r="EB173" i="2"/>
  <c r="EB170" i="2"/>
  <c r="EC129" i="2"/>
  <c r="EC133" i="2"/>
  <c r="EC131" i="2"/>
  <c r="EC184" i="2"/>
  <c r="DZ119" i="2"/>
  <c r="DZ136" i="2"/>
  <c r="DZ165" i="2"/>
  <c r="DZ150" i="2"/>
  <c r="EH118" i="2"/>
  <c r="EH164" i="2"/>
  <c r="EH151" i="2"/>
  <c r="ED124" i="2"/>
  <c r="ED114" i="2"/>
  <c r="ED186" i="2"/>
  <c r="ED176" i="2"/>
  <c r="EK135" i="2"/>
  <c r="EK156" i="2"/>
  <c r="EK173" i="2"/>
  <c r="EG124" i="2"/>
  <c r="EG145" i="2"/>
  <c r="EG191" i="2"/>
  <c r="EG165" i="2"/>
  <c r="EJ119" i="2"/>
  <c r="EJ156" i="2"/>
  <c r="EJ173" i="2"/>
  <c r="DZ157" i="2"/>
  <c r="DZ160" i="2"/>
  <c r="DZ162" i="2"/>
  <c r="EH138" i="2"/>
  <c r="EH178" i="2"/>
  <c r="EH181" i="2"/>
  <c r="ED136" i="2"/>
  <c r="ED167" i="2"/>
  <c r="EK121" i="2"/>
  <c r="EK147" i="2"/>
  <c r="EK166" i="2"/>
  <c r="EG115" i="2"/>
  <c r="EG179" i="2"/>
  <c r="EG174" i="2"/>
  <c r="EJ137" i="2"/>
  <c r="EJ163" i="2"/>
  <c r="EF113" i="2"/>
  <c r="EF133" i="2"/>
  <c r="EF176" i="2"/>
  <c r="EF112" i="2"/>
  <c r="EB126" i="2"/>
  <c r="EB147" i="2"/>
  <c r="DZ175" i="2"/>
  <c r="DX134" i="2"/>
  <c r="DY136" i="2"/>
  <c r="DY171" i="2"/>
  <c r="DW136" i="2"/>
  <c r="DX117" i="2"/>
  <c r="DX150" i="2"/>
  <c r="DY158" i="2"/>
  <c r="DW138" i="2"/>
  <c r="DX181" i="2"/>
  <c r="DW180" i="2"/>
  <c r="L180" i="2" s="1"/>
  <c r="DX179" i="2"/>
  <c r="DW176" i="2"/>
  <c r="DX177" i="2"/>
  <c r="DW172" i="2"/>
  <c r="L172" i="2" s="1"/>
  <c r="DZ123" i="2"/>
  <c r="EH115" i="2"/>
  <c r="EH169" i="2"/>
  <c r="ED190" i="2"/>
  <c r="EK160" i="2"/>
  <c r="EG123" i="2"/>
  <c r="EJ123" i="2"/>
  <c r="EJ165" i="2"/>
  <c r="EJ191" i="2"/>
  <c r="EF122" i="2"/>
  <c r="EF142" i="2"/>
  <c r="EF158" i="2"/>
  <c r="EF189" i="2"/>
  <c r="EF191" i="2"/>
  <c r="EB115" i="2"/>
  <c r="EB134" i="2"/>
  <c r="EB152" i="2"/>
  <c r="EB189" i="2"/>
  <c r="EB171" i="2"/>
  <c r="EC126" i="2"/>
  <c r="EC134" i="2"/>
  <c r="EC171" i="2"/>
  <c r="EC173" i="2"/>
  <c r="DZ135" i="2"/>
  <c r="DZ164" i="2"/>
  <c r="DZ185" i="2"/>
  <c r="EH112" i="2"/>
  <c r="EH132" i="2"/>
  <c r="EH182" i="2"/>
  <c r="EH180" i="2"/>
  <c r="ED125" i="2"/>
  <c r="ED162" i="2"/>
  <c r="ED175" i="2"/>
  <c r="EK112" i="2"/>
  <c r="EK132" i="2"/>
  <c r="EK171" i="2"/>
  <c r="EK174" i="2"/>
  <c r="EG125" i="2"/>
  <c r="EG149" i="2"/>
  <c r="EG176" i="2"/>
  <c r="EG162" i="2"/>
  <c r="EJ132" i="2"/>
  <c r="EJ161" i="2"/>
  <c r="EJ148" i="2"/>
  <c r="DZ120" i="2"/>
  <c r="DZ112" i="2"/>
  <c r="DZ186" i="2"/>
  <c r="EH122" i="2"/>
  <c r="EH175" i="2"/>
  <c r="ED112" i="2"/>
  <c r="ED158" i="2"/>
  <c r="ED172" i="2"/>
  <c r="EK126" i="2"/>
  <c r="EK161" i="2"/>
  <c r="EK185" i="2"/>
  <c r="EG136" i="2"/>
  <c r="EG172" i="2"/>
  <c r="EJ121" i="2"/>
  <c r="EJ144" i="2"/>
  <c r="EJ189" i="2"/>
  <c r="EF114" i="2"/>
  <c r="EF138" i="2"/>
  <c r="EF159" i="2"/>
  <c r="EF182" i="2"/>
  <c r="EB127" i="2"/>
  <c r="DZ130" i="2"/>
  <c r="DZ121" i="2"/>
  <c r="DZ133" i="2"/>
  <c r="EH125" i="2"/>
  <c r="EH156" i="2"/>
  <c r="EH188" i="2"/>
  <c r="DY112" i="2"/>
  <c r="DX125" i="2"/>
  <c r="DW113" i="2"/>
  <c r="DX188" i="2"/>
  <c r="ED127" i="2"/>
  <c r="EJ143" i="2"/>
  <c r="EF143" i="2"/>
  <c r="EB131" i="2"/>
  <c r="EC116" i="2"/>
  <c r="DZ122" i="2"/>
  <c r="EH113" i="2"/>
  <c r="ED143" i="2"/>
  <c r="EK137" i="2"/>
  <c r="EG150" i="2"/>
  <c r="EJ172" i="2"/>
  <c r="EH127" i="2"/>
  <c r="ED163" i="2"/>
  <c r="EG112" i="2"/>
  <c r="EJ157" i="2"/>
  <c r="EF181" i="2"/>
  <c r="DZ168" i="2"/>
  <c r="EH143" i="2"/>
  <c r="ED115" i="2"/>
  <c r="ED137" i="2"/>
  <c r="ED188" i="2"/>
  <c r="EK127" i="2"/>
  <c r="EK175" i="2"/>
  <c r="EK170" i="2"/>
  <c r="EG141" i="2"/>
  <c r="EG180" i="2"/>
  <c r="EJ125" i="2"/>
  <c r="EJ146" i="2"/>
  <c r="EJ174" i="2"/>
  <c r="EF118" i="2"/>
  <c r="EF147" i="2"/>
  <c r="EF165" i="2"/>
  <c r="EF190" i="2"/>
  <c r="EB120" i="2"/>
  <c r="EB139" i="2"/>
  <c r="DZ146" i="2"/>
  <c r="DZ124" i="2"/>
  <c r="EH119" i="2"/>
  <c r="EH145" i="2"/>
  <c r="EH187" i="2"/>
  <c r="ED128" i="2"/>
  <c r="ED146" i="2"/>
  <c r="ED157" i="2"/>
  <c r="EK139" i="2"/>
  <c r="EK179" i="2"/>
  <c r="EK138" i="2"/>
  <c r="EG133" i="2"/>
  <c r="EG188" i="2"/>
  <c r="EJ114" i="2"/>
  <c r="EJ160" i="2"/>
  <c r="EJ182" i="2"/>
  <c r="EF126" i="2"/>
  <c r="EF150" i="2"/>
  <c r="EF169" i="2"/>
  <c r="EF167" i="2"/>
  <c r="EB132" i="2"/>
  <c r="DZ148" i="2"/>
  <c r="EH165" i="2"/>
  <c r="EK159" i="2"/>
  <c r="EG189" i="2"/>
  <c r="EF120" i="2"/>
  <c r="EB143" i="2"/>
  <c r="EB177" i="2"/>
  <c r="EB187" i="2"/>
  <c r="EC132" i="2"/>
  <c r="EC151" i="2"/>
  <c r="EC189" i="2"/>
  <c r="EI122" i="2"/>
  <c r="EI137" i="2"/>
  <c r="EI161" i="2"/>
  <c r="EI164" i="2"/>
  <c r="EI168" i="2"/>
  <c r="EE115" i="2"/>
  <c r="EE134" i="2"/>
  <c r="EE162" i="2"/>
  <c r="EE182" i="2"/>
  <c r="EE175" i="2"/>
  <c r="EA127" i="2"/>
  <c r="EA113" i="2"/>
  <c r="EA163" i="2"/>
  <c r="EA182" i="2"/>
  <c r="EA187" i="2"/>
  <c r="EB179" i="2"/>
  <c r="EC169" i="2"/>
  <c r="EI177" i="2"/>
  <c r="EE129" i="2"/>
  <c r="EA123" i="2"/>
  <c r="DY145" i="2"/>
  <c r="DX160" i="2"/>
  <c r="DY125" i="2"/>
  <c r="DW150" i="2"/>
  <c r="ED173" i="2"/>
  <c r="EJ181" i="2"/>
  <c r="EF180" i="2"/>
  <c r="EB135" i="2"/>
  <c r="EC139" i="2"/>
  <c r="DZ163" i="2"/>
  <c r="EH152" i="2"/>
  <c r="ED159" i="2"/>
  <c r="EK191" i="2"/>
  <c r="EG169" i="2"/>
  <c r="EJ167" i="2"/>
  <c r="EH162" i="2"/>
  <c r="ED189" i="2"/>
  <c r="EG142" i="2"/>
  <c r="EJ175" i="2"/>
  <c r="EF175" i="2"/>
  <c r="DZ161" i="2"/>
  <c r="EH126" i="2"/>
  <c r="ED129" i="2"/>
  <c r="ED142" i="2"/>
  <c r="ED164" i="2"/>
  <c r="EK141" i="2"/>
  <c r="EK168" i="2"/>
  <c r="EG120" i="2"/>
  <c r="EG153" i="2"/>
  <c r="EG147" i="2"/>
  <c r="EJ115" i="2"/>
  <c r="EJ135" i="2"/>
  <c r="EJ183" i="2"/>
  <c r="EF123" i="2"/>
  <c r="EF135" i="2"/>
  <c r="EF185" i="2"/>
  <c r="EF128" i="2"/>
  <c r="EB124" i="2"/>
  <c r="EB144" i="2"/>
  <c r="DZ179" i="2"/>
  <c r="DZ169" i="2"/>
  <c r="EH120" i="2"/>
  <c r="EH133" i="2"/>
  <c r="EH177" i="2"/>
  <c r="ED134" i="2"/>
  <c r="ED160" i="2"/>
  <c r="ED184" i="2"/>
  <c r="EK145" i="2"/>
  <c r="EK172" i="2"/>
  <c r="EG128" i="2"/>
  <c r="EG159" i="2"/>
  <c r="EG152" i="2"/>
  <c r="EJ127" i="2"/>
  <c r="EJ162" i="2"/>
  <c r="EJ158" i="2"/>
  <c r="EF127" i="2"/>
  <c r="EF151" i="2"/>
  <c r="EF152" i="2"/>
  <c r="EB113" i="2"/>
  <c r="EB133" i="2"/>
  <c r="DZ174" i="2"/>
  <c r="ED132" i="2"/>
  <c r="EK189" i="2"/>
  <c r="EJ116" i="2"/>
  <c r="EF172" i="2"/>
  <c r="EB151" i="2"/>
  <c r="EB166" i="2"/>
  <c r="EC128" i="2"/>
  <c r="EC137" i="2"/>
  <c r="EC179" i="2"/>
  <c r="EC182" i="2"/>
  <c r="EI119" i="2"/>
  <c r="EI134" i="2"/>
  <c r="EI158" i="2"/>
  <c r="EI178" i="2"/>
  <c r="EI171" i="2"/>
  <c r="EE131" i="2"/>
  <c r="EE135" i="2"/>
  <c r="EE169" i="2"/>
  <c r="EE147" i="2"/>
  <c r="EE184" i="2"/>
  <c r="EA120" i="2"/>
  <c r="EA144" i="2"/>
  <c r="EA177" i="2"/>
  <c r="EA159" i="2"/>
  <c r="DY179" i="2"/>
  <c r="DY172" i="2"/>
  <c r="DX190" i="2"/>
  <c r="DZ187" i="2"/>
  <c r="EK180" i="2"/>
  <c r="EJ186" i="2"/>
  <c r="EF186" i="2"/>
  <c r="EB176" i="2"/>
  <c r="EC163" i="2"/>
  <c r="DZ184" i="2"/>
  <c r="EH171" i="2"/>
  <c r="ED156" i="2"/>
  <c r="EK169" i="2"/>
  <c r="EJ117" i="2"/>
  <c r="DZ167" i="2"/>
  <c r="EH176" i="2"/>
  <c r="EK131" i="2"/>
  <c r="EG185" i="2"/>
  <c r="EF115" i="2"/>
  <c r="EB145" i="2"/>
  <c r="DZ178" i="2"/>
  <c r="EH190" i="2"/>
  <c r="ED135" i="2"/>
  <c r="ED182" i="2"/>
  <c r="EK116" i="2"/>
  <c r="EK146" i="2"/>
  <c r="EK164" i="2"/>
  <c r="EG114" i="2"/>
  <c r="EG164" i="2"/>
  <c r="EG161" i="2"/>
  <c r="EJ136" i="2"/>
  <c r="EJ184" i="2"/>
  <c r="EJ187" i="2"/>
  <c r="EF136" i="2"/>
  <c r="EF148" i="2"/>
  <c r="EF153" i="2"/>
  <c r="EB129" i="2"/>
  <c r="EB128" i="2"/>
  <c r="DZ138" i="2"/>
  <c r="DZ142" i="2"/>
  <c r="DZ158" i="2"/>
  <c r="EH129" i="2"/>
  <c r="EH166" i="2"/>
  <c r="EH161" i="2"/>
  <c r="ED139" i="2"/>
  <c r="ED151" i="2"/>
  <c r="EK124" i="2"/>
  <c r="EK149" i="2"/>
  <c r="EK181" i="2"/>
  <c r="EG118" i="2"/>
  <c r="EG157" i="2"/>
  <c r="EG173" i="2"/>
  <c r="EJ141" i="2"/>
  <c r="EJ188" i="2"/>
  <c r="EJ159" i="2"/>
  <c r="EF141" i="2"/>
  <c r="EF168" i="2"/>
  <c r="EF171" i="2"/>
  <c r="EB114" i="2"/>
  <c r="EB138" i="2"/>
  <c r="EH134" i="2"/>
  <c r="ED161" i="2"/>
  <c r="EG122" i="2"/>
  <c r="EJ153" i="2"/>
  <c r="EF179" i="2"/>
  <c r="EB168" i="2"/>
  <c r="EB167" i="2"/>
  <c r="EC114" i="2"/>
  <c r="EC153" i="2"/>
  <c r="EC162" i="2"/>
  <c r="EC177" i="2"/>
  <c r="EI112" i="2"/>
  <c r="EI135" i="2"/>
  <c r="EI165" i="2"/>
  <c r="EI136" i="2"/>
  <c r="EI180" i="2"/>
  <c r="EE124" i="2"/>
  <c r="EE132" i="2"/>
  <c r="EE185" i="2"/>
  <c r="EE187" i="2"/>
  <c r="EA114" i="2"/>
  <c r="EA133" i="2"/>
  <c r="EA157" i="2"/>
  <c r="EA117" i="2"/>
  <c r="EA191" i="2"/>
  <c r="EG186" i="2"/>
  <c r="EC138" i="2"/>
  <c r="EI133" i="2"/>
  <c r="EE127" i="2"/>
  <c r="EE141" i="2"/>
  <c r="EA151" i="2"/>
  <c r="DW153" i="2"/>
  <c r="EG171" i="2"/>
  <c r="EC187" i="2"/>
  <c r="EG130" i="2"/>
  <c r="EK152" i="2"/>
  <c r="EH116" i="2"/>
  <c r="EK125" i="2"/>
  <c r="EG183" i="2"/>
  <c r="EF117" i="2"/>
  <c r="EB130" i="2"/>
  <c r="DZ145" i="2"/>
  <c r="ED133" i="2"/>
  <c r="EK134" i="2"/>
  <c r="EJ134" i="2"/>
  <c r="EF188" i="2"/>
  <c r="EH174" i="2"/>
  <c r="EB122" i="2"/>
  <c r="EC147" i="2"/>
  <c r="EI145" i="2"/>
  <c r="EE137" i="2"/>
  <c r="EA130" i="2"/>
  <c r="EA184" i="2"/>
  <c r="EC152" i="2"/>
  <c r="EE121" i="2"/>
  <c r="EA173" i="2"/>
  <c r="DZ180" i="2"/>
  <c r="ED131" i="2"/>
  <c r="EK151" i="2"/>
  <c r="EG166" i="2"/>
  <c r="EF134" i="2"/>
  <c r="EB150" i="2"/>
  <c r="EB181" i="2"/>
  <c r="EC112" i="2"/>
  <c r="EC141" i="2"/>
  <c r="EC161" i="2"/>
  <c r="EC158" i="2"/>
  <c r="EI126" i="2"/>
  <c r="EI142" i="2"/>
  <c r="EI132" i="2"/>
  <c r="EI166" i="2"/>
  <c r="EI176" i="2"/>
  <c r="EE119" i="2"/>
  <c r="EE138" i="2"/>
  <c r="EE149" i="2"/>
  <c r="EE186" i="2"/>
  <c r="EE183" i="2"/>
  <c r="EA131" i="2"/>
  <c r="EA129" i="2"/>
  <c r="EA165" i="2"/>
  <c r="EA186" i="2"/>
  <c r="EA180" i="2"/>
  <c r="ED170" i="2"/>
  <c r="EJ170" i="2"/>
  <c r="EB162" i="2"/>
  <c r="EC130" i="2"/>
  <c r="EC174" i="2"/>
  <c r="EI163" i="2"/>
  <c r="EE114" i="2"/>
  <c r="EE160" i="2"/>
  <c r="EA116" i="2"/>
  <c r="EA145" i="2"/>
  <c r="EH123" i="2"/>
  <c r="ED149" i="2"/>
  <c r="EK186" i="2"/>
  <c r="EJ164" i="2"/>
  <c r="EF177" i="2"/>
  <c r="EB116" i="2"/>
  <c r="EB190" i="2"/>
  <c r="EC121" i="2"/>
  <c r="EC146" i="2"/>
  <c r="EC191" i="2"/>
  <c r="EC143" i="2"/>
  <c r="EI127" i="2"/>
  <c r="EI143" i="2"/>
  <c r="EI153" i="2"/>
  <c r="EI186" i="2"/>
  <c r="EI187" i="2"/>
  <c r="EE116" i="2"/>
  <c r="EE144" i="2"/>
  <c r="EE177" i="2"/>
  <c r="EE171" i="2"/>
  <c r="EE168" i="2"/>
  <c r="EA128" i="2"/>
  <c r="EA147" i="2"/>
  <c r="EA185" i="2"/>
  <c r="EA175" i="2"/>
  <c r="DZ191" i="2"/>
  <c r="EK184" i="2"/>
  <c r="EB117" i="2"/>
  <c r="EC125" i="2"/>
  <c r="EC178" i="2"/>
  <c r="EI152" i="2"/>
  <c r="EE130" i="2"/>
  <c r="EE178" i="2"/>
  <c r="EA139" i="2"/>
  <c r="EA150" i="2"/>
  <c r="EL121" i="2"/>
  <c r="EL141" i="2"/>
  <c r="EL166" i="2"/>
  <c r="EL191" i="2"/>
  <c r="EL177" i="2"/>
  <c r="EM125" i="2"/>
  <c r="EM151" i="2"/>
  <c r="EM181" i="2"/>
  <c r="EM187" i="2"/>
  <c r="EO120" i="2"/>
  <c r="EO144" i="2"/>
  <c r="EO143" i="2"/>
  <c r="EO164" i="2"/>
  <c r="EO151" i="2"/>
  <c r="EN114" i="2"/>
  <c r="EN128" i="2"/>
  <c r="EN157" i="2"/>
  <c r="EN173" i="2"/>
  <c r="EN174" i="2"/>
  <c r="EP124" i="2"/>
  <c r="EP114" i="2"/>
  <c r="EP163" i="2"/>
  <c r="EP183" i="2"/>
  <c r="EP151" i="2"/>
  <c r="EQ116" i="2"/>
  <c r="EQ139" i="2"/>
  <c r="EQ169" i="2"/>
  <c r="EQ167" i="2"/>
  <c r="EQ150" i="2"/>
  <c r="EQ172" i="2"/>
  <c r="EL122" i="2"/>
  <c r="EM122" i="2"/>
  <c r="EM177" i="2"/>
  <c r="EO129" i="2"/>
  <c r="EO176" i="2"/>
  <c r="EN112" i="2"/>
  <c r="EN171" i="2"/>
  <c r="EP136" i="2"/>
  <c r="EP188" i="2"/>
  <c r="EQ158" i="2"/>
  <c r="EL119" i="2"/>
  <c r="EL138" i="2"/>
  <c r="EL158" i="2"/>
  <c r="EL186" i="2"/>
  <c r="EL165" i="2"/>
  <c r="EM130" i="2"/>
  <c r="EM113" i="2"/>
  <c r="EM152" i="2"/>
  <c r="EM166" i="2"/>
  <c r="EM153" i="2"/>
  <c r="EO121" i="2"/>
  <c r="EO115" i="2"/>
  <c r="EO157" i="2"/>
  <c r="EO184" i="2"/>
  <c r="EO134" i="2"/>
  <c r="EN115" i="2"/>
  <c r="EN134" i="2"/>
  <c r="EN168" i="2"/>
  <c r="EN162" i="2"/>
  <c r="EN153" i="2"/>
  <c r="EP125" i="2"/>
  <c r="EP145" i="2"/>
  <c r="EP178" i="2"/>
  <c r="EP176" i="2"/>
  <c r="EQ114" i="2"/>
  <c r="EQ133" i="2"/>
  <c r="EQ151" i="2"/>
  <c r="EQ189" i="2"/>
  <c r="EQ160" i="2"/>
  <c r="EQ163" i="2"/>
  <c r="EL126" i="2"/>
  <c r="EL188" i="2"/>
  <c r="EM162" i="2"/>
  <c r="EO113" i="2"/>
  <c r="DY131" i="2"/>
  <c r="EF119" i="2"/>
  <c r="DZ139" i="2"/>
  <c r="EJ133" i="2"/>
  <c r="EJ130" i="2"/>
  <c r="EH184" i="2"/>
  <c r="EK150" i="2"/>
  <c r="EG143" i="2"/>
  <c r="EF137" i="2"/>
  <c r="EB146" i="2"/>
  <c r="EH135" i="2"/>
  <c r="ED183" i="2"/>
  <c r="EG139" i="2"/>
  <c r="EJ177" i="2"/>
  <c r="EF162" i="2"/>
  <c r="EK128" i="2"/>
  <c r="EB188" i="2"/>
  <c r="EC188" i="2"/>
  <c r="EI181" i="2"/>
  <c r="EE136" i="2"/>
  <c r="EA125" i="2"/>
  <c r="EA172" i="2"/>
  <c r="EI115" i="2"/>
  <c r="EE165" i="2"/>
  <c r="EA178" i="2"/>
  <c r="DZ182" i="2"/>
  <c r="ED152" i="2"/>
  <c r="EK157" i="2"/>
  <c r="EJ147" i="2"/>
  <c r="EF144" i="2"/>
  <c r="EB161" i="2"/>
  <c r="EB174" i="2"/>
  <c r="EC117" i="2"/>
  <c r="EC142" i="2"/>
  <c r="EC183" i="2"/>
  <c r="EC190" i="2"/>
  <c r="EI123" i="2"/>
  <c r="EI138" i="2"/>
  <c r="EI162" i="2"/>
  <c r="EI182" i="2"/>
  <c r="EI179" i="2"/>
  <c r="EE112" i="2"/>
  <c r="EE139" i="2"/>
  <c r="EE173" i="2"/>
  <c r="EE153" i="2"/>
  <c r="EE113" i="2"/>
  <c r="EA124" i="2"/>
  <c r="EA136" i="2"/>
  <c r="EA181" i="2"/>
  <c r="EA167" i="2"/>
  <c r="DZ177" i="2"/>
  <c r="EK119" i="2"/>
  <c r="EF131" i="2"/>
  <c r="EB169" i="2"/>
  <c r="EC149" i="2"/>
  <c r="EI118" i="2"/>
  <c r="EI156" i="2"/>
  <c r="EE120" i="2"/>
  <c r="EE179" i="2"/>
  <c r="EA143" i="2"/>
  <c r="EA179" i="2"/>
  <c r="EH148" i="2"/>
  <c r="ED181" i="2"/>
  <c r="EG137" i="2"/>
  <c r="EJ190" i="2"/>
  <c r="EF163" i="2"/>
  <c r="EB180" i="2"/>
  <c r="EB191" i="2"/>
  <c r="EC122" i="2"/>
  <c r="EC115" i="2"/>
  <c r="EC176" i="2"/>
  <c r="EC148" i="2"/>
  <c r="EI120" i="2"/>
  <c r="EI144" i="2"/>
  <c r="EI173" i="2"/>
  <c r="EI167" i="2"/>
  <c r="EI160" i="2"/>
  <c r="EE117" i="2"/>
  <c r="EE157" i="2"/>
  <c r="EE150" i="2"/>
  <c r="EE156" i="2"/>
  <c r="EA122" i="2"/>
  <c r="EA142" i="2"/>
  <c r="EA141" i="2"/>
  <c r="EA156" i="2"/>
  <c r="EA168" i="2"/>
  <c r="EH128" i="2"/>
  <c r="EG134" i="2"/>
  <c r="EB164" i="2"/>
  <c r="EC127" i="2"/>
  <c r="EI131" i="2"/>
  <c r="EI174" i="2"/>
  <c r="EE133" i="2"/>
  <c r="EE167" i="2"/>
  <c r="EA153" i="2"/>
  <c r="EL115" i="2"/>
  <c r="EL134" i="2"/>
  <c r="EL152" i="2"/>
  <c r="EL182" i="2"/>
  <c r="EL164" i="2"/>
  <c r="EM126" i="2"/>
  <c r="EM146" i="2"/>
  <c r="EM148" i="2"/>
  <c r="EM160" i="2"/>
  <c r="EM188" i="2"/>
  <c r="EO117" i="2"/>
  <c r="EO141" i="2"/>
  <c r="EO145" i="2"/>
  <c r="EO180" i="2"/>
  <c r="EO189" i="2"/>
  <c r="EN130" i="2"/>
  <c r="EN116" i="2"/>
  <c r="EN158" i="2"/>
  <c r="EN189" i="2"/>
  <c r="EN191" i="2"/>
  <c r="EP121" i="2"/>
  <c r="EP141" i="2"/>
  <c r="EP174" i="2"/>
  <c r="EP168" i="2"/>
  <c r="EP173" i="2"/>
  <c r="EQ121" i="2"/>
  <c r="EQ147" i="2"/>
  <c r="EQ185" i="2"/>
  <c r="EQ132" i="2"/>
  <c r="EQ152" i="2"/>
  <c r="EL117" i="2"/>
  <c r="EL178" i="2"/>
  <c r="EM112" i="2"/>
  <c r="EM174" i="2"/>
  <c r="EO136" i="2"/>
  <c r="EO185" i="2"/>
  <c r="EN143" i="2"/>
  <c r="EN175" i="2"/>
  <c r="EP159" i="2"/>
  <c r="EQ119" i="2"/>
  <c r="EQ181" i="2"/>
  <c r="EL112" i="2"/>
  <c r="EL130" i="2"/>
  <c r="EL149" i="2"/>
  <c r="EL161" i="2"/>
  <c r="EL156" i="2"/>
  <c r="EM127" i="2"/>
  <c r="EM143" i="2"/>
  <c r="EM149" i="2"/>
  <c r="EM182" i="2"/>
  <c r="EM191" i="2"/>
  <c r="EO118" i="2"/>
  <c r="EO142" i="2"/>
  <c r="EO179" i="2"/>
  <c r="EO169" i="2"/>
  <c r="EO182" i="2"/>
  <c r="EN131" i="2"/>
  <c r="EN139" i="2"/>
  <c r="EN184" i="2"/>
  <c r="EN120" i="2"/>
  <c r="EP119" i="2"/>
  <c r="EP138" i="2"/>
  <c r="EP158" i="2"/>
  <c r="EP133" i="2"/>
  <c r="EP177" i="2"/>
  <c r="EQ130" i="2"/>
  <c r="EQ125" i="2"/>
  <c r="DY119" i="2"/>
  <c r="EF183" i="2"/>
  <c r="EH173" i="2"/>
  <c r="DZ149" i="2"/>
  <c r="EF164" i="2"/>
  <c r="ED145" i="2"/>
  <c r="EK182" i="2"/>
  <c r="EJ120" i="2"/>
  <c r="EF184" i="2"/>
  <c r="DZ127" i="2"/>
  <c r="EH142" i="2"/>
  <c r="EK129" i="2"/>
  <c r="EG148" i="2"/>
  <c r="EF121" i="2"/>
  <c r="EB119" i="2"/>
  <c r="EG175" i="2"/>
  <c r="EB178" i="2"/>
  <c r="EC186" i="2"/>
  <c r="EI183" i="2"/>
  <c r="EE166" i="2"/>
  <c r="EA152" i="2"/>
  <c r="EB158" i="2"/>
  <c r="EI125" i="2"/>
  <c r="EE176" i="2"/>
  <c r="EA176" i="2"/>
  <c r="EH139" i="2"/>
  <c r="ED191" i="2"/>
  <c r="EG119" i="2"/>
  <c r="EJ185" i="2"/>
  <c r="EF174" i="2"/>
  <c r="EB172" i="2"/>
  <c r="EB183" i="2"/>
  <c r="EC118" i="2"/>
  <c r="EC159" i="2"/>
  <c r="EC172" i="2"/>
  <c r="EC185" i="2"/>
  <c r="EI116" i="2"/>
  <c r="EI139" i="2"/>
  <c r="EI169" i="2"/>
  <c r="EI149" i="2"/>
  <c r="EI188" i="2"/>
  <c r="EE128" i="2"/>
  <c r="EE151" i="2"/>
  <c r="EE189" i="2"/>
  <c r="EE145" i="2"/>
  <c r="EA118" i="2"/>
  <c r="EA137" i="2"/>
  <c r="EA161" i="2"/>
  <c r="EA132" i="2"/>
  <c r="EA160" i="2"/>
  <c r="EH159" i="2"/>
  <c r="EG117" i="2"/>
  <c r="EF170" i="2"/>
  <c r="EB159" i="2"/>
  <c r="EC175" i="2"/>
  <c r="EI117" i="2"/>
  <c r="EI190" i="2"/>
  <c r="EE125" i="2"/>
  <c r="EE172" i="2"/>
  <c r="EA148" i="2"/>
  <c r="DZ159" i="2"/>
  <c r="EH150" i="2"/>
  <c r="EK115" i="2"/>
  <c r="EG151" i="2"/>
  <c r="EF130" i="2"/>
  <c r="EB136" i="2"/>
  <c r="EB165" i="2"/>
  <c r="EB149" i="2"/>
  <c r="EC144" i="2"/>
  <c r="EC160" i="2"/>
  <c r="EC165" i="2"/>
  <c r="EI114" i="2"/>
  <c r="EI129" i="2"/>
  <c r="EI151" i="2"/>
  <c r="EI189" i="2"/>
  <c r="EI141" i="2"/>
  <c r="EE126" i="2"/>
  <c r="EE146" i="2"/>
  <c r="EE152" i="2"/>
  <c r="EE174" i="2"/>
  <c r="EE163" i="2"/>
  <c r="EA119" i="2"/>
  <c r="EA138" i="2"/>
  <c r="EA162" i="2"/>
  <c r="EA174" i="2"/>
  <c r="EA171" i="2"/>
  <c r="ED138" i="2"/>
  <c r="EJ168" i="2"/>
  <c r="EB184" i="2"/>
  <c r="EC164" i="2"/>
  <c r="EI124" i="2"/>
  <c r="EI175" i="2"/>
  <c r="EE161" i="2"/>
  <c r="EA126" i="2"/>
  <c r="EA164" i="2"/>
  <c r="EL131" i="2"/>
  <c r="EL114" i="2"/>
  <c r="EL146" i="2"/>
  <c r="EL151" i="2"/>
  <c r="EL189" i="2"/>
  <c r="EM123" i="2"/>
  <c r="EM138" i="2"/>
  <c r="EM147" i="2"/>
  <c r="EM178" i="2"/>
  <c r="EM183" i="2"/>
  <c r="EO114" i="2"/>
  <c r="EO137" i="2"/>
  <c r="EO175" i="2"/>
  <c r="EO161" i="2"/>
  <c r="EO174" i="2"/>
  <c r="EN127" i="2"/>
  <c r="EN147" i="2"/>
  <c r="EN180" i="2"/>
  <c r="EN186" i="2"/>
  <c r="EP115" i="2"/>
  <c r="EP134" i="2"/>
  <c r="EP152" i="2"/>
  <c r="EP190" i="2"/>
  <c r="EP169" i="2"/>
  <c r="EQ126" i="2"/>
  <c r="EQ146" i="2"/>
  <c r="EQ141" i="2"/>
  <c r="EQ166" i="2"/>
  <c r="EQ184" i="2"/>
  <c r="EQ145" i="2"/>
  <c r="EL147" i="2"/>
  <c r="EL187" i="2"/>
  <c r="EM134" i="2"/>
  <c r="EM180" i="2"/>
  <c r="EO163" i="2"/>
  <c r="EO152" i="2"/>
  <c r="EN148" i="2"/>
  <c r="EP120" i="2"/>
  <c r="EP186" i="2"/>
  <c r="EQ142" i="2"/>
  <c r="EQ159" i="2"/>
  <c r="EL128" i="2"/>
  <c r="EL118" i="2"/>
  <c r="EL133" i="2"/>
  <c r="EL179" i="2"/>
  <c r="EL157" i="2"/>
  <c r="EM120" i="2"/>
  <c r="EM144" i="2"/>
  <c r="EM169" i="2"/>
  <c r="EM163" i="2"/>
  <c r="EM156" i="2"/>
  <c r="EO123" i="2"/>
  <c r="EO153" i="2"/>
  <c r="EO147" i="2"/>
  <c r="EO170" i="2"/>
  <c r="EN121" i="2"/>
  <c r="EN141" i="2"/>
  <c r="EN164" i="2"/>
  <c r="EN159" i="2"/>
  <c r="EN187" i="2"/>
  <c r="EP112" i="2"/>
  <c r="EP135" i="2"/>
  <c r="EP149" i="2"/>
  <c r="EP171" i="2"/>
  <c r="EP172" i="2"/>
  <c r="EQ127" i="2"/>
  <c r="EQ113" i="2"/>
  <c r="EQ153" i="2"/>
  <c r="EQ186" i="2"/>
  <c r="EQ164" i="2"/>
  <c r="EQ168" i="2"/>
  <c r="EL159" i="2"/>
  <c r="EM128" i="2"/>
  <c r="EM190" i="2"/>
  <c r="EO138" i="2"/>
  <c r="EH130" i="2"/>
  <c r="DZ115" i="2"/>
  <c r="EF146" i="2"/>
  <c r="EG190" i="2"/>
  <c r="EC119" i="2"/>
  <c r="EA166" i="2"/>
  <c r="DZ131" i="2"/>
  <c r="EF129" i="2"/>
  <c r="EC135" i="2"/>
  <c r="EI113" i="2"/>
  <c r="EE122" i="2"/>
  <c r="EE188" i="2"/>
  <c r="EA170" i="2"/>
  <c r="EB142" i="2"/>
  <c r="EI150" i="2"/>
  <c r="DZ144" i="2"/>
  <c r="EF156" i="2"/>
  <c r="EC145" i="2"/>
  <c r="EI146" i="2"/>
  <c r="EE123" i="2"/>
  <c r="EE191" i="2"/>
  <c r="EA190" i="2"/>
  <c r="EB148" i="2"/>
  <c r="EE181" i="2"/>
  <c r="EL144" i="2"/>
  <c r="EM116" i="2"/>
  <c r="EM184" i="2"/>
  <c r="EO162" i="2"/>
  <c r="EN149" i="2"/>
  <c r="EP142" i="2"/>
  <c r="EQ143" i="2"/>
  <c r="EQ183" i="2"/>
  <c r="EO116" i="2"/>
  <c r="EP122" i="2"/>
  <c r="EL125" i="2"/>
  <c r="EM114" i="2"/>
  <c r="EM136" i="2"/>
  <c r="EO168" i="2"/>
  <c r="EN161" i="2"/>
  <c r="EP130" i="2"/>
  <c r="EQ120" i="2"/>
  <c r="EQ170" i="2"/>
  <c r="EQ174" i="2"/>
  <c r="EL169" i="2"/>
  <c r="EO139" i="2"/>
  <c r="EN113" i="2"/>
  <c r="EN135" i="2"/>
  <c r="EP147" i="2"/>
  <c r="EP150" i="2"/>
  <c r="EQ161" i="2"/>
  <c r="EL123" i="2"/>
  <c r="EL143" i="2"/>
  <c r="EL162" i="2"/>
  <c r="EL190" i="2"/>
  <c r="EL173" i="2"/>
  <c r="EM115" i="2"/>
  <c r="EM129" i="2"/>
  <c r="EM158" i="2"/>
  <c r="EM170" i="2"/>
  <c r="EM167" i="2"/>
  <c r="EO125" i="2"/>
  <c r="EO131" i="2"/>
  <c r="EO167" i="2"/>
  <c r="EO188" i="2"/>
  <c r="EO166" i="2"/>
  <c r="EN119" i="2"/>
  <c r="EN138" i="2"/>
  <c r="EN172" i="2"/>
  <c r="EN170" i="2"/>
  <c r="EN167" i="2"/>
  <c r="EP129" i="2"/>
  <c r="EP137" i="2"/>
  <c r="EP182" i="2"/>
  <c r="EP184" i="2"/>
  <c r="EQ118" i="2"/>
  <c r="EQ137" i="2"/>
  <c r="EQ157" i="2"/>
  <c r="EL120" i="2"/>
  <c r="EL176" i="2"/>
  <c r="EM164" i="2"/>
  <c r="EO133" i="2"/>
  <c r="EN129" i="2"/>
  <c r="EN185" i="2"/>
  <c r="EP118" i="2"/>
  <c r="EQ128" i="2"/>
  <c r="EQ176" i="2"/>
  <c r="EK123" i="2"/>
  <c r="EE180" i="2"/>
  <c r="EG158" i="2"/>
  <c r="EI191" i="2"/>
  <c r="EJ131" i="2"/>
  <c r="EJ122" i="2"/>
  <c r="EI184" i="2"/>
  <c r="EF161" i="2"/>
  <c r="EL184" i="2"/>
  <c r="EN160" i="2"/>
  <c r="EQ187" i="2"/>
  <c r="EQ179" i="2"/>
  <c r="EN133" i="2"/>
  <c r="EQ173" i="2"/>
  <c r="EM175" i="2"/>
  <c r="EN151" i="2"/>
  <c r="EQ138" i="2"/>
  <c r="EL142" i="2"/>
  <c r="EM118" i="2"/>
  <c r="EM189" i="2"/>
  <c r="EO132" i="2"/>
  <c r="EO173" i="2"/>
  <c r="EN146" i="2"/>
  <c r="EP132" i="2"/>
  <c r="EP189" i="2"/>
  <c r="EQ171" i="2"/>
  <c r="EO126" i="2"/>
  <c r="EP144" i="2"/>
  <c r="EB182" i="2"/>
  <c r="ED179" i="2"/>
  <c r="DZ176" i="2"/>
  <c r="EF124" i="2"/>
  <c r="EI128" i="2"/>
  <c r="EC123" i="2"/>
  <c r="EH157" i="2"/>
  <c r="EB123" i="2"/>
  <c r="EC156" i="2"/>
  <c r="EI147" i="2"/>
  <c r="EE142" i="2"/>
  <c r="EA115" i="2"/>
  <c r="EA149" i="2"/>
  <c r="EC124" i="2"/>
  <c r="EE158" i="2"/>
  <c r="ED113" i="2"/>
  <c r="EB156" i="2"/>
  <c r="EC167" i="2"/>
  <c r="EI148" i="2"/>
  <c r="EE143" i="2"/>
  <c r="EA112" i="2"/>
  <c r="EA188" i="2"/>
  <c r="EC181" i="2"/>
  <c r="EA121" i="2"/>
  <c r="EL163" i="2"/>
  <c r="EM139" i="2"/>
  <c r="EO130" i="2"/>
  <c r="EN117" i="2"/>
  <c r="EN179" i="2"/>
  <c r="EP167" i="2"/>
  <c r="EQ162" i="2"/>
  <c r="EL139" i="2"/>
  <c r="EO187" i="2"/>
  <c r="EP160" i="2"/>
  <c r="EL145" i="2"/>
  <c r="EM133" i="2"/>
  <c r="EO124" i="2"/>
  <c r="EO165" i="2"/>
  <c r="EN177" i="2"/>
  <c r="EP156" i="2"/>
  <c r="EQ144" i="2"/>
  <c r="EQ175" i="2"/>
  <c r="EL127" i="2"/>
  <c r="EM135" i="2"/>
  <c r="EO171" i="2"/>
  <c r="EN123" i="2"/>
  <c r="EN178" i="2"/>
  <c r="EP148" i="2"/>
  <c r="EQ122" i="2"/>
  <c r="EQ156" i="2"/>
  <c r="EL116" i="2"/>
  <c r="EL135" i="2"/>
  <c r="EL153" i="2"/>
  <c r="EL167" i="2"/>
  <c r="EL168" i="2"/>
  <c r="EM131" i="2"/>
  <c r="EM117" i="2"/>
  <c r="EM159" i="2"/>
  <c r="EM186" i="2"/>
  <c r="EM168" i="2"/>
  <c r="EO122" i="2"/>
  <c r="EO146" i="2"/>
  <c r="EO183" i="2"/>
  <c r="EO177" i="2"/>
  <c r="EO190" i="2"/>
  <c r="EN124" i="2"/>
  <c r="EN150" i="2"/>
  <c r="EN188" i="2"/>
  <c r="EN163" i="2"/>
  <c r="EP123" i="2"/>
  <c r="EP143" i="2"/>
  <c r="EP162" i="2"/>
  <c r="EP146" i="2"/>
  <c r="EP185" i="2"/>
  <c r="EQ115" i="2"/>
  <c r="EQ134" i="2"/>
  <c r="EQ177" i="2"/>
  <c r="EL148" i="2"/>
  <c r="EM119" i="2"/>
  <c r="EM179" i="2"/>
  <c r="EO160" i="2"/>
  <c r="EN132" i="2"/>
  <c r="EN183" i="2"/>
  <c r="EP157" i="2"/>
  <c r="EQ136" i="2"/>
  <c r="EJ169" i="2"/>
  <c r="EA146" i="2"/>
  <c r="EC170" i="2"/>
  <c r="EA158" i="2"/>
  <c r="EA189" i="2"/>
  <c r="EI130" i="2"/>
  <c r="EA169" i="2"/>
  <c r="EL124" i="2"/>
  <c r="EO191" i="2"/>
  <c r="EQ123" i="2"/>
  <c r="EN169" i="2"/>
  <c r="EM185" i="2"/>
  <c r="EP128" i="2"/>
  <c r="EQ188" i="2"/>
  <c r="EO186" i="2"/>
  <c r="EP179" i="2"/>
  <c r="EL129" i="2"/>
  <c r="EL180" i="2"/>
  <c r="EM161" i="2"/>
  <c r="EO128" i="2"/>
  <c r="EO172" i="2"/>
  <c r="EN137" i="2"/>
  <c r="EN190" i="2"/>
  <c r="EP191" i="2"/>
  <c r="EQ117" i="2"/>
  <c r="EM141" i="2"/>
  <c r="EN176" i="2"/>
  <c r="EQ178" i="2"/>
  <c r="EK113" i="2"/>
  <c r="EG131" i="2"/>
  <c r="ED119" i="2"/>
  <c r="DZ147" i="2"/>
  <c r="EE118" i="2"/>
  <c r="EI159" i="2"/>
  <c r="EK122" i="2"/>
  <c r="EB163" i="2"/>
  <c r="EC157" i="2"/>
  <c r="EI185" i="2"/>
  <c r="EE148" i="2"/>
  <c r="EA134" i="2"/>
  <c r="EH185" i="2"/>
  <c r="EC180" i="2"/>
  <c r="EE164" i="2"/>
  <c r="EK187" i="2"/>
  <c r="EB185" i="2"/>
  <c r="EC166" i="2"/>
  <c r="EI170" i="2"/>
  <c r="EE159" i="2"/>
  <c r="EA135" i="2"/>
  <c r="ED169" i="2"/>
  <c r="EI121" i="2"/>
  <c r="EA183" i="2"/>
  <c r="EL175" i="2"/>
  <c r="EM165" i="2"/>
  <c r="EO149" i="2"/>
  <c r="EN136" i="2"/>
  <c r="EP131" i="2"/>
  <c r="EP164" i="2"/>
  <c r="EQ182" i="2"/>
  <c r="EL181" i="2"/>
  <c r="EN126" i="2"/>
  <c r="EQ135" i="2"/>
  <c r="EL170" i="2"/>
  <c r="EM157" i="2"/>
  <c r="EO127" i="2"/>
  <c r="EN118" i="2"/>
  <c r="EN182" i="2"/>
  <c r="EP187" i="2"/>
  <c r="EQ148" i="2"/>
  <c r="EQ149" i="2"/>
  <c r="EL136" i="2"/>
  <c r="EM150" i="2"/>
  <c r="EO158" i="2"/>
  <c r="EN142" i="2"/>
  <c r="EN166" i="2"/>
  <c r="EP170" i="2"/>
  <c r="EQ112" i="2"/>
  <c r="EQ191" i="2"/>
  <c r="EL113" i="2"/>
  <c r="EL132" i="2"/>
  <c r="EL150" i="2"/>
  <c r="EL183" i="2"/>
  <c r="EL185" i="2"/>
  <c r="EM124" i="2"/>
  <c r="EM121" i="2"/>
  <c r="EM173" i="2"/>
  <c r="EM171" i="2"/>
  <c r="EO112" i="2"/>
  <c r="EO135" i="2"/>
  <c r="EO159" i="2"/>
  <c r="EO148" i="2"/>
  <c r="EO178" i="2"/>
  <c r="EN125" i="2"/>
  <c r="EN145" i="2"/>
  <c r="EN144" i="2"/>
  <c r="EN165" i="2"/>
  <c r="EN152" i="2"/>
  <c r="EP116" i="2"/>
  <c r="EP139" i="2"/>
  <c r="EP153" i="2"/>
  <c r="EP175" i="2"/>
  <c r="EP180" i="2"/>
  <c r="EQ131" i="2"/>
  <c r="EQ129" i="2"/>
  <c r="EQ190" i="2"/>
  <c r="EL160" i="2"/>
  <c r="EM142" i="2"/>
  <c r="EM176" i="2"/>
  <c r="EO119" i="2"/>
  <c r="EN156" i="2"/>
  <c r="EP117" i="2"/>
  <c r="EP161" i="2"/>
  <c r="EQ165" i="2"/>
  <c r="ED121" i="2"/>
  <c r="EJ171" i="2"/>
  <c r="EB186" i="2"/>
  <c r="EE170" i="2"/>
  <c r="EI157" i="2"/>
  <c r="EC120" i="2"/>
  <c r="EE190" i="2"/>
  <c r="EI172" i="2"/>
  <c r="EM132" i="2"/>
  <c r="EP126" i="2"/>
  <c r="EM145" i="2"/>
  <c r="EL172" i="2"/>
  <c r="EO150" i="2"/>
  <c r="EP181" i="2"/>
  <c r="EL137" i="2"/>
  <c r="EP127" i="2"/>
  <c r="EQ180" i="2"/>
  <c r="EL174" i="2"/>
  <c r="EM137" i="2"/>
  <c r="EM172" i="2"/>
  <c r="EO156" i="2"/>
  <c r="EN122" i="2"/>
  <c r="EN181" i="2"/>
  <c r="EP113" i="2"/>
  <c r="EP166" i="2"/>
  <c r="EQ124" i="2"/>
  <c r="EL171" i="2"/>
  <c r="EO181" i="2"/>
  <c r="EP165" i="2"/>
  <c r="AO114" i="1"/>
  <c r="AN181" i="1"/>
  <c r="AP181" i="1"/>
  <c r="AN180" i="1"/>
  <c r="L180" i="1" s="1"/>
  <c r="AN116" i="1"/>
  <c r="AO146" i="1"/>
  <c r="AO141" i="1"/>
  <c r="AP120" i="1"/>
  <c r="AO160" i="1"/>
  <c r="AO125" i="1"/>
  <c r="AP137" i="1"/>
  <c r="AP189" i="1"/>
  <c r="AO128" i="1"/>
  <c r="AN168" i="1"/>
  <c r="AP177" i="1"/>
  <c r="AP169" i="1"/>
  <c r="AN146" i="1"/>
  <c r="AO117" i="1"/>
  <c r="AN124" i="1"/>
  <c r="BQ124" i="1" s="1"/>
  <c r="BS124" i="2" s="1"/>
  <c r="AN160" i="1"/>
  <c r="BQ160" i="1" s="1"/>
  <c r="BS160" i="2" s="1"/>
  <c r="AN188" i="1"/>
  <c r="AN174" i="1"/>
  <c r="AP161" i="1"/>
  <c r="AO136" i="1"/>
  <c r="AP149" i="1"/>
  <c r="AN156" i="1"/>
  <c r="AO142" i="1"/>
  <c r="AN144" i="1"/>
  <c r="BQ144" i="1" s="1"/>
  <c r="BS144" i="2" s="1"/>
  <c r="AP123" i="1"/>
  <c r="AN163" i="1"/>
  <c r="BQ163" i="1" s="1"/>
  <c r="BS163" i="2" s="1"/>
  <c r="AO187" i="1"/>
  <c r="AN151" i="1"/>
  <c r="BQ151" i="1" s="1"/>
  <c r="BS151" i="2" s="1"/>
  <c r="AP130" i="1"/>
  <c r="AN166" i="1"/>
  <c r="AP175" i="1"/>
  <c r="AN131" i="1"/>
  <c r="BQ131" i="1" s="1"/>
  <c r="BS131" i="2" s="1"/>
  <c r="AP171" i="1"/>
  <c r="AP173" i="1"/>
  <c r="AO145" i="1"/>
  <c r="AN138" i="1"/>
  <c r="BQ138" i="1" s="1"/>
  <c r="BS138" i="2" s="1"/>
  <c r="AP118" i="1"/>
  <c r="AN152" i="1"/>
  <c r="BQ152" i="1" s="1"/>
  <c r="BS152" i="2" s="1"/>
  <c r="AN135" i="1"/>
  <c r="BQ135" i="1" s="1"/>
  <c r="BS135" i="2" s="1"/>
  <c r="AN148" i="1"/>
  <c r="BQ148" i="1" s="1"/>
  <c r="BS148" i="2" s="1"/>
  <c r="AN153" i="1"/>
  <c r="AP129" i="1"/>
  <c r="AN143" i="1"/>
  <c r="BQ143" i="1" s="1"/>
  <c r="BS143" i="2" s="1"/>
  <c r="AP122" i="1"/>
  <c r="AN158" i="1"/>
  <c r="AN139" i="1"/>
  <c r="BQ139" i="1" s="1"/>
  <c r="BS139" i="2" s="1"/>
  <c r="AO119" i="1"/>
  <c r="AN159" i="1"/>
  <c r="BQ159" i="1" s="1"/>
  <c r="BS159" i="2" s="1"/>
  <c r="AP133" i="1"/>
  <c r="AP183" i="1"/>
  <c r="AP126" i="1"/>
  <c r="AP162" i="1"/>
  <c r="AP186" i="1"/>
  <c r="BA123" i="1"/>
  <c r="BA141" i="1"/>
  <c r="BA161" i="1"/>
  <c r="BA167" i="1"/>
  <c r="AW113" i="1"/>
  <c r="AW120" i="1"/>
  <c r="AW151" i="1"/>
  <c r="AW177" i="1"/>
  <c r="AW172" i="1"/>
  <c r="AS129" i="1"/>
  <c r="AS134" i="1"/>
  <c r="AS142" i="1"/>
  <c r="AS152" i="1"/>
  <c r="AS179" i="1"/>
  <c r="AZ127" i="1"/>
  <c r="AZ145" i="1"/>
  <c r="AZ165" i="1"/>
  <c r="AZ167" i="1"/>
  <c r="AZ181" i="1"/>
  <c r="AV124" i="1"/>
  <c r="AV137" i="1"/>
  <c r="AV158" i="1"/>
  <c r="AV172" i="1"/>
  <c r="AR114" i="1"/>
  <c r="AR121" i="1"/>
  <c r="AR139" i="1"/>
  <c r="AR174" i="1"/>
  <c r="AR177" i="1"/>
  <c r="AQ129" i="1"/>
  <c r="AQ118" i="1"/>
  <c r="AQ185" i="1"/>
  <c r="AQ174" i="1"/>
  <c r="AQ163" i="1"/>
  <c r="AY128" i="1"/>
  <c r="AY146" i="1"/>
  <c r="BA127" i="1"/>
  <c r="BA145" i="1"/>
  <c r="BA165" i="1"/>
  <c r="BA175" i="1"/>
  <c r="AW117" i="1"/>
  <c r="AW124" i="1"/>
  <c r="AW153" i="1"/>
  <c r="AW181" i="1"/>
  <c r="AW180" i="1"/>
  <c r="AS114" i="1"/>
  <c r="AS131" i="1"/>
  <c r="AS150" i="1"/>
  <c r="AS158" i="1"/>
  <c r="AS183" i="1"/>
  <c r="AZ112" i="1"/>
  <c r="AZ149" i="1"/>
  <c r="AZ135" i="1"/>
  <c r="AZ171" i="1"/>
  <c r="AZ185" i="1"/>
  <c r="AV128" i="1"/>
  <c r="AV142" i="1"/>
  <c r="AV162" i="1"/>
  <c r="AV180" i="1"/>
  <c r="AR118" i="1"/>
  <c r="AR125" i="1"/>
  <c r="AR148" i="1"/>
  <c r="AR178" i="1"/>
  <c r="AR183" i="1"/>
  <c r="AQ133" i="1"/>
  <c r="AQ122" i="1"/>
  <c r="AQ189" i="1"/>
  <c r="AQ178" i="1"/>
  <c r="AQ167" i="1"/>
  <c r="AY113" i="1"/>
  <c r="BA112" i="1"/>
  <c r="BA149" i="1"/>
  <c r="BA169" i="1"/>
  <c r="BA185" i="1"/>
  <c r="AW121" i="1"/>
  <c r="AW128" i="1"/>
  <c r="AW159" i="1"/>
  <c r="AW142" i="1"/>
  <c r="AW186" i="1"/>
  <c r="AS118" i="1"/>
  <c r="AS135" i="1"/>
  <c r="AS156" i="1"/>
  <c r="AS162" i="1"/>
  <c r="AS187" i="1"/>
  <c r="AZ116" i="1"/>
  <c r="AZ133" i="1"/>
  <c r="AZ144" i="1"/>
  <c r="AZ175" i="1"/>
  <c r="AZ189" i="1"/>
  <c r="AV113" i="1"/>
  <c r="AV146" i="1"/>
  <c r="AV166" i="1"/>
  <c r="AV186" i="1"/>
  <c r="AR122" i="1"/>
  <c r="AR129" i="1"/>
  <c r="AR156" i="1"/>
  <c r="AR182" i="1"/>
  <c r="AR187" i="1"/>
  <c r="AQ137" i="1"/>
  <c r="AQ126" i="1"/>
  <c r="AQ115" i="1"/>
  <c r="AQ182" i="1"/>
  <c r="AQ171" i="1"/>
  <c r="AY117" i="1"/>
  <c r="BA116" i="1"/>
  <c r="BA138" i="1"/>
  <c r="BA173" i="1"/>
  <c r="BA189" i="1"/>
  <c r="AW122" i="1"/>
  <c r="AW139" i="1"/>
  <c r="AW160" i="1"/>
  <c r="AW166" i="1"/>
  <c r="AW168" i="1"/>
  <c r="AS116" i="1"/>
  <c r="AS138" i="1"/>
  <c r="AO116" i="1"/>
  <c r="AP180" i="1"/>
  <c r="AN115" i="1"/>
  <c r="AO115" i="1"/>
  <c r="AP182" i="1"/>
  <c r="AN178" i="1"/>
  <c r="AP136" i="1"/>
  <c r="AN149" i="1"/>
  <c r="BQ149" i="1" s="1"/>
  <c r="BS149" i="2" s="1"/>
  <c r="AP172" i="1"/>
  <c r="AN169" i="1"/>
  <c r="AO121" i="1"/>
  <c r="AN117" i="1"/>
  <c r="BQ117" i="1" s="1"/>
  <c r="BS117" i="2" s="1"/>
  <c r="AP124" i="1"/>
  <c r="AP164" i="1"/>
  <c r="AP188" i="1"/>
  <c r="AP174" i="1"/>
  <c r="AN161" i="1"/>
  <c r="BQ161" i="1" s="1"/>
  <c r="BS161" i="2" s="1"/>
  <c r="AN141" i="1"/>
  <c r="BQ141" i="1" s="1"/>
  <c r="BS141" i="2" s="1"/>
  <c r="AO149" i="1"/>
  <c r="AO156" i="1"/>
  <c r="AN142" i="1"/>
  <c r="BQ142" i="1" s="1"/>
  <c r="BS142" i="2" s="1"/>
  <c r="AN112" i="1"/>
  <c r="BQ112" i="1" s="1"/>
  <c r="BS112" i="2" s="1"/>
  <c r="AO189" i="1"/>
  <c r="AP132" i="1"/>
  <c r="AP150" i="1"/>
  <c r="AO177" i="1"/>
  <c r="AO169" i="1"/>
  <c r="AP139" i="1"/>
  <c r="AP119" i="1"/>
  <c r="AO153" i="1"/>
  <c r="AN133" i="1"/>
  <c r="AN183" i="1"/>
  <c r="BQ183" i="1" s="1"/>
  <c r="BS183" i="2" s="1"/>
  <c r="AO122" i="1"/>
  <c r="AN162" i="1"/>
  <c r="AO186" i="1"/>
  <c r="AN127" i="1"/>
  <c r="BQ127" i="1" s="1"/>
  <c r="BS127" i="2" s="1"/>
  <c r="AN167" i="1"/>
  <c r="BQ167" i="1" s="1"/>
  <c r="BS167" i="2" s="1"/>
  <c r="AO185" i="1"/>
  <c r="AN165" i="1"/>
  <c r="BQ165" i="1" s="1"/>
  <c r="BS165" i="2" s="1"/>
  <c r="AP134" i="1"/>
  <c r="AN170" i="1"/>
  <c r="BQ170" i="1" s="1"/>
  <c r="BS170" i="2" s="1"/>
  <c r="AP179" i="1"/>
  <c r="AO131" i="1"/>
  <c r="AN171" i="1"/>
  <c r="BQ171" i="1" s="1"/>
  <c r="BS171" i="2" s="1"/>
  <c r="AN176" i="1"/>
  <c r="AP145" i="1"/>
  <c r="AP138" i="1"/>
  <c r="AO147" i="1"/>
  <c r="AP152" i="1"/>
  <c r="AP135" i="1"/>
  <c r="AO148" i="1"/>
  <c r="AO173" i="1"/>
  <c r="AN129" i="1"/>
  <c r="BQ129" i="1" s="1"/>
  <c r="BS129" i="2" s="1"/>
  <c r="AP143" i="1"/>
  <c r="AO118" i="1"/>
  <c r="AO158" i="1"/>
  <c r="BA113" i="1"/>
  <c r="BA120" i="1"/>
  <c r="BA147" i="1"/>
  <c r="BA177" i="1"/>
  <c r="BA168" i="1"/>
  <c r="AW129" i="1"/>
  <c r="AW134" i="1"/>
  <c r="AW137" i="1"/>
  <c r="AW152" i="1"/>
  <c r="AW175" i="1"/>
  <c r="AS126" i="1"/>
  <c r="AS144" i="1"/>
  <c r="AS164" i="1"/>
  <c r="AS170" i="1"/>
  <c r="AS180" i="1"/>
  <c r="AZ124" i="1"/>
  <c r="AZ142" i="1"/>
  <c r="AZ158" i="1"/>
  <c r="AZ168" i="1"/>
  <c r="AV114" i="1"/>
  <c r="AV121" i="1"/>
  <c r="AV144" i="1"/>
  <c r="AV174" i="1"/>
  <c r="AV181" i="1"/>
  <c r="AR130" i="1"/>
  <c r="AR131" i="1"/>
  <c r="AR164" i="1"/>
  <c r="AR147" i="1"/>
  <c r="AR180" i="1"/>
  <c r="AQ146" i="1"/>
  <c r="AQ134" i="1"/>
  <c r="AQ123" i="1"/>
  <c r="AQ112" i="1"/>
  <c r="AQ179" i="1"/>
  <c r="AY125" i="1"/>
  <c r="BA117" i="1"/>
  <c r="BA124" i="1"/>
  <c r="BA153" i="1"/>
  <c r="BA181" i="1"/>
  <c r="BA176" i="1"/>
  <c r="AW114" i="1"/>
  <c r="AW131" i="1"/>
  <c r="AW146" i="1"/>
  <c r="AW158" i="1"/>
  <c r="AW183" i="1"/>
  <c r="AS130" i="1"/>
  <c r="AS148" i="1"/>
  <c r="AS143" i="1"/>
  <c r="AS174" i="1"/>
  <c r="AS184" i="1"/>
  <c r="AZ128" i="1"/>
  <c r="AZ146" i="1"/>
  <c r="AZ162" i="1"/>
  <c r="AZ176" i="1"/>
  <c r="AV118" i="1"/>
  <c r="AV125" i="1"/>
  <c r="AV156" i="1"/>
  <c r="AV178" i="1"/>
  <c r="AV183" i="1"/>
  <c r="AR115" i="1"/>
  <c r="AR135" i="1"/>
  <c r="AR143" i="1"/>
  <c r="AR153" i="1"/>
  <c r="AR184" i="1"/>
  <c r="AQ150" i="1"/>
  <c r="AQ138" i="1"/>
  <c r="AQ127" i="1"/>
  <c r="AQ116" i="1"/>
  <c r="AQ183" i="1"/>
  <c r="BA121" i="1"/>
  <c r="BA128" i="1"/>
  <c r="BA159" i="1"/>
  <c r="BA137" i="1"/>
  <c r="BA186" i="1"/>
  <c r="AW118" i="1"/>
  <c r="AW135" i="1"/>
  <c r="AW156" i="1"/>
  <c r="AW162" i="1"/>
  <c r="AW187" i="1"/>
  <c r="AS115" i="1"/>
  <c r="AS132" i="1"/>
  <c r="AS151" i="1"/>
  <c r="AS178" i="1"/>
  <c r="AS188" i="1"/>
  <c r="AZ113" i="1"/>
  <c r="AZ150" i="1"/>
  <c r="AZ166" i="1"/>
  <c r="AZ186" i="1"/>
  <c r="AV122" i="1"/>
  <c r="AV129" i="1"/>
  <c r="AV160" i="1"/>
  <c r="AV182" i="1"/>
  <c r="AV187" i="1"/>
  <c r="AR119" i="1"/>
  <c r="AR132" i="1"/>
  <c r="AR151" i="1"/>
  <c r="AR159" i="1"/>
  <c r="AR188" i="1"/>
  <c r="AQ156" i="1"/>
  <c r="AQ143" i="1"/>
  <c r="AQ131" i="1"/>
  <c r="AQ120" i="1"/>
  <c r="AQ187" i="1"/>
  <c r="BA125" i="1"/>
  <c r="BA133" i="1"/>
  <c r="BA163" i="1"/>
  <c r="BA146" i="1"/>
  <c r="BA171" i="1"/>
  <c r="AW119" i="1"/>
  <c r="AW136" i="1"/>
  <c r="AW157" i="1"/>
  <c r="AW182" i="1"/>
  <c r="AS125" i="1"/>
  <c r="AS133" i="1"/>
  <c r="AO181" i="1"/>
  <c r="AP114" i="1"/>
  <c r="AN182" i="1"/>
  <c r="BQ182" i="1" s="1"/>
  <c r="BS182" i="2" s="1"/>
  <c r="AO180" i="1"/>
  <c r="AO137" i="1"/>
  <c r="AN189" i="1"/>
  <c r="BQ189" i="1" s="1"/>
  <c r="BS189" i="2" s="1"/>
  <c r="AN132" i="1"/>
  <c r="BQ132" i="1" s="1"/>
  <c r="BS132" i="2" s="1"/>
  <c r="AP168" i="1"/>
  <c r="AN177" i="1"/>
  <c r="AP157" i="1"/>
  <c r="AO161" i="1"/>
  <c r="AP141" i="1"/>
  <c r="AN120" i="1"/>
  <c r="AP156" i="1"/>
  <c r="AP142" i="1"/>
  <c r="AP112" i="1"/>
  <c r="AO178" i="1"/>
  <c r="AO132" i="1"/>
  <c r="AO150" i="1"/>
  <c r="AN172" i="1"/>
  <c r="L172" i="1" s="1"/>
  <c r="AN125" i="1"/>
  <c r="BQ125" i="1" s="1"/>
  <c r="BS125" i="2" s="1"/>
  <c r="AP121" i="1"/>
  <c r="AO113" i="1"/>
  <c r="AN128" i="1"/>
  <c r="AN164" i="1"/>
  <c r="AO184" i="1"/>
  <c r="AN157" i="1"/>
  <c r="BQ157" i="1" s="1"/>
  <c r="BS157" i="2" s="1"/>
  <c r="AO135" i="1"/>
  <c r="AO171" i="1"/>
  <c r="AN173" i="1"/>
  <c r="AO129" i="1"/>
  <c r="AO138" i="1"/>
  <c r="AN118" i="1"/>
  <c r="BQ118" i="1" s="1"/>
  <c r="BS118" i="2" s="1"/>
  <c r="AP158" i="1"/>
  <c r="AO144" i="1"/>
  <c r="AO123" i="1"/>
  <c r="AO159" i="1"/>
  <c r="AP187" i="1"/>
  <c r="AP151" i="1"/>
  <c r="AO126" i="1"/>
  <c r="AP166" i="1"/>
  <c r="AN175" i="1"/>
  <c r="AO127" i="1"/>
  <c r="AO163" i="1"/>
  <c r="AN185" i="1"/>
  <c r="AP165" i="1"/>
  <c r="AO130" i="1"/>
  <c r="AO170" i="1"/>
  <c r="AN179" i="1"/>
  <c r="AP131" i="1"/>
  <c r="AO167" i="1"/>
  <c r="AO176" i="1"/>
  <c r="AN145" i="1"/>
  <c r="AO134" i="1"/>
  <c r="AN147" i="1"/>
  <c r="BQ147" i="1" s="1"/>
  <c r="BS147" i="2" s="1"/>
  <c r="AO152" i="1"/>
  <c r="BA129" i="1"/>
  <c r="BA134" i="1"/>
  <c r="BA142" i="1"/>
  <c r="BA152" i="1"/>
  <c r="BA179" i="1"/>
  <c r="AW126" i="1"/>
  <c r="AW144" i="1"/>
  <c r="AW164" i="1"/>
  <c r="AW170" i="1"/>
  <c r="AW176" i="1"/>
  <c r="AS123" i="1"/>
  <c r="AS141" i="1"/>
  <c r="AS161" i="1"/>
  <c r="AS167" i="1"/>
  <c r="AZ114" i="1"/>
  <c r="AZ121" i="1"/>
  <c r="AZ148" i="1"/>
  <c r="AZ174" i="1"/>
  <c r="AZ177" i="1"/>
  <c r="AV130" i="1"/>
  <c r="AV131" i="1"/>
  <c r="AV138" i="1"/>
  <c r="AV151" i="1"/>
  <c r="AV176" i="1"/>
  <c r="AR127" i="1"/>
  <c r="AR141" i="1"/>
  <c r="AR161" i="1"/>
  <c r="AR167" i="1"/>
  <c r="AR181" i="1"/>
  <c r="AQ164" i="1"/>
  <c r="AQ151" i="1"/>
  <c r="AQ139" i="1"/>
  <c r="AQ128" i="1"/>
  <c r="AY115" i="1"/>
  <c r="AY122" i="1"/>
  <c r="BA114" i="1"/>
  <c r="BA131" i="1"/>
  <c r="BA150" i="1"/>
  <c r="BA158" i="1"/>
  <c r="BA183" i="1"/>
  <c r="AW130" i="1"/>
  <c r="AW148" i="1"/>
  <c r="AW138" i="1"/>
  <c r="AW174" i="1"/>
  <c r="AW184" i="1"/>
  <c r="AS127" i="1"/>
  <c r="AS145" i="1"/>
  <c r="AS165" i="1"/>
  <c r="AS175" i="1"/>
  <c r="AZ118" i="1"/>
  <c r="AZ125" i="1"/>
  <c r="AZ156" i="1"/>
  <c r="AZ178" i="1"/>
  <c r="AZ183" i="1"/>
  <c r="AV115" i="1"/>
  <c r="AV135" i="1"/>
  <c r="AV147" i="1"/>
  <c r="AV153" i="1"/>
  <c r="AV184" i="1"/>
  <c r="AR112" i="1"/>
  <c r="AR145" i="1"/>
  <c r="AR165" i="1"/>
  <c r="AR171" i="1"/>
  <c r="AR185" i="1"/>
  <c r="AQ168" i="1"/>
  <c r="AQ157" i="1"/>
  <c r="AQ144" i="1"/>
  <c r="AQ132" i="1"/>
  <c r="AY119" i="1"/>
  <c r="BA118" i="1"/>
  <c r="BA135" i="1"/>
  <c r="BA156" i="1"/>
  <c r="BA162" i="1"/>
  <c r="BA187" i="1"/>
  <c r="AW115" i="1"/>
  <c r="AW132" i="1"/>
  <c r="AW147" i="1"/>
  <c r="AW178" i="1"/>
  <c r="AW188" i="1"/>
  <c r="AS112" i="1"/>
  <c r="AS149" i="1"/>
  <c r="AS169" i="1"/>
  <c r="AS185" i="1"/>
  <c r="AZ122" i="1"/>
  <c r="AZ129" i="1"/>
  <c r="AZ160" i="1"/>
  <c r="AZ182" i="1"/>
  <c r="AZ187" i="1"/>
  <c r="AV119" i="1"/>
  <c r="AV132" i="1"/>
  <c r="AV157" i="1"/>
  <c r="AV159" i="1"/>
  <c r="AV188" i="1"/>
  <c r="AR116" i="1"/>
  <c r="AR149" i="1"/>
  <c r="AR144" i="1"/>
  <c r="AR175" i="1"/>
  <c r="AR189" i="1"/>
  <c r="AQ172" i="1"/>
  <c r="AQ161" i="1"/>
  <c r="AQ148" i="1"/>
  <c r="AQ136" i="1"/>
  <c r="AY123" i="1"/>
  <c r="BA122" i="1"/>
  <c r="BA139" i="1"/>
  <c r="BA160" i="1"/>
  <c r="BA166" i="1"/>
  <c r="BA172" i="1"/>
  <c r="AW116" i="1"/>
  <c r="AW143" i="1"/>
  <c r="AW173" i="1"/>
  <c r="AN114" i="1"/>
  <c r="BQ114" i="1" s="1"/>
  <c r="BS114" i="2" s="1"/>
  <c r="AP116" i="1"/>
  <c r="AP115" i="1"/>
  <c r="AO182" i="1"/>
  <c r="AN121" i="1"/>
  <c r="BQ121" i="1" s="1"/>
  <c r="BS121" i="2" s="1"/>
  <c r="AN113" i="1"/>
  <c r="BQ113" i="1" s="1"/>
  <c r="BS113" i="2" s="1"/>
  <c r="AO124" i="1"/>
  <c r="AO164" i="1"/>
  <c r="AN184" i="1"/>
  <c r="L184" i="1" s="1"/>
  <c r="AO112" i="1"/>
  <c r="AP178" i="1"/>
  <c r="AN136" i="1"/>
  <c r="BQ136" i="1" s="1"/>
  <c r="BS136" i="2" s="1"/>
  <c r="AN150" i="1"/>
  <c r="BQ150" i="1" s="1"/>
  <c r="BS150" i="2" s="1"/>
  <c r="AO172" i="1"/>
  <c r="AP125" i="1"/>
  <c r="AN137" i="1"/>
  <c r="BQ137" i="1" s="1"/>
  <c r="BS137" i="2" s="1"/>
  <c r="AP113" i="1"/>
  <c r="AP128" i="1"/>
  <c r="AO168" i="1"/>
  <c r="AP184" i="1"/>
  <c r="AO157" i="1"/>
  <c r="AP146" i="1"/>
  <c r="AP117" i="1"/>
  <c r="AO120" i="1"/>
  <c r="AP160" i="1"/>
  <c r="AO188" i="1"/>
  <c r="AO174" i="1"/>
  <c r="AP127" i="1"/>
  <c r="AP167" i="1"/>
  <c r="AP176" i="1"/>
  <c r="AO165" i="1"/>
  <c r="AN134" i="1"/>
  <c r="BQ134" i="1" s="1"/>
  <c r="BS134" i="2" s="1"/>
  <c r="AP147" i="1"/>
  <c r="AO179" i="1"/>
  <c r="AO139" i="1"/>
  <c r="AP148" i="1"/>
  <c r="AP153" i="1"/>
  <c r="AO133" i="1"/>
  <c r="AO143" i="1"/>
  <c r="AN122" i="1"/>
  <c r="BQ122" i="1" s="1"/>
  <c r="BS122" i="2" s="1"/>
  <c r="AO162" i="1"/>
  <c r="AP144" i="1"/>
  <c r="AN119" i="1"/>
  <c r="BQ119" i="1" s="1"/>
  <c r="BS119" i="2" s="1"/>
  <c r="AP159" i="1"/>
  <c r="AN187" i="1"/>
  <c r="BQ187" i="1" s="1"/>
  <c r="BS187" i="2" s="1"/>
  <c r="AO183" i="1"/>
  <c r="AN126" i="1"/>
  <c r="BQ126" i="1" s="1"/>
  <c r="BS126" i="2" s="1"/>
  <c r="AO166" i="1"/>
  <c r="AN186" i="1"/>
  <c r="BQ186" i="1" s="1"/>
  <c r="BS186" i="2" s="1"/>
  <c r="AN123" i="1"/>
  <c r="BQ123" i="1" s="1"/>
  <c r="BS123" i="2" s="1"/>
  <c r="AP163" i="1"/>
  <c r="AP185" i="1"/>
  <c r="AO151" i="1"/>
  <c r="AN130" i="1"/>
  <c r="BQ130" i="1" s="1"/>
  <c r="BS130" i="2" s="1"/>
  <c r="AP170" i="1"/>
  <c r="AO175" i="1"/>
  <c r="BA126" i="1"/>
  <c r="BA144" i="1"/>
  <c r="BA164" i="1"/>
  <c r="BA170" i="1"/>
  <c r="BA180" i="1"/>
  <c r="AW123" i="1"/>
  <c r="AW141" i="1"/>
  <c r="AW161" i="1"/>
  <c r="AW171" i="1"/>
  <c r="AS113" i="1"/>
  <c r="AS120" i="1"/>
  <c r="AS147" i="1"/>
  <c r="AS177" i="1"/>
  <c r="AS168" i="1"/>
  <c r="AZ130" i="1"/>
  <c r="AZ131" i="1"/>
  <c r="AZ143" i="1"/>
  <c r="AZ147" i="1"/>
  <c r="AZ180" i="1"/>
  <c r="AV127" i="1"/>
  <c r="AV141" i="1"/>
  <c r="AV165" i="1"/>
  <c r="AV167" i="1"/>
  <c r="AV177" i="1"/>
  <c r="AR124" i="1"/>
  <c r="AR137" i="1"/>
  <c r="AR158" i="1"/>
  <c r="AR168" i="1"/>
  <c r="AQ113" i="1"/>
  <c r="AQ180" i="1"/>
  <c r="AQ169" i="1"/>
  <c r="AQ158" i="1"/>
  <c r="AQ145" i="1"/>
  <c r="AY112" i="1"/>
  <c r="AY132" i="1"/>
  <c r="BA130" i="1"/>
  <c r="BA148" i="1"/>
  <c r="BA143" i="1"/>
  <c r="BA174" i="1"/>
  <c r="BA184" i="1"/>
  <c r="AW127" i="1"/>
  <c r="AW145" i="1"/>
  <c r="AW165" i="1"/>
  <c r="AW179" i="1"/>
  <c r="AS117" i="1"/>
  <c r="AS124" i="1"/>
  <c r="AS153" i="1"/>
  <c r="AS181" i="1"/>
  <c r="AS176" i="1"/>
  <c r="AZ115" i="1"/>
  <c r="AZ132" i="1"/>
  <c r="AZ151" i="1"/>
  <c r="AZ153" i="1"/>
  <c r="AZ184" i="1"/>
  <c r="AV112" i="1"/>
  <c r="AV145" i="1"/>
  <c r="AV139" i="1"/>
  <c r="AV171" i="1"/>
  <c r="AV185" i="1"/>
  <c r="AR128" i="1"/>
  <c r="AR142" i="1"/>
  <c r="AR162" i="1"/>
  <c r="AR176" i="1"/>
  <c r="AQ117" i="1"/>
  <c r="AQ184" i="1"/>
  <c r="AQ173" i="1"/>
  <c r="AQ162" i="1"/>
  <c r="AQ149" i="1"/>
  <c r="AY116" i="1"/>
  <c r="BA115" i="1"/>
  <c r="BA132" i="1"/>
  <c r="BA151" i="1"/>
  <c r="BA178" i="1"/>
  <c r="BA188" i="1"/>
  <c r="AW112" i="1"/>
  <c r="AW149" i="1"/>
  <c r="AW169" i="1"/>
  <c r="AW185" i="1"/>
  <c r="AS121" i="1"/>
  <c r="AS128" i="1"/>
  <c r="AS159" i="1"/>
  <c r="AS137" i="1"/>
  <c r="AS186" i="1"/>
  <c r="AZ119" i="1"/>
  <c r="AZ136" i="1"/>
  <c r="AZ157" i="1"/>
  <c r="AZ159" i="1"/>
  <c r="AZ188" i="1"/>
  <c r="AV116" i="1"/>
  <c r="AV149" i="1"/>
  <c r="AV148" i="1"/>
  <c r="AV175" i="1"/>
  <c r="AV189" i="1"/>
  <c r="AR113" i="1"/>
  <c r="AR146" i="1"/>
  <c r="AR166" i="1"/>
  <c r="AR186" i="1"/>
  <c r="AQ121" i="1"/>
  <c r="AQ188" i="1"/>
  <c r="AQ177" i="1"/>
  <c r="AQ166" i="1"/>
  <c r="AQ153" i="1"/>
  <c r="AY120" i="1"/>
  <c r="BA119" i="1"/>
  <c r="BA136" i="1"/>
  <c r="BA157" i="1"/>
  <c r="BA182" i="1"/>
  <c r="AW125" i="1"/>
  <c r="AW133" i="1"/>
  <c r="AW163" i="1"/>
  <c r="AW150" i="1"/>
  <c r="AS119" i="1"/>
  <c r="AS160" i="1"/>
  <c r="AS166" i="1"/>
  <c r="AS172" i="1"/>
  <c r="AZ117" i="1"/>
  <c r="AZ139" i="1"/>
  <c r="AZ170" i="1"/>
  <c r="AZ169" i="1"/>
  <c r="AV123" i="1"/>
  <c r="AV136" i="1"/>
  <c r="AV161" i="1"/>
  <c r="AV163" i="1"/>
  <c r="AV169" i="1"/>
  <c r="AR117" i="1"/>
  <c r="AR150" i="1"/>
  <c r="AR170" i="1"/>
  <c r="AR169" i="1"/>
  <c r="AQ142" i="1"/>
  <c r="AQ130" i="1"/>
  <c r="AQ119" i="1"/>
  <c r="AQ186" i="1"/>
  <c r="AQ175" i="1"/>
  <c r="AY118" i="1"/>
  <c r="AY114" i="1"/>
  <c r="AY144" i="1"/>
  <c r="AY160" i="1"/>
  <c r="AY185" i="1"/>
  <c r="AU113" i="1"/>
  <c r="AU150" i="1"/>
  <c r="AU162" i="1"/>
  <c r="AU176" i="1"/>
  <c r="AU178" i="1"/>
  <c r="BB126" i="1"/>
  <c r="BB144" i="1"/>
  <c r="BB164" i="1"/>
  <c r="BB182" i="1"/>
  <c r="AX116" i="1"/>
  <c r="AX123" i="1"/>
  <c r="AX152" i="1"/>
  <c r="AX180" i="1"/>
  <c r="AX185" i="1"/>
  <c r="AT113" i="1"/>
  <c r="AT134" i="1"/>
  <c r="AT149" i="1"/>
  <c r="AT161" i="1"/>
  <c r="AT178" i="1"/>
  <c r="AY151" i="1"/>
  <c r="AY167" i="1"/>
  <c r="AY187" i="1"/>
  <c r="AU123" i="1"/>
  <c r="AU130" i="1"/>
  <c r="AU157" i="1"/>
  <c r="AU179" i="1"/>
  <c r="AU184" i="1"/>
  <c r="BB117" i="1"/>
  <c r="BB138" i="1"/>
  <c r="BB153" i="1"/>
  <c r="BB165" i="1"/>
  <c r="BB186" i="1"/>
  <c r="AX114" i="1"/>
  <c r="AX131" i="1"/>
  <c r="AX146" i="1"/>
  <c r="AX181" i="1"/>
  <c r="AX187" i="1"/>
  <c r="AT130" i="1"/>
  <c r="AT148" i="1"/>
  <c r="AT168" i="1"/>
  <c r="AT184" i="1"/>
  <c r="AY130" i="1"/>
  <c r="AY158" i="1"/>
  <c r="AY168" i="1"/>
  <c r="AY166" i="1"/>
  <c r="AU118" i="1"/>
  <c r="AU135" i="1"/>
  <c r="AU167" i="1"/>
  <c r="AU166" i="1"/>
  <c r="BB121" i="1"/>
  <c r="BB143" i="1"/>
  <c r="BB159" i="1"/>
  <c r="BB169" i="1"/>
  <c r="BB171" i="1"/>
  <c r="AX115" i="1"/>
  <c r="AX142" i="1"/>
  <c r="AX172" i="1"/>
  <c r="AX171" i="1"/>
  <c r="AT121" i="1"/>
  <c r="AT143" i="1"/>
  <c r="AT159" i="1"/>
  <c r="AT169" i="1"/>
  <c r="AT171" i="1"/>
  <c r="AY149" i="1"/>
  <c r="AY175" i="1"/>
  <c r="AW189" i="1"/>
  <c r="AS139" i="1"/>
  <c r="AS157" i="1"/>
  <c r="AS182" i="1"/>
  <c r="AZ126" i="1"/>
  <c r="AZ134" i="1"/>
  <c r="AZ164" i="1"/>
  <c r="AZ138" i="1"/>
  <c r="AZ172" i="1"/>
  <c r="AV120" i="1"/>
  <c r="AV133" i="1"/>
  <c r="AV152" i="1"/>
  <c r="AV179" i="1"/>
  <c r="AR126" i="1"/>
  <c r="AR134" i="1"/>
  <c r="AR160" i="1"/>
  <c r="AR138" i="1"/>
  <c r="AR172" i="1"/>
  <c r="AQ160" i="1"/>
  <c r="AQ147" i="1"/>
  <c r="AQ135" i="1"/>
  <c r="AQ124" i="1"/>
  <c r="AY127" i="1"/>
  <c r="AY131" i="1"/>
  <c r="AY137" i="1"/>
  <c r="AY136" i="1"/>
  <c r="AY176" i="1"/>
  <c r="AY182" i="1"/>
  <c r="AU129" i="1"/>
  <c r="AU147" i="1"/>
  <c r="AU159" i="1"/>
  <c r="AU183" i="1"/>
  <c r="BB116" i="1"/>
  <c r="BB123" i="1"/>
  <c r="BB152" i="1"/>
  <c r="BB180" i="1"/>
  <c r="BB175" i="1"/>
  <c r="AX113" i="1"/>
  <c r="AX134" i="1"/>
  <c r="AX145" i="1"/>
  <c r="AX161" i="1"/>
  <c r="AX182" i="1"/>
  <c r="AT129" i="1"/>
  <c r="AT151" i="1"/>
  <c r="AT142" i="1"/>
  <c r="AT177" i="1"/>
  <c r="AT183" i="1"/>
  <c r="AY161" i="1"/>
  <c r="AY139" i="1"/>
  <c r="AY188" i="1"/>
  <c r="AU120" i="1"/>
  <c r="AU137" i="1"/>
  <c r="AU148" i="1"/>
  <c r="AU164" i="1"/>
  <c r="AU185" i="1"/>
  <c r="BB114" i="1"/>
  <c r="BB131" i="1"/>
  <c r="BB150" i="1"/>
  <c r="BB181" i="1"/>
  <c r="BB187" i="1"/>
  <c r="AX130" i="1"/>
  <c r="AX148" i="1"/>
  <c r="AX168" i="1"/>
  <c r="AX188" i="1"/>
  <c r="AT120" i="1"/>
  <c r="AT127" i="1"/>
  <c r="AT158" i="1"/>
  <c r="AT136" i="1"/>
  <c r="AT185" i="1"/>
  <c r="AY134" i="1"/>
  <c r="AY153" i="1"/>
  <c r="AY169" i="1"/>
  <c r="AU127" i="1"/>
  <c r="AU131" i="1"/>
  <c r="AU161" i="1"/>
  <c r="AU144" i="1"/>
  <c r="AU188" i="1"/>
  <c r="BB118" i="1"/>
  <c r="BB135" i="1"/>
  <c r="BB156" i="1"/>
  <c r="BB166" i="1"/>
  <c r="AX124" i="1"/>
  <c r="AX132" i="1"/>
  <c r="AX162" i="1"/>
  <c r="AX149" i="1"/>
  <c r="AX166" i="1"/>
  <c r="AT118" i="1"/>
  <c r="AT135" i="1"/>
  <c r="AT156" i="1"/>
  <c r="AT166" i="1"/>
  <c r="AY129" i="1"/>
  <c r="AY135" i="1"/>
  <c r="AY156" i="1"/>
  <c r="AW167" i="1"/>
  <c r="AS136" i="1"/>
  <c r="AS173" i="1"/>
  <c r="AS189" i="1"/>
  <c r="AZ123" i="1"/>
  <c r="AZ141" i="1"/>
  <c r="AZ161" i="1"/>
  <c r="AZ163" i="1"/>
  <c r="AZ173" i="1"/>
  <c r="AV117" i="1"/>
  <c r="AV150" i="1"/>
  <c r="AV170" i="1"/>
  <c r="AV173" i="1"/>
  <c r="AR123" i="1"/>
  <c r="AR136" i="1"/>
  <c r="AR157" i="1"/>
  <c r="AR163" i="1"/>
  <c r="AR173" i="1"/>
  <c r="AQ176" i="1"/>
  <c r="AQ165" i="1"/>
  <c r="AQ152" i="1"/>
  <c r="AQ141" i="1"/>
  <c r="AY124" i="1"/>
  <c r="AY142" i="1"/>
  <c r="AY147" i="1"/>
  <c r="AY163" i="1"/>
  <c r="AY183" i="1"/>
  <c r="AU119" i="1"/>
  <c r="AU126" i="1"/>
  <c r="AU145" i="1"/>
  <c r="AU175" i="1"/>
  <c r="AU182" i="1"/>
  <c r="BB113" i="1"/>
  <c r="BB134" i="1"/>
  <c r="BB149" i="1"/>
  <c r="BB161" i="1"/>
  <c r="BB178" i="1"/>
  <c r="AX129" i="1"/>
  <c r="AX151" i="1"/>
  <c r="AX137" i="1"/>
  <c r="AX177" i="1"/>
  <c r="AX183" i="1"/>
  <c r="AT126" i="1"/>
  <c r="AT144" i="1"/>
  <c r="AT164" i="1"/>
  <c r="AT182" i="1"/>
  <c r="AY126" i="1"/>
  <c r="AY152" i="1"/>
  <c r="AY164" i="1"/>
  <c r="AY189" i="1"/>
  <c r="AU117" i="1"/>
  <c r="AU134" i="1"/>
  <c r="AU141" i="1"/>
  <c r="AU180" i="1"/>
  <c r="AU186" i="1"/>
  <c r="BB130" i="1"/>
  <c r="BB148" i="1"/>
  <c r="BB168" i="1"/>
  <c r="BB184" i="1"/>
  <c r="AX120" i="1"/>
  <c r="AX127" i="1"/>
  <c r="AX158" i="1"/>
  <c r="AX141" i="1"/>
  <c r="AX189" i="1"/>
  <c r="AT117" i="1"/>
  <c r="AT138" i="1"/>
  <c r="AT153" i="1"/>
  <c r="AT165" i="1"/>
  <c r="AT186" i="1"/>
  <c r="AY141" i="1"/>
  <c r="AY171" i="1"/>
  <c r="AY170" i="1"/>
  <c r="AU124" i="1"/>
  <c r="AU142" i="1"/>
  <c r="AU152" i="1"/>
  <c r="AU168" i="1"/>
  <c r="AU189" i="1"/>
  <c r="BB115" i="1"/>
  <c r="BB137" i="1"/>
  <c r="BB172" i="1"/>
  <c r="BB188" i="1"/>
  <c r="AX121" i="1"/>
  <c r="AX143" i="1"/>
  <c r="AX159" i="1"/>
  <c r="AX169" i="1"/>
  <c r="AX167" i="1"/>
  <c r="AT115" i="1"/>
  <c r="AT137" i="1"/>
  <c r="AT172" i="1"/>
  <c r="AT188" i="1"/>
  <c r="AY133" i="1"/>
  <c r="AY162" i="1"/>
  <c r="AY172" i="1"/>
  <c r="AY174" i="1"/>
  <c r="AU125" i="1"/>
  <c r="AU143" i="1"/>
  <c r="AU153" i="1"/>
  <c r="AU181" i="1"/>
  <c r="BB112" i="1"/>
  <c r="BB119" i="1"/>
  <c r="BB146" i="1"/>
  <c r="BB176" i="1"/>
  <c r="BB167" i="1"/>
  <c r="AX128" i="1"/>
  <c r="AX133" i="1"/>
  <c r="AX136" i="1"/>
  <c r="AX157" i="1"/>
  <c r="AX174" i="1"/>
  <c r="AT125" i="1"/>
  <c r="AT147" i="1"/>
  <c r="AT163" i="1"/>
  <c r="AT173" i="1"/>
  <c r="AT179" i="1"/>
  <c r="BF122" i="1"/>
  <c r="BF139" i="1"/>
  <c r="BF160" i="1"/>
  <c r="BF178" i="1"/>
  <c r="BG119" i="1"/>
  <c r="BG126" i="1"/>
  <c r="BG157" i="1"/>
  <c r="BG179" i="1"/>
  <c r="BG184" i="1"/>
  <c r="BC120" i="1"/>
  <c r="BC137" i="1"/>
  <c r="BC152" i="1"/>
  <c r="BC164" i="1"/>
  <c r="BC185" i="1"/>
  <c r="BD120" i="1"/>
  <c r="BD137" i="1"/>
  <c r="BD152" i="1"/>
  <c r="BD179" i="1"/>
  <c r="BH114" i="1"/>
  <c r="BH125" i="1"/>
  <c r="BH148" i="1"/>
  <c r="BH174" i="1"/>
  <c r="BH177" i="1"/>
  <c r="BE114" i="1"/>
  <c r="BE131" i="1"/>
  <c r="BE146" i="1"/>
  <c r="BE158" i="1"/>
  <c r="BE183" i="1"/>
  <c r="BF129" i="1"/>
  <c r="BF151" i="1"/>
  <c r="BF137" i="1"/>
  <c r="BF177" i="1"/>
  <c r="BF183" i="1"/>
  <c r="BG114" i="1"/>
  <c r="BG151" i="1"/>
  <c r="BG167" i="1"/>
  <c r="BG187" i="1"/>
  <c r="BC127" i="1"/>
  <c r="BC131" i="1"/>
  <c r="BC165" i="1"/>
  <c r="BC144" i="1"/>
  <c r="BC188" i="1"/>
  <c r="BD127" i="1"/>
  <c r="BD145" i="1"/>
  <c r="BD165" i="1"/>
  <c r="BD167" i="1"/>
  <c r="BD177" i="1"/>
  <c r="BH113" i="1"/>
  <c r="BH146" i="1"/>
  <c r="BH162" i="1"/>
  <c r="BH182" i="1"/>
  <c r="BE121" i="1"/>
  <c r="BE128" i="1"/>
  <c r="BE159" i="1"/>
  <c r="BE142" i="1"/>
  <c r="BE186" i="1"/>
  <c r="BF117" i="1"/>
  <c r="AS122" i="1"/>
  <c r="AS163" i="1"/>
  <c r="AS146" i="1"/>
  <c r="AS171" i="1"/>
  <c r="AZ120" i="1"/>
  <c r="AZ137" i="1"/>
  <c r="AZ152" i="1"/>
  <c r="AZ179" i="1"/>
  <c r="AV126" i="1"/>
  <c r="AV134" i="1"/>
  <c r="AV164" i="1"/>
  <c r="AV143" i="1"/>
  <c r="AV168" i="1"/>
  <c r="AR120" i="1"/>
  <c r="AR133" i="1"/>
  <c r="AR152" i="1"/>
  <c r="AR179" i="1"/>
  <c r="AQ125" i="1"/>
  <c r="AQ114" i="1"/>
  <c r="AQ181" i="1"/>
  <c r="AQ170" i="1"/>
  <c r="AQ159" i="1"/>
  <c r="AY121" i="1"/>
  <c r="AY138" i="1"/>
  <c r="AY157" i="1"/>
  <c r="AY179" i="1"/>
  <c r="AY184" i="1"/>
  <c r="AU116" i="1"/>
  <c r="AU133" i="1"/>
  <c r="AU139" i="1"/>
  <c r="AU160" i="1"/>
  <c r="AU177" i="1"/>
  <c r="BB129" i="1"/>
  <c r="BB151" i="1"/>
  <c r="BB142" i="1"/>
  <c r="BB177" i="1"/>
  <c r="BB183" i="1"/>
  <c r="AX126" i="1"/>
  <c r="AX144" i="1"/>
  <c r="AX164" i="1"/>
  <c r="AX184" i="1"/>
  <c r="AT116" i="1"/>
  <c r="AT123" i="1"/>
  <c r="AT152" i="1"/>
  <c r="AT180" i="1"/>
  <c r="AT175" i="1"/>
  <c r="AY150" i="1"/>
  <c r="AY145" i="1"/>
  <c r="AY180" i="1"/>
  <c r="AY186" i="1"/>
  <c r="AU114" i="1"/>
  <c r="AU151" i="1"/>
  <c r="AU163" i="1"/>
  <c r="AU187" i="1"/>
  <c r="BB120" i="1"/>
  <c r="BB127" i="1"/>
  <c r="BB158" i="1"/>
  <c r="BB136" i="1"/>
  <c r="BB185" i="1"/>
  <c r="AX117" i="1"/>
  <c r="AX138" i="1"/>
  <c r="AX153" i="1"/>
  <c r="AX165" i="1"/>
  <c r="AX186" i="1"/>
  <c r="AT114" i="1"/>
  <c r="AT131" i="1"/>
  <c r="AT150" i="1"/>
  <c r="AT181" i="1"/>
  <c r="AT187" i="1"/>
  <c r="AY165" i="1"/>
  <c r="AY148" i="1"/>
  <c r="AY173" i="1"/>
  <c r="AU121" i="1"/>
  <c r="AU138" i="1"/>
  <c r="AU149" i="1"/>
  <c r="AU173" i="1"/>
  <c r="BB124" i="1"/>
  <c r="BB132" i="1"/>
  <c r="BB162" i="1"/>
  <c r="BB145" i="1"/>
  <c r="BB189" i="1"/>
  <c r="AX118" i="1"/>
  <c r="AX135" i="1"/>
  <c r="AX156" i="1"/>
  <c r="AX170" i="1"/>
  <c r="AT124" i="1"/>
  <c r="AT132" i="1"/>
  <c r="AT162" i="1"/>
  <c r="AT145" i="1"/>
  <c r="AT189" i="1"/>
  <c r="AY143" i="1"/>
  <c r="AY159" i="1"/>
  <c r="AY177" i="1"/>
  <c r="AU115" i="1"/>
  <c r="AU122" i="1"/>
  <c r="AU136" i="1"/>
  <c r="AU171" i="1"/>
  <c r="AU174" i="1"/>
  <c r="BB128" i="1"/>
  <c r="BB133" i="1"/>
  <c r="BB141" i="1"/>
  <c r="BB157" i="1"/>
  <c r="BB170" i="1"/>
  <c r="AX125" i="1"/>
  <c r="AX147" i="1"/>
  <c r="AX163" i="1"/>
  <c r="AX173" i="1"/>
  <c r="AX175" i="1"/>
  <c r="AT122" i="1"/>
  <c r="AT139" i="1"/>
  <c r="AT160" i="1"/>
  <c r="AT174" i="1"/>
  <c r="BF112" i="1"/>
  <c r="BF119" i="1"/>
  <c r="BF150" i="1"/>
  <c r="BF176" i="1"/>
  <c r="BF179" i="1"/>
  <c r="BG116" i="1"/>
  <c r="BG133" i="1"/>
  <c r="BG144" i="1"/>
  <c r="BG160" i="1"/>
  <c r="BG185" i="1"/>
  <c r="BC117" i="1"/>
  <c r="BC134" i="1"/>
  <c r="BC149" i="1"/>
  <c r="BC180" i="1"/>
  <c r="BC186" i="1"/>
  <c r="BD117" i="1"/>
  <c r="BD135" i="1"/>
  <c r="BD170" i="1"/>
  <c r="BD173" i="1"/>
  <c r="BH115" i="1"/>
  <c r="BH131" i="1"/>
  <c r="BH143" i="1"/>
  <c r="BH153" i="1"/>
  <c r="BH180" i="1"/>
  <c r="BE130" i="1"/>
  <c r="BE148" i="1"/>
  <c r="BE138" i="1"/>
  <c r="BE174" i="1"/>
  <c r="BE184" i="1"/>
  <c r="BF126" i="1"/>
  <c r="BF144" i="1"/>
  <c r="BF164" i="1"/>
  <c r="BF184" i="1"/>
  <c r="BG123" i="1"/>
  <c r="BG130" i="1"/>
  <c r="BG161" i="1"/>
  <c r="BG139" i="1"/>
  <c r="BG188" i="1"/>
  <c r="BC124" i="1"/>
  <c r="BC142" i="1"/>
  <c r="BC158" i="1"/>
  <c r="BC168" i="1"/>
  <c r="BC189" i="1"/>
  <c r="BD124" i="1"/>
  <c r="BD142" i="1"/>
  <c r="BD158" i="1"/>
  <c r="BD172" i="1"/>
  <c r="BH118" i="1"/>
  <c r="BH129" i="1"/>
  <c r="BH156" i="1"/>
  <c r="BH178" i="1"/>
  <c r="BH183" i="1"/>
  <c r="BE118" i="1"/>
  <c r="BE135" i="1"/>
  <c r="BE156" i="1"/>
  <c r="BE162" i="1"/>
  <c r="BE187" i="1"/>
  <c r="BF114" i="1"/>
  <c r="AY178" i="1"/>
  <c r="AU132" i="1"/>
  <c r="AU156" i="1"/>
  <c r="BB125" i="1"/>
  <c r="BB163" i="1"/>
  <c r="BB179" i="1"/>
  <c r="AX139" i="1"/>
  <c r="AX178" i="1"/>
  <c r="AT119" i="1"/>
  <c r="AT176" i="1"/>
  <c r="BF128" i="1"/>
  <c r="BF136" i="1"/>
  <c r="BF174" i="1"/>
  <c r="BG150" i="1"/>
  <c r="BG176" i="1"/>
  <c r="BC114" i="1"/>
  <c r="BC167" i="1"/>
  <c r="BD126" i="1"/>
  <c r="BD164" i="1"/>
  <c r="BD168" i="1"/>
  <c r="BH145" i="1"/>
  <c r="BH171" i="1"/>
  <c r="BE127" i="1"/>
  <c r="BE165" i="1"/>
  <c r="BF116" i="1"/>
  <c r="BF152" i="1"/>
  <c r="BF185" i="1"/>
  <c r="BG137" i="1"/>
  <c r="BG164" i="1"/>
  <c r="BC121" i="1"/>
  <c r="BC153" i="1"/>
  <c r="BD114" i="1"/>
  <c r="BD144" i="1"/>
  <c r="BD181" i="1"/>
  <c r="BH132" i="1"/>
  <c r="BH159" i="1"/>
  <c r="BE115" i="1"/>
  <c r="BE147" i="1"/>
  <c r="BE188" i="1"/>
  <c r="BF138" i="1"/>
  <c r="BF153" i="1"/>
  <c r="BF165" i="1"/>
  <c r="BF186" i="1"/>
  <c r="BG121" i="1"/>
  <c r="BG138" i="1"/>
  <c r="BG153" i="1"/>
  <c r="BG169" i="1"/>
  <c r="BC115" i="1"/>
  <c r="BC122" i="1"/>
  <c r="BC145" i="1"/>
  <c r="BC175" i="1"/>
  <c r="BC174" i="1"/>
  <c r="BD115" i="1"/>
  <c r="BD132" i="1"/>
  <c r="BD147" i="1"/>
  <c r="BD153" i="1"/>
  <c r="BD184" i="1"/>
  <c r="BH120" i="1"/>
  <c r="BH133" i="1"/>
  <c r="BH144" i="1"/>
  <c r="BH179" i="1"/>
  <c r="BH189" i="1"/>
  <c r="BE116" i="1"/>
  <c r="BE143" i="1"/>
  <c r="BE173" i="1"/>
  <c r="BE189" i="1"/>
  <c r="BF121" i="1"/>
  <c r="BF143" i="1"/>
  <c r="BF159" i="1"/>
  <c r="BF169" i="1"/>
  <c r="BF167" i="1"/>
  <c r="BG125" i="1"/>
  <c r="BG143" i="1"/>
  <c r="BG159" i="1"/>
  <c r="BG177" i="1"/>
  <c r="BC119" i="1"/>
  <c r="BC126" i="1"/>
  <c r="BC157" i="1"/>
  <c r="BC179" i="1"/>
  <c r="BC182" i="1"/>
  <c r="BD119" i="1"/>
  <c r="BD136" i="1"/>
  <c r="BD157" i="1"/>
  <c r="BD159" i="1"/>
  <c r="BD188" i="1"/>
  <c r="BH124" i="1"/>
  <c r="BH137" i="1"/>
  <c r="BH152" i="1"/>
  <c r="BH168" i="1"/>
  <c r="BE113" i="1"/>
  <c r="BE120" i="1"/>
  <c r="BE151" i="1"/>
  <c r="BE177" i="1"/>
  <c r="BE172" i="1"/>
  <c r="AY181" i="1"/>
  <c r="AU146" i="1"/>
  <c r="AU172" i="1"/>
  <c r="BB122" i="1"/>
  <c r="BB160" i="1"/>
  <c r="AX112" i="1"/>
  <c r="AX150" i="1"/>
  <c r="AX179" i="1"/>
  <c r="AT133" i="1"/>
  <c r="AT157" i="1"/>
  <c r="BF125" i="1"/>
  <c r="BF163" i="1"/>
  <c r="BF175" i="1"/>
  <c r="BG147" i="1"/>
  <c r="BG183" i="1"/>
  <c r="BC130" i="1"/>
  <c r="BC135" i="1"/>
  <c r="BD123" i="1"/>
  <c r="BD161" i="1"/>
  <c r="BD169" i="1"/>
  <c r="BH142" i="1"/>
  <c r="BH176" i="1"/>
  <c r="BE124" i="1"/>
  <c r="BE181" i="1"/>
  <c r="BF113" i="1"/>
  <c r="BF145" i="1"/>
  <c r="BF182" i="1"/>
  <c r="BG134" i="1"/>
  <c r="BG180" i="1"/>
  <c r="BC118" i="1"/>
  <c r="BC171" i="1"/>
  <c r="BD130" i="1"/>
  <c r="BD138" i="1"/>
  <c r="BD176" i="1"/>
  <c r="BH149" i="1"/>
  <c r="BH175" i="1"/>
  <c r="BE112" i="1"/>
  <c r="BE169" i="1"/>
  <c r="BF120" i="1"/>
  <c r="BF131" i="1"/>
  <c r="BF146" i="1"/>
  <c r="BF181" i="1"/>
  <c r="BF187" i="1"/>
  <c r="BG118" i="1"/>
  <c r="BG141" i="1"/>
  <c r="BG171" i="1"/>
  <c r="BG170" i="1"/>
  <c r="BC112" i="1"/>
  <c r="BC132" i="1"/>
  <c r="BC139" i="1"/>
  <c r="BC156" i="1"/>
  <c r="BC169" i="1"/>
  <c r="BD112" i="1"/>
  <c r="BD149" i="1"/>
  <c r="BD139" i="1"/>
  <c r="BD171" i="1"/>
  <c r="BD185" i="1"/>
  <c r="BH117" i="1"/>
  <c r="BH150" i="1"/>
  <c r="BH166" i="1"/>
  <c r="BH186" i="1"/>
  <c r="BE125" i="1"/>
  <c r="BE133" i="1"/>
  <c r="BE163" i="1"/>
  <c r="BE150" i="1"/>
  <c r="BE167" i="1"/>
  <c r="BF118" i="1"/>
  <c r="BF135" i="1"/>
  <c r="BF156" i="1"/>
  <c r="BF170" i="1"/>
  <c r="BG115" i="1"/>
  <c r="BG122" i="1"/>
  <c r="BG149" i="1"/>
  <c r="BG175" i="1"/>
  <c r="BG178" i="1"/>
  <c r="BC116" i="1"/>
  <c r="BC133" i="1"/>
  <c r="BC148" i="1"/>
  <c r="BC160" i="1"/>
  <c r="BC177" i="1"/>
  <c r="BD116" i="1"/>
  <c r="BD133" i="1"/>
  <c r="BD148" i="1"/>
  <c r="BD175" i="1"/>
  <c r="BD189" i="1"/>
  <c r="BH121" i="1"/>
  <c r="BH139" i="1"/>
  <c r="BH170" i="1"/>
  <c r="BH169" i="1"/>
  <c r="BE129" i="1"/>
  <c r="BE134" i="1"/>
  <c r="BE137" i="1"/>
  <c r="BE152" i="1"/>
  <c r="BE175" i="1"/>
  <c r="AU112" i="1"/>
  <c r="AU165" i="1"/>
  <c r="AU169" i="1"/>
  <c r="BB147" i="1"/>
  <c r="BB173" i="1"/>
  <c r="AX122" i="1"/>
  <c r="AX160" i="1"/>
  <c r="AT112" i="1"/>
  <c r="AT146" i="1"/>
  <c r="AT167" i="1"/>
  <c r="BF133" i="1"/>
  <c r="BF157" i="1"/>
  <c r="BG113" i="1"/>
  <c r="BG136" i="1"/>
  <c r="BG182" i="1"/>
  <c r="BC151" i="1"/>
  <c r="BC187" i="1"/>
  <c r="BD134" i="1"/>
  <c r="BD143" i="1"/>
  <c r="BH112" i="1"/>
  <c r="BH165" i="1"/>
  <c r="BH181" i="1"/>
  <c r="BE145" i="1"/>
  <c r="BE179" i="1"/>
  <c r="BF123" i="1"/>
  <c r="BF180" i="1"/>
  <c r="BG120" i="1"/>
  <c r="BG152" i="1"/>
  <c r="BG189" i="1"/>
  <c r="BC138" i="1"/>
  <c r="BC173" i="1"/>
  <c r="BD121" i="1"/>
  <c r="BD174" i="1"/>
  <c r="BH119" i="1"/>
  <c r="BH151" i="1"/>
  <c r="BH184" i="1"/>
  <c r="BE132" i="1"/>
  <c r="BE178" i="1"/>
  <c r="BF130" i="1"/>
  <c r="BF148" i="1"/>
  <c r="BF168" i="1"/>
  <c r="BF188" i="1"/>
  <c r="BG127" i="1"/>
  <c r="BG131" i="1"/>
  <c r="BG165" i="1"/>
  <c r="BG148" i="1"/>
  <c r="BG173" i="1"/>
  <c r="BC128" i="1"/>
  <c r="BC146" i="1"/>
  <c r="BC162" i="1"/>
  <c r="BC172" i="1"/>
  <c r="BC170" i="1"/>
  <c r="BD128" i="1"/>
  <c r="BD146" i="1"/>
  <c r="BD162" i="1"/>
  <c r="BD180" i="1"/>
  <c r="BH122" i="1"/>
  <c r="BH130" i="1"/>
  <c r="BH160" i="1"/>
  <c r="BH138" i="1"/>
  <c r="BH187" i="1"/>
  <c r="BE122" i="1"/>
  <c r="BE139" i="1"/>
  <c r="BE160" i="1"/>
  <c r="BE166" i="1"/>
  <c r="BE168" i="1"/>
  <c r="BF115" i="1"/>
  <c r="BF142" i="1"/>
  <c r="BF172" i="1"/>
  <c r="BF171" i="1"/>
  <c r="BG112" i="1"/>
  <c r="BG132" i="1"/>
  <c r="BG135" i="1"/>
  <c r="BG156" i="1"/>
  <c r="BG181" i="1"/>
  <c r="BC113" i="1"/>
  <c r="BC150" i="1"/>
  <c r="BC141" i="1"/>
  <c r="BC176" i="1"/>
  <c r="BC178" i="1"/>
  <c r="BD113" i="1"/>
  <c r="BD150" i="1"/>
  <c r="BD166" i="1"/>
  <c r="BD186" i="1"/>
  <c r="BH126" i="1"/>
  <c r="BH134" i="1"/>
  <c r="BH164" i="1"/>
  <c r="BH147" i="1"/>
  <c r="BH172" i="1"/>
  <c r="BE126" i="1"/>
  <c r="BE144" i="1"/>
  <c r="BE164" i="1"/>
  <c r="BE170" i="1"/>
  <c r="BE176" i="1"/>
  <c r="AU128" i="1"/>
  <c r="AU158" i="1"/>
  <c r="AU170" i="1"/>
  <c r="BB139" i="1"/>
  <c r="BB174" i="1"/>
  <c r="AX119" i="1"/>
  <c r="AX176" i="1"/>
  <c r="AT128" i="1"/>
  <c r="AT141" i="1"/>
  <c r="AT170" i="1"/>
  <c r="BF147" i="1"/>
  <c r="BF173" i="1"/>
  <c r="BG129" i="1"/>
  <c r="BG163" i="1"/>
  <c r="BC123" i="1"/>
  <c r="BC161" i="1"/>
  <c r="BC184" i="1"/>
  <c r="BD141" i="1"/>
  <c r="BD163" i="1"/>
  <c r="BH128" i="1"/>
  <c r="BH158" i="1"/>
  <c r="BE117" i="1"/>
  <c r="BE153" i="1"/>
  <c r="BE180" i="1"/>
  <c r="BF134" i="1"/>
  <c r="BF161" i="1"/>
  <c r="BG117" i="1"/>
  <c r="BG145" i="1"/>
  <c r="BG186" i="1"/>
  <c r="BC136" i="1"/>
  <c r="BC166" i="1"/>
  <c r="BD131" i="1"/>
  <c r="BD151" i="1"/>
  <c r="BH116" i="1"/>
  <c r="BH135" i="1"/>
  <c r="BH185" i="1"/>
  <c r="BE149" i="1"/>
  <c r="BE185" i="1"/>
  <c r="BF127" i="1"/>
  <c r="BF158" i="1"/>
  <c r="BF141" i="1"/>
  <c r="BF189" i="1"/>
  <c r="BG124" i="1"/>
  <c r="BG142" i="1"/>
  <c r="BG158" i="1"/>
  <c r="BG168" i="1"/>
  <c r="BG166" i="1"/>
  <c r="BC125" i="1"/>
  <c r="BC143" i="1"/>
  <c r="BC159" i="1"/>
  <c r="BC181" i="1"/>
  <c r="BD118" i="1"/>
  <c r="BD125" i="1"/>
  <c r="BD156" i="1"/>
  <c r="BD178" i="1"/>
  <c r="BD183" i="1"/>
  <c r="BH123" i="1"/>
  <c r="BH136" i="1"/>
  <c r="BH157" i="1"/>
  <c r="BH163" i="1"/>
  <c r="BH188" i="1"/>
  <c r="BE119" i="1"/>
  <c r="BE136" i="1"/>
  <c r="BE157" i="1"/>
  <c r="BE182" i="1"/>
  <c r="BF124" i="1"/>
  <c r="BF132" i="1"/>
  <c r="BF162" i="1"/>
  <c r="BF149" i="1"/>
  <c r="BF166" i="1"/>
  <c r="BG128" i="1"/>
  <c r="BG146" i="1"/>
  <c r="BG162" i="1"/>
  <c r="BG172" i="1"/>
  <c r="BG174" i="1"/>
  <c r="BC129" i="1"/>
  <c r="BC147" i="1"/>
  <c r="BC163" i="1"/>
  <c r="BC183" i="1"/>
  <c r="BD122" i="1"/>
  <c r="BD129" i="1"/>
  <c r="BD160" i="1"/>
  <c r="BD182" i="1"/>
  <c r="BD187" i="1"/>
  <c r="BH127" i="1"/>
  <c r="BH141" i="1"/>
  <c r="BH161" i="1"/>
  <c r="BH167" i="1"/>
  <c r="BH173" i="1"/>
  <c r="BE123" i="1"/>
  <c r="BE141" i="1"/>
  <c r="BE161" i="1"/>
  <c r="BE171" i="1"/>
  <c r="AM205" i="1"/>
  <c r="L181" i="1"/>
  <c r="L185" i="1"/>
  <c r="L190" i="2"/>
  <c r="J187" i="3" s="1"/>
  <c r="BQ145" i="1"/>
  <c r="BS145" i="2" s="1"/>
  <c r="BQ115" i="1"/>
  <c r="BS115" i="2" s="1"/>
  <c r="BQ158" i="1"/>
  <c r="BS158" i="2" s="1"/>
  <c r="BQ133" i="1"/>
  <c r="BS133" i="2" s="1"/>
  <c r="BQ120" i="1"/>
  <c r="BS120" i="2" s="1"/>
  <c r="BQ164" i="1"/>
  <c r="BS164" i="2" s="1"/>
  <c r="BQ162" i="1"/>
  <c r="BS162" i="2" s="1"/>
  <c r="BQ169" i="1"/>
  <c r="BS169" i="2" s="1"/>
  <c r="BQ128" i="1"/>
  <c r="BS128" i="2" s="1"/>
  <c r="BQ166" i="1"/>
  <c r="BS166" i="2" s="1"/>
  <c r="BQ146" i="1"/>
  <c r="BS146" i="2" s="1"/>
  <c r="BQ168" i="1"/>
  <c r="BS168" i="2" s="1"/>
  <c r="BQ156" i="1"/>
  <c r="BS156" i="2" s="1"/>
  <c r="BQ153" i="1"/>
  <c r="BS153" i="2" s="1"/>
  <c r="BQ116" i="1"/>
  <c r="BS116" i="2" s="1"/>
  <c r="BQ188" i="1"/>
  <c r="BS188" i="2" s="1"/>
  <c r="I115" i="3"/>
  <c r="I136" i="3"/>
  <c r="I137" i="3"/>
  <c r="I141" i="3"/>
  <c r="I166" i="3"/>
  <c r="I135" i="3"/>
  <c r="I132" i="3"/>
  <c r="I145" i="3"/>
  <c r="I159" i="3"/>
  <c r="I118" i="3"/>
  <c r="I156" i="3"/>
  <c r="I158" i="3"/>
  <c r="I126" i="3"/>
  <c r="I128" i="3"/>
  <c r="I154" i="3"/>
  <c r="AP182" i="2"/>
  <c r="I138" i="3"/>
  <c r="I149" i="3"/>
  <c r="I142" i="3"/>
  <c r="I134" i="3"/>
  <c r="I152" i="3"/>
  <c r="I140" i="3"/>
  <c r="I133" i="3"/>
  <c r="I157" i="3"/>
  <c r="I125" i="3"/>
  <c r="I163" i="3"/>
  <c r="I147" i="3"/>
  <c r="I117" i="3"/>
  <c r="I114" i="3"/>
  <c r="AP114" i="2" s="1"/>
  <c r="I127" i="3"/>
  <c r="I119" i="3"/>
  <c r="I160" i="3"/>
  <c r="AP181" i="2"/>
  <c r="I168" i="3"/>
  <c r="I148" i="3"/>
  <c r="I113" i="3"/>
  <c r="AP113" i="2" s="1"/>
  <c r="I162" i="3"/>
  <c r="I120" i="3"/>
  <c r="I116" i="3"/>
  <c r="AP116" i="2" s="1"/>
  <c r="I165" i="3"/>
  <c r="I146" i="3"/>
  <c r="I139" i="3"/>
  <c r="I164" i="3"/>
  <c r="I130" i="3"/>
  <c r="I151" i="3"/>
  <c r="I129" i="3"/>
  <c r="I123" i="3"/>
  <c r="AP185" i="2"/>
  <c r="I124" i="3"/>
  <c r="I131" i="3"/>
  <c r="I122" i="3"/>
  <c r="I143" i="3"/>
  <c r="I161" i="3"/>
  <c r="I150" i="3"/>
  <c r="I144" i="3"/>
  <c r="I121" i="3"/>
  <c r="I155" i="3"/>
  <c r="I167" i="3"/>
  <c r="K193" i="1"/>
  <c r="I190" i="3" s="1"/>
  <c r="I153" i="3"/>
  <c r="L185" i="2" l="1"/>
  <c r="J169" i="3"/>
  <c r="AQ172" i="2" s="1"/>
  <c r="M172" i="2" s="1"/>
  <c r="L181" i="2"/>
  <c r="J178" i="3" s="1"/>
  <c r="J182" i="3"/>
  <c r="AQ190" i="2"/>
  <c r="M190" i="2" s="1"/>
  <c r="K187" i="3" s="1"/>
  <c r="J188" i="3"/>
  <c r="M172" i="1"/>
  <c r="N172" i="1" s="1"/>
  <c r="O172" i="1" s="1"/>
  <c r="P172" i="1" s="1"/>
  <c r="Q172" i="1" s="1"/>
  <c r="BQ175" i="1"/>
  <c r="BS175" i="2" s="1"/>
  <c r="BQ178" i="1"/>
  <c r="BS178" i="2" s="1"/>
  <c r="BQ176" i="1"/>
  <c r="BS176" i="2" s="1"/>
  <c r="BQ179" i="1"/>
  <c r="BS179" i="2" s="1"/>
  <c r="BQ174" i="1"/>
  <c r="BS174" i="2" s="1"/>
  <c r="BQ177" i="1"/>
  <c r="BS177" i="2" s="1"/>
  <c r="M185" i="1"/>
  <c r="N185" i="1" s="1"/>
  <c r="O185" i="1" s="1"/>
  <c r="P185" i="1" s="1"/>
  <c r="Q185" i="1" s="1"/>
  <c r="M181" i="1"/>
  <c r="N181" i="1" s="1"/>
  <c r="O181" i="1" s="1"/>
  <c r="P181" i="1" s="1"/>
  <c r="Q181" i="1" s="1"/>
  <c r="BQ173" i="1"/>
  <c r="BS173" i="2" s="1"/>
  <c r="M184" i="1"/>
  <c r="AP184" i="2"/>
  <c r="L184" i="2" s="1"/>
  <c r="M180" i="1"/>
  <c r="J177" i="3"/>
  <c r="AQ180" i="2" s="1"/>
  <c r="M180" i="2" s="1"/>
  <c r="K195" i="1"/>
  <c r="K205" i="1"/>
  <c r="I189" i="3"/>
  <c r="I191" i="3" s="1"/>
  <c r="C185" i="1" l="1"/>
  <c r="K169" i="3"/>
  <c r="AR172" i="2" s="1"/>
  <c r="N172" i="2" s="1"/>
  <c r="L169" i="3" s="1"/>
  <c r="AS172" i="2" s="1"/>
  <c r="O172" i="2" s="1"/>
  <c r="M169" i="3" s="1"/>
  <c r="AT172" i="2" s="1"/>
  <c r="P172" i="2" s="1"/>
  <c r="N169" i="3" s="1"/>
  <c r="AU172" i="2" s="1"/>
  <c r="Q172" i="2" s="1"/>
  <c r="R181" i="1"/>
  <c r="S181" i="1" s="1"/>
  <c r="T181" i="1" s="1"/>
  <c r="R185" i="1"/>
  <c r="S185" i="1" s="1"/>
  <c r="T185" i="1" s="1"/>
  <c r="R172" i="1"/>
  <c r="S172" i="1" s="1"/>
  <c r="T172" i="1" s="1"/>
  <c r="U172" i="1" s="1"/>
  <c r="V172" i="1" s="1"/>
  <c r="W172" i="1" s="1"/>
  <c r="X172" i="1" s="1"/>
  <c r="Y172" i="1" s="1"/>
  <c r="Z172" i="1" s="1"/>
  <c r="AA172" i="1" s="1"/>
  <c r="AB172" i="1" s="1"/>
  <c r="AC172" i="1" s="1"/>
  <c r="AD172" i="1" s="1"/>
  <c r="AE172" i="1" s="1"/>
  <c r="AF172" i="1" s="1"/>
  <c r="C172" i="1"/>
  <c r="L174" i="1"/>
  <c r="AP174" i="2" s="1"/>
  <c r="L176" i="1"/>
  <c r="AP176" i="2" s="1"/>
  <c r="J181" i="3"/>
  <c r="AQ184" i="2" s="1"/>
  <c r="M184" i="2" s="1"/>
  <c r="K181" i="3" s="1"/>
  <c r="L177" i="1"/>
  <c r="L179" i="1"/>
  <c r="L178" i="1"/>
  <c r="L175" i="1"/>
  <c r="N184" i="1"/>
  <c r="N180" i="1"/>
  <c r="K177" i="3"/>
  <c r="AR180" i="2" s="1"/>
  <c r="N180" i="2" s="1"/>
  <c r="L173" i="1"/>
  <c r="C181" i="1"/>
  <c r="U181" i="1"/>
  <c r="V181" i="1" s="1"/>
  <c r="W181" i="1" s="1"/>
  <c r="X181" i="1" s="1"/>
  <c r="Y181" i="1" s="1"/>
  <c r="Z181" i="1" s="1"/>
  <c r="AA181" i="1" s="1"/>
  <c r="AB181" i="1" s="1"/>
  <c r="AC181" i="1" s="1"/>
  <c r="AD181" i="1" s="1"/>
  <c r="AE181" i="1" s="1"/>
  <c r="AF181" i="1" s="1"/>
  <c r="I197" i="3"/>
  <c r="AP192" i="2"/>
  <c r="L192" i="2" s="1"/>
  <c r="AQ191" i="2" s="1"/>
  <c r="M191" i="2" s="1"/>
  <c r="U185" i="1" l="1"/>
  <c r="V185" i="1" s="1"/>
  <c r="W185" i="1" s="1"/>
  <c r="X185" i="1" s="1"/>
  <c r="Y185" i="1" s="1"/>
  <c r="Z185" i="1" s="1"/>
  <c r="AA185" i="1" s="1"/>
  <c r="AB185" i="1" s="1"/>
  <c r="AC185" i="1" s="1"/>
  <c r="AD185" i="1" s="1"/>
  <c r="AE185" i="1" s="1"/>
  <c r="AF185" i="1" s="1"/>
  <c r="O169" i="3"/>
  <c r="AV172" i="2" s="1"/>
  <c r="R172" i="2" s="1"/>
  <c r="P169" i="3" s="1"/>
  <c r="AW172" i="2" s="1"/>
  <c r="S172" i="2" s="1"/>
  <c r="Q169" i="3" s="1"/>
  <c r="AX172" i="2" s="1"/>
  <c r="T172" i="2" s="1"/>
  <c r="R169" i="3" s="1"/>
  <c r="AY172" i="2" s="1"/>
  <c r="U172" i="2" s="1"/>
  <c r="AR190" i="2"/>
  <c r="N190" i="2" s="1"/>
  <c r="L187" i="3" s="1"/>
  <c r="K188" i="3"/>
  <c r="D172" i="1"/>
  <c r="D181" i="1"/>
  <c r="AR184" i="2"/>
  <c r="N184" i="2" s="1"/>
  <c r="L181" i="3" s="1"/>
  <c r="AP175" i="2"/>
  <c r="O180" i="1"/>
  <c r="L177" i="3"/>
  <c r="AS180" i="2" s="1"/>
  <c r="O180" i="2" s="1"/>
  <c r="AP178" i="2"/>
  <c r="AP179" i="2"/>
  <c r="AP173" i="2"/>
  <c r="O184" i="1"/>
  <c r="AP177" i="2"/>
  <c r="D185" i="1" l="1"/>
  <c r="S169" i="3"/>
  <c r="AZ172" i="2" s="1"/>
  <c r="V172" i="2" s="1"/>
  <c r="P180" i="1"/>
  <c r="M177" i="3"/>
  <c r="AT180" i="2" s="1"/>
  <c r="P180" i="2" s="1"/>
  <c r="P184" i="1"/>
  <c r="AS184" i="2"/>
  <c r="O184" i="2" s="1"/>
  <c r="M181" i="3" s="1"/>
  <c r="K84" i="2"/>
  <c r="BP108" i="1"/>
  <c r="BP204" i="1" s="1"/>
  <c r="K102" i="2"/>
  <c r="K88" i="2"/>
  <c r="K100" i="2"/>
  <c r="K103" i="2"/>
  <c r="K85" i="2"/>
  <c r="K89" i="2"/>
  <c r="K87" i="2"/>
  <c r="K86" i="2"/>
  <c r="K105" i="2"/>
  <c r="K101" i="2"/>
  <c r="K106" i="2"/>
  <c r="K99" i="2"/>
  <c r="K104" i="2"/>
  <c r="AT184" i="2" l="1"/>
  <c r="P184" i="2" s="1"/>
  <c r="N181" i="3" s="1"/>
  <c r="Q180" i="1"/>
  <c r="N177" i="3"/>
  <c r="AU180" i="2" s="1"/>
  <c r="Q180" i="2" s="1"/>
  <c r="Q184" i="1"/>
  <c r="T169" i="3"/>
  <c r="BA172" i="2" s="1"/>
  <c r="W172" i="2" s="1"/>
  <c r="U169" i="3" s="1"/>
  <c r="BB172" i="2" s="1"/>
  <c r="X172" i="2" s="1"/>
  <c r="K108" i="2"/>
  <c r="BR108" i="2"/>
  <c r="BR203" i="2" s="1"/>
  <c r="C184" i="1" l="1"/>
  <c r="C180" i="2"/>
  <c r="V169" i="3"/>
  <c r="BC172" i="2" s="1"/>
  <c r="Y172" i="2" s="1"/>
  <c r="R180" i="1"/>
  <c r="O177" i="3"/>
  <c r="AV180" i="2" s="1"/>
  <c r="R180" i="2" s="1"/>
  <c r="C180" i="1"/>
  <c r="AU184" i="2"/>
  <c r="Q184" i="2" s="1"/>
  <c r="R184" i="1"/>
  <c r="K110" i="2"/>
  <c r="K203" i="2"/>
  <c r="K50" i="2"/>
  <c r="BP80" i="1"/>
  <c r="BP203" i="1" s="1"/>
  <c r="BP206" i="1" s="1"/>
  <c r="K53" i="2"/>
  <c r="K54" i="2"/>
  <c r="K52" i="2"/>
  <c r="K51" i="2"/>
  <c r="K201" i="2" s="1"/>
  <c r="C184" i="2" l="1"/>
  <c r="O181" i="3"/>
  <c r="AV184" i="2" s="1"/>
  <c r="R184" i="2" s="1"/>
  <c r="P181" i="3" s="1"/>
  <c r="S184" i="1"/>
  <c r="S180" i="1"/>
  <c r="P177" i="3"/>
  <c r="AW180" i="2" s="1"/>
  <c r="S180" i="2" s="1"/>
  <c r="W169" i="3"/>
  <c r="BD172" i="2" s="1"/>
  <c r="Z172" i="2" s="1"/>
  <c r="BR80" i="2"/>
  <c r="BR202" i="2" s="1"/>
  <c r="BR205" i="2" s="1"/>
  <c r="K55" i="2"/>
  <c r="AW184" i="2" l="1"/>
  <c r="S184" i="2" s="1"/>
  <c r="Q181" i="3" s="1"/>
  <c r="X169" i="3"/>
  <c r="BE172" i="2" s="1"/>
  <c r="AA172" i="2" s="1"/>
  <c r="Y169" i="3" s="1"/>
  <c r="BF172" i="2" s="1"/>
  <c r="AB172" i="2" s="1"/>
  <c r="Z169" i="3" s="1"/>
  <c r="BG172" i="2" s="1"/>
  <c r="AC172" i="2" s="1"/>
  <c r="AA169" i="3" s="1"/>
  <c r="BH172" i="2" s="1"/>
  <c r="AD172" i="2" s="1"/>
  <c r="AB169" i="3" s="1"/>
  <c r="BI172" i="2" s="1"/>
  <c r="AE172" i="2" s="1"/>
  <c r="T180" i="1"/>
  <c r="Q177" i="3"/>
  <c r="AX180" i="2" s="1"/>
  <c r="T180" i="2" s="1"/>
  <c r="T184" i="1"/>
  <c r="K80" i="2"/>
  <c r="K202" i="2" s="1"/>
  <c r="K205" i="2" s="1"/>
  <c r="K50" i="1"/>
  <c r="AC169" i="3" l="1"/>
  <c r="BJ172" i="2" s="1"/>
  <c r="BK172" i="2" s="1"/>
  <c r="U184" i="1"/>
  <c r="U180" i="1"/>
  <c r="R177" i="3"/>
  <c r="AY180" i="2" s="1"/>
  <c r="U180" i="2" s="1"/>
  <c r="AX184" i="2"/>
  <c r="T184" i="2" s="1"/>
  <c r="R181" i="3" s="1"/>
  <c r="K82" i="2"/>
  <c r="I50" i="3"/>
  <c r="AP50" i="2" s="1"/>
  <c r="AY184" i="2" l="1"/>
  <c r="U184" i="2" s="1"/>
  <c r="S181" i="3" s="1"/>
  <c r="AF172" i="2"/>
  <c r="V180" i="1"/>
  <c r="S177" i="3"/>
  <c r="AZ180" i="2" s="1"/>
  <c r="V180" i="2" s="1"/>
  <c r="V184" i="1"/>
  <c r="AM80" i="1"/>
  <c r="AM203" i="1" s="1"/>
  <c r="K53" i="1"/>
  <c r="K54" i="1"/>
  <c r="K51" i="1"/>
  <c r="K55" i="1"/>
  <c r="K52" i="1"/>
  <c r="K202" i="1" l="1"/>
  <c r="DY51" i="2"/>
  <c r="DY59" i="2"/>
  <c r="DY67" i="2"/>
  <c r="DY75" i="2"/>
  <c r="DW60" i="2"/>
  <c r="DW76" i="2"/>
  <c r="AP65" i="1"/>
  <c r="AO53" i="1"/>
  <c r="AO69" i="1"/>
  <c r="DY58" i="2"/>
  <c r="DW54" i="2"/>
  <c r="AP59" i="1"/>
  <c r="AO67" i="1"/>
  <c r="DX61" i="2"/>
  <c r="DX75" i="2"/>
  <c r="AP52" i="1"/>
  <c r="AO64" i="1"/>
  <c r="DX54" i="2"/>
  <c r="DX62" i="2"/>
  <c r="DX70" i="2"/>
  <c r="DX78" i="2"/>
  <c r="DW65" i="2"/>
  <c r="AP50" i="1"/>
  <c r="AP66" i="1"/>
  <c r="AO54" i="1"/>
  <c r="AO70" i="1"/>
  <c r="DY54" i="2"/>
  <c r="DY66" i="2"/>
  <c r="DY78" i="2"/>
  <c r="DW78" i="2"/>
  <c r="AO51" i="1"/>
  <c r="AO75" i="1"/>
  <c r="DX63" i="2"/>
  <c r="DW51" i="2"/>
  <c r="DW50" i="2"/>
  <c r="AP76" i="1"/>
  <c r="AO76" i="1"/>
  <c r="EK74" i="2"/>
  <c r="EC59" i="2"/>
  <c r="EC58" i="2"/>
  <c r="EJ53" i="2"/>
  <c r="EJ76" i="2"/>
  <c r="EF65" i="2"/>
  <c r="EF73" i="2"/>
  <c r="EB58" i="2"/>
  <c r="EB78" i="2"/>
  <c r="DZ77" i="2"/>
  <c r="EH50" i="2"/>
  <c r="EH65" i="2"/>
  <c r="ED62" i="2"/>
  <c r="ED57" i="2"/>
  <c r="EG56" i="2"/>
  <c r="EG75" i="2"/>
  <c r="EI62" i="2"/>
  <c r="EI74" i="2"/>
  <c r="EE55" i="2"/>
  <c r="EE64" i="2"/>
  <c r="EA67" i="2"/>
  <c r="EK64" i="2"/>
  <c r="EK76" i="2"/>
  <c r="EC57" i="2"/>
  <c r="EC77" i="2"/>
  <c r="EJ70" i="2"/>
  <c r="EF56" i="2"/>
  <c r="EF69" i="2"/>
  <c r="EB68" i="2"/>
  <c r="EB76" i="2"/>
  <c r="DZ76" i="2"/>
  <c r="DZ50" i="2"/>
  <c r="EH63" i="2"/>
  <c r="EH75" i="2"/>
  <c r="ED56" i="2"/>
  <c r="ED69" i="2"/>
  <c r="EG50" i="2"/>
  <c r="EI57" i="2"/>
  <c r="EI76" i="2"/>
  <c r="EE69" i="2"/>
  <c r="EE56" i="2"/>
  <c r="EK55" i="2"/>
  <c r="EK50" i="2"/>
  <c r="EC67" i="2"/>
  <c r="EC75" i="2"/>
  <c r="EJ61" i="2"/>
  <c r="EJ69" i="2"/>
  <c r="EF54" i="2"/>
  <c r="DY53" i="2"/>
  <c r="DY61" i="2"/>
  <c r="DY69" i="2"/>
  <c r="DY77" i="2"/>
  <c r="DW64" i="2"/>
  <c r="AP53" i="1"/>
  <c r="AP69" i="1"/>
  <c r="AO57" i="1"/>
  <c r="AO73" i="1"/>
  <c r="DY64" i="2"/>
  <c r="DW62" i="2"/>
  <c r="AP67" i="1"/>
  <c r="AO50" i="1"/>
  <c r="DX65" i="2"/>
  <c r="DW55" i="2"/>
  <c r="AP64" i="1"/>
  <c r="AO72" i="1"/>
  <c r="DX56" i="2"/>
  <c r="DX64" i="2"/>
  <c r="DX72" i="2"/>
  <c r="DW53" i="2"/>
  <c r="DW69" i="2"/>
  <c r="AP54" i="1"/>
  <c r="AP70" i="1"/>
  <c r="AO58" i="1"/>
  <c r="AO74" i="1"/>
  <c r="DY56" i="2"/>
  <c r="DY68" i="2"/>
  <c r="DW58" i="2"/>
  <c r="AP55" i="1"/>
  <c r="AO55" i="1"/>
  <c r="DX51" i="2"/>
  <c r="DX67" i="2"/>
  <c r="DW59" i="2"/>
  <c r="AP56" i="1"/>
  <c r="AO56" i="1"/>
  <c r="EK63" i="2"/>
  <c r="EK71" i="2"/>
  <c r="EC56" i="2"/>
  <c r="EC72" i="2"/>
  <c r="EJ50" i="2"/>
  <c r="EJ77" i="2"/>
  <c r="EF62" i="2"/>
  <c r="EF78" i="2"/>
  <c r="EB55" i="2"/>
  <c r="DZ56" i="2"/>
  <c r="DZ66" i="2"/>
  <c r="EH66" i="2"/>
  <c r="EH69" i="2"/>
  <c r="ED55" i="2"/>
  <c r="ED71" i="2"/>
  <c r="EG53" i="2"/>
  <c r="EG73" i="2"/>
  <c r="EI59" i="2"/>
  <c r="EI75" i="2"/>
  <c r="EE52" i="2"/>
  <c r="EA61" i="2"/>
  <c r="EA60" i="2"/>
  <c r="EK65" i="2"/>
  <c r="EK73" i="2"/>
  <c r="EC54" i="2"/>
  <c r="EJ60" i="2"/>
  <c r="EJ51" i="2"/>
  <c r="EF53" i="2"/>
  <c r="EF72" i="2"/>
  <c r="EB65" i="2"/>
  <c r="EB77" i="2"/>
  <c r="DZ65" i="2"/>
  <c r="DZ55" i="2"/>
  <c r="EH60" i="2"/>
  <c r="ED50" i="2"/>
  <c r="ED53" i="2"/>
  <c r="EG63" i="2"/>
  <c r="EG54" i="2"/>
  <c r="EI50" i="2"/>
  <c r="EI77" i="2"/>
  <c r="EE62" i="2"/>
  <c r="EE74" i="2"/>
  <c r="EK52" i="2"/>
  <c r="EK54" i="2"/>
  <c r="EC64" i="2"/>
  <c r="EC73" i="2"/>
  <c r="EJ58" i="2"/>
  <c r="EJ74" i="2"/>
  <c r="DY55" i="2"/>
  <c r="DY71" i="2"/>
  <c r="DW68" i="2"/>
  <c r="AP73" i="1"/>
  <c r="AO77" i="1"/>
  <c r="DW74" i="2"/>
  <c r="DX53" i="2"/>
  <c r="DW63" i="2"/>
  <c r="DX50" i="2"/>
  <c r="DX66" i="2"/>
  <c r="DW57" i="2"/>
  <c r="AP58" i="1"/>
  <c r="AO62" i="1"/>
  <c r="DY60" i="2"/>
  <c r="DW66" i="2"/>
  <c r="AO63" i="1"/>
  <c r="DX73" i="2"/>
  <c r="AP60" i="1"/>
  <c r="EK60" i="2"/>
  <c r="EC53" i="2"/>
  <c r="EJ66" i="2"/>
  <c r="EF67" i="2"/>
  <c r="EB72" i="2"/>
  <c r="DZ63" i="2"/>
  <c r="EH71" i="2"/>
  <c r="ED65" i="2"/>
  <c r="EI53" i="2"/>
  <c r="EE65" i="2"/>
  <c r="EA54" i="2"/>
  <c r="EK78" i="2"/>
  <c r="EC71" i="2"/>
  <c r="EJ55" i="2"/>
  <c r="EF77" i="2"/>
  <c r="EB51" i="2"/>
  <c r="EH54" i="2"/>
  <c r="ED66" i="2"/>
  <c r="EG60" i="2"/>
  <c r="EI66" i="2"/>
  <c r="EE59" i="2"/>
  <c r="EK53" i="2"/>
  <c r="EC61" i="2"/>
  <c r="EJ63" i="2"/>
  <c r="EF70" i="2"/>
  <c r="EB56" i="2"/>
  <c r="EB75" i="2"/>
  <c r="DZ53" i="2"/>
  <c r="DZ59" i="2"/>
  <c r="EH67" i="2"/>
  <c r="EH72" i="2"/>
  <c r="ED60" i="2"/>
  <c r="EG51" i="2"/>
  <c r="EG66" i="2"/>
  <c r="EI61" i="2"/>
  <c r="EI52" i="2"/>
  <c r="EE50" i="2"/>
  <c r="EE73" i="2"/>
  <c r="EA62" i="2"/>
  <c r="EC78" i="2"/>
  <c r="EF59" i="2"/>
  <c r="DZ51" i="2"/>
  <c r="EG55" i="2"/>
  <c r="EE54" i="2"/>
  <c r="EA77" i="2"/>
  <c r="EC68" i="2"/>
  <c r="DZ52" i="2"/>
  <c r="EI71" i="2"/>
  <c r="EK57" i="2"/>
  <c r="EJ71" i="2"/>
  <c r="EB69" i="2"/>
  <c r="EH57" i="2"/>
  <c r="EI64" i="2"/>
  <c r="EA63" i="2"/>
  <c r="EK59" i="2"/>
  <c r="EJ65" i="2"/>
  <c r="EB70" i="2"/>
  <c r="ED58" i="2"/>
  <c r="EI58" i="2"/>
  <c r="EA66" i="2"/>
  <c r="EK56" i="2"/>
  <c r="DZ62" i="2"/>
  <c r="EI55" i="2"/>
  <c r="EN52" i="2"/>
  <c r="EN69" i="2"/>
  <c r="EM57" i="2"/>
  <c r="EM72" i="2"/>
  <c r="DY57" i="2"/>
  <c r="DY73" i="2"/>
  <c r="DW72" i="2"/>
  <c r="AP77" i="1"/>
  <c r="DY52" i="2"/>
  <c r="AP51" i="1"/>
  <c r="DX57" i="2"/>
  <c r="DW75" i="2"/>
  <c r="DX52" i="2"/>
  <c r="DX68" i="2"/>
  <c r="DW61" i="2"/>
  <c r="AP62" i="1"/>
  <c r="AO66" i="1"/>
  <c r="DY62" i="2"/>
  <c r="DW70" i="2"/>
  <c r="AO71" i="1"/>
  <c r="DX77" i="2"/>
  <c r="AP68" i="1"/>
  <c r="EK61" i="2"/>
  <c r="EC69" i="2"/>
  <c r="EJ75" i="2"/>
  <c r="EF55" i="2"/>
  <c r="EB73" i="2"/>
  <c r="DZ67" i="2"/>
  <c r="EH76" i="2"/>
  <c r="DY63" i="2"/>
  <c r="DW52" i="2"/>
  <c r="AP57" i="1"/>
  <c r="AO61" i="1"/>
  <c r="DY70" i="2"/>
  <c r="AP75" i="1"/>
  <c r="DX69" i="2"/>
  <c r="AP72" i="1"/>
  <c r="DX58" i="2"/>
  <c r="DX74" i="2"/>
  <c r="DW73" i="2"/>
  <c r="AP74" i="1"/>
  <c r="AO78" i="1"/>
  <c r="DY72" i="2"/>
  <c r="AP63" i="1"/>
  <c r="DX55" i="2"/>
  <c r="DW67" i="2"/>
  <c r="AO60" i="1"/>
  <c r="EK72" i="2"/>
  <c r="EC70" i="2"/>
  <c r="EF52" i="2"/>
  <c r="EB64" i="2"/>
  <c r="DZ72" i="2"/>
  <c r="EH59" i="2"/>
  <c r="ED52" i="2"/>
  <c r="EG69" i="2"/>
  <c r="EI72" i="2"/>
  <c r="EE76" i="2"/>
  <c r="EK51" i="2"/>
  <c r="EC63" i="2"/>
  <c r="EJ57" i="2"/>
  <c r="EF50" i="2"/>
  <c r="EB62" i="2"/>
  <c r="DZ54" i="2"/>
  <c r="EH73" i="2"/>
  <c r="ED74" i="2"/>
  <c r="EG58" i="2"/>
  <c r="EI78" i="2"/>
  <c r="EE75" i="2"/>
  <c r="EK58" i="2"/>
  <c r="EC50" i="2"/>
  <c r="EF60" i="2"/>
  <c r="EF76" i="2"/>
  <c r="EB50" i="2"/>
  <c r="EB67" i="2"/>
  <c r="DZ58" i="2"/>
  <c r="EH58" i="2"/>
  <c r="EH77" i="2"/>
  <c r="ED70" i="2"/>
  <c r="ED78" i="2"/>
  <c r="EG64" i="2"/>
  <c r="EG72" i="2"/>
  <c r="EI51" i="2"/>
  <c r="EI60" i="2"/>
  <c r="EE63" i="2"/>
  <c r="EA53" i="2"/>
  <c r="EK62" i="2"/>
  <c r="EJ72" i="2"/>
  <c r="EB74" i="2"/>
  <c r="EH61" i="2"/>
  <c r="EI65" i="2"/>
  <c r="EA58" i="2"/>
  <c r="EA68" i="2"/>
  <c r="EF51" i="2"/>
  <c r="ED51" i="2"/>
  <c r="EA55" i="2"/>
  <c r="EC65" i="2"/>
  <c r="EF75" i="2"/>
  <c r="DZ78" i="2"/>
  <c r="ED76" i="2"/>
  <c r="EE72" i="2"/>
  <c r="EA74" i="2"/>
  <c r="EC52" i="2"/>
  <c r="EF58" i="2"/>
  <c r="DZ75" i="2"/>
  <c r="EG52" i="2"/>
  <c r="EE51" i="2"/>
  <c r="EA64" i="2"/>
  <c r="EJ62" i="2"/>
  <c r="ED61" i="2"/>
  <c r="EA76" i="2"/>
  <c r="EN65" i="2"/>
  <c r="EN73" i="2"/>
  <c r="EM66" i="2"/>
  <c r="EM75" i="2"/>
  <c r="DY65" i="2"/>
  <c r="DY74" i="2"/>
  <c r="DX60" i="2"/>
  <c r="DY50" i="2"/>
  <c r="DW71" i="2"/>
  <c r="EF68" i="2"/>
  <c r="ED68" i="2"/>
  <c r="EI73" i="2"/>
  <c r="EK67" i="2"/>
  <c r="EJ54" i="2"/>
  <c r="EB71" i="2"/>
  <c r="EH74" i="2"/>
  <c r="EG77" i="2"/>
  <c r="EA65" i="2"/>
  <c r="EJ64" i="2"/>
  <c r="EF63" i="2"/>
  <c r="DZ64" i="2"/>
  <c r="EH51" i="2"/>
  <c r="ED63" i="2"/>
  <c r="EG61" i="2"/>
  <c r="EI67" i="2"/>
  <c r="EE70" i="2"/>
  <c r="EC55" i="2"/>
  <c r="DZ57" i="2"/>
  <c r="EI68" i="2"/>
  <c r="EK68" i="2"/>
  <c r="EG68" i="2"/>
  <c r="EJ52" i="2"/>
  <c r="EH55" i="2"/>
  <c r="EA50" i="2"/>
  <c r="EC62" i="2"/>
  <c r="EH68" i="2"/>
  <c r="EE71" i="2"/>
  <c r="EB60" i="2"/>
  <c r="EA75" i="2"/>
  <c r="EN74" i="2"/>
  <c r="EN57" i="2"/>
  <c r="EM65" i="2"/>
  <c r="EN61" i="2"/>
  <c r="EM69" i="2"/>
  <c r="EN56" i="2"/>
  <c r="EN71" i="2"/>
  <c r="EM54" i="2"/>
  <c r="EM52" i="2"/>
  <c r="EN51" i="2"/>
  <c r="EN64" i="2"/>
  <c r="EM59" i="2"/>
  <c r="EL66" i="2"/>
  <c r="EL74" i="2"/>
  <c r="EL58" i="2"/>
  <c r="EL62" i="2"/>
  <c r="EL54" i="2"/>
  <c r="EL73" i="2"/>
  <c r="EL57" i="2"/>
  <c r="EP50" i="2"/>
  <c r="EP57" i="2"/>
  <c r="EQ65" i="2"/>
  <c r="EQ68" i="2"/>
  <c r="EP64" i="2"/>
  <c r="EQ76" i="2"/>
  <c r="EP61" i="2"/>
  <c r="EQ64" i="2"/>
  <c r="EP60" i="2"/>
  <c r="EQ53" i="2"/>
  <c r="EQ72" i="2"/>
  <c r="EP51" i="2"/>
  <c r="EQ50" i="2"/>
  <c r="EP68" i="2"/>
  <c r="EQ60" i="2"/>
  <c r="EO64" i="2"/>
  <c r="EO72" i="2"/>
  <c r="EO62" i="2"/>
  <c r="EO66" i="2"/>
  <c r="EO53" i="2"/>
  <c r="EO76" i="2"/>
  <c r="EO63" i="2"/>
  <c r="EL59" i="2"/>
  <c r="EL75" i="2"/>
  <c r="EL67" i="2"/>
  <c r="EL52" i="2"/>
  <c r="EL70" i="2"/>
  <c r="EL69" i="2"/>
  <c r="EL55" i="2"/>
  <c r="EP66" i="2"/>
  <c r="EP69" i="2"/>
  <c r="EQ58" i="2"/>
  <c r="EQ70" i="2"/>
  <c r="EP78" i="2"/>
  <c r="EQ78" i="2"/>
  <c r="EP72" i="2"/>
  <c r="EP54" i="2"/>
  <c r="EP73" i="2"/>
  <c r="EQ69" i="2"/>
  <c r="EQ73" i="2"/>
  <c r="EP67" i="2"/>
  <c r="EQ63" i="2"/>
  <c r="EP65" i="2"/>
  <c r="EQ75" i="2"/>
  <c r="EO65" i="2"/>
  <c r="EO54" i="2"/>
  <c r="EO77" i="2"/>
  <c r="EO73" i="2"/>
  <c r="EO69" i="2"/>
  <c r="EO56" i="2"/>
  <c r="EO61" i="2"/>
  <c r="AP61" i="1"/>
  <c r="DX71" i="2"/>
  <c r="DW77" i="2"/>
  <c r="AP71" i="1"/>
  <c r="EK70" i="2"/>
  <c r="DZ61" i="2"/>
  <c r="EG78" i="2"/>
  <c r="EE60" i="2"/>
  <c r="EC60" i="2"/>
  <c r="EF66" i="2"/>
  <c r="DZ70" i="2"/>
  <c r="ED75" i="2"/>
  <c r="EE53" i="2"/>
  <c r="EC51" i="2"/>
  <c r="EF57" i="2"/>
  <c r="EB66" i="2"/>
  <c r="DZ74" i="2"/>
  <c r="EH78" i="2"/>
  <c r="ED72" i="2"/>
  <c r="EG62" i="2"/>
  <c r="EE57" i="2"/>
  <c r="EA69" i="2"/>
  <c r="EF61" i="2"/>
  <c r="ED64" i="2"/>
  <c r="EA56" i="2"/>
  <c r="EB59" i="2"/>
  <c r="EA70" i="2"/>
  <c r="EB57" i="2"/>
  <c r="EG65" i="2"/>
  <c r="EA71" i="2"/>
  <c r="EF74" i="2"/>
  <c r="EG71" i="2"/>
  <c r="EA52" i="2"/>
  <c r="EG76" i="2"/>
  <c r="EN62" i="2"/>
  <c r="EM63" i="2"/>
  <c r="EN75" i="2"/>
  <c r="EM64" i="2"/>
  <c r="EN63" i="2"/>
  <c r="EM70" i="2"/>
  <c r="EN50" i="2"/>
  <c r="EN77" i="2"/>
  <c r="EM67" i="2"/>
  <c r="EN60" i="2"/>
  <c r="EM60" i="2"/>
  <c r="EN67" i="2"/>
  <c r="EM71" i="2"/>
  <c r="EL56" i="2"/>
  <c r="EL76" i="2"/>
  <c r="EL77" i="2"/>
  <c r="EL65" i="2"/>
  <c r="EL63" i="2"/>
  <c r="EL51" i="2"/>
  <c r="EL68" i="2"/>
  <c r="EP59" i="2"/>
  <c r="EP71" i="2"/>
  <c r="EQ55" i="2"/>
  <c r="EQ52" i="2"/>
  <c r="EQ57" i="2"/>
  <c r="EP55" i="2"/>
  <c r="EQ54" i="2"/>
  <c r="EP70" i="2"/>
  <c r="EP74" i="2"/>
  <c r="EQ62" i="2"/>
  <c r="EQ74" i="2"/>
  <c r="DW56" i="2"/>
  <c r="AO59" i="1"/>
  <c r="DX76" i="2"/>
  <c r="DY76" i="2"/>
  <c r="AO68" i="1"/>
  <c r="EB61" i="2"/>
  <c r="EG59" i="2"/>
  <c r="EE58" i="2"/>
  <c r="EK75" i="2"/>
  <c r="EJ59" i="2"/>
  <c r="DZ60" i="2"/>
  <c r="ED59" i="2"/>
  <c r="EI63" i="2"/>
  <c r="EK69" i="2"/>
  <c r="EJ67" i="2"/>
  <c r="EB53" i="2"/>
  <c r="DZ69" i="2"/>
  <c r="EH64" i="2"/>
  <c r="ED73" i="2"/>
  <c r="EG70" i="2"/>
  <c r="EI56" i="2"/>
  <c r="EE78" i="2"/>
  <c r="EJ68" i="2"/>
  <c r="EH52" i="2"/>
  <c r="EE77" i="2"/>
  <c r="EJ78" i="2"/>
  <c r="EE67" i="2"/>
  <c r="EF64" i="2"/>
  <c r="ED67" i="2"/>
  <c r="EA73" i="2"/>
  <c r="EJ73" i="2"/>
  <c r="ED77" i="2"/>
  <c r="EA72" i="2"/>
  <c r="EH53" i="2"/>
  <c r="EN68" i="2"/>
  <c r="EM50" i="2"/>
  <c r="EN54" i="2"/>
  <c r="EM55" i="2"/>
  <c r="EN58" i="2"/>
  <c r="EM62" i="2"/>
  <c r="EN53" i="2"/>
  <c r="EN76" i="2"/>
  <c r="EM51" i="2"/>
  <c r="EM56" i="2"/>
  <c r="EM58" i="2"/>
  <c r="EN59" i="2"/>
  <c r="EM73" i="2"/>
  <c r="AO65" i="1"/>
  <c r="EJ56" i="2"/>
  <c r="EC76" i="2"/>
  <c r="EE68" i="2"/>
  <c r="DZ71" i="2"/>
  <c r="EE66" i="2"/>
  <c r="EA78" i="2"/>
  <c r="EE61" i="2"/>
  <c r="EC66" i="2"/>
  <c r="EN55" i="2"/>
  <c r="EN66" i="2"/>
  <c r="EM74" i="2"/>
  <c r="EL78" i="2"/>
  <c r="EL64" i="2"/>
  <c r="EQ56" i="2"/>
  <c r="EQ67" i="2"/>
  <c r="EQ71" i="2"/>
  <c r="EP62" i="2"/>
  <c r="EO67" i="2"/>
  <c r="EO57" i="2"/>
  <c r="EO52" i="2"/>
  <c r="EO50" i="2"/>
  <c r="AO52" i="1"/>
  <c r="EH56" i="2"/>
  <c r="EB52" i="2"/>
  <c r="EC74" i="2"/>
  <c r="ED54" i="2"/>
  <c r="EA59" i="2"/>
  <c r="EH62" i="2"/>
  <c r="EK66" i="2"/>
  <c r="EA57" i="2"/>
  <c r="EM68" i="2"/>
  <c r="EM61" i="2"/>
  <c r="EM53" i="2"/>
  <c r="EL53" i="2"/>
  <c r="EL71" i="2"/>
  <c r="EP58" i="2"/>
  <c r="EP63" i="2"/>
  <c r="EP77" i="2"/>
  <c r="EQ61" i="2"/>
  <c r="EO74" i="2"/>
  <c r="EO60" i="2"/>
  <c r="EO78" i="2"/>
  <c r="EO70" i="2"/>
  <c r="AP78" i="1"/>
  <c r="EI69" i="2"/>
  <c r="EH70" i="2"/>
  <c r="EF71" i="2"/>
  <c r="EG67" i="2"/>
  <c r="EB54" i="2"/>
  <c r="EK77" i="2"/>
  <c r="DZ73" i="2"/>
  <c r="EN72" i="2"/>
  <c r="EN78" i="2"/>
  <c r="EM76" i="2"/>
  <c r="EL50" i="2"/>
  <c r="EL72" i="2"/>
  <c r="EP56" i="2"/>
  <c r="EQ66" i="2"/>
  <c r="EP75" i="2"/>
  <c r="EP76" i="2"/>
  <c r="EQ51" i="2"/>
  <c r="EO71" i="2"/>
  <c r="EO68" i="2"/>
  <c r="EO75" i="2"/>
  <c r="DX59" i="2"/>
  <c r="EA51" i="2"/>
  <c r="EG57" i="2"/>
  <c r="EB63" i="2"/>
  <c r="EI54" i="2"/>
  <c r="EG74" i="2"/>
  <c r="DZ68" i="2"/>
  <c r="EI70" i="2"/>
  <c r="EM77" i="2"/>
  <c r="EM78" i="2"/>
  <c r="EN70" i="2"/>
  <c r="EL61" i="2"/>
  <c r="EL60" i="2"/>
  <c r="EP53" i="2"/>
  <c r="EP52" i="2"/>
  <c r="EQ59" i="2"/>
  <c r="EQ77" i="2"/>
  <c r="EO51" i="2"/>
  <c r="EO59" i="2"/>
  <c r="EO55" i="2"/>
  <c r="EO58" i="2"/>
  <c r="AT56" i="1"/>
  <c r="AS57" i="1"/>
  <c r="AR58" i="1"/>
  <c r="BH58" i="1"/>
  <c r="BG56" i="1"/>
  <c r="BF57" i="1"/>
  <c r="BB56" i="1"/>
  <c r="AX56" i="1"/>
  <c r="BE57" i="1"/>
  <c r="AU56" i="1"/>
  <c r="AX57" i="1"/>
  <c r="BA58" i="1"/>
  <c r="AZ56" i="1"/>
  <c r="AY57" i="1"/>
  <c r="AX58" i="1"/>
  <c r="BD57" i="1"/>
  <c r="BC78" i="1"/>
  <c r="AT78" i="1"/>
  <c r="BG58" i="1"/>
  <c r="BD78" i="1"/>
  <c r="AZ57" i="1"/>
  <c r="AS78" i="1"/>
  <c r="BA56" i="1"/>
  <c r="AQ56" i="1"/>
  <c r="BE59" i="1"/>
  <c r="BD70" i="1"/>
  <c r="BB53" i="1"/>
  <c r="BH77" i="1"/>
  <c r="AZ73" i="1"/>
  <c r="AS69" i="1"/>
  <c r="AZ69" i="1"/>
  <c r="AR65" i="1"/>
  <c r="AZ61" i="1"/>
  <c r="BB54" i="1"/>
  <c r="AT62" i="1"/>
  <c r="AW50" i="1"/>
  <c r="AU52" i="1"/>
  <c r="AW76" i="1"/>
  <c r="AQ76" i="1"/>
  <c r="AY59" i="1"/>
  <c r="AX59" i="1"/>
  <c r="AW70" i="1"/>
  <c r="AV53" i="1"/>
  <c r="AT77" i="1"/>
  <c r="BE73" i="1"/>
  <c r="AY69" i="1"/>
  <c r="BF65" i="1"/>
  <c r="AX61" i="1"/>
  <c r="AR54" i="1"/>
  <c r="AY54" i="1"/>
  <c r="AU62" i="1"/>
  <c r="AY50" i="1"/>
  <c r="AS52" i="1"/>
  <c r="AZ76" i="1"/>
  <c r="BB72" i="1"/>
  <c r="AZ59" i="1"/>
  <c r="AV70" i="1"/>
  <c r="AT53" i="1"/>
  <c r="AZ77" i="1"/>
  <c r="AR73" i="1"/>
  <c r="BF73" i="1"/>
  <c r="AQ69" i="1"/>
  <c r="AV65" i="1"/>
  <c r="BC61" i="1"/>
  <c r="AT54" i="1"/>
  <c r="BA62" i="1"/>
  <c r="BH50" i="1"/>
  <c r="BB52" i="1"/>
  <c r="BE76" i="1"/>
  <c r="AW72" i="1"/>
  <c r="AQ72" i="1"/>
  <c r="AT59" i="1"/>
  <c r="AX70" i="1"/>
  <c r="AY53" i="1"/>
  <c r="AS77" i="1"/>
  <c r="AQ73" i="1"/>
  <c r="BE69" i="1"/>
  <c r="AW65" i="1"/>
  <c r="BH65" i="1"/>
  <c r="AV61" i="1"/>
  <c r="AU54" i="1"/>
  <c r="BF62" i="1"/>
  <c r="AT50" i="1"/>
  <c r="BG52" i="1"/>
  <c r="AT68" i="1"/>
  <c r="BA68" i="1"/>
  <c r="AW64" i="1"/>
  <c r="AZ60" i="1"/>
  <c r="AQ74" i="1"/>
  <c r="BB66" i="1"/>
  <c r="AW55" i="1"/>
  <c r="BH51" i="1"/>
  <c r="AU75" i="1"/>
  <c r="BF71" i="1"/>
  <c r="AU67" i="1"/>
  <c r="BB67" i="1"/>
  <c r="AX63" i="1"/>
  <c r="AX68" i="1"/>
  <c r="AQ68" i="1"/>
  <c r="BA64" i="1"/>
  <c r="AS60" i="1"/>
  <c r="BA74" i="1"/>
  <c r="BF66" i="1"/>
  <c r="BA55" i="1"/>
  <c r="AS51" i="1"/>
  <c r="AY75" i="1"/>
  <c r="BA71" i="1"/>
  <c r="AY67" i="1"/>
  <c r="AQ67" i="1"/>
  <c r="BB63" i="1"/>
  <c r="BB68" i="1"/>
  <c r="BF64" i="1"/>
  <c r="AT60" i="1"/>
  <c r="AW60" i="1"/>
  <c r="BF74" i="1"/>
  <c r="AT66" i="1"/>
  <c r="AR55" i="1"/>
  <c r="BC51" i="1"/>
  <c r="BF75" i="1"/>
  <c r="AX71" i="1"/>
  <c r="AW71" i="1"/>
  <c r="BF67" i="1"/>
  <c r="BF63" i="1"/>
  <c r="BG72" i="1"/>
  <c r="BE68" i="1"/>
  <c r="BH64" i="1"/>
  <c r="AV60" i="1"/>
  <c r="AR74" i="1"/>
  <c r="AZ66" i="1"/>
  <c r="AY55" i="1"/>
  <c r="BB55" i="1"/>
  <c r="BF51" i="1"/>
  <c r="AZ75" i="1"/>
  <c r="BE71" i="1"/>
  <c r="BA67" i="1"/>
  <c r="BH63" i="1"/>
  <c r="BF56" i="1"/>
  <c r="AV58" i="1"/>
  <c r="AY56" i="1"/>
  <c r="BB57" i="1"/>
  <c r="BE58" i="1"/>
  <c r="BD56" i="1"/>
  <c r="BC57" i="1"/>
  <c r="BB58" i="1"/>
  <c r="BC58" i="1"/>
  <c r="BG78" i="1"/>
  <c r="AS56" i="1"/>
  <c r="AR78" i="1"/>
  <c r="BH78" i="1"/>
  <c r="AW56" i="1"/>
  <c r="AW78" i="1"/>
  <c r="AX78" i="1"/>
  <c r="AU59" i="1"/>
  <c r="AQ59" i="1"/>
  <c r="AS70" i="1"/>
  <c r="BC53" i="1"/>
  <c r="AW77" i="1"/>
  <c r="AU73" i="1"/>
  <c r="AT69" i="1"/>
  <c r="BA65" i="1"/>
  <c r="AS61" i="1"/>
  <c r="AR61" i="1"/>
  <c r="AQ54" i="1"/>
  <c r="AY62" i="1"/>
  <c r="AX50" i="1"/>
  <c r="AR52" i="1"/>
  <c r="BD76" i="1"/>
  <c r="BE72" i="1"/>
  <c r="AV59" i="1"/>
  <c r="BC70" i="1"/>
  <c r="BE53" i="1"/>
  <c r="AV77" i="1"/>
  <c r="BC77" i="1"/>
  <c r="BB73" i="1"/>
  <c r="BH69" i="1"/>
  <c r="BG65" i="1"/>
  <c r="AY61" i="1"/>
  <c r="BH54" i="1"/>
  <c r="AZ62" i="1"/>
  <c r="BD50" i="1"/>
  <c r="AX52" i="1"/>
  <c r="AQ52" i="1"/>
  <c r="BG76" i="1"/>
  <c r="AU72" i="1"/>
  <c r="AW59" i="1"/>
  <c r="AQ70" i="1"/>
  <c r="AU53" i="1"/>
  <c r="AY77" i="1"/>
  <c r="BH73" i="1"/>
  <c r="BA69" i="1"/>
  <c r="AS65" i="1"/>
  <c r="BD65" i="1"/>
  <c r="BD61" i="1"/>
  <c r="BG54" i="1"/>
  <c r="BB62" i="1"/>
  <c r="BE50" i="1"/>
  <c r="BC52" i="1"/>
  <c r="AX76" i="1"/>
  <c r="BD72" i="1"/>
  <c r="BG59" i="1"/>
  <c r="AU70" i="1"/>
  <c r="BE70" i="1"/>
  <c r="BH53" i="1"/>
  <c r="AU77" i="1"/>
  <c r="AW73" i="1"/>
  <c r="BF69" i="1"/>
  <c r="AX65" i="1"/>
  <c r="BE61" i="1"/>
  <c r="AZ54" i="1"/>
  <c r="AR62" i="1"/>
  <c r="AQ62" i="1"/>
  <c r="AU50" i="1"/>
  <c r="BA52" i="1"/>
  <c r="AU68" i="1"/>
  <c r="AX64" i="1"/>
  <c r="AQ64" i="1"/>
  <c r="BE60" i="1"/>
  <c r="AW74" i="1"/>
  <c r="AQ66" i="1"/>
  <c r="AT55" i="1"/>
  <c r="BE51" i="1"/>
  <c r="BA75" i="1"/>
  <c r="BC71" i="1"/>
  <c r="AR67" i="1"/>
  <c r="AY63" i="1"/>
  <c r="AT63" i="1"/>
  <c r="AY68" i="1"/>
  <c r="BB64" i="1"/>
  <c r="BF60" i="1"/>
  <c r="BG74" i="1"/>
  <c r="AR66" i="1"/>
  <c r="BG66" i="1"/>
  <c r="AX55" i="1"/>
  <c r="AT51" i="1"/>
  <c r="AR75" i="1"/>
  <c r="BG71" i="1"/>
  <c r="AV67" i="1"/>
  <c r="BC63" i="1"/>
  <c r="AS76" i="1"/>
  <c r="BC68" i="1"/>
  <c r="BG64" i="1"/>
  <c r="AU60" i="1"/>
  <c r="AU74" i="1"/>
  <c r="BE74" i="1"/>
  <c r="AU66" i="1"/>
  <c r="BH55" i="1"/>
  <c r="AZ51" i="1"/>
  <c r="BC75" i="1"/>
  <c r="AU71" i="1"/>
  <c r="BC67" i="1"/>
  <c r="BG63" i="1"/>
  <c r="BD52" i="1"/>
  <c r="BF68" i="1"/>
  <c r="AT64" i="1"/>
  <c r="BE64" i="1"/>
  <c r="BA60" i="1"/>
  <c r="BH74" i="1"/>
  <c r="AW66" i="1"/>
  <c r="AV55" i="1"/>
  <c r="BG51" i="1"/>
  <c r="BG202" i="1" s="1"/>
  <c r="AT75" i="1"/>
  <c r="AS75" i="1"/>
  <c r="BD71" i="1"/>
  <c r="AX67" i="1"/>
  <c r="BE63" i="1"/>
  <c r="AW57" i="1"/>
  <c r="AZ58" i="1"/>
  <c r="BC56" i="1"/>
  <c r="AS58" i="1"/>
  <c r="AR56" i="1"/>
  <c r="BH56" i="1"/>
  <c r="BG57" i="1"/>
  <c r="BF58" i="1"/>
  <c r="AU78" i="1"/>
  <c r="AQ57" i="1"/>
  <c r="AR57" i="1"/>
  <c r="AV78" i="1"/>
  <c r="AQ58" i="1"/>
  <c r="AV57" i="1"/>
  <c r="BA78" i="1"/>
  <c r="BB78" i="1"/>
  <c r="AR59" i="1"/>
  <c r="AY70" i="1"/>
  <c r="BB70" i="1"/>
  <c r="AQ53" i="1"/>
  <c r="BG77" i="1"/>
  <c r="BA73" i="1"/>
  <c r="AU69" i="1"/>
  <c r="BB65" i="1"/>
  <c r="AT61" i="1"/>
  <c r="BD54" i="1"/>
  <c r="AV62" i="1"/>
  <c r="BG62" i="1"/>
  <c r="BG50" i="1"/>
  <c r="BH52" i="1"/>
  <c r="BF76" i="1"/>
  <c r="AX72" i="1"/>
  <c r="AS59" i="1"/>
  <c r="AR70" i="1"/>
  <c r="BF53" i="1"/>
  <c r="AQ77" i="1"/>
  <c r="BD73" i="1"/>
  <c r="AW69" i="1"/>
  <c r="BD69" i="1"/>
  <c r="AZ65" i="1"/>
  <c r="AQ61" i="1"/>
  <c r="BE54" i="1"/>
  <c r="AW62" i="1"/>
  <c r="BA50" i="1"/>
  <c r="AY52" i="1"/>
  <c r="BA76" i="1"/>
  <c r="AS72" i="1"/>
  <c r="AZ72" i="1"/>
  <c r="BF59" i="1"/>
  <c r="BA70" i="1"/>
  <c r="AR53" i="1"/>
  <c r="BE77" i="1"/>
  <c r="AS73" i="1"/>
  <c r="BB69" i="1"/>
  <c r="AT65" i="1"/>
  <c r="BA61" i="1"/>
  <c r="AV54" i="1"/>
  <c r="BC54" i="1"/>
  <c r="BC62" i="1"/>
  <c r="BF50" i="1"/>
  <c r="AZ52" i="1"/>
  <c r="AU76" i="1"/>
  <c r="BF72" i="1"/>
  <c r="BD59" i="1"/>
  <c r="AT70" i="1"/>
  <c r="AW53" i="1"/>
  <c r="BD53" i="1"/>
  <c r="BB77" i="1"/>
  <c r="AT73" i="1"/>
  <c r="BG69" i="1"/>
  <c r="AY65" i="1"/>
  <c r="BF61" i="1"/>
  <c r="AW54" i="1"/>
  <c r="BH62" i="1"/>
  <c r="AV50" i="1"/>
  <c r="AQ50" i="1"/>
  <c r="BB76" i="1"/>
  <c r="AR68" i="1"/>
  <c r="AY64" i="1"/>
  <c r="BB60" i="1"/>
  <c r="BC74" i="1"/>
  <c r="BD66" i="1"/>
  <c r="BC55" i="1"/>
  <c r="AU51" i="1"/>
  <c r="BB51" i="1"/>
  <c r="BD75" i="1"/>
  <c r="AR71" i="1"/>
  <c r="BH67" i="1"/>
  <c r="AV63" i="1"/>
  <c r="AY76" i="1"/>
  <c r="AV68" i="1"/>
  <c r="BC64" i="1"/>
  <c r="BG60" i="1"/>
  <c r="AZ74" i="1"/>
  <c r="BH66" i="1"/>
  <c r="BG55" i="1"/>
  <c r="AY51" i="1"/>
  <c r="AQ51" i="1"/>
  <c r="BH75" i="1"/>
  <c r="AV71" i="1"/>
  <c r="AS67" i="1"/>
  <c r="AZ63" i="1"/>
  <c r="BH76" i="1"/>
  <c r="AZ68" i="1"/>
  <c r="BD64" i="1"/>
  <c r="AR60" i="1"/>
  <c r="BB74" i="1"/>
  <c r="AV66" i="1"/>
  <c r="BC66" i="1"/>
  <c r="BE55" i="1"/>
  <c r="AW51" i="1"/>
  <c r="AW202" i="1" s="1"/>
  <c r="AV75" i="1"/>
  <c r="AS71" i="1"/>
  <c r="AZ67" i="1"/>
  <c r="BD63" i="1"/>
  <c r="AR76" i="1"/>
  <c r="BG68" i="1"/>
  <c r="AU64" i="1"/>
  <c r="AX60" i="1"/>
  <c r="AQ60" i="1"/>
  <c r="AS74" i="1"/>
  <c r="AX66" i="1"/>
  <c r="AS55" i="1"/>
  <c r="BD51" i="1"/>
  <c r="AW75" i="1"/>
  <c r="BB71" i="1"/>
  <c r="BG67" i="1"/>
  <c r="AU63" i="1"/>
  <c r="AQ63" i="1"/>
  <c r="BA57" i="1"/>
  <c r="BD58" i="1"/>
  <c r="AT57" i="1"/>
  <c r="AW58" i="1"/>
  <c r="AV56" i="1"/>
  <c r="AU57" i="1"/>
  <c r="AT58" i="1"/>
  <c r="BE56" i="1"/>
  <c r="AY78" i="1"/>
  <c r="AY58" i="1"/>
  <c r="BH57" i="1"/>
  <c r="AZ78" i="1"/>
  <c r="AQ78" i="1"/>
  <c r="AU58" i="1"/>
  <c r="BE78" i="1"/>
  <c r="BF78" i="1"/>
  <c r="BH59" i="1"/>
  <c r="BF70" i="1"/>
  <c r="BA53" i="1"/>
  <c r="AR77" i="1"/>
  <c r="BF77" i="1"/>
  <c r="AX73" i="1"/>
  <c r="AR69" i="1"/>
  <c r="BC65" i="1"/>
  <c r="AU61" i="1"/>
  <c r="BA54" i="1"/>
  <c r="AS62" i="1"/>
  <c r="AZ50" i="1"/>
  <c r="AT52" i="1"/>
  <c r="BE52" i="1"/>
  <c r="BC76" i="1"/>
  <c r="BH72" i="1"/>
  <c r="BB59" i="1"/>
  <c r="BH70" i="1"/>
  <c r="BG53" i="1"/>
  <c r="BA77" i="1"/>
  <c r="BG73" i="1"/>
  <c r="AX69" i="1"/>
  <c r="BE65" i="1"/>
  <c r="AW61" i="1"/>
  <c r="BH61" i="1"/>
  <c r="BF54" i="1"/>
  <c r="AX62" i="1"/>
  <c r="BB50" i="1"/>
  <c r="AV52" i="1"/>
  <c r="AT76" i="1"/>
  <c r="AR72" i="1"/>
  <c r="BC59" i="1"/>
  <c r="BG70" i="1"/>
  <c r="AS53" i="1"/>
  <c r="AZ53" i="1"/>
  <c r="AX77" i="1"/>
  <c r="BC73" i="1"/>
  <c r="BC69" i="1"/>
  <c r="AU65" i="1"/>
  <c r="BB61" i="1"/>
  <c r="AS54" i="1"/>
  <c r="BD62" i="1"/>
  <c r="AR50" i="1"/>
  <c r="BC50" i="1"/>
  <c r="AW52" i="1"/>
  <c r="AV76" i="1"/>
  <c r="AY72" i="1"/>
  <c r="BA59" i="1"/>
  <c r="AZ70" i="1"/>
  <c r="AX53" i="1"/>
  <c r="BD77" i="1"/>
  <c r="AV73" i="1"/>
  <c r="AY73" i="1"/>
  <c r="AV69" i="1"/>
  <c r="AQ65" i="1"/>
  <c r="BG61" i="1"/>
  <c r="AX54" i="1"/>
  <c r="BE62" i="1"/>
  <c r="AS50" i="1"/>
  <c r="BF52" i="1"/>
  <c r="AT72" i="1"/>
  <c r="BH68" i="1"/>
  <c r="AV64" i="1"/>
  <c r="BC60" i="1"/>
  <c r="AV74" i="1"/>
  <c r="BA66" i="1"/>
  <c r="AZ55" i="1"/>
  <c r="AR51" i="1"/>
  <c r="AX75" i="1"/>
  <c r="BE75" i="1"/>
  <c r="BH71" i="1"/>
  <c r="BE67" i="1"/>
  <c r="AS63" i="1"/>
  <c r="AV72" i="1"/>
  <c r="AS68" i="1"/>
  <c r="AZ64" i="1"/>
  <c r="BD60" i="1"/>
  <c r="AX74" i="1"/>
  <c r="BE66" i="1"/>
  <c r="BD55" i="1"/>
  <c r="AV51" i="1"/>
  <c r="BB75" i="1"/>
  <c r="AT71" i="1"/>
  <c r="AQ71" i="1"/>
  <c r="AT67" i="1"/>
  <c r="AW63" i="1"/>
  <c r="BC72" i="1"/>
  <c r="AW68" i="1"/>
  <c r="AS64" i="1"/>
  <c r="BH60" i="1"/>
  <c r="BD74" i="1"/>
  <c r="AS66" i="1"/>
  <c r="AU55" i="1"/>
  <c r="AQ55" i="1"/>
  <c r="AX51" i="1"/>
  <c r="AQ75" i="1"/>
  <c r="AZ71" i="1"/>
  <c r="AW67" i="1"/>
  <c r="BA63" i="1"/>
  <c r="BA72" i="1"/>
  <c r="BD68" i="1"/>
  <c r="AR64" i="1"/>
  <c r="AY60" i="1"/>
  <c r="AY74" i="1"/>
  <c r="AT74" i="1"/>
  <c r="AY66" i="1"/>
  <c r="BF55" i="1"/>
  <c r="BA51" i="1"/>
  <c r="BG75" i="1"/>
  <c r="AY71" i="1"/>
  <c r="BD67" i="1"/>
  <c r="AR63" i="1"/>
  <c r="AD169" i="3"/>
  <c r="AZ184" i="2"/>
  <c r="V184" i="2" s="1"/>
  <c r="T181" i="3" s="1"/>
  <c r="W180" i="1"/>
  <c r="T177" i="3"/>
  <c r="BA180" i="2" s="1"/>
  <c r="W180" i="2" s="1"/>
  <c r="W184" i="1"/>
  <c r="AN56" i="1"/>
  <c r="L56" i="1" s="1"/>
  <c r="AN62" i="1"/>
  <c r="L62" i="1" s="1"/>
  <c r="AN59" i="1"/>
  <c r="L59" i="1" s="1"/>
  <c r="AN57" i="1"/>
  <c r="L57" i="1" s="1"/>
  <c r="AN78" i="1"/>
  <c r="L78" i="1" s="1"/>
  <c r="AN60" i="1"/>
  <c r="L60" i="1" s="1"/>
  <c r="AN61" i="1"/>
  <c r="L61" i="1" s="1"/>
  <c r="AN77" i="1"/>
  <c r="AN64" i="1"/>
  <c r="BQ64" i="1" s="1"/>
  <c r="BS64" i="2" s="1"/>
  <c r="AN63" i="1"/>
  <c r="BQ63" i="1" s="1"/>
  <c r="BS63" i="2" s="1"/>
  <c r="AN58" i="1"/>
  <c r="BQ58" i="1" s="1"/>
  <c r="BS58" i="2" s="1"/>
  <c r="AN65" i="1"/>
  <c r="BQ65" i="1" s="1"/>
  <c r="BS65" i="2" s="1"/>
  <c r="AN66" i="1"/>
  <c r="L66" i="1" s="1"/>
  <c r="AN67" i="1"/>
  <c r="AN76" i="1"/>
  <c r="AN53" i="1"/>
  <c r="BQ53" i="1" s="1"/>
  <c r="BS53" i="2" s="1"/>
  <c r="AN74" i="1"/>
  <c r="AN54" i="1"/>
  <c r="BQ54" i="1" s="1"/>
  <c r="BS54" i="2" s="1"/>
  <c r="AN52" i="1"/>
  <c r="BQ52" i="1" s="1"/>
  <c r="BS52" i="2" s="1"/>
  <c r="AN72" i="1"/>
  <c r="AN68" i="1"/>
  <c r="AN69" i="1"/>
  <c r="AN51" i="1"/>
  <c r="AN50" i="1"/>
  <c r="BQ50" i="1" s="1"/>
  <c r="BS50" i="2" s="1"/>
  <c r="AN75" i="1"/>
  <c r="AN70" i="1"/>
  <c r="AN73" i="1"/>
  <c r="AN55" i="1"/>
  <c r="BQ55" i="1" s="1"/>
  <c r="BS55" i="2" s="1"/>
  <c r="AN71" i="1"/>
  <c r="I53" i="3"/>
  <c r="AP53" i="2" s="1"/>
  <c r="I55" i="3"/>
  <c r="AP55" i="2" s="1"/>
  <c r="I52" i="3"/>
  <c r="AP52" i="2" s="1"/>
  <c r="K80" i="1"/>
  <c r="K203" i="1" s="1"/>
  <c r="I51" i="3"/>
  <c r="AP51" i="2" s="1"/>
  <c r="I54" i="3"/>
  <c r="AP54" i="2" s="1"/>
  <c r="BH202" i="1" l="1"/>
  <c r="EF201" i="2"/>
  <c r="L77" i="1"/>
  <c r="M77" i="1" s="1"/>
  <c r="N77" i="1" s="1"/>
  <c r="AN203" i="1"/>
  <c r="AQ202" i="1"/>
  <c r="AO203" i="1"/>
  <c r="BQ51" i="1"/>
  <c r="AN202" i="1"/>
  <c r="BA202" i="1"/>
  <c r="AR202" i="1"/>
  <c r="AY202" i="1"/>
  <c r="BB202" i="1"/>
  <c r="AT202" i="1"/>
  <c r="BC202" i="1"/>
  <c r="EM201" i="2"/>
  <c r="EN201" i="2"/>
  <c r="DZ201" i="2"/>
  <c r="DX201" i="2"/>
  <c r="DY202" i="2"/>
  <c r="DY201" i="2"/>
  <c r="BF202" i="1"/>
  <c r="EQ201" i="2"/>
  <c r="EC201" i="2"/>
  <c r="DX202" i="2"/>
  <c r="EB201" i="2"/>
  <c r="AO202" i="1"/>
  <c r="AV202" i="1"/>
  <c r="AZ202" i="1"/>
  <c r="EL201" i="2"/>
  <c r="EP201" i="2"/>
  <c r="EH201" i="2"/>
  <c r="AP203" i="1"/>
  <c r="DW201" i="2"/>
  <c r="AP201" i="2"/>
  <c r="AX202" i="1"/>
  <c r="BD202" i="1"/>
  <c r="AU202" i="1"/>
  <c r="BE202" i="1"/>
  <c r="AS202" i="1"/>
  <c r="EO201" i="2"/>
  <c r="EA201" i="2"/>
  <c r="DW202" i="2"/>
  <c r="EE201" i="2"/>
  <c r="ED201" i="2"/>
  <c r="EI201" i="2"/>
  <c r="EK201" i="2"/>
  <c r="AP202" i="1"/>
  <c r="EG201" i="2"/>
  <c r="EJ201" i="2"/>
  <c r="BQ73" i="1"/>
  <c r="BS73" i="2" s="1"/>
  <c r="BQ70" i="1"/>
  <c r="BS70" i="2" s="1"/>
  <c r="BQ68" i="1"/>
  <c r="BS68" i="2" s="1"/>
  <c r="BA184" i="2"/>
  <c r="W184" i="2" s="1"/>
  <c r="U181" i="3" s="1"/>
  <c r="X180" i="1"/>
  <c r="U177" i="3"/>
  <c r="BB180" i="2" s="1"/>
  <c r="X180" i="2" s="1"/>
  <c r="BQ74" i="1"/>
  <c r="BS74" i="2" s="1"/>
  <c r="BQ76" i="1"/>
  <c r="BS76" i="2" s="1"/>
  <c r="M66" i="1"/>
  <c r="M78" i="1"/>
  <c r="M57" i="1"/>
  <c r="M62" i="1"/>
  <c r="X184" i="1"/>
  <c r="BQ71" i="1"/>
  <c r="BS71" i="2" s="1"/>
  <c r="BQ67" i="1"/>
  <c r="BS67" i="2" s="1"/>
  <c r="M61" i="1"/>
  <c r="M59" i="1"/>
  <c r="BQ75" i="1"/>
  <c r="BS75" i="2" s="1"/>
  <c r="BQ69" i="1"/>
  <c r="BS69" i="2" s="1"/>
  <c r="BQ72" i="1"/>
  <c r="BS72" i="2" s="1"/>
  <c r="M60" i="1"/>
  <c r="M56" i="1"/>
  <c r="L64" i="1"/>
  <c r="L58" i="1"/>
  <c r="L65" i="1"/>
  <c r="L63" i="1"/>
  <c r="K82" i="1"/>
  <c r="I80" i="3"/>
  <c r="I195" i="3" s="1"/>
  <c r="BS51" i="2" l="1"/>
  <c r="BS201" i="2" s="1"/>
  <c r="BQ202" i="1"/>
  <c r="L69" i="1"/>
  <c r="L76" i="1"/>
  <c r="L74" i="1"/>
  <c r="L72" i="1"/>
  <c r="L75" i="1"/>
  <c r="BB184" i="2"/>
  <c r="X184" i="2" s="1"/>
  <c r="V181" i="3" s="1"/>
  <c r="N60" i="1"/>
  <c r="N61" i="1"/>
  <c r="L67" i="1"/>
  <c r="Y184" i="1"/>
  <c r="N66" i="1"/>
  <c r="L68" i="1"/>
  <c r="L73" i="1"/>
  <c r="N78" i="1"/>
  <c r="N56" i="1"/>
  <c r="N59" i="1"/>
  <c r="N62" i="1"/>
  <c r="BQ80" i="1"/>
  <c r="BQ203" i="1" s="1"/>
  <c r="L71" i="1"/>
  <c r="N57" i="1"/>
  <c r="Y180" i="1"/>
  <c r="V177" i="3"/>
  <c r="BC180" i="2" s="1"/>
  <c r="Y180" i="2" s="1"/>
  <c r="O77" i="1"/>
  <c r="L70" i="1"/>
  <c r="BS80" i="2"/>
  <c r="BS202" i="2" s="1"/>
  <c r="Z180" i="1" l="1"/>
  <c r="W177" i="3"/>
  <c r="BD180" i="2" s="1"/>
  <c r="Z180" i="2" s="1"/>
  <c r="O56" i="1"/>
  <c r="Z184" i="1"/>
  <c r="O61" i="1"/>
  <c r="P77" i="1"/>
  <c r="O59" i="1"/>
  <c r="BC184" i="2"/>
  <c r="Y184" i="2" s="1"/>
  <c r="W181" i="3" s="1"/>
  <c r="BD184" i="2" s="1"/>
  <c r="Z184" i="2" s="1"/>
  <c r="O57" i="1"/>
  <c r="O66" i="1"/>
  <c r="O60" i="1"/>
  <c r="O62" i="1"/>
  <c r="O78" i="1"/>
  <c r="L50" i="1"/>
  <c r="L53" i="1"/>
  <c r="L52" i="1"/>
  <c r="L51" i="1"/>
  <c r="L55" i="1"/>
  <c r="L54" i="1"/>
  <c r="L202" i="1" l="1"/>
  <c r="P60" i="1"/>
  <c r="P66" i="1"/>
  <c r="P62" i="1"/>
  <c r="P57" i="1"/>
  <c r="Q77" i="1"/>
  <c r="X181" i="3"/>
  <c r="AA184" i="1"/>
  <c r="AA180" i="1"/>
  <c r="X177" i="3"/>
  <c r="BE180" i="2" s="1"/>
  <c r="AA180" i="2" s="1"/>
  <c r="P59" i="1"/>
  <c r="P56" i="1"/>
  <c r="P78" i="1"/>
  <c r="P61" i="1"/>
  <c r="AP80" i="2"/>
  <c r="AP202" i="2" s="1"/>
  <c r="CJ51" i="1"/>
  <c r="CI63" i="1"/>
  <c r="CK63" i="2" s="1"/>
  <c r="CF70" i="1"/>
  <c r="CH70" i="2" s="1"/>
  <c r="BV76" i="1"/>
  <c r="BX76" i="2" s="1"/>
  <c r="CB55" i="1"/>
  <c r="CG70" i="1"/>
  <c r="CI70" i="2" s="1"/>
  <c r="BT76" i="1"/>
  <c r="BV76" i="2" s="1"/>
  <c r="BS55" i="1"/>
  <c r="CD68" i="1"/>
  <c r="CF68" i="2" s="1"/>
  <c r="CA74" i="1"/>
  <c r="CC74" i="2" s="1"/>
  <c r="CC55" i="1"/>
  <c r="CB68" i="1"/>
  <c r="CD68" i="2" s="1"/>
  <c r="CC74" i="1"/>
  <c r="CE74" i="2" s="1"/>
  <c r="CC52" i="1"/>
  <c r="CC64" i="1"/>
  <c r="CE64" i="2" s="1"/>
  <c r="CH73" i="1"/>
  <c r="CJ73" i="2" s="1"/>
  <c r="BX52" i="1"/>
  <c r="BU64" i="1"/>
  <c r="BW64" i="2" s="1"/>
  <c r="CF71" i="1"/>
  <c r="CH71" i="2" s="1"/>
  <c r="CG64" i="1"/>
  <c r="CI64" i="2" s="1"/>
  <c r="CH71" i="1"/>
  <c r="CJ71" i="2" s="1"/>
  <c r="BY58" i="1"/>
  <c r="CA58" i="2" s="1"/>
  <c r="BU69" i="1"/>
  <c r="BW69" i="2" s="1"/>
  <c r="CJ50" i="1"/>
  <c r="CK71" i="1"/>
  <c r="CM71" i="2" s="1"/>
  <c r="CB58" i="1"/>
  <c r="CD58" i="2" s="1"/>
  <c r="BV69" i="1"/>
  <c r="BX69" i="2" s="1"/>
  <c r="CG51" i="1"/>
  <c r="CJ63" i="1"/>
  <c r="CL63" i="2" s="1"/>
  <c r="BW76" i="1"/>
  <c r="BY76" i="2" s="1"/>
  <c r="BU63" i="1"/>
  <c r="BW63" i="2" s="1"/>
  <c r="BT70" i="1"/>
  <c r="BV70" i="2" s="1"/>
  <c r="BU76" i="1"/>
  <c r="BW76" i="2" s="1"/>
  <c r="CI55" i="1"/>
  <c r="CE68" i="1"/>
  <c r="CG68" i="2" s="1"/>
  <c r="CJ76" i="1"/>
  <c r="CL76" i="2" s="1"/>
  <c r="BZ55" i="1"/>
  <c r="CC68" i="1"/>
  <c r="CE68" i="2" s="1"/>
  <c r="CD74" i="1"/>
  <c r="CF74" i="2" s="1"/>
  <c r="CD52" i="1"/>
  <c r="CG67" i="1"/>
  <c r="CI67" i="2" s="1"/>
  <c r="BZ73" i="1"/>
  <c r="CB73" i="2" s="1"/>
  <c r="CA58" i="1"/>
  <c r="CC58" i="2" s="1"/>
  <c r="CE75" i="1"/>
  <c r="CG75" i="2" s="1"/>
  <c r="CE54" i="1"/>
  <c r="BT73" i="1"/>
  <c r="BV73" i="2" s="1"/>
  <c r="BX67" i="1"/>
  <c r="BZ67" i="2" s="1"/>
  <c r="CJ55" i="1"/>
  <c r="CK68" i="1"/>
  <c r="CM68" i="2" s="1"/>
  <c r="CF74" i="1"/>
  <c r="CH74" i="2" s="1"/>
  <c r="CG53" i="1"/>
  <c r="BW65" i="1"/>
  <c r="BY65" i="2" s="1"/>
  <c r="CG74" i="1"/>
  <c r="CI74" i="2" s="1"/>
  <c r="BZ53" i="1"/>
  <c r="BY65" i="1"/>
  <c r="CA65" i="2" s="1"/>
  <c r="CD72" i="1"/>
  <c r="CF72" i="2" s="1"/>
  <c r="BR51" i="1"/>
  <c r="CH65" i="1"/>
  <c r="CJ65" i="2" s="1"/>
  <c r="CB72" i="1"/>
  <c r="CD72" i="2" s="1"/>
  <c r="CF50" i="1"/>
  <c r="CC58" i="1"/>
  <c r="CE58" i="2" s="1"/>
  <c r="BY69" i="1"/>
  <c r="CA69" i="2" s="1"/>
  <c r="BX58" i="1"/>
  <c r="BZ58" i="2" s="1"/>
  <c r="CA69" i="1"/>
  <c r="CC69" i="2" s="1"/>
  <c r="CF75" i="1"/>
  <c r="CH75" i="2" s="1"/>
  <c r="BV54" i="1"/>
  <c r="CJ53" i="1"/>
  <c r="BW72" i="1"/>
  <c r="BY72" i="2" s="1"/>
  <c r="BU53" i="1"/>
  <c r="BT65" i="1"/>
  <c r="BV65" i="2" s="1"/>
  <c r="BU72" i="1"/>
  <c r="BW72" i="2" s="1"/>
  <c r="CI51" i="1"/>
  <c r="CF63" i="1"/>
  <c r="CH63" i="2" s="1"/>
  <c r="CJ72" i="1"/>
  <c r="CL72" i="2" s="1"/>
  <c r="BZ51" i="1"/>
  <c r="CA63" i="1"/>
  <c r="CC63" i="2" s="1"/>
  <c r="CD70" i="1"/>
  <c r="CF70" i="2" s="1"/>
  <c r="BW58" i="1"/>
  <c r="BY58" i="2" s="1"/>
  <c r="BZ69" i="1"/>
  <c r="CB69" i="2" s="1"/>
  <c r="CA75" i="1"/>
  <c r="CC75" i="2" s="1"/>
  <c r="CJ54" i="1"/>
  <c r="CC67" i="1"/>
  <c r="CE67" i="2" s="1"/>
  <c r="CK75" i="1"/>
  <c r="CM75" i="2" s="1"/>
  <c r="CA54" i="1"/>
  <c r="BS67" i="1"/>
  <c r="BU67" i="2" s="1"/>
  <c r="CE73" i="1"/>
  <c r="CG73" i="2" s="1"/>
  <c r="BZ52" i="1"/>
  <c r="CJ67" i="1"/>
  <c r="CL67" i="2" s="1"/>
  <c r="BV73" i="1"/>
  <c r="BX73" i="2" s="1"/>
  <c r="CK50" i="1"/>
  <c r="BX51" i="1"/>
  <c r="CJ65" i="1"/>
  <c r="CL65" i="2" s="1"/>
  <c r="CK72" i="1"/>
  <c r="CM72" i="2" s="1"/>
  <c r="CH51" i="1"/>
  <c r="CG63" i="1"/>
  <c r="CI63" i="2" s="1"/>
  <c r="BW70" i="1"/>
  <c r="BY70" i="2" s="1"/>
  <c r="BY51" i="1"/>
  <c r="BZ63" i="1"/>
  <c r="CB63" i="2" s="1"/>
  <c r="BY70" i="1"/>
  <c r="CA70" i="2" s="1"/>
  <c r="CD76" i="1"/>
  <c r="CF76" i="2" s="1"/>
  <c r="CH70" i="1"/>
  <c r="CJ70" i="2" s="1"/>
  <c r="CB76" i="1"/>
  <c r="CD76" i="2" s="1"/>
  <c r="CF54" i="1"/>
  <c r="CB67" i="1"/>
  <c r="CD67" i="2" s="1"/>
  <c r="BY73" i="1"/>
  <c r="CA73" i="2" s="1"/>
  <c r="BW54" i="1"/>
  <c r="CD67" i="1"/>
  <c r="CF67" i="2" s="1"/>
  <c r="CA73" i="1"/>
  <c r="CC73" i="2" s="1"/>
  <c r="BU52" i="1"/>
  <c r="CD64" i="1"/>
  <c r="CF64" i="2" s="1"/>
  <c r="CG73" i="1"/>
  <c r="CI73" i="2" s="1"/>
  <c r="CJ52" i="1"/>
  <c r="CF64" i="1"/>
  <c r="CH64" i="2" s="1"/>
  <c r="BX71" i="1"/>
  <c r="BZ71" i="2" s="1"/>
  <c r="BT54" i="1"/>
  <c r="CB73" i="1"/>
  <c r="CD73" i="2" s="1"/>
  <c r="CI67" i="1"/>
  <c r="CK67" i="2" s="1"/>
  <c r="CF52" i="1"/>
  <c r="BU71" i="1"/>
  <c r="BW71" i="2" s="1"/>
  <c r="BY52" i="1"/>
  <c r="CH53" i="1"/>
  <c r="CI65" i="1"/>
  <c r="CK65" i="2" s="1"/>
  <c r="CF72" i="1"/>
  <c r="CH72" i="2" s="1"/>
  <c r="CE51" i="1"/>
  <c r="CB63" i="1"/>
  <c r="CD63" i="2" s="1"/>
  <c r="CI72" i="1"/>
  <c r="CK72" i="2" s="1"/>
  <c r="BV51" i="1"/>
  <c r="BW63" i="1"/>
  <c r="BY63" i="2" s="1"/>
  <c r="BZ70" i="1"/>
  <c r="CB70" i="2" s="1"/>
  <c r="CE76" i="1"/>
  <c r="CG76" i="2" s="1"/>
  <c r="CC63" i="1"/>
  <c r="CE63" i="2" s="1"/>
  <c r="CB70" i="1"/>
  <c r="CD70" i="2" s="1"/>
  <c r="CC76" i="1"/>
  <c r="CE76" i="2" s="1"/>
  <c r="CC54" i="1"/>
  <c r="BY67" i="1"/>
  <c r="CA67" i="2" s="1"/>
  <c r="CG75" i="1"/>
  <c r="CI75" i="2" s="1"/>
  <c r="BZ64" i="1"/>
  <c r="CB64" i="2" s="1"/>
  <c r="CI52" i="1"/>
  <c r="BS71" i="1"/>
  <c r="BU71" i="2" s="1"/>
  <c r="BZ58" i="1"/>
  <c r="CB58" i="2" s="1"/>
  <c r="CG69" i="1"/>
  <c r="CI69" i="2" s="1"/>
  <c r="CK73" i="1"/>
  <c r="CM73" i="2" s="1"/>
  <c r="BX55" i="1"/>
  <c r="CJ70" i="1"/>
  <c r="CL70" i="2" s="1"/>
  <c r="CK76" i="1"/>
  <c r="CM76" i="2" s="1"/>
  <c r="CH55" i="1"/>
  <c r="BZ68" i="1"/>
  <c r="CB68" i="2" s="1"/>
  <c r="BW74" i="1"/>
  <c r="BY74" i="2" s="1"/>
  <c r="BY55" i="1"/>
  <c r="BX68" i="1"/>
  <c r="BZ68" i="2" s="1"/>
  <c r="BY74" i="1"/>
  <c r="CA74" i="2" s="1"/>
  <c r="BT53" i="1"/>
  <c r="CE65" i="1"/>
  <c r="CG65" i="2" s="1"/>
  <c r="CH74" i="1"/>
  <c r="CJ74" i="2" s="1"/>
  <c r="BT52" i="1"/>
  <c r="CI64" i="1"/>
  <c r="CK64" i="2" s="1"/>
  <c r="CB71" i="1"/>
  <c r="CD71" i="2" s="1"/>
  <c r="BW64" i="1"/>
  <c r="BY64" i="2" s="1"/>
  <c r="CD71" i="1"/>
  <c r="CF71" i="2" s="1"/>
  <c r="BU58" i="1"/>
  <c r="BW58" i="2" s="1"/>
  <c r="CK64" i="1"/>
  <c r="CM64" i="2" s="1"/>
  <c r="CG55" i="1"/>
  <c r="CF68" i="1"/>
  <c r="CH68" i="2" s="1"/>
  <c r="CB53" i="1"/>
  <c r="CI68" i="1"/>
  <c r="CK68" i="2" s="1"/>
  <c r="BT74" i="1"/>
  <c r="BV74" i="2" s="1"/>
  <c r="BW53" i="1"/>
  <c r="BZ65" i="1"/>
  <c r="CB65" i="2" s="1"/>
  <c r="CE72" i="1"/>
  <c r="CG72" i="2" s="1"/>
  <c r="CC53" i="1"/>
  <c r="CB65" i="1"/>
  <c r="CD65" i="2" s="1"/>
  <c r="CC72" i="1"/>
  <c r="CE72" i="2" s="1"/>
  <c r="CC50" i="1"/>
  <c r="CD58" i="1"/>
  <c r="CF58" i="2" s="1"/>
  <c r="CG71" i="1"/>
  <c r="CI71" i="2" s="1"/>
  <c r="CK58" i="1"/>
  <c r="CM58" i="2" s="1"/>
  <c r="CB69" i="1"/>
  <c r="CD69" i="2" s="1"/>
  <c r="CC75" i="1"/>
  <c r="CE75" i="2" s="1"/>
  <c r="CI58" i="1"/>
  <c r="CK58" i="2" s="1"/>
  <c r="CJ69" i="1"/>
  <c r="CL69" i="2" s="1"/>
  <c r="BS75" i="1"/>
  <c r="BU75" i="2" s="1"/>
  <c r="BY54" i="1"/>
  <c r="BU67" i="1"/>
  <c r="BW67" i="2" s="1"/>
  <c r="CJ75" i="1"/>
  <c r="CL75" i="2" s="1"/>
  <c r="CJ58" i="1"/>
  <c r="CL58" i="2" s="1"/>
  <c r="CE53" i="1"/>
  <c r="BS65" i="1"/>
  <c r="BU65" i="2" s="1"/>
  <c r="CJ74" i="1"/>
  <c r="CL74" i="2" s="1"/>
  <c r="BV53" i="1"/>
  <c r="BU65" i="1"/>
  <c r="BW65" i="2" s="1"/>
  <c r="BZ72" i="1"/>
  <c r="CB72" i="2" s="1"/>
  <c r="CF51" i="1"/>
  <c r="CK65" i="1"/>
  <c r="CM65" i="2" s="1"/>
  <c r="BX72" i="1"/>
  <c r="BZ72" i="2" s="1"/>
  <c r="BW51" i="1"/>
  <c r="BT63" i="1"/>
  <c r="BV63" i="2" s="1"/>
  <c r="CE70" i="1"/>
  <c r="CG70" i="2" s="1"/>
  <c r="BT58" i="1"/>
  <c r="BV58" i="2" s="1"/>
  <c r="BW69" i="1"/>
  <c r="BY69" i="2" s="1"/>
  <c r="CB75" i="1"/>
  <c r="CD75" i="2" s="1"/>
  <c r="CI69" i="1"/>
  <c r="CK69" i="2" s="1"/>
  <c r="CD75" i="1"/>
  <c r="CF75" i="2" s="1"/>
  <c r="BX54" i="1"/>
  <c r="BT67" i="1"/>
  <c r="BV67" i="2" s="1"/>
  <c r="CF73" i="1"/>
  <c r="CH73" i="2" s="1"/>
  <c r="CK54" i="1"/>
  <c r="BV67" i="1"/>
  <c r="BX67" i="2" s="1"/>
  <c r="BS73" i="1"/>
  <c r="BU73" i="2" s="1"/>
  <c r="CE69" i="1"/>
  <c r="CG69" i="2" s="1"/>
  <c r="BS58" i="1"/>
  <c r="BU58" i="2" s="1"/>
  <c r="BW75" i="1"/>
  <c r="BY75" i="2" s="1"/>
  <c r="BX53" i="1"/>
  <c r="CH68" i="1"/>
  <c r="CJ68" i="2" s="1"/>
  <c r="CI74" i="1"/>
  <c r="CK74" i="2" s="1"/>
  <c r="BS53" i="1"/>
  <c r="BV65" i="1"/>
  <c r="BX65" i="2" s="1"/>
  <c r="CA72" i="1"/>
  <c r="CC72" i="2" s="1"/>
  <c r="BY53" i="1"/>
  <c r="BX65" i="1"/>
  <c r="BZ65" i="2" s="1"/>
  <c r="BY72" i="1"/>
  <c r="CA72" i="2" s="1"/>
  <c r="BT51" i="1"/>
  <c r="BT202" i="1" s="1"/>
  <c r="CG72" i="1"/>
  <c r="CI72" i="2" s="1"/>
  <c r="CH50" i="1"/>
  <c r="CG58" i="1"/>
  <c r="CI58" i="2" s="1"/>
  <c r="BX69" i="1"/>
  <c r="BZ69" i="2" s="1"/>
  <c r="BY75" i="1"/>
  <c r="CA75" i="2" s="1"/>
  <c r="CD69" i="1"/>
  <c r="CF69" i="2" s="1"/>
  <c r="BU54" i="1"/>
  <c r="CI75" i="1"/>
  <c r="CK75" i="2" s="1"/>
  <c r="BW67" i="1"/>
  <c r="BY67" i="2" s="1"/>
  <c r="CH75" i="1"/>
  <c r="CJ75" i="2" s="1"/>
  <c r="CD51" i="1"/>
  <c r="CE63" i="1"/>
  <c r="CG63" i="2" s="1"/>
  <c r="BS70" i="1"/>
  <c r="BU70" i="2" s="1"/>
  <c r="BU51" i="1"/>
  <c r="BV63" i="1"/>
  <c r="BX63" i="2" s="1"/>
  <c r="BU70" i="1"/>
  <c r="BW70" i="2" s="1"/>
  <c r="BZ76" i="1"/>
  <c r="CB76" i="2" s="1"/>
  <c r="CF55" i="1"/>
  <c r="CK70" i="1"/>
  <c r="CM70" i="2" s="1"/>
  <c r="BX76" i="1"/>
  <c r="BZ76" i="2" s="1"/>
  <c r="BW55" i="1"/>
  <c r="BS68" i="1"/>
  <c r="BU68" i="2" s="1"/>
  <c r="CE74" i="1"/>
  <c r="CG74" i="2" s="1"/>
  <c r="BS54" i="1"/>
  <c r="BZ67" i="1"/>
  <c r="CB67" i="2" s="1"/>
  <c r="BW73" i="1"/>
  <c r="BY73" i="2" s="1"/>
  <c r="CH52" i="1"/>
  <c r="CE64" i="1"/>
  <c r="CG64" i="2" s="1"/>
  <c r="CI73" i="1"/>
  <c r="CK73" i="2" s="1"/>
  <c r="CE52" i="1"/>
  <c r="CH67" i="1"/>
  <c r="CJ67" i="2" s="1"/>
  <c r="BU73" i="1"/>
  <c r="BW73" i="2" s="1"/>
  <c r="CH63" i="1"/>
  <c r="CJ63" i="2" s="1"/>
  <c r="CI70" i="1"/>
  <c r="CK70" i="2" s="1"/>
  <c r="CF76" i="1"/>
  <c r="CH76" i="2" s="1"/>
  <c r="CE55" i="1"/>
  <c r="CA68" i="1"/>
  <c r="CC68" i="2" s="1"/>
  <c r="CI76" i="1"/>
  <c r="CK76" i="2" s="1"/>
  <c r="BV55" i="1"/>
  <c r="BY68" i="1"/>
  <c r="CA68" i="2" s="1"/>
  <c r="BZ74" i="1"/>
  <c r="CB74" i="2" s="1"/>
  <c r="CG68" i="1"/>
  <c r="CI68" i="2" s="1"/>
  <c r="CB74" i="1"/>
  <c r="CD74" i="2" s="1"/>
  <c r="CG52" i="1"/>
  <c r="BV64" i="1"/>
  <c r="BX64" i="2" s="1"/>
  <c r="BY71" i="1"/>
  <c r="CA71" i="2" s="1"/>
  <c r="CA52" i="1"/>
  <c r="BX64" i="1"/>
  <c r="BZ64" i="2" s="1"/>
  <c r="CE71" i="1"/>
  <c r="CG71" i="2" s="1"/>
  <c r="BV58" i="1"/>
  <c r="BX58" i="2" s="1"/>
  <c r="CI71" i="1"/>
  <c r="CK71" i="2" s="1"/>
  <c r="CE50" i="1"/>
  <c r="CF58" i="1"/>
  <c r="CH58" i="2" s="1"/>
  <c r="BT69" i="1"/>
  <c r="BV69" i="2" s="1"/>
  <c r="BU75" i="1"/>
  <c r="BW75" i="2" s="1"/>
  <c r="BS69" i="1"/>
  <c r="BU69" i="2" s="1"/>
  <c r="CD55" i="1"/>
  <c r="BV68" i="1"/>
  <c r="BX68" i="2" s="1"/>
  <c r="BS74" i="1"/>
  <c r="BU74" i="2" s="1"/>
  <c r="BU55" i="1"/>
  <c r="BT68" i="1"/>
  <c r="BV68" i="2" s="1"/>
  <c r="BU74" i="1"/>
  <c r="BW74" i="2" s="1"/>
  <c r="CK53" i="1"/>
  <c r="CA65" i="1"/>
  <c r="CC65" i="2" s="1"/>
  <c r="CK74" i="1"/>
  <c r="CM74" i="2" s="1"/>
  <c r="CD53" i="1"/>
  <c r="CC65" i="1"/>
  <c r="CE65" i="2" s="1"/>
  <c r="BS72" i="1"/>
  <c r="BU72" i="2" s="1"/>
  <c r="CD50" i="1"/>
  <c r="BS64" i="1"/>
  <c r="BU64" i="2" s="1"/>
  <c r="BZ71" i="1"/>
  <c r="CB71" i="2" s="1"/>
  <c r="CI50" i="1"/>
  <c r="CH58" i="1"/>
  <c r="CJ58" i="2" s="1"/>
  <c r="CC69" i="1"/>
  <c r="CE69" i="2" s="1"/>
  <c r="CG50" i="1"/>
  <c r="CE58" i="1"/>
  <c r="CG58" i="2" s="1"/>
  <c r="BT75" i="1"/>
  <c r="BV75" i="2" s="1"/>
  <c r="BZ54" i="1"/>
  <c r="CK69" i="1"/>
  <c r="CM69" i="2" s="1"/>
  <c r="BV75" i="1"/>
  <c r="BX75" i="2" s="1"/>
  <c r="CE67" i="1"/>
  <c r="CG67" i="2" s="1"/>
  <c r="BV52" i="1"/>
  <c r="CJ73" i="1"/>
  <c r="CL73" i="2" s="1"/>
  <c r="CJ64" i="1"/>
  <c r="CL64" i="2" s="1"/>
  <c r="CB64" i="1"/>
  <c r="CD64" i="2" s="1"/>
  <c r="BV71" i="1"/>
  <c r="BX71" i="2" s="1"/>
  <c r="CA55" i="1"/>
  <c r="BW68" i="1"/>
  <c r="BY68" i="2" s="1"/>
  <c r="CH76" i="1"/>
  <c r="CJ76" i="2" s="1"/>
  <c r="CK55" i="1"/>
  <c r="BU68" i="1"/>
  <c r="BW68" i="2" s="1"/>
  <c r="BV74" i="1"/>
  <c r="BX74" i="2" s="1"/>
  <c r="CF53" i="1"/>
  <c r="CJ68" i="1"/>
  <c r="CL68" i="2" s="1"/>
  <c r="BX74" i="1"/>
  <c r="BZ74" i="2" s="1"/>
  <c r="CA53" i="1"/>
  <c r="CD65" i="1"/>
  <c r="CF65" i="2" s="1"/>
  <c r="BW52" i="1"/>
  <c r="BT64" i="1"/>
  <c r="BV64" i="2" s="1"/>
  <c r="CA71" i="1"/>
  <c r="CC71" i="2" s="1"/>
  <c r="CK52" i="1"/>
  <c r="CC71" i="1"/>
  <c r="CE71" i="2" s="1"/>
  <c r="CA64" i="1"/>
  <c r="CC64" i="2" s="1"/>
  <c r="CJ71" i="1"/>
  <c r="CL71" i="2" s="1"/>
  <c r="CB54" i="1"/>
  <c r="CI53" i="1"/>
  <c r="CF65" i="1"/>
  <c r="CH65" i="2" s="1"/>
  <c r="BV72" i="1"/>
  <c r="BX72" i="2" s="1"/>
  <c r="CB51" i="1"/>
  <c r="CG65" i="1"/>
  <c r="CI65" i="2" s="1"/>
  <c r="BT72" i="1"/>
  <c r="BV72" i="2" s="1"/>
  <c r="BS51" i="1"/>
  <c r="BS202" i="1" s="1"/>
  <c r="CK63" i="1"/>
  <c r="CM63" i="2" s="1"/>
  <c r="CA70" i="1"/>
  <c r="CC70" i="2" s="1"/>
  <c r="CC51" i="1"/>
  <c r="CD63" i="1"/>
  <c r="CF63" i="2" s="1"/>
  <c r="CC70" i="1"/>
  <c r="CE70" i="2" s="1"/>
  <c r="BS76" i="1"/>
  <c r="BU76" i="2" s="1"/>
  <c r="CD54" i="1"/>
  <c r="CH69" i="1"/>
  <c r="CJ69" i="2" s="1"/>
  <c r="BZ75" i="1"/>
  <c r="CB75" i="2" s="1"/>
  <c r="CI54" i="1"/>
  <c r="CF67" i="1"/>
  <c r="CH67" i="2" s="1"/>
  <c r="CC73" i="1"/>
  <c r="CE73" i="2" s="1"/>
  <c r="CG54" i="1"/>
  <c r="BT71" i="1"/>
  <c r="BV71" i="2" s="1"/>
  <c r="CA51" i="1"/>
  <c r="CA202" i="1" s="1"/>
  <c r="BX63" i="1"/>
  <c r="BZ63" i="2" s="1"/>
  <c r="CH72" i="1"/>
  <c r="CJ72" i="2" s="1"/>
  <c r="CK51" i="1"/>
  <c r="BS63" i="1"/>
  <c r="BU63" i="2" s="1"/>
  <c r="BV70" i="1"/>
  <c r="BX70" i="2" s="1"/>
  <c r="CA76" i="1"/>
  <c r="CC76" i="2" s="1"/>
  <c r="BY63" i="1"/>
  <c r="CA63" i="2" s="1"/>
  <c r="BX70" i="1"/>
  <c r="BZ70" i="2" s="1"/>
  <c r="BY76" i="1"/>
  <c r="CA76" i="2" s="1"/>
  <c r="BT55" i="1"/>
  <c r="CG76" i="1"/>
  <c r="CI76" i="2" s="1"/>
  <c r="CH54" i="1"/>
  <c r="CA67" i="1"/>
  <c r="CC67" i="2" s="1"/>
  <c r="BX73" i="1"/>
  <c r="BZ73" i="2" s="1"/>
  <c r="CK67" i="1"/>
  <c r="CM67" i="2" s="1"/>
  <c r="CD73" i="1"/>
  <c r="CF73" i="2" s="1"/>
  <c r="CB52" i="1"/>
  <c r="BY64" i="1"/>
  <c r="CA64" i="2" s="1"/>
  <c r="BS52" i="1"/>
  <c r="CH64" i="1"/>
  <c r="CJ64" i="2" s="1"/>
  <c r="BW71" i="1"/>
  <c r="BY71" i="2" s="1"/>
  <c r="CF69" i="1"/>
  <c r="CH69" i="2" s="1"/>
  <c r="BX75" i="1"/>
  <c r="BZ75" i="2" s="1"/>
  <c r="L80" i="1"/>
  <c r="L203" i="1" s="1"/>
  <c r="BY202" i="1" l="1"/>
  <c r="CF202" i="1"/>
  <c r="CE202" i="1"/>
  <c r="CG202" i="1"/>
  <c r="BU202" i="1"/>
  <c r="BW202" i="1"/>
  <c r="BV202" i="1"/>
  <c r="BX202" i="1"/>
  <c r="BZ202" i="1"/>
  <c r="CJ202" i="1"/>
  <c r="CC202" i="1"/>
  <c r="CD202" i="1"/>
  <c r="CI202" i="1"/>
  <c r="CK202" i="1"/>
  <c r="CB202" i="1"/>
  <c r="CH202" i="1"/>
  <c r="AB180" i="1"/>
  <c r="Y177" i="3"/>
  <c r="BF180" i="2" s="1"/>
  <c r="AB180" i="2" s="1"/>
  <c r="R77" i="1"/>
  <c r="C77" i="1"/>
  <c r="Q62" i="1"/>
  <c r="Q60" i="1"/>
  <c r="Q61" i="1"/>
  <c r="Q59" i="1"/>
  <c r="AB184" i="1"/>
  <c r="BE184" i="2"/>
  <c r="AA184" i="2" s="1"/>
  <c r="Y181" i="3" s="1"/>
  <c r="Q57" i="1"/>
  <c r="Q66" i="1"/>
  <c r="Q78" i="1"/>
  <c r="Q56" i="1"/>
  <c r="L82" i="1"/>
  <c r="M51" i="1"/>
  <c r="BG80" i="1"/>
  <c r="BF80" i="1"/>
  <c r="BF203" i="1" s="1"/>
  <c r="BA80" i="1"/>
  <c r="BA203" i="1" s="1"/>
  <c r="BB80" i="1"/>
  <c r="BB203" i="1" s="1"/>
  <c r="BD80" i="1"/>
  <c r="BE80" i="1"/>
  <c r="BE203" i="1" s="1"/>
  <c r="BH80" i="1"/>
  <c r="BH203" i="1" s="1"/>
  <c r="BR53" i="1"/>
  <c r="BT53" i="2" s="1"/>
  <c r="BX50" i="1"/>
  <c r="AU80" i="1"/>
  <c r="BR65" i="1"/>
  <c r="BV50" i="1"/>
  <c r="AS80" i="1"/>
  <c r="BR71" i="1"/>
  <c r="BR72" i="1"/>
  <c r="BR64" i="1"/>
  <c r="CA50" i="1"/>
  <c r="AX80" i="1"/>
  <c r="BR55" i="1"/>
  <c r="M55" i="1" s="1"/>
  <c r="BR76" i="1"/>
  <c r="BR73" i="1"/>
  <c r="CB50" i="1"/>
  <c r="AY80" i="1"/>
  <c r="BR52" i="1"/>
  <c r="M52" i="1" s="1"/>
  <c r="N52" i="1" s="1"/>
  <c r="BY50" i="1"/>
  <c r="AV80" i="1"/>
  <c r="BR63" i="1"/>
  <c r="BR58" i="1"/>
  <c r="BT58" i="2" s="1"/>
  <c r="BT50" i="1"/>
  <c r="AQ80" i="1"/>
  <c r="BZ50" i="1"/>
  <c r="AW80" i="1"/>
  <c r="BR67" i="1"/>
  <c r="BR70" i="1"/>
  <c r="BC80" i="1"/>
  <c r="BC203" i="1" s="1"/>
  <c r="BR68" i="1"/>
  <c r="BR69" i="1"/>
  <c r="BU50" i="1"/>
  <c r="AR80" i="1"/>
  <c r="BR54" i="1"/>
  <c r="M54" i="1" s="1"/>
  <c r="BS50" i="1"/>
  <c r="BR74" i="1"/>
  <c r="BR50" i="1"/>
  <c r="M50" i="1" s="1"/>
  <c r="BW50" i="1"/>
  <c r="AT80" i="1"/>
  <c r="BR75" i="1"/>
  <c r="BU51" i="2"/>
  <c r="BU201" i="2" s="1"/>
  <c r="BU55" i="2"/>
  <c r="BU54" i="2"/>
  <c r="AZ80" i="1"/>
  <c r="BT51" i="2"/>
  <c r="AV81" i="1" l="1"/>
  <c r="AV203" i="1"/>
  <c r="AT81" i="1"/>
  <c r="AT203" i="1"/>
  <c r="AS81" i="1"/>
  <c r="AS203" i="1"/>
  <c r="BD81" i="1"/>
  <c r="BD203" i="1"/>
  <c r="BG81" i="1"/>
  <c r="BG203" i="1"/>
  <c r="BR202" i="1"/>
  <c r="AR81" i="1"/>
  <c r="AR203" i="1"/>
  <c r="AY81" i="1"/>
  <c r="AY203" i="1"/>
  <c r="AZ81" i="1"/>
  <c r="AZ203" i="1"/>
  <c r="AQ81" i="1"/>
  <c r="AQ203" i="1"/>
  <c r="AX81" i="1"/>
  <c r="AX203" i="1"/>
  <c r="AU81" i="1"/>
  <c r="AU203" i="1"/>
  <c r="AW81" i="1"/>
  <c r="AW203" i="1"/>
  <c r="BH81" i="1"/>
  <c r="BE81" i="1"/>
  <c r="BF81" i="1"/>
  <c r="BC81" i="1"/>
  <c r="BA81" i="1"/>
  <c r="BB81" i="1"/>
  <c r="C66" i="1"/>
  <c r="C78" i="1"/>
  <c r="M63" i="1"/>
  <c r="N63" i="1" s="1"/>
  <c r="O63" i="1" s="1"/>
  <c r="P63" i="1" s="1"/>
  <c r="Q63" i="1" s="1"/>
  <c r="BT63" i="2"/>
  <c r="M65" i="1"/>
  <c r="N65" i="1" s="1"/>
  <c r="O65" i="1" s="1"/>
  <c r="P65" i="1" s="1"/>
  <c r="Q65" i="1" s="1"/>
  <c r="BT65" i="2"/>
  <c r="BT70" i="2"/>
  <c r="M70" i="1"/>
  <c r="BT71" i="2"/>
  <c r="M71" i="1"/>
  <c r="N71" i="1" s="1"/>
  <c r="O71" i="1" s="1"/>
  <c r="P71" i="1" s="1"/>
  <c r="Q71" i="1" s="1"/>
  <c r="BF184" i="2"/>
  <c r="AB184" i="2" s="1"/>
  <c r="Z181" i="3" s="1"/>
  <c r="S77" i="1"/>
  <c r="BT74" i="2"/>
  <c r="M74" i="1"/>
  <c r="N74" i="1" s="1"/>
  <c r="O74" i="1" s="1"/>
  <c r="P74" i="1" s="1"/>
  <c r="Q74" i="1" s="1"/>
  <c r="BT67" i="2"/>
  <c r="M67" i="1"/>
  <c r="N67" i="1" s="1"/>
  <c r="O67" i="1" s="1"/>
  <c r="P67" i="1" s="1"/>
  <c r="Q67" i="1" s="1"/>
  <c r="R56" i="1"/>
  <c r="R57" i="1"/>
  <c r="AC184" i="1"/>
  <c r="R61" i="1"/>
  <c r="C61" i="1"/>
  <c r="R62" i="1"/>
  <c r="C62" i="1"/>
  <c r="BT69" i="2"/>
  <c r="M69" i="1"/>
  <c r="N69" i="1" s="1"/>
  <c r="O69" i="1" s="1"/>
  <c r="P69" i="1" s="1"/>
  <c r="Q69" i="1" s="1"/>
  <c r="BT73" i="2"/>
  <c r="M73" i="1"/>
  <c r="N73" i="1" s="1"/>
  <c r="O73" i="1" s="1"/>
  <c r="P73" i="1" s="1"/>
  <c r="Q73" i="1" s="1"/>
  <c r="BT75" i="2"/>
  <c r="M75" i="1"/>
  <c r="N75" i="1" s="1"/>
  <c r="O75" i="1" s="1"/>
  <c r="P75" i="1" s="1"/>
  <c r="Q75" i="1" s="1"/>
  <c r="BT68" i="2"/>
  <c r="M68" i="1"/>
  <c r="N68" i="1" s="1"/>
  <c r="O68" i="1" s="1"/>
  <c r="P68" i="1" s="1"/>
  <c r="Q68" i="1" s="1"/>
  <c r="BT76" i="2"/>
  <c r="M76" i="1"/>
  <c r="M64" i="1"/>
  <c r="N64" i="1" s="1"/>
  <c r="O64" i="1" s="1"/>
  <c r="P64" i="1" s="1"/>
  <c r="Q64" i="1" s="1"/>
  <c r="BT64" i="2"/>
  <c r="BT201" i="2" s="1"/>
  <c r="R66" i="1"/>
  <c r="AC180" i="1"/>
  <c r="Z177" i="3"/>
  <c r="BG180" i="2" s="1"/>
  <c r="AC180" i="2" s="1"/>
  <c r="BT72" i="2"/>
  <c r="M72" i="1"/>
  <c r="N72" i="1" s="1"/>
  <c r="O72" i="1" s="1"/>
  <c r="P72" i="1" s="1"/>
  <c r="Q72" i="1" s="1"/>
  <c r="C56" i="1"/>
  <c r="R78" i="1"/>
  <c r="C57" i="1"/>
  <c r="R59" i="1"/>
  <c r="C59" i="1"/>
  <c r="R60" i="1"/>
  <c r="C60" i="1"/>
  <c r="M58" i="1"/>
  <c r="N50" i="1"/>
  <c r="O50" i="1" s="1"/>
  <c r="M53" i="1"/>
  <c r="BT55" i="2"/>
  <c r="BT54" i="2"/>
  <c r="BT52" i="2"/>
  <c r="BT50" i="2"/>
  <c r="BR80" i="1"/>
  <c r="BR203" i="1" s="1"/>
  <c r="N55" i="1"/>
  <c r="N51" i="1"/>
  <c r="BV52" i="2"/>
  <c r="BU50" i="2"/>
  <c r="N54" i="1"/>
  <c r="BU52" i="2"/>
  <c r="M202" i="1" l="1"/>
  <c r="O51" i="1"/>
  <c r="R64" i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R63" i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R65" i="1"/>
  <c r="S65" i="1" s="1"/>
  <c r="T65" i="1" s="1"/>
  <c r="BG184" i="2"/>
  <c r="AC184" i="2" s="1"/>
  <c r="AA181" i="3" s="1"/>
  <c r="S78" i="1"/>
  <c r="AD180" i="1"/>
  <c r="AA177" i="3"/>
  <c r="BH180" i="2" s="1"/>
  <c r="AD180" i="2" s="1"/>
  <c r="S66" i="1"/>
  <c r="R68" i="1"/>
  <c r="S68" i="1" s="1"/>
  <c r="T68" i="1" s="1"/>
  <c r="C68" i="1"/>
  <c r="R73" i="1"/>
  <c r="S73" i="1" s="1"/>
  <c r="T73" i="1" s="1"/>
  <c r="C73" i="1"/>
  <c r="R67" i="1"/>
  <c r="S67" i="1" s="1"/>
  <c r="T67" i="1" s="1"/>
  <c r="C67" i="1"/>
  <c r="S59" i="1"/>
  <c r="R72" i="1"/>
  <c r="S72" i="1" s="1"/>
  <c r="T72" i="1" s="1"/>
  <c r="C72" i="1"/>
  <c r="S61" i="1"/>
  <c r="S57" i="1"/>
  <c r="T77" i="1"/>
  <c r="R71" i="1"/>
  <c r="S71" i="1" s="1"/>
  <c r="T71" i="1" s="1"/>
  <c r="C71" i="1"/>
  <c r="S60" i="1"/>
  <c r="N76" i="1"/>
  <c r="O76" i="1" s="1"/>
  <c r="P76" i="1" s="1"/>
  <c r="Q76" i="1" s="1"/>
  <c r="R75" i="1"/>
  <c r="S75" i="1" s="1"/>
  <c r="T75" i="1" s="1"/>
  <c r="C75" i="1"/>
  <c r="R69" i="1"/>
  <c r="S69" i="1" s="1"/>
  <c r="T69" i="1" s="1"/>
  <c r="C69" i="1"/>
  <c r="S62" i="1"/>
  <c r="R74" i="1"/>
  <c r="S74" i="1" s="1"/>
  <c r="T74" i="1" s="1"/>
  <c r="C74" i="1"/>
  <c r="AD184" i="1"/>
  <c r="S56" i="1"/>
  <c r="N70" i="1"/>
  <c r="O70" i="1" s="1"/>
  <c r="P70" i="1" s="1"/>
  <c r="Q70" i="1" s="1"/>
  <c r="C65" i="1"/>
  <c r="C63" i="1"/>
  <c r="C64" i="1"/>
  <c r="N58" i="1"/>
  <c r="O58" i="1" s="1"/>
  <c r="P58" i="1" s="1"/>
  <c r="Q58" i="1" s="1"/>
  <c r="U65" i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N53" i="1"/>
  <c r="M80" i="1"/>
  <c r="M203" i="1" s="1"/>
  <c r="BT80" i="2"/>
  <c r="BT202" i="2" s="1"/>
  <c r="BV55" i="2"/>
  <c r="O52" i="1"/>
  <c r="P52" i="1" s="1"/>
  <c r="P50" i="1"/>
  <c r="BV51" i="2"/>
  <c r="BV53" i="2"/>
  <c r="BU53" i="2"/>
  <c r="O55" i="1"/>
  <c r="O54" i="1"/>
  <c r="BV50" i="2"/>
  <c r="BS80" i="1"/>
  <c r="BS203" i="1" s="1"/>
  <c r="BW51" i="2"/>
  <c r="N202" i="1" l="1"/>
  <c r="O202" i="1"/>
  <c r="BW201" i="2"/>
  <c r="D63" i="1"/>
  <c r="R70" i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R58" i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R76" i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BH184" i="2"/>
  <c r="AD184" i="2" s="1"/>
  <c r="AB181" i="3" s="1"/>
  <c r="C70" i="1"/>
  <c r="AE184" i="1"/>
  <c r="T57" i="1"/>
  <c r="T62" i="1"/>
  <c r="U75" i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T60" i="1"/>
  <c r="U72" i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U67" i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U68" i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E180" i="1"/>
  <c r="AB177" i="3"/>
  <c r="BI180" i="2" s="1"/>
  <c r="AE180" i="2" s="1"/>
  <c r="T56" i="1"/>
  <c r="C76" i="1"/>
  <c r="U77" i="1"/>
  <c r="T61" i="1"/>
  <c r="U74" i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U69" i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U71" i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T59" i="1"/>
  <c r="U73" i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T66" i="1"/>
  <c r="T78" i="1"/>
  <c r="C58" i="1"/>
  <c r="D65" i="1"/>
  <c r="D64" i="1"/>
  <c r="M82" i="1"/>
  <c r="N80" i="1"/>
  <c r="N203" i="1" s="1"/>
  <c r="DZ80" i="2"/>
  <c r="DZ202" i="2" s="1"/>
  <c r="O53" i="1"/>
  <c r="BW54" i="2"/>
  <c r="BX52" i="2"/>
  <c r="P55" i="1"/>
  <c r="BU80" i="2"/>
  <c r="BU202" i="2" s="1"/>
  <c r="BW52" i="2"/>
  <c r="P51" i="1"/>
  <c r="BV54" i="2"/>
  <c r="BV201" i="2" s="1"/>
  <c r="BW50" i="2"/>
  <c r="D68" i="1" l="1"/>
  <c r="D72" i="1"/>
  <c r="U66" i="1"/>
  <c r="U56" i="1"/>
  <c r="BI184" i="2"/>
  <c r="AE184" i="2" s="1"/>
  <c r="AC181" i="3" s="1"/>
  <c r="U59" i="1"/>
  <c r="D73" i="1"/>
  <c r="D71" i="1"/>
  <c r="D69" i="1"/>
  <c r="V77" i="1"/>
  <c r="D67" i="1"/>
  <c r="U60" i="1"/>
  <c r="U62" i="1"/>
  <c r="AF184" i="1"/>
  <c r="U78" i="1"/>
  <c r="U61" i="1"/>
  <c r="AF180" i="1"/>
  <c r="AC177" i="3"/>
  <c r="BJ180" i="2" s="1"/>
  <c r="BK180" i="2" s="1"/>
  <c r="D75" i="1"/>
  <c r="D70" i="1"/>
  <c r="D76" i="1"/>
  <c r="D74" i="1"/>
  <c r="U57" i="1"/>
  <c r="D58" i="1"/>
  <c r="N82" i="1"/>
  <c r="BW53" i="2"/>
  <c r="BT80" i="1"/>
  <c r="BT203" i="1" s="1"/>
  <c r="Q51" i="1"/>
  <c r="Q50" i="1"/>
  <c r="BX55" i="2"/>
  <c r="P53" i="1"/>
  <c r="BW55" i="2"/>
  <c r="Q52" i="1"/>
  <c r="P54" i="1"/>
  <c r="P202" i="1" s="1"/>
  <c r="O80" i="1"/>
  <c r="O203" i="1" s="1"/>
  <c r="BX50" i="2"/>
  <c r="D184" i="1" l="1"/>
  <c r="BJ184" i="2"/>
  <c r="BK184" i="2" s="1"/>
  <c r="AF180" i="2"/>
  <c r="D180" i="1"/>
  <c r="V59" i="1"/>
  <c r="V66" i="1"/>
  <c r="V78" i="1"/>
  <c r="V60" i="1"/>
  <c r="W77" i="1"/>
  <c r="V56" i="1"/>
  <c r="V61" i="1"/>
  <c r="V62" i="1"/>
  <c r="V57" i="1"/>
  <c r="O82" i="1"/>
  <c r="BV80" i="2"/>
  <c r="BV202" i="2" s="1"/>
  <c r="BY51" i="2"/>
  <c r="C51" i="1"/>
  <c r="Q55" i="1"/>
  <c r="R52" i="1"/>
  <c r="C52" i="1"/>
  <c r="Q53" i="1"/>
  <c r="R50" i="1"/>
  <c r="C50" i="1"/>
  <c r="BU80" i="1"/>
  <c r="BU203" i="1" s="1"/>
  <c r="EA80" i="2"/>
  <c r="EA202" i="2" s="1"/>
  <c r="Q54" i="1"/>
  <c r="Q202" i="1" s="1"/>
  <c r="BX51" i="2"/>
  <c r="D180" i="2" l="1"/>
  <c r="AF184" i="2"/>
  <c r="AG180" i="2"/>
  <c r="AD177" i="3"/>
  <c r="W62" i="1"/>
  <c r="W57" i="1"/>
  <c r="W56" i="1"/>
  <c r="X77" i="1"/>
  <c r="W78" i="1"/>
  <c r="W59" i="1"/>
  <c r="AG184" i="2"/>
  <c r="D184" i="2"/>
  <c r="W61" i="1"/>
  <c r="W60" i="1"/>
  <c r="W66" i="1"/>
  <c r="EB80" i="2"/>
  <c r="EB202" i="2" s="1"/>
  <c r="C53" i="1"/>
  <c r="R51" i="1"/>
  <c r="BZ52" i="2"/>
  <c r="BY54" i="2"/>
  <c r="BY201" i="2" s="1"/>
  <c r="C54" i="1"/>
  <c r="C202" i="1" s="1"/>
  <c r="BY53" i="2"/>
  <c r="BX54" i="2"/>
  <c r="BX201" i="2" s="1"/>
  <c r="P80" i="1"/>
  <c r="P203" i="1" s="1"/>
  <c r="BY50" i="2"/>
  <c r="BX53" i="2"/>
  <c r="BW80" i="2"/>
  <c r="BW202" i="2" s="1"/>
  <c r="S50" i="1"/>
  <c r="BY52" i="2"/>
  <c r="R55" i="1"/>
  <c r="C55" i="1"/>
  <c r="AD181" i="3" l="1"/>
  <c r="X66" i="1"/>
  <c r="X59" i="1"/>
  <c r="Y77" i="1"/>
  <c r="X57" i="1"/>
  <c r="X62" i="1"/>
  <c r="X60" i="1"/>
  <c r="X61" i="1"/>
  <c r="X78" i="1"/>
  <c r="X56" i="1"/>
  <c r="P82" i="1"/>
  <c r="S51" i="1"/>
  <c r="ED80" i="2"/>
  <c r="ED202" i="2" s="1"/>
  <c r="BV80" i="1"/>
  <c r="BV203" i="1" s="1"/>
  <c r="R54" i="1"/>
  <c r="R202" i="1" s="1"/>
  <c r="S52" i="1"/>
  <c r="T50" i="1"/>
  <c r="BZ55" i="2"/>
  <c r="R53" i="1"/>
  <c r="Q80" i="1"/>
  <c r="Q203" i="1" s="1"/>
  <c r="BZ50" i="2"/>
  <c r="EC80" i="2"/>
  <c r="EC202" i="2" s="1"/>
  <c r="BZ51" i="2"/>
  <c r="BY55" i="2"/>
  <c r="CA51" i="2" l="1"/>
  <c r="S202" i="1"/>
  <c r="Z77" i="1"/>
  <c r="Y66" i="1"/>
  <c r="Y78" i="1"/>
  <c r="Y60" i="1"/>
  <c r="Y57" i="1"/>
  <c r="Y59" i="1"/>
  <c r="Y56" i="1"/>
  <c r="Y61" i="1"/>
  <c r="Y62" i="1"/>
  <c r="Q82" i="1"/>
  <c r="T52" i="1"/>
  <c r="CB52" i="2" s="1"/>
  <c r="S55" i="1"/>
  <c r="C80" i="1"/>
  <c r="C203" i="1" s="1"/>
  <c r="BZ54" i="2"/>
  <c r="BZ201" i="2" s="1"/>
  <c r="CA52" i="2"/>
  <c r="CA50" i="2"/>
  <c r="BW80" i="1"/>
  <c r="BW203" i="1" s="1"/>
  <c r="BX80" i="2"/>
  <c r="BX202" i="2" s="1"/>
  <c r="S54" i="1"/>
  <c r="T51" i="1"/>
  <c r="Z61" i="1" l="1"/>
  <c r="Z56" i="1"/>
  <c r="Z57" i="1"/>
  <c r="Z60" i="1"/>
  <c r="Z59" i="1"/>
  <c r="Z66" i="1"/>
  <c r="Z62" i="1"/>
  <c r="Z78" i="1"/>
  <c r="AA77" i="1"/>
  <c r="CA55" i="2"/>
  <c r="R80" i="1"/>
  <c r="R203" i="1" s="1"/>
  <c r="U52" i="1"/>
  <c r="BZ53" i="2"/>
  <c r="CB50" i="2"/>
  <c r="CA54" i="2"/>
  <c r="CA201" i="2" s="1"/>
  <c r="EE80" i="2"/>
  <c r="EE202" i="2" s="1"/>
  <c r="S53" i="1"/>
  <c r="T55" i="1"/>
  <c r="BY80" i="2"/>
  <c r="BY202" i="2" s="1"/>
  <c r="CB51" i="2"/>
  <c r="U50" i="1"/>
  <c r="AA66" i="1" l="1"/>
  <c r="AA59" i="1"/>
  <c r="AB77" i="1"/>
  <c r="AA57" i="1"/>
  <c r="AA61" i="1"/>
  <c r="AA78" i="1"/>
  <c r="AA62" i="1"/>
  <c r="AA60" i="1"/>
  <c r="AA56" i="1"/>
  <c r="CC52" i="2"/>
  <c r="U51" i="1"/>
  <c r="CB55" i="2"/>
  <c r="V50" i="1"/>
  <c r="T54" i="1"/>
  <c r="T202" i="1" s="1"/>
  <c r="T53" i="1"/>
  <c r="BX80" i="1"/>
  <c r="BX203" i="1" s="1"/>
  <c r="AB61" i="1" l="1"/>
  <c r="AB59" i="1"/>
  <c r="AB60" i="1"/>
  <c r="AB78" i="1"/>
  <c r="AC77" i="1"/>
  <c r="AB57" i="1"/>
  <c r="AB66" i="1"/>
  <c r="AB56" i="1"/>
  <c r="AB62" i="1"/>
  <c r="EF80" i="2"/>
  <c r="EF202" i="2" s="1"/>
  <c r="V52" i="1"/>
  <c r="S80" i="1"/>
  <c r="S203" i="1" s="1"/>
  <c r="U55" i="1"/>
  <c r="U53" i="1"/>
  <c r="BZ80" i="2"/>
  <c r="BZ202" i="2" s="1"/>
  <c r="CA53" i="2"/>
  <c r="CC50" i="2"/>
  <c r="CC51" i="2"/>
  <c r="CB54" i="2"/>
  <c r="CB201" i="2" s="1"/>
  <c r="CD52" i="2"/>
  <c r="AC62" i="1" l="1"/>
  <c r="AC57" i="1"/>
  <c r="AC61" i="1"/>
  <c r="AC66" i="1"/>
  <c r="AC78" i="1"/>
  <c r="AC56" i="1"/>
  <c r="AC59" i="1"/>
  <c r="AD77" i="1"/>
  <c r="AC60" i="1"/>
  <c r="CC55" i="2"/>
  <c r="U54" i="1"/>
  <c r="CA80" i="2"/>
  <c r="CA202" i="2" s="1"/>
  <c r="CD50" i="2"/>
  <c r="CB53" i="2"/>
  <c r="W52" i="1"/>
  <c r="V51" i="1"/>
  <c r="W50" i="1"/>
  <c r="BY80" i="1"/>
  <c r="BY203" i="1" s="1"/>
  <c r="CC53" i="2"/>
  <c r="CC54" i="2" l="1"/>
  <c r="CC201" i="2" s="1"/>
  <c r="U202" i="1"/>
  <c r="AE77" i="1"/>
  <c r="AD56" i="1"/>
  <c r="AD66" i="1"/>
  <c r="AD62" i="1"/>
  <c r="AD57" i="1"/>
  <c r="AD60" i="1"/>
  <c r="AD59" i="1"/>
  <c r="AD78" i="1"/>
  <c r="AD61" i="1"/>
  <c r="EG80" i="2"/>
  <c r="EG202" i="2" s="1"/>
  <c r="V55" i="1"/>
  <c r="CD55" i="2" s="1"/>
  <c r="T80" i="1"/>
  <c r="T203" i="1" s="1"/>
  <c r="V54" i="1"/>
  <c r="V202" i="1" s="1"/>
  <c r="CE52" i="2"/>
  <c r="V53" i="1"/>
  <c r="W51" i="1"/>
  <c r="AE78" i="1" l="1"/>
  <c r="AE60" i="1"/>
  <c r="AE62" i="1"/>
  <c r="AE56" i="1"/>
  <c r="AE61" i="1"/>
  <c r="AE59" i="1"/>
  <c r="AE57" i="1"/>
  <c r="AE66" i="1"/>
  <c r="AF77" i="1"/>
  <c r="W55" i="1"/>
  <c r="EH80" i="2"/>
  <c r="EH202" i="2" s="1"/>
  <c r="CD54" i="2"/>
  <c r="X52" i="1"/>
  <c r="CF52" i="2" s="1"/>
  <c r="CB80" i="2"/>
  <c r="CB202" i="2" s="1"/>
  <c r="BZ80" i="1"/>
  <c r="BZ203" i="1" s="1"/>
  <c r="CE50" i="2"/>
  <c r="X50" i="1"/>
  <c r="CE51" i="2"/>
  <c r="CE55" i="2"/>
  <c r="CD51" i="2"/>
  <c r="CD201" i="2" s="1"/>
  <c r="CD53" i="2"/>
  <c r="AF56" i="1" l="1"/>
  <c r="AF60" i="1"/>
  <c r="D77" i="1"/>
  <c r="AF57" i="1"/>
  <c r="AF61" i="1"/>
  <c r="AF62" i="1"/>
  <c r="AF78" i="1"/>
  <c r="AF66" i="1"/>
  <c r="AF59" i="1"/>
  <c r="W54" i="1"/>
  <c r="W202" i="1" s="1"/>
  <c r="Y52" i="1"/>
  <c r="CG52" i="2" s="1"/>
  <c r="W53" i="1"/>
  <c r="X55" i="1"/>
  <c r="X51" i="1"/>
  <c r="U80" i="1"/>
  <c r="U203" i="1" s="1"/>
  <c r="Y50" i="1"/>
  <c r="CE54" i="2"/>
  <c r="CE201" i="2" s="1"/>
  <c r="D59" i="1" l="1"/>
  <c r="D78" i="1"/>
  <c r="D61" i="1"/>
  <c r="D56" i="1"/>
  <c r="D66" i="1"/>
  <c r="D62" i="1"/>
  <c r="D57" i="1"/>
  <c r="D60" i="1"/>
  <c r="EI80" i="2"/>
  <c r="EI202" i="2" s="1"/>
  <c r="X53" i="1"/>
  <c r="V80" i="1"/>
  <c r="V203" i="1" s="1"/>
  <c r="CF55" i="2"/>
  <c r="Z50" i="1"/>
  <c r="CC80" i="2"/>
  <c r="CC202" i="2" s="1"/>
  <c r="CA80" i="1"/>
  <c r="CA203" i="1" s="1"/>
  <c r="X54" i="1"/>
  <c r="X202" i="1" s="1"/>
  <c r="Z52" i="1"/>
  <c r="Y55" i="1"/>
  <c r="CF51" i="2"/>
  <c r="CF50" i="2"/>
  <c r="EJ80" i="2" l="1"/>
  <c r="EJ202" i="2" s="1"/>
  <c r="CE53" i="2"/>
  <c r="CF53" i="2"/>
  <c r="Y51" i="1"/>
  <c r="CG55" i="2"/>
  <c r="CH52" i="2"/>
  <c r="CD80" i="2"/>
  <c r="CD202" i="2" s="1"/>
  <c r="CB80" i="1"/>
  <c r="CB203" i="1" s="1"/>
  <c r="CG50" i="2"/>
  <c r="CF54" i="2"/>
  <c r="CF201" i="2" s="1"/>
  <c r="Y53" i="1" l="1"/>
  <c r="Z53" i="1" s="1"/>
  <c r="CG51" i="2"/>
  <c r="W80" i="1"/>
  <c r="W203" i="1" s="1"/>
  <c r="AA52" i="1"/>
  <c r="Y54" i="1"/>
  <c r="Y202" i="1" s="1"/>
  <c r="Z55" i="1"/>
  <c r="CH50" i="2"/>
  <c r="AA50" i="1"/>
  <c r="Z51" i="1" l="1"/>
  <c r="EK80" i="2"/>
  <c r="EK202" i="2" s="1"/>
  <c r="CG54" i="2"/>
  <c r="CG201" i="2" s="1"/>
  <c r="CI52" i="2"/>
  <c r="CH53" i="2"/>
  <c r="CH55" i="2"/>
  <c r="CG53" i="2"/>
  <c r="CC80" i="1"/>
  <c r="CC203" i="1" s="1"/>
  <c r="CE80" i="2"/>
  <c r="CE202" i="2" s="1"/>
  <c r="AB52" i="1" l="1"/>
  <c r="Z54" i="1"/>
  <c r="Z202" i="1" s="1"/>
  <c r="CH54" i="2"/>
  <c r="X80" i="1"/>
  <c r="X203" i="1" s="1"/>
  <c r="CF80" i="2"/>
  <c r="CF202" i="2" s="1"/>
  <c r="AA55" i="1"/>
  <c r="CI55" i="2" s="1"/>
  <c r="CJ52" i="2"/>
  <c r="AA53" i="1"/>
  <c r="CH51" i="2"/>
  <c r="CI50" i="2"/>
  <c r="AA51" i="1"/>
  <c r="AB50" i="1"/>
  <c r="CH201" i="2" l="1"/>
  <c r="AA54" i="1"/>
  <c r="AA202" i="1" s="1"/>
  <c r="CD80" i="1"/>
  <c r="CD203" i="1" s="1"/>
  <c r="CI53" i="2"/>
  <c r="EM80" i="2"/>
  <c r="EM202" i="2" s="1"/>
  <c r="AC50" i="1"/>
  <c r="AB51" i="1"/>
  <c r="AC52" i="1"/>
  <c r="CI54" i="2"/>
  <c r="AB55" i="1"/>
  <c r="EL80" i="2" l="1"/>
  <c r="EL202" i="2" s="1"/>
  <c r="Y80" i="1"/>
  <c r="Y203" i="1" s="1"/>
  <c r="AB53" i="1"/>
  <c r="CK52" i="2"/>
  <c r="CJ50" i="2"/>
  <c r="CE80" i="1"/>
  <c r="CE203" i="1" s="1"/>
  <c r="CI51" i="2"/>
  <c r="CI201" i="2" s="1"/>
  <c r="AD50" i="1"/>
  <c r="AB54" i="1"/>
  <c r="AB202" i="1" s="1"/>
  <c r="CJ55" i="2"/>
  <c r="CJ51" i="2"/>
  <c r="Z80" i="1" l="1"/>
  <c r="Z203" i="1" s="1"/>
  <c r="CG80" i="2"/>
  <c r="CG202" i="2" s="1"/>
  <c r="CJ53" i="2"/>
  <c r="EN80" i="2"/>
  <c r="EN202" i="2" s="1"/>
  <c r="AD52" i="1"/>
  <c r="AE50" i="1"/>
  <c r="AC55" i="1"/>
  <c r="AC51" i="1"/>
  <c r="CJ54" i="2"/>
  <c r="CJ201" i="2" s="1"/>
  <c r="CK50" i="2"/>
  <c r="CH80" i="2"/>
  <c r="CH202" i="2" s="1"/>
  <c r="CF80" i="1"/>
  <c r="CF203" i="1" s="1"/>
  <c r="AC53" i="1" l="1"/>
  <c r="AA80" i="1"/>
  <c r="AA203" i="1" s="1"/>
  <c r="CL52" i="2"/>
  <c r="CK53" i="2"/>
  <c r="AC54" i="1"/>
  <c r="AC202" i="1" s="1"/>
  <c r="AD51" i="1"/>
  <c r="CK55" i="2"/>
  <c r="CL50" i="2"/>
  <c r="EO80" i="2" l="1"/>
  <c r="EO202" i="2" s="1"/>
  <c r="AE52" i="1"/>
  <c r="CK54" i="2"/>
  <c r="CG80" i="1"/>
  <c r="CG203" i="1" s="1"/>
  <c r="CM50" i="2"/>
  <c r="CI80" i="2"/>
  <c r="CI202" i="2" s="1"/>
  <c r="AF50" i="1"/>
  <c r="AD55" i="1"/>
  <c r="CK51" i="2"/>
  <c r="AD53" i="1"/>
  <c r="CK201" i="2" l="1"/>
  <c r="D50" i="1"/>
  <c r="AB80" i="1"/>
  <c r="AB203" i="1" s="1"/>
  <c r="AF52" i="1"/>
  <c r="AD54" i="1"/>
  <c r="AD202" i="1" s="1"/>
  <c r="CL53" i="2"/>
  <c r="CL51" i="2"/>
  <c r="CL55" i="2"/>
  <c r="AE51" i="1"/>
  <c r="EP80" i="2" l="1"/>
  <c r="EP202" i="2" s="1"/>
  <c r="D52" i="1"/>
  <c r="CM52" i="2"/>
  <c r="CL54" i="2"/>
  <c r="CL201" i="2" s="1"/>
  <c r="AE55" i="1"/>
  <c r="CM55" i="2" s="1"/>
  <c r="CH80" i="1"/>
  <c r="CH203" i="1" s="1"/>
  <c r="CJ80" i="2"/>
  <c r="CJ202" i="2" s="1"/>
  <c r="AE53" i="1"/>
  <c r="AE54" i="1" l="1"/>
  <c r="CM53" i="2"/>
  <c r="CM51" i="2"/>
  <c r="EQ80" i="2"/>
  <c r="EQ202" i="2" s="1"/>
  <c r="AF51" i="1"/>
  <c r="CK80" i="2"/>
  <c r="CK202" i="2" s="1"/>
  <c r="AC80" i="1"/>
  <c r="AC203" i="1" s="1"/>
  <c r="AF55" i="1"/>
  <c r="CM54" i="2" l="1"/>
  <c r="CM201" i="2" s="1"/>
  <c r="AE202" i="1"/>
  <c r="D55" i="1"/>
  <c r="D51" i="1"/>
  <c r="CI80" i="1"/>
  <c r="CI203" i="1" s="1"/>
  <c r="AF54" i="1"/>
  <c r="AF202" i="1" s="1"/>
  <c r="AF53" i="1"/>
  <c r="D53" i="1" l="1"/>
  <c r="D54" i="1"/>
  <c r="D202" i="1" s="1"/>
  <c r="AD80" i="1"/>
  <c r="AD203" i="1" s="1"/>
  <c r="AE80" i="1" l="1"/>
  <c r="AE203" i="1" s="1"/>
  <c r="CL80" i="2"/>
  <c r="CL202" i="2" s="1"/>
  <c r="CJ80" i="1"/>
  <c r="CJ203" i="1" s="1"/>
  <c r="CM80" i="2" l="1"/>
  <c r="CM202" i="2" s="1"/>
  <c r="CK80" i="1"/>
  <c r="CK203" i="1" s="1"/>
  <c r="AF80" i="1"/>
  <c r="AF203" i="1" s="1"/>
  <c r="D80" i="1" l="1"/>
  <c r="D203" i="1" s="1"/>
  <c r="K84" i="1" l="1"/>
  <c r="I84" i="3" l="1"/>
  <c r="AP84" i="2" l="1"/>
  <c r="AM108" i="1"/>
  <c r="K88" i="1"/>
  <c r="K103" i="1"/>
  <c r="I103" i="3" s="1"/>
  <c r="K101" i="1"/>
  <c r="I101" i="3" s="1"/>
  <c r="K100" i="1"/>
  <c r="I100" i="3" s="1"/>
  <c r="K105" i="1"/>
  <c r="I105" i="3" s="1"/>
  <c r="K85" i="1"/>
  <c r="K106" i="1"/>
  <c r="I106" i="3" s="1"/>
  <c r="AP106" i="2" s="1"/>
  <c r="K102" i="1"/>
  <c r="I102" i="3" s="1"/>
  <c r="K89" i="1"/>
  <c r="K99" i="1"/>
  <c r="I99" i="3" s="1"/>
  <c r="K87" i="1"/>
  <c r="K86" i="1"/>
  <c r="K104" i="1"/>
  <c r="I104" i="3" s="1"/>
  <c r="DX84" i="2" l="1"/>
  <c r="DX92" i="2"/>
  <c r="DX100" i="2"/>
  <c r="DW87" i="2"/>
  <c r="DW103" i="2"/>
  <c r="AP89" i="1"/>
  <c r="AP97" i="1"/>
  <c r="AP105" i="1"/>
  <c r="AN98" i="1"/>
  <c r="DY86" i="2"/>
  <c r="DY94" i="2"/>
  <c r="DY102" i="2"/>
  <c r="DW92" i="2"/>
  <c r="AO84" i="1"/>
  <c r="AO92" i="1"/>
  <c r="AO100" i="1"/>
  <c r="AN87" i="1"/>
  <c r="AN103" i="1"/>
  <c r="DX89" i="2"/>
  <c r="DX97" i="2"/>
  <c r="DX105" i="2"/>
  <c r="DW97" i="2"/>
  <c r="L97" i="2" s="1"/>
  <c r="DW90" i="2"/>
  <c r="L90" i="2" s="1"/>
  <c r="AO93" i="1"/>
  <c r="AN89" i="1"/>
  <c r="DY103" i="2"/>
  <c r="AP98" i="1"/>
  <c r="DY89" i="2"/>
  <c r="AO103" i="1"/>
  <c r="DW101" i="2"/>
  <c r="AP100" i="1"/>
  <c r="DW94" i="2"/>
  <c r="DY105" i="2"/>
  <c r="AN93" i="1"/>
  <c r="AN88" i="1"/>
  <c r="BQ88" i="1" s="1"/>
  <c r="BS88" i="2" s="1"/>
  <c r="ED100" i="2"/>
  <c r="AU97" i="1"/>
  <c r="AU100" i="1"/>
  <c r="EC90" i="2"/>
  <c r="AT91" i="1"/>
  <c r="AT102" i="1"/>
  <c r="EJ105" i="2"/>
  <c r="EJ103" i="2"/>
  <c r="EF89" i="2"/>
  <c r="EF96" i="2"/>
  <c r="AW89" i="1"/>
  <c r="EB97" i="2"/>
  <c r="EB106" i="2"/>
  <c r="AS97" i="1"/>
  <c r="DZ88" i="2"/>
  <c r="AQ88" i="1"/>
  <c r="AQ86" i="1"/>
  <c r="EH100" i="2"/>
  <c r="AY97" i="1"/>
  <c r="ED106" i="2"/>
  <c r="AU90" i="1"/>
  <c r="AU92" i="1"/>
  <c r="EC95" i="2"/>
  <c r="AT95" i="1"/>
  <c r="AT106" i="1"/>
  <c r="EJ96" i="2"/>
  <c r="BA96" i="1"/>
  <c r="BA86" i="1"/>
  <c r="EF95" i="2"/>
  <c r="AW100" i="1"/>
  <c r="EB85" i="2"/>
  <c r="EB88" i="2"/>
  <c r="AS85" i="1"/>
  <c r="DZ99" i="2"/>
  <c r="DZ102" i="2"/>
  <c r="AQ105" i="1"/>
  <c r="EH88" i="2"/>
  <c r="AY85" i="1"/>
  <c r="AY103" i="1"/>
  <c r="EK93" i="2"/>
  <c r="ED89" i="2"/>
  <c r="ED101" i="2"/>
  <c r="AU106" i="1"/>
  <c r="EC103" i="2"/>
  <c r="AT99" i="1"/>
  <c r="AT103" i="1"/>
  <c r="EJ104" i="2"/>
  <c r="BA100" i="1"/>
  <c r="BA104" i="1"/>
  <c r="EF105" i="2"/>
  <c r="DX86" i="2"/>
  <c r="DX96" i="2"/>
  <c r="DX106" i="2"/>
  <c r="DW84" i="2"/>
  <c r="AP93" i="1"/>
  <c r="AP103" i="1"/>
  <c r="AN102" i="1"/>
  <c r="BQ102" i="1" s="1"/>
  <c r="BS102" i="2" s="1"/>
  <c r="DY90" i="2"/>
  <c r="DY100" i="2"/>
  <c r="DW96" i="2"/>
  <c r="DX88" i="2"/>
  <c r="DX98" i="2"/>
  <c r="DW91" i="2"/>
  <c r="L91" i="2" s="1"/>
  <c r="AP85" i="1"/>
  <c r="AP95" i="1"/>
  <c r="AN86" i="1"/>
  <c r="AN106" i="1"/>
  <c r="DY92" i="2"/>
  <c r="DY104" i="2"/>
  <c r="DW100" i="2"/>
  <c r="AO90" i="1"/>
  <c r="AO102" i="1"/>
  <c r="AN95" i="1"/>
  <c r="DX87" i="2"/>
  <c r="DX99" i="2"/>
  <c r="DW89" i="2"/>
  <c r="DY101" i="2"/>
  <c r="AO97" i="1"/>
  <c r="AN105" i="1"/>
  <c r="AP90" i="1"/>
  <c r="DW98" i="2"/>
  <c r="AN101" i="1"/>
  <c r="AP96" i="1"/>
  <c r="AP94" i="1"/>
  <c r="AO91" i="1"/>
  <c r="AP88" i="1"/>
  <c r="ED102" i="2"/>
  <c r="AU87" i="1"/>
  <c r="EC93" i="2"/>
  <c r="AT84" i="1"/>
  <c r="EJ94" i="2"/>
  <c r="BA92" i="1"/>
  <c r="EF86" i="2"/>
  <c r="EF103" i="2"/>
  <c r="AW103" i="1"/>
  <c r="AS91" i="1"/>
  <c r="AS104" i="1"/>
  <c r="DZ86" i="2"/>
  <c r="AQ102" i="1"/>
  <c r="EH101" i="2"/>
  <c r="ED85" i="2"/>
  <c r="AU91" i="1"/>
  <c r="EC100" i="2"/>
  <c r="EC91" i="2"/>
  <c r="EJ85" i="2"/>
  <c r="BA87" i="1"/>
  <c r="BA102" i="1"/>
  <c r="EF102" i="2"/>
  <c r="AW105" i="1"/>
  <c r="EB104" i="2"/>
  <c r="AS101" i="1"/>
  <c r="DZ85" i="2"/>
  <c r="AQ89" i="1"/>
  <c r="EH85" i="2"/>
  <c r="AY94" i="1"/>
  <c r="EK96" i="2"/>
  <c r="ED97" i="2"/>
  <c r="AU95" i="1"/>
  <c r="EC101" i="2"/>
  <c r="AT92" i="1"/>
  <c r="EJ86" i="2"/>
  <c r="BA84" i="1"/>
  <c r="EF97" i="2"/>
  <c r="AW99" i="1"/>
  <c r="AW90" i="1"/>
  <c r="EB87" i="2"/>
  <c r="AS99" i="1"/>
  <c r="AS106" i="1"/>
  <c r="DZ96" i="2"/>
  <c r="AQ96" i="1"/>
  <c r="AQ94" i="1"/>
  <c r="EH89" i="2"/>
  <c r="EH97" i="2"/>
  <c r="AY100" i="1"/>
  <c r="ED90" i="2"/>
  <c r="AT89" i="1"/>
  <c r="EF98" i="2"/>
  <c r="AS84" i="1"/>
  <c r="AQ97" i="1"/>
  <c r="AY104" i="1"/>
  <c r="EK104" i="2"/>
  <c r="BB100" i="1"/>
  <c r="EG96" i="2"/>
  <c r="AX86" i="1"/>
  <c r="AX93" i="1"/>
  <c r="DX90" i="2"/>
  <c r="DW95" i="2"/>
  <c r="AP99" i="1"/>
  <c r="DY84" i="2"/>
  <c r="DY106" i="2"/>
  <c r="AO88" i="1"/>
  <c r="AO104" i="1"/>
  <c r="AN84" i="1"/>
  <c r="BQ84" i="1" s="1"/>
  <c r="BS84" i="2" s="1"/>
  <c r="DX95" i="2"/>
  <c r="DW93" i="2"/>
  <c r="L93" i="2" s="1"/>
  <c r="AO85" i="1"/>
  <c r="AN97" i="1"/>
  <c r="L97" i="1" s="1"/>
  <c r="AP102" i="1"/>
  <c r="AO95" i="1"/>
  <c r="AP92" i="1"/>
  <c r="AN92" i="1"/>
  <c r="BQ92" i="1" s="1"/>
  <c r="BS92" i="2" s="1"/>
  <c r="DY91" i="2"/>
  <c r="ED84" i="2"/>
  <c r="AU96" i="1"/>
  <c r="EC102" i="2"/>
  <c r="EJ97" i="2"/>
  <c r="BA97" i="1"/>
  <c r="EF104" i="2"/>
  <c r="AW98" i="1"/>
  <c r="AS88" i="1"/>
  <c r="DZ104" i="2"/>
  <c r="AQ101" i="1"/>
  <c r="EH86" i="2"/>
  <c r="AU85" i="1"/>
  <c r="EC84" i="2"/>
  <c r="AT88" i="1"/>
  <c r="EJ98" i="2"/>
  <c r="BA90" i="1"/>
  <c r="AW95" i="1"/>
  <c r="EB101" i="2"/>
  <c r="AS92" i="1"/>
  <c r="DZ101" i="2"/>
  <c r="AQ106" i="1"/>
  <c r="AY101" i="1"/>
  <c r="EK90" i="2"/>
  <c r="AU89" i="1"/>
  <c r="EC85" i="2"/>
  <c r="AT104" i="1"/>
  <c r="EJ100" i="2"/>
  <c r="BA106" i="1"/>
  <c r="AW88" i="1"/>
  <c r="EB89" i="2"/>
  <c r="EB103" i="2"/>
  <c r="AS103" i="1"/>
  <c r="DZ105" i="2"/>
  <c r="AQ95" i="1"/>
  <c r="EH106" i="2"/>
  <c r="AY95" i="1"/>
  <c r="ED99" i="2"/>
  <c r="EJ90" i="2"/>
  <c r="AW104" i="1"/>
  <c r="DZ98" i="2"/>
  <c r="EK88" i="2"/>
  <c r="BB91" i="1"/>
  <c r="BB106" i="1"/>
  <c r="EG87" i="2"/>
  <c r="AX102" i="1"/>
  <c r="EI105" i="2"/>
  <c r="AZ97" i="1"/>
  <c r="AZ104" i="1"/>
  <c r="EE96" i="2"/>
  <c r="AV101" i="1"/>
  <c r="EA86" i="2"/>
  <c r="EA106" i="2"/>
  <c r="EA96" i="2"/>
  <c r="ED103" i="2"/>
  <c r="AW101" i="1"/>
  <c r="AY102" i="1"/>
  <c r="EG92" i="2"/>
  <c r="AU93" i="1"/>
  <c r="EJ91" i="2"/>
  <c r="AW92" i="1"/>
  <c r="DZ84" i="2"/>
  <c r="AY93" i="1"/>
  <c r="EK101" i="2"/>
  <c r="BB95" i="1"/>
  <c r="BB105" i="1"/>
  <c r="EG91" i="2"/>
  <c r="AX99" i="1"/>
  <c r="AX106" i="1"/>
  <c r="EI92" i="2"/>
  <c r="EI104" i="2"/>
  <c r="AZ101" i="1"/>
  <c r="EE102" i="2"/>
  <c r="AV86" i="1"/>
  <c r="EA90" i="2"/>
  <c r="EA89" i="2"/>
  <c r="AR86" i="1"/>
  <c r="EC89" i="2"/>
  <c r="EB90" i="2"/>
  <c r="EK89" i="2"/>
  <c r="EG89" i="2"/>
  <c r="ED105" i="2"/>
  <c r="AT96" i="1"/>
  <c r="EF84" i="2"/>
  <c r="AS93" i="1"/>
  <c r="EH90" i="2"/>
  <c r="EK85" i="2"/>
  <c r="BB98" i="1"/>
  <c r="BB103" i="1"/>
  <c r="EG101" i="2"/>
  <c r="AX87" i="1"/>
  <c r="AX85" i="1"/>
  <c r="EI89" i="2"/>
  <c r="AZ89" i="1"/>
  <c r="AZ105" i="1"/>
  <c r="EE101" i="2"/>
  <c r="AV93" i="1"/>
  <c r="AV104" i="1"/>
  <c r="EA100" i="2"/>
  <c r="AR97" i="1"/>
  <c r="AU98" i="1"/>
  <c r="EK98" i="2"/>
  <c r="AX84" i="1"/>
  <c r="EE85" i="2"/>
  <c r="AR94" i="1"/>
  <c r="AX100" i="1"/>
  <c r="EE91" i="2"/>
  <c r="AR88" i="1"/>
  <c r="AV105" i="1"/>
  <c r="AZ87" i="1"/>
  <c r="EA97" i="2"/>
  <c r="EE105" i="2"/>
  <c r="EN87" i="2"/>
  <c r="BE99" i="1"/>
  <c r="BE102" i="1"/>
  <c r="EM85" i="2"/>
  <c r="BD85" i="1"/>
  <c r="EM92" i="2"/>
  <c r="EL94" i="2"/>
  <c r="BC98" i="1"/>
  <c r="BC105" i="1"/>
  <c r="BD84" i="1"/>
  <c r="BC97" i="1"/>
  <c r="EN90" i="2"/>
  <c r="BE87" i="1"/>
  <c r="BE105" i="1"/>
  <c r="EM99" i="2"/>
  <c r="BD92" i="1"/>
  <c r="BD103" i="1"/>
  <c r="EL85" i="2"/>
  <c r="BC86" i="1"/>
  <c r="BC102" i="1"/>
  <c r="BE95" i="1"/>
  <c r="EM106" i="2"/>
  <c r="EL104" i="2"/>
  <c r="EN84" i="2"/>
  <c r="BE88" i="1"/>
  <c r="BE104" i="1"/>
  <c r="EM101" i="2"/>
  <c r="BD93" i="1"/>
  <c r="BD95" i="1"/>
  <c r="EL106" i="2"/>
  <c r="BC87" i="1"/>
  <c r="EN97" i="2"/>
  <c r="EM90" i="2"/>
  <c r="EL99" i="2"/>
  <c r="EO84" i="2"/>
  <c r="EO91" i="2"/>
  <c r="BF92" i="1"/>
  <c r="EQ94" i="2"/>
  <c r="EQ89" i="2"/>
  <c r="BH94" i="1"/>
  <c r="EP84" i="2"/>
  <c r="EP105" i="2"/>
  <c r="DX94" i="2"/>
  <c r="DW99" i="2"/>
  <c r="AP101" i="1"/>
  <c r="DY88" i="2"/>
  <c r="DW88" i="2"/>
  <c r="AO94" i="1"/>
  <c r="AO106" i="1"/>
  <c r="DX85" i="2"/>
  <c r="DX102" i="2"/>
  <c r="AN90" i="1"/>
  <c r="L90" i="1" s="1"/>
  <c r="DW104" i="2"/>
  <c r="AN91" i="1"/>
  <c r="DX101" i="2"/>
  <c r="DY93" i="2"/>
  <c r="AO105" i="1"/>
  <c r="AP106" i="1"/>
  <c r="DY99" i="2"/>
  <c r="DY87" i="2"/>
  <c r="DW86" i="2"/>
  <c r="ED93" i="2"/>
  <c r="EC104" i="2"/>
  <c r="EJ88" i="2"/>
  <c r="BA103" i="1"/>
  <c r="AW94" i="1"/>
  <c r="EB92" i="2"/>
  <c r="AQ104" i="1"/>
  <c r="EH98" i="2"/>
  <c r="AU101" i="1"/>
  <c r="EC87" i="2"/>
  <c r="EJ101" i="2"/>
  <c r="EF93" i="2"/>
  <c r="AW93" i="1"/>
  <c r="AS95" i="1"/>
  <c r="AQ92" i="1"/>
  <c r="EH102" i="2"/>
  <c r="AY106" i="1"/>
  <c r="AU94" i="1"/>
  <c r="AT90" i="1"/>
  <c r="EJ87" i="2"/>
  <c r="EF94" i="2"/>
  <c r="AW97" i="1"/>
  <c r="EB100" i="2"/>
  <c r="DZ87" i="2"/>
  <c r="AQ103" i="1"/>
  <c r="EH92" i="2"/>
  <c r="AY96" i="1"/>
  <c r="EC86" i="2"/>
  <c r="EF99" i="2"/>
  <c r="EH99" i="2"/>
  <c r="EK95" i="2"/>
  <c r="BB101" i="1"/>
  <c r="AX95" i="1"/>
  <c r="EI87" i="2"/>
  <c r="AZ100" i="1"/>
  <c r="EE94" i="2"/>
  <c r="AV92" i="1"/>
  <c r="EE100" i="2"/>
  <c r="EA103" i="2"/>
  <c r="AR105" i="1"/>
  <c r="BA93" i="1"/>
  <c r="EK87" i="2"/>
  <c r="AX98" i="1"/>
  <c r="EC94" i="2"/>
  <c r="AW86" i="1"/>
  <c r="AQ84" i="1"/>
  <c r="EK92" i="2"/>
  <c r="BB88" i="1"/>
  <c r="EG100" i="2"/>
  <c r="EG102" i="2"/>
  <c r="EI90" i="2"/>
  <c r="AZ88" i="1"/>
  <c r="AZ103" i="1"/>
  <c r="EE103" i="2"/>
  <c r="AV99" i="1"/>
  <c r="EA85" i="2"/>
  <c r="AR99" i="1"/>
  <c r="EJ102" i="2"/>
  <c r="EH93" i="2"/>
  <c r="EG105" i="2"/>
  <c r="EC92" i="2"/>
  <c r="EF85" i="2"/>
  <c r="DZ100" i="2"/>
  <c r="AY99" i="1"/>
  <c r="EK105" i="2"/>
  <c r="BB97" i="1"/>
  <c r="EG95" i="2"/>
  <c r="EG98" i="2"/>
  <c r="EI100" i="2"/>
  <c r="EI85" i="2"/>
  <c r="EE84" i="2"/>
  <c r="AV90" i="1"/>
  <c r="EA95" i="2"/>
  <c r="AR100" i="1"/>
  <c r="AW87" i="1"/>
  <c r="BB102" i="1"/>
  <c r="EE90" i="2"/>
  <c r="AX101" i="1"/>
  <c r="EI103" i="2"/>
  <c r="EA99" i="2"/>
  <c r="AX97" i="1"/>
  <c r="EE104" i="2"/>
  <c r="AZ93" i="1"/>
  <c r="EN100" i="2"/>
  <c r="DX104" i="2"/>
  <c r="AN94" i="1"/>
  <c r="BQ94" i="1" s="1"/>
  <c r="BS94" i="2" s="1"/>
  <c r="AO86" i="1"/>
  <c r="AN99" i="1"/>
  <c r="DX103" i="2"/>
  <c r="DW102" i="2"/>
  <c r="DY95" i="2"/>
  <c r="AN100" i="1"/>
  <c r="AP84" i="1"/>
  <c r="DY97" i="2"/>
  <c r="AN104" i="1"/>
  <c r="BQ104" i="1" s="1"/>
  <c r="BS104" i="2" s="1"/>
  <c r="AU86" i="1"/>
  <c r="AT98" i="1"/>
  <c r="EJ106" i="2"/>
  <c r="EF87" i="2"/>
  <c r="EB94" i="2"/>
  <c r="AS86" i="1"/>
  <c r="AQ85" i="1"/>
  <c r="ED91" i="2"/>
  <c r="AU103" i="1"/>
  <c r="AT86" i="1"/>
  <c r="EJ92" i="2"/>
  <c r="EF90" i="2"/>
  <c r="AW102" i="1"/>
  <c r="AS102" i="1"/>
  <c r="AQ91" i="1"/>
  <c r="EH103" i="2"/>
  <c r="ED95" i="2"/>
  <c r="AU102" i="1"/>
  <c r="EC106" i="2"/>
  <c r="BA91" i="1"/>
  <c r="EF92" i="2"/>
  <c r="AW106" i="1"/>
  <c r="AS96" i="1"/>
  <c r="DZ103" i="2"/>
  <c r="AQ93" i="1"/>
  <c r="EH94" i="2"/>
  <c r="EK84" i="2"/>
  <c r="AT87" i="1"/>
  <c r="EB91" i="2"/>
  <c r="EH104" i="2"/>
  <c r="BB90" i="1"/>
  <c r="EG93" i="2"/>
  <c r="AX88" i="1"/>
  <c r="EI84" i="2"/>
  <c r="AZ94" i="1"/>
  <c r="EE95" i="2"/>
  <c r="AV85" i="1"/>
  <c r="EA87" i="2"/>
  <c r="AR92" i="1"/>
  <c r="AR104" i="1"/>
  <c r="AS87" i="1"/>
  <c r="BB87" i="1"/>
  <c r="ED96" i="2"/>
  <c r="BA88" i="1"/>
  <c r="EB99" i="2"/>
  <c r="EH96" i="2"/>
  <c r="EK103" i="2"/>
  <c r="EK106" i="2"/>
  <c r="EG97" i="2"/>
  <c r="AX92" i="1"/>
  <c r="EI91" i="2"/>
  <c r="AZ85" i="1"/>
  <c r="EE98" i="2"/>
  <c r="AV96" i="1"/>
  <c r="AV87" i="1"/>
  <c r="EA104" i="2"/>
  <c r="AR87" i="1"/>
  <c r="EF101" i="2"/>
  <c r="BB86" i="1"/>
  <c r="AX91" i="1"/>
  <c r="EC105" i="2"/>
  <c r="AW85" i="1"/>
  <c r="AQ100" i="1"/>
  <c r="AY105" i="1"/>
  <c r="BB99" i="1"/>
  <c r="EG88" i="2"/>
  <c r="AX94" i="1"/>
  <c r="AX89" i="1"/>
  <c r="EI101" i="2"/>
  <c r="AZ106" i="1"/>
  <c r="EE106" i="2"/>
  <c r="AV102" i="1"/>
  <c r="EA92" i="2"/>
  <c r="AR90" i="1"/>
  <c r="DZ94" i="2"/>
  <c r="EG86" i="2"/>
  <c r="AV94" i="1"/>
  <c r="AZ99" i="1"/>
  <c r="EI96" i="2"/>
  <c r="AR106" i="1"/>
  <c r="EI99" i="2"/>
  <c r="AV91" i="1"/>
  <c r="AR101" i="1"/>
  <c r="EN101" i="2"/>
  <c r="BE101" i="1"/>
  <c r="EM89" i="2"/>
  <c r="BD87" i="1"/>
  <c r="EL100" i="2"/>
  <c r="BC95" i="1"/>
  <c r="BE90" i="1"/>
  <c r="EL86" i="2"/>
  <c r="EN91" i="2"/>
  <c r="BE100" i="1"/>
  <c r="EM98" i="2"/>
  <c r="BD89" i="1"/>
  <c r="EL91" i="2"/>
  <c r="BC89" i="1"/>
  <c r="BC84" i="1"/>
  <c r="BE94" i="1"/>
  <c r="EL96" i="2"/>
  <c r="EN88" i="2"/>
  <c r="BE97" i="1"/>
  <c r="EM84" i="2"/>
  <c r="BD94" i="1"/>
  <c r="EL92" i="2"/>
  <c r="BC90" i="1"/>
  <c r="EN102" i="2"/>
  <c r="BD100" i="1"/>
  <c r="BC92" i="1"/>
  <c r="EO98" i="2"/>
  <c r="BF101" i="1"/>
  <c r="EQ92" i="2"/>
  <c r="BH106" i="1"/>
  <c r="EP102" i="2"/>
  <c r="BG95" i="1"/>
  <c r="EP97" i="2"/>
  <c r="BF88" i="1"/>
  <c r="BH89" i="1"/>
  <c r="BG91" i="1"/>
  <c r="EO86" i="2"/>
  <c r="BF98" i="1"/>
  <c r="BF105" i="1"/>
  <c r="EQ101" i="2"/>
  <c r="BH100" i="1"/>
  <c r="BH104" i="1"/>
  <c r="EP106" i="2"/>
  <c r="BG99" i="1"/>
  <c r="EQ91" i="2"/>
  <c r="EP93" i="2"/>
  <c r="EO90" i="2"/>
  <c r="BF87" i="1"/>
  <c r="BF93" i="1"/>
  <c r="EQ105" i="2"/>
  <c r="BH85" i="1"/>
  <c r="BH101" i="1"/>
  <c r="EP86" i="2"/>
  <c r="BG87" i="1"/>
  <c r="EO96" i="2"/>
  <c r="BF91" i="1"/>
  <c r="BH92" i="1"/>
  <c r="BG93" i="1"/>
  <c r="AP87" i="1"/>
  <c r="DY96" i="2"/>
  <c r="AO96" i="1"/>
  <c r="DX91" i="2"/>
  <c r="DW85" i="2"/>
  <c r="AO89" i="1"/>
  <c r="DW105" i="2"/>
  <c r="AO87" i="1"/>
  <c r="AP104" i="1"/>
  <c r="DW106" i="2"/>
  <c r="ED87" i="2"/>
  <c r="AU105" i="1"/>
  <c r="AT100" i="1"/>
  <c r="BA99" i="1"/>
  <c r="AW91" i="1"/>
  <c r="EB96" i="2"/>
  <c r="DZ95" i="2"/>
  <c r="EH87" i="2"/>
  <c r="AP91" i="1"/>
  <c r="DY85" i="2"/>
  <c r="AN96" i="1"/>
  <c r="AT85" i="1"/>
  <c r="DZ97" i="2"/>
  <c r="AU104" i="1"/>
  <c r="EJ95" i="2"/>
  <c r="EB98" i="2"/>
  <c r="AQ90" i="1"/>
  <c r="ED92" i="2"/>
  <c r="AT105" i="1"/>
  <c r="EF106" i="2"/>
  <c r="AS89" i="1"/>
  <c r="AQ87" i="1"/>
  <c r="EK100" i="2"/>
  <c r="AS94" i="1"/>
  <c r="BB84" i="1"/>
  <c r="AX105" i="1"/>
  <c r="AZ91" i="1"/>
  <c r="AV98" i="1"/>
  <c r="AR89" i="1"/>
  <c r="DZ93" i="2"/>
  <c r="AU84" i="1"/>
  <c r="AS100" i="1"/>
  <c r="EK99" i="2"/>
  <c r="EG104" i="2"/>
  <c r="EI88" i="2"/>
  <c r="EE99" i="2"/>
  <c r="EA91" i="2"/>
  <c r="AR95" i="1"/>
  <c r="EK102" i="2"/>
  <c r="EJ99" i="2"/>
  <c r="AQ98" i="1"/>
  <c r="BB92" i="1"/>
  <c r="EG106" i="2"/>
  <c r="AZ92" i="1"/>
  <c r="AV84" i="1"/>
  <c r="EA93" i="2"/>
  <c r="AY92" i="1"/>
  <c r="EA98" i="2"/>
  <c r="AV88" i="1"/>
  <c r="AZ96" i="1"/>
  <c r="EN85" i="2"/>
  <c r="BE89" i="1"/>
  <c r="EM97" i="2"/>
  <c r="EL87" i="2"/>
  <c r="EL93" i="2"/>
  <c r="EM91" i="2"/>
  <c r="BC101" i="1"/>
  <c r="BE84" i="1"/>
  <c r="EM93" i="2"/>
  <c r="BD102" i="1"/>
  <c r="EL103" i="2"/>
  <c r="EN92" i="2"/>
  <c r="BD97" i="1"/>
  <c r="EN94" i="2"/>
  <c r="EN103" i="2"/>
  <c r="EM100" i="2"/>
  <c r="EL95" i="2"/>
  <c r="BC88" i="1"/>
  <c r="BE86" i="1"/>
  <c r="BC94" i="1"/>
  <c r="BF94" i="1"/>
  <c r="EQ95" i="2"/>
  <c r="BH93" i="1"/>
  <c r="EP103" i="2"/>
  <c r="BG96" i="1"/>
  <c r="EO104" i="2"/>
  <c r="BH103" i="1"/>
  <c r="EO88" i="2"/>
  <c r="EO106" i="2"/>
  <c r="BF103" i="1"/>
  <c r="EQ93" i="2"/>
  <c r="BH95" i="1"/>
  <c r="EP90" i="2"/>
  <c r="BF90" i="1"/>
  <c r="EP99" i="2"/>
  <c r="EO94" i="2"/>
  <c r="BF100" i="1"/>
  <c r="EQ84" i="2"/>
  <c r="BH86" i="1"/>
  <c r="EP92" i="2"/>
  <c r="BG90" i="1"/>
  <c r="EO93" i="2"/>
  <c r="EQ90" i="2"/>
  <c r="EP98" i="2"/>
  <c r="BG105" i="1"/>
  <c r="EP96" i="2"/>
  <c r="BF99" i="1"/>
  <c r="BH84" i="1"/>
  <c r="EP91" i="2"/>
  <c r="BF89" i="1"/>
  <c r="EO101" i="2"/>
  <c r="EQ102" i="2"/>
  <c r="EP89" i="2"/>
  <c r="EO99" i="2"/>
  <c r="BG94" i="1"/>
  <c r="AO98" i="1"/>
  <c r="ED86" i="2"/>
  <c r="AW96" i="1"/>
  <c r="ED88" i="2"/>
  <c r="AT97" i="1"/>
  <c r="AS90" i="1"/>
  <c r="EC88" i="2"/>
  <c r="BA89" i="1"/>
  <c r="DZ89" i="2"/>
  <c r="BA95" i="1"/>
  <c r="EG90" i="2"/>
  <c r="EI106" i="2"/>
  <c r="EA84" i="2"/>
  <c r="BB104" i="1"/>
  <c r="AY87" i="1"/>
  <c r="AX104" i="1"/>
  <c r="AZ98" i="1"/>
  <c r="AR96" i="1"/>
  <c r="ED94" i="2"/>
  <c r="EK86" i="2"/>
  <c r="EG85" i="2"/>
  <c r="EE86" i="2"/>
  <c r="AR102" i="1"/>
  <c r="EA102" i="2"/>
  <c r="AR85" i="1"/>
  <c r="EN106" i="2"/>
  <c r="BD86" i="1"/>
  <c r="BC104" i="1"/>
  <c r="EN104" i="2"/>
  <c r="EM103" i="2"/>
  <c r="BC99" i="1"/>
  <c r="BE85" i="1"/>
  <c r="BE91" i="1"/>
  <c r="BD106" i="1"/>
  <c r="EL98" i="2"/>
  <c r="BD105" i="1"/>
  <c r="BF85" i="1"/>
  <c r="EQ104" i="2"/>
  <c r="BG98" i="1"/>
  <c r="EQ88" i="2"/>
  <c r="EO87" i="2"/>
  <c r="BF96" i="1"/>
  <c r="BH97" i="1"/>
  <c r="BG86" i="1"/>
  <c r="EO92" i="2"/>
  <c r="BF86" i="1"/>
  <c r="EQ103" i="2"/>
  <c r="EP94" i="2"/>
  <c r="EO105" i="2"/>
  <c r="BG104" i="1"/>
  <c r="DX93" i="2"/>
  <c r="EC96" i="2"/>
  <c r="EB105" i="2"/>
  <c r="ED98" i="2"/>
  <c r="AT101" i="1"/>
  <c r="AW84" i="1"/>
  <c r="DZ92" i="2"/>
  <c r="AY84" i="1"/>
  <c r="EC99" i="2"/>
  <c r="BA101" i="1"/>
  <c r="EB84" i="2"/>
  <c r="DZ90" i="2"/>
  <c r="AY98" i="1"/>
  <c r="BA105" i="1"/>
  <c r="EK97" i="2"/>
  <c r="EG94" i="2"/>
  <c r="AZ84" i="1"/>
  <c r="EE97" i="2"/>
  <c r="EA105" i="2"/>
  <c r="EJ93" i="2"/>
  <c r="EG103" i="2"/>
  <c r="EF100" i="2"/>
  <c r="AY88" i="1"/>
  <c r="EG84" i="2"/>
  <c r="AX103" i="1"/>
  <c r="AZ102" i="1"/>
  <c r="AV95" i="1"/>
  <c r="AR93" i="1"/>
  <c r="AQ99" i="1"/>
  <c r="AU88" i="1"/>
  <c r="EB102" i="2"/>
  <c r="EK91" i="2"/>
  <c r="EG99" i="2"/>
  <c r="EI95" i="2"/>
  <c r="EE87" i="2"/>
  <c r="EA94" i="2"/>
  <c r="AR103" i="1"/>
  <c r="AZ90" i="1"/>
  <c r="EI98" i="2"/>
  <c r="AV97" i="1"/>
  <c r="AR91" i="1"/>
  <c r="BE96" i="1"/>
  <c r="EM95" i="2"/>
  <c r="BD91" i="1"/>
  <c r="BC85" i="1"/>
  <c r="EN98" i="2"/>
  <c r="BC91" i="1"/>
  <c r="EN105" i="2"/>
  <c r="BE98" i="1"/>
  <c r="BD90" i="1"/>
  <c r="EL102" i="2"/>
  <c r="BC100" i="1"/>
  <c r="EM88" i="2"/>
  <c r="EN93" i="2"/>
  <c r="EN99" i="2"/>
  <c r="EM102" i="2"/>
  <c r="BD99" i="1"/>
  <c r="BC93" i="1"/>
  <c r="BE92" i="1"/>
  <c r="EL90" i="2"/>
  <c r="EO103" i="2"/>
  <c r="BF106" i="1"/>
  <c r="BH96" i="1"/>
  <c r="EP100" i="2"/>
  <c r="BG103" i="1"/>
  <c r="EP101" i="2"/>
  <c r="EQ106" i="2"/>
  <c r="BG101" i="1"/>
  <c r="EO95" i="2"/>
  <c r="BF104" i="1"/>
  <c r="EQ100" i="2"/>
  <c r="BH98" i="1"/>
  <c r="BG106" i="1"/>
  <c r="BH102" i="1"/>
  <c r="EO89" i="2"/>
  <c r="BF84" i="1"/>
  <c r="EQ87" i="2"/>
  <c r="BH88" i="1"/>
  <c r="BG89" i="1"/>
  <c r="BG92" i="1"/>
  <c r="BH105" i="1"/>
  <c r="DY98" i="2"/>
  <c r="AO101" i="1"/>
  <c r="AO99" i="1"/>
  <c r="BA94" i="1"/>
  <c r="EH84" i="2"/>
  <c r="EC97" i="2"/>
  <c r="BA85" i="1"/>
  <c r="EB95" i="2"/>
  <c r="EH91" i="2"/>
  <c r="ED104" i="2"/>
  <c r="EJ89" i="2"/>
  <c r="EF88" i="2"/>
  <c r="AS98" i="1"/>
  <c r="EH95" i="2"/>
  <c r="AU99" i="1"/>
  <c r="DZ91" i="2"/>
  <c r="EK94" i="2"/>
  <c r="EI86" i="2"/>
  <c r="AZ95" i="1"/>
  <c r="EE89" i="2"/>
  <c r="AR98" i="1"/>
  <c r="AY90" i="1"/>
  <c r="EC98" i="2"/>
  <c r="DZ106" i="2"/>
  <c r="BB94" i="1"/>
  <c r="AX90" i="1"/>
  <c r="EI93" i="2"/>
  <c r="EE93" i="2"/>
  <c r="EA88" i="2"/>
  <c r="AT93" i="1"/>
  <c r="BB93" i="1"/>
  <c r="EJ84" i="2"/>
  <c r="AY86" i="1"/>
  <c r="BB89" i="1"/>
  <c r="AX96" i="1"/>
  <c r="AZ86" i="1"/>
  <c r="AV100" i="1"/>
  <c r="AR84" i="1"/>
  <c r="BB96" i="1"/>
  <c r="EA101" i="2"/>
  <c r="AV106" i="1"/>
  <c r="EE88" i="2"/>
  <c r="EN86" i="2"/>
  <c r="BE103" i="1"/>
  <c r="BD88" i="1"/>
  <c r="EL84" i="2"/>
  <c r="EL105" i="2"/>
  <c r="BD98" i="1"/>
  <c r="EN89" i="2"/>
  <c r="BE93" i="1"/>
  <c r="EM96" i="2"/>
  <c r="EM104" i="2"/>
  <c r="EL101" i="2"/>
  <c r="EN95" i="2"/>
  <c r="BD101" i="1"/>
  <c r="EN96" i="2"/>
  <c r="EM86" i="2"/>
  <c r="BD96" i="1"/>
  <c r="EL89" i="2"/>
  <c r="BC106" i="1"/>
  <c r="EM105" i="2"/>
  <c r="EO100" i="2"/>
  <c r="BF95" i="1"/>
  <c r="EQ97" i="2"/>
  <c r="BH91" i="1"/>
  <c r="BG97" i="1"/>
  <c r="BF102" i="1"/>
  <c r="EO85" i="2"/>
  <c r="EQ98" i="2"/>
  <c r="BG85" i="1"/>
  <c r="BG100" i="1"/>
  <c r="BF97" i="1"/>
  <c r="BH99" i="1"/>
  <c r="BG84" i="1"/>
  <c r="EQ85" i="2"/>
  <c r="AP86" i="1"/>
  <c r="EF91" i="2"/>
  <c r="AY91" i="1"/>
  <c r="EB86" i="2"/>
  <c r="AY89" i="1"/>
  <c r="EH105" i="2"/>
  <c r="EE92" i="2"/>
  <c r="AT94" i="1"/>
  <c r="BA98" i="1"/>
  <c r="BB85" i="1"/>
  <c r="AV89" i="1"/>
  <c r="AS105" i="1"/>
  <c r="EB93" i="2"/>
  <c r="EI94" i="2"/>
  <c r="AV103" i="1"/>
  <c r="EI102" i="2"/>
  <c r="EI97" i="2"/>
  <c r="EM94" i="2"/>
  <c r="EL97" i="2"/>
  <c r="BD104" i="1"/>
  <c r="BE106" i="1"/>
  <c r="EL88" i="2"/>
  <c r="BC103" i="1"/>
  <c r="EM87" i="2"/>
  <c r="BC96" i="1"/>
  <c r="EO97" i="2"/>
  <c r="EP87" i="2"/>
  <c r="BG102" i="1"/>
  <c r="EP104" i="2"/>
  <c r="EQ99" i="2"/>
  <c r="EP88" i="2"/>
  <c r="EQ96" i="2"/>
  <c r="EQ86" i="2"/>
  <c r="BH87" i="1"/>
  <c r="BG88" i="1"/>
  <c r="BH90" i="1"/>
  <c r="AN85" i="1"/>
  <c r="BQ85" i="1" s="1"/>
  <c r="BS85" i="2" s="1"/>
  <c r="EP85" i="2"/>
  <c r="EP95" i="2"/>
  <c r="EO102" i="2"/>
  <c r="AM204" i="1"/>
  <c r="BQ95" i="1"/>
  <c r="BS95" i="2" s="1"/>
  <c r="L93" i="1"/>
  <c r="BQ96" i="1"/>
  <c r="BS96" i="2" s="1"/>
  <c r="L98" i="1"/>
  <c r="L91" i="1"/>
  <c r="BQ106" i="1"/>
  <c r="BS106" i="2" s="1"/>
  <c r="BQ105" i="1"/>
  <c r="BS105" i="2" s="1"/>
  <c r="BQ89" i="1"/>
  <c r="BS89" i="2" s="1"/>
  <c r="BQ101" i="1"/>
  <c r="BS101" i="2" s="1"/>
  <c r="BQ86" i="1"/>
  <c r="BS86" i="2" s="1"/>
  <c r="BQ87" i="1"/>
  <c r="BS87" i="2" s="1"/>
  <c r="BQ99" i="1"/>
  <c r="BS99" i="2" s="1"/>
  <c r="BQ100" i="1"/>
  <c r="BS100" i="2" s="1"/>
  <c r="BQ103" i="1"/>
  <c r="BS103" i="2" s="1"/>
  <c r="AP102" i="2"/>
  <c r="AP103" i="2"/>
  <c r="I88" i="3"/>
  <c r="AP88" i="2" s="1"/>
  <c r="I86" i="3"/>
  <c r="AP86" i="2" s="1"/>
  <c r="AP101" i="2"/>
  <c r="I85" i="3"/>
  <c r="AP99" i="2"/>
  <c r="I87" i="3"/>
  <c r="AP87" i="2" s="1"/>
  <c r="AP105" i="2"/>
  <c r="AP100" i="2"/>
  <c r="AP98" i="2"/>
  <c r="I89" i="3"/>
  <c r="AP89" i="2" s="1"/>
  <c r="AP104" i="2"/>
  <c r="K108" i="1"/>
  <c r="L98" i="2" l="1"/>
  <c r="J98" i="3" s="1"/>
  <c r="AP85" i="2"/>
  <c r="I108" i="3"/>
  <c r="M90" i="1"/>
  <c r="J90" i="3"/>
  <c r="AQ90" i="2" s="1"/>
  <c r="M90" i="2" s="1"/>
  <c r="M97" i="1"/>
  <c r="J97" i="3"/>
  <c r="AQ97" i="2" s="1"/>
  <c r="M97" i="2" s="1"/>
  <c r="M93" i="1"/>
  <c r="J93" i="3"/>
  <c r="AQ93" i="2" s="1"/>
  <c r="M93" i="2" s="1"/>
  <c r="M91" i="1"/>
  <c r="J91" i="3"/>
  <c r="AQ91" i="2" s="1"/>
  <c r="M91" i="2" s="1"/>
  <c r="M98" i="1"/>
  <c r="N98" i="1" s="1"/>
  <c r="O98" i="1" s="1"/>
  <c r="P98" i="1" s="1"/>
  <c r="Q98" i="1" s="1"/>
  <c r="AP96" i="2"/>
  <c r="L96" i="2" s="1"/>
  <c r="AP95" i="2"/>
  <c r="L95" i="2" s="1"/>
  <c r="AP94" i="2"/>
  <c r="L94" i="2" s="1"/>
  <c r="AP92" i="2"/>
  <c r="L92" i="2" s="1"/>
  <c r="L94" i="1"/>
  <c r="L92" i="1"/>
  <c r="L96" i="1"/>
  <c r="L95" i="1"/>
  <c r="K110" i="1"/>
  <c r="K204" i="1"/>
  <c r="BQ108" i="1"/>
  <c r="BQ204" i="1" s="1"/>
  <c r="R98" i="1" l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J95" i="3"/>
  <c r="J96" i="3"/>
  <c r="J92" i="3"/>
  <c r="C98" i="1"/>
  <c r="N91" i="1"/>
  <c r="K91" i="3"/>
  <c r="AR91" i="2" s="1"/>
  <c r="N91" i="2" s="1"/>
  <c r="N97" i="1"/>
  <c r="K97" i="3"/>
  <c r="AR97" i="2" s="1"/>
  <c r="N97" i="2" s="1"/>
  <c r="J94" i="3"/>
  <c r="N93" i="1"/>
  <c r="K93" i="3"/>
  <c r="AR93" i="2" s="1"/>
  <c r="N93" i="2" s="1"/>
  <c r="N90" i="1"/>
  <c r="K90" i="3"/>
  <c r="AR90" i="2" s="1"/>
  <c r="N90" i="2" s="1"/>
  <c r="I196" i="3"/>
  <c r="AP107" i="2"/>
  <c r="L107" i="2" s="1"/>
  <c r="J107" i="3" s="1"/>
  <c r="BS108" i="2"/>
  <c r="BS203" i="2" s="1"/>
  <c r="D98" i="1" l="1"/>
  <c r="O91" i="1"/>
  <c r="L91" i="3"/>
  <c r="AS91" i="2" s="1"/>
  <c r="O91" i="2" s="1"/>
  <c r="O90" i="1"/>
  <c r="L90" i="3"/>
  <c r="AS90" i="2" s="1"/>
  <c r="O90" i="2" s="1"/>
  <c r="O93" i="1"/>
  <c r="L93" i="3"/>
  <c r="AS93" i="2" s="1"/>
  <c r="O93" i="2" s="1"/>
  <c r="O97" i="1"/>
  <c r="L97" i="3"/>
  <c r="AS97" i="2" s="1"/>
  <c r="O97" i="2" s="1"/>
  <c r="L89" i="1"/>
  <c r="L89" i="2" s="1"/>
  <c r="L84" i="1"/>
  <c r="L106" i="1"/>
  <c r="L106" i="2" s="1"/>
  <c r="J106" i="3" s="1"/>
  <c r="AQ106" i="2" s="1"/>
  <c r="L100" i="1"/>
  <c r="L100" i="2" s="1"/>
  <c r="J100" i="3" s="1"/>
  <c r="L85" i="1"/>
  <c r="L85" i="2" s="1"/>
  <c r="L101" i="1"/>
  <c r="L101" i="2" s="1"/>
  <c r="J101" i="3" s="1"/>
  <c r="L99" i="1"/>
  <c r="L99" i="2" s="1"/>
  <c r="J99" i="3" s="1"/>
  <c r="L104" i="1"/>
  <c r="L104" i="2" s="1"/>
  <c r="J104" i="3" s="1"/>
  <c r="L86" i="1"/>
  <c r="L86" i="2" s="1"/>
  <c r="L103" i="1"/>
  <c r="L103" i="2" s="1"/>
  <c r="J103" i="3" s="1"/>
  <c r="L87" i="1"/>
  <c r="L87" i="2" s="1"/>
  <c r="L88" i="1"/>
  <c r="L88" i="2" s="1"/>
  <c r="L102" i="1"/>
  <c r="L102" i="2" s="1"/>
  <c r="J102" i="3" s="1"/>
  <c r="L105" i="1"/>
  <c r="L105" i="2" s="1"/>
  <c r="J105" i="3" s="1"/>
  <c r="P93" i="1" l="1"/>
  <c r="M93" i="3"/>
  <c r="AT93" i="2" s="1"/>
  <c r="P93" i="2" s="1"/>
  <c r="P90" i="1"/>
  <c r="M90" i="3"/>
  <c r="AT90" i="2" s="1"/>
  <c r="P90" i="2" s="1"/>
  <c r="P97" i="1"/>
  <c r="M97" i="3"/>
  <c r="AT97" i="2" s="1"/>
  <c r="P97" i="2" s="1"/>
  <c r="P91" i="1"/>
  <c r="M91" i="3"/>
  <c r="AT91" i="2" s="1"/>
  <c r="P91" i="2" s="1"/>
  <c r="L84" i="2"/>
  <c r="L108" i="2" s="1"/>
  <c r="AP108" i="2"/>
  <c r="AP203" i="2" s="1"/>
  <c r="BS85" i="1"/>
  <c r="CE94" i="1"/>
  <c r="CG94" i="2" s="1"/>
  <c r="CB102" i="1"/>
  <c r="CD102" i="2" s="1"/>
  <c r="CC85" i="1"/>
  <c r="BZ94" i="1"/>
  <c r="CB94" i="2" s="1"/>
  <c r="BS104" i="1"/>
  <c r="BU104" i="2" s="1"/>
  <c r="BT87" i="1"/>
  <c r="CJ96" i="1"/>
  <c r="CL96" i="2" s="1"/>
  <c r="BR104" i="1"/>
  <c r="BT104" i="2" s="1"/>
  <c r="CH87" i="1"/>
  <c r="CA100" i="1"/>
  <c r="CC100" i="2" s="1"/>
  <c r="BX106" i="1"/>
  <c r="BZ106" i="2" s="1"/>
  <c r="BU88" i="1"/>
  <c r="CC99" i="1"/>
  <c r="CE99" i="2" s="1"/>
  <c r="CH105" i="1"/>
  <c r="CJ105" i="2" s="1"/>
  <c r="CA92" i="1"/>
  <c r="CC92" i="2" s="1"/>
  <c r="CB101" i="1"/>
  <c r="CD101" i="2" s="1"/>
  <c r="CF84" i="1"/>
  <c r="BU92" i="1"/>
  <c r="BW92" i="2" s="1"/>
  <c r="BZ101" i="1"/>
  <c r="CB101" i="2" s="1"/>
  <c r="BS86" i="1"/>
  <c r="BT95" i="1"/>
  <c r="BV95" i="2" s="1"/>
  <c r="CF103" i="1"/>
  <c r="CH103" i="2" s="1"/>
  <c r="BV87" i="1"/>
  <c r="CJ100" i="1"/>
  <c r="CL100" i="2" s="1"/>
  <c r="BR106" i="1"/>
  <c r="BT106" i="2" s="1"/>
  <c r="CF89" i="1"/>
  <c r="CG100" i="1"/>
  <c r="CI100" i="2" s="1"/>
  <c r="BZ106" i="1"/>
  <c r="CB106" i="2" s="1"/>
  <c r="BW94" i="1"/>
  <c r="BY94" i="2" s="1"/>
  <c r="BT102" i="1"/>
  <c r="BV102" i="2" s="1"/>
  <c r="BU85" i="1"/>
  <c r="CI94" i="1"/>
  <c r="CK94" i="2" s="1"/>
  <c r="CH102" i="1"/>
  <c r="CJ102" i="2" s="1"/>
  <c r="BW86" i="1"/>
  <c r="BX95" i="1"/>
  <c r="BZ95" i="2" s="1"/>
  <c r="BR103" i="1"/>
  <c r="BT103" i="2" s="1"/>
  <c r="CG86" i="1"/>
  <c r="BR95" i="1"/>
  <c r="CA105" i="1"/>
  <c r="CC105" i="2" s="1"/>
  <c r="CE88" i="1"/>
  <c r="CB99" i="1"/>
  <c r="CD99" i="2" s="1"/>
  <c r="CC105" i="1"/>
  <c r="CE105" i="2" s="1"/>
  <c r="CD88" i="1"/>
  <c r="BS101" i="1"/>
  <c r="BU101" i="2" s="1"/>
  <c r="CB85" i="1"/>
  <c r="CC94" i="1"/>
  <c r="CE94" i="2" s="1"/>
  <c r="BV102" i="1"/>
  <c r="BX102" i="2" s="1"/>
  <c r="BS87" i="1"/>
  <c r="CI96" i="1"/>
  <c r="CK96" i="2" s="1"/>
  <c r="CF104" i="1"/>
  <c r="CH104" i="2" s="1"/>
  <c r="BR87" i="1"/>
  <c r="CD96" i="1"/>
  <c r="CF96" i="2" s="1"/>
  <c r="CA106" i="1"/>
  <c r="CC106" i="2" s="1"/>
  <c r="BX89" i="1"/>
  <c r="BY100" i="1"/>
  <c r="CA100" i="2" s="1"/>
  <c r="CK106" i="1"/>
  <c r="CM106" i="2" s="1"/>
  <c r="CH88" i="1"/>
  <c r="BW101" i="1"/>
  <c r="BY101" i="2" s="1"/>
  <c r="CK92" i="1"/>
  <c r="CM92" i="2" s="1"/>
  <c r="BV101" i="1"/>
  <c r="BX101" i="2" s="1"/>
  <c r="CK95" i="1"/>
  <c r="CM95" i="2" s="1"/>
  <c r="CE103" i="1"/>
  <c r="CG103" i="2" s="1"/>
  <c r="CF86" i="1"/>
  <c r="CG95" i="1"/>
  <c r="CI95" i="2" s="1"/>
  <c r="BZ103" i="1"/>
  <c r="CB103" i="2" s="1"/>
  <c r="BR89" i="1"/>
  <c r="CB100" i="1"/>
  <c r="CD100" i="2" s="1"/>
  <c r="BY106" i="1"/>
  <c r="CA106" i="2" s="1"/>
  <c r="BZ89" i="1"/>
  <c r="BW102" i="1"/>
  <c r="BY102" i="2" s="1"/>
  <c r="BT85" i="1"/>
  <c r="BU94" i="1"/>
  <c r="BW94" i="2" s="1"/>
  <c r="CG102" i="1"/>
  <c r="CI102" i="2" s="1"/>
  <c r="CH85" i="1"/>
  <c r="CE96" i="1"/>
  <c r="CG96" i="2" s="1"/>
  <c r="BX104" i="1"/>
  <c r="BZ104" i="2" s="1"/>
  <c r="BR86" i="1"/>
  <c r="CJ95" i="1"/>
  <c r="CL95" i="2" s="1"/>
  <c r="CD103" i="1"/>
  <c r="CF103" i="2" s="1"/>
  <c r="CA88" i="1"/>
  <c r="BX99" i="1"/>
  <c r="BZ99" i="2" s="1"/>
  <c r="BY105" i="1"/>
  <c r="CA105" i="2" s="1"/>
  <c r="CC88" i="1"/>
  <c r="BV99" i="1"/>
  <c r="BX99" i="2" s="1"/>
  <c r="CJ92" i="1"/>
  <c r="CL92" i="2" s="1"/>
  <c r="CI101" i="1"/>
  <c r="CK101" i="2" s="1"/>
  <c r="BV85" i="1"/>
  <c r="BS96" i="1"/>
  <c r="BU96" i="2" s="1"/>
  <c r="CE104" i="1"/>
  <c r="CG104" i="2" s="1"/>
  <c r="CF87" i="1"/>
  <c r="CC96" i="1"/>
  <c r="CE96" i="2" s="1"/>
  <c r="BZ104" i="1"/>
  <c r="CB104" i="2" s="1"/>
  <c r="CA89" i="1"/>
  <c r="BT100" i="1"/>
  <c r="BV100" i="2" s="1"/>
  <c r="CJ106" i="1"/>
  <c r="CL106" i="2" s="1"/>
  <c r="CK89" i="1"/>
  <c r="CH100" i="1"/>
  <c r="CJ100" i="2" s="1"/>
  <c r="BT92" i="1"/>
  <c r="BV92" i="2" s="1"/>
  <c r="BU101" i="1"/>
  <c r="BW101" i="2" s="1"/>
  <c r="CJ84" i="1"/>
  <c r="CH92" i="1"/>
  <c r="CJ92" i="2" s="1"/>
  <c r="CA103" i="1"/>
  <c r="CC103" i="2" s="1"/>
  <c r="CE86" i="1"/>
  <c r="CF95" i="1"/>
  <c r="CH95" i="2" s="1"/>
  <c r="BU103" i="1"/>
  <c r="BW103" i="2" s="1"/>
  <c r="BZ86" i="1"/>
  <c r="BS99" i="1"/>
  <c r="BU99" i="2" s="1"/>
  <c r="BT105" i="1"/>
  <c r="BV105" i="2" s="1"/>
  <c r="BY89" i="1"/>
  <c r="BV100" i="1"/>
  <c r="BX100" i="2" s="1"/>
  <c r="BW85" i="1"/>
  <c r="CK94" i="1"/>
  <c r="CM94" i="2" s="1"/>
  <c r="CF102" i="1"/>
  <c r="CH102" i="2" s="1"/>
  <c r="CG85" i="1"/>
  <c r="CD94" i="1"/>
  <c r="CF94" i="2" s="1"/>
  <c r="BW104" i="1"/>
  <c r="BY104" i="2" s="1"/>
  <c r="BX87" i="1"/>
  <c r="BU96" i="1"/>
  <c r="BW96" i="2" s="1"/>
  <c r="CI104" i="1"/>
  <c r="CK104" i="2" s="1"/>
  <c r="CD86" i="1"/>
  <c r="BW99" i="1"/>
  <c r="BY99" i="2" s="1"/>
  <c r="BX105" i="1"/>
  <c r="BZ105" i="2" s="1"/>
  <c r="BY88" i="1"/>
  <c r="CG99" i="1"/>
  <c r="CI99" i="2" s="1"/>
  <c r="BR105" i="1"/>
  <c r="BT105" i="2" s="1"/>
  <c r="CI92" i="1"/>
  <c r="CK92" i="2" s="1"/>
  <c r="CE101" i="1"/>
  <c r="CG101" i="2" s="1"/>
  <c r="BY92" i="1"/>
  <c r="CA92" i="2" s="1"/>
  <c r="CD101" i="1"/>
  <c r="CF101" i="2" s="1"/>
  <c r="CE87" i="1"/>
  <c r="CB96" i="1"/>
  <c r="CD96" i="2" s="1"/>
  <c r="CC104" i="1"/>
  <c r="CE104" i="2" s="1"/>
  <c r="BZ87" i="1"/>
  <c r="BS100" i="1"/>
  <c r="BU100" i="2" s="1"/>
  <c r="CI106" i="1"/>
  <c r="CK106" i="2" s="1"/>
  <c r="CJ89" i="1"/>
  <c r="BR100" i="1"/>
  <c r="BT100" i="2" s="1"/>
  <c r="CD106" i="1"/>
  <c r="CF106" i="2" s="1"/>
  <c r="CA94" i="1"/>
  <c r="CC94" i="2" s="1"/>
  <c r="BX102" i="1"/>
  <c r="BZ102" i="2" s="1"/>
  <c r="CI84" i="1"/>
  <c r="CC92" i="1"/>
  <c r="CE92" i="2" s="1"/>
  <c r="CH101" i="1"/>
  <c r="CJ101" i="2" s="1"/>
  <c r="CA86" i="1"/>
  <c r="CB95" i="1"/>
  <c r="CD95" i="2" s="1"/>
  <c r="CK103" i="1"/>
  <c r="CM103" i="2" s="1"/>
  <c r="BU86" i="1"/>
  <c r="BZ95" i="1"/>
  <c r="CB95" i="2" s="1"/>
  <c r="CK105" i="1"/>
  <c r="CM105" i="2" s="1"/>
  <c r="BT88" i="1"/>
  <c r="CF99" i="1"/>
  <c r="CH99" i="2" s="1"/>
  <c r="CG105" i="1"/>
  <c r="CI105" i="2" s="1"/>
  <c r="CJ94" i="1"/>
  <c r="CL94" i="2" s="1"/>
  <c r="BR102" i="1"/>
  <c r="BT102" i="2" s="1"/>
  <c r="CF85" i="1"/>
  <c r="CG94" i="1"/>
  <c r="CI94" i="2" s="1"/>
  <c r="BZ102" i="1"/>
  <c r="CB102" i="2" s="1"/>
  <c r="BW87" i="1"/>
  <c r="BT96" i="1"/>
  <c r="BV96" i="2" s="1"/>
  <c r="BU104" i="1"/>
  <c r="BW104" i="2" s="1"/>
  <c r="CI87" i="1"/>
  <c r="CH96" i="1"/>
  <c r="CJ96" i="2" s="1"/>
  <c r="CE106" i="1"/>
  <c r="CG106" i="2" s="1"/>
  <c r="BX88" i="1"/>
  <c r="BR99" i="1"/>
  <c r="BT99" i="2" s="1"/>
  <c r="CJ105" i="1"/>
  <c r="CL105" i="2" s="1"/>
  <c r="BR88" i="1"/>
  <c r="BT88" i="2" s="1"/>
  <c r="CA101" i="1"/>
  <c r="CC101" i="2" s="1"/>
  <c r="CE84" i="1"/>
  <c r="CB92" i="1"/>
  <c r="CD92" i="2" s="1"/>
  <c r="CC101" i="1"/>
  <c r="CE101" i="2" s="1"/>
  <c r="BS95" i="1"/>
  <c r="BU95" i="2" s="1"/>
  <c r="CJ103" i="1"/>
  <c r="CL103" i="2" s="1"/>
  <c r="CC87" i="1"/>
  <c r="BV96" i="1"/>
  <c r="BX96" i="2" s="1"/>
  <c r="BS106" i="1"/>
  <c r="BU106" i="2" s="1"/>
  <c r="CI89" i="1"/>
  <c r="CF100" i="1"/>
  <c r="CH100" i="2" s="1"/>
  <c r="CC106" i="1"/>
  <c r="CE106" i="2" s="1"/>
  <c r="CD89" i="1"/>
  <c r="CA102" i="1"/>
  <c r="CC102" i="2" s="1"/>
  <c r="BX85" i="1"/>
  <c r="BY94" i="1"/>
  <c r="CA94" i="2" s="1"/>
  <c r="CK102" i="1"/>
  <c r="CM102" i="2" s="1"/>
  <c r="BW95" i="1"/>
  <c r="BY95" i="2" s="1"/>
  <c r="BT103" i="1"/>
  <c r="BV103" i="2" s="1"/>
  <c r="CK86" i="1"/>
  <c r="BV95" i="1"/>
  <c r="BX95" i="2" s="1"/>
  <c r="CH103" i="1"/>
  <c r="CJ103" i="2" s="1"/>
  <c r="CK88" i="1"/>
  <c r="CE99" i="1"/>
  <c r="CG99" i="2" s="1"/>
  <c r="CF105" i="1"/>
  <c r="CH105" i="2" s="1"/>
  <c r="CG88" i="1"/>
  <c r="BZ99" i="1"/>
  <c r="CB99" i="2" s="1"/>
  <c r="BR85" i="1"/>
  <c r="BT85" i="2" s="1"/>
  <c r="CB94" i="1"/>
  <c r="CD94" i="2" s="1"/>
  <c r="BY102" i="1"/>
  <c r="CA102" i="2" s="1"/>
  <c r="BZ85" i="1"/>
  <c r="BW96" i="1"/>
  <c r="BY96" i="2" s="1"/>
  <c r="CK104" i="1"/>
  <c r="CM104" i="2" s="1"/>
  <c r="BU87" i="1"/>
  <c r="CG96" i="1"/>
  <c r="CI96" i="2" s="1"/>
  <c r="CD104" i="1"/>
  <c r="CF104" i="2" s="1"/>
  <c r="CE89" i="1"/>
  <c r="BX100" i="1"/>
  <c r="BZ100" i="2" s="1"/>
  <c r="BU106" i="1"/>
  <c r="BW106" i="2" s="1"/>
  <c r="CJ88" i="1"/>
  <c r="CD99" i="1"/>
  <c r="CF99" i="2" s="1"/>
  <c r="BX92" i="1"/>
  <c r="BZ92" i="2" s="1"/>
  <c r="BY101" i="1"/>
  <c r="CA101" i="2" s="1"/>
  <c r="BV92" i="1"/>
  <c r="BX92" i="2" s="1"/>
  <c r="CI103" i="1"/>
  <c r="CK103" i="2" s="1"/>
  <c r="CJ86" i="1"/>
  <c r="CI95" i="1"/>
  <c r="CK95" i="2" s="1"/>
  <c r="BY103" i="1"/>
  <c r="CA103" i="2" s="1"/>
  <c r="BS89" i="1"/>
  <c r="CE100" i="1"/>
  <c r="CG100" i="2" s="1"/>
  <c r="CB106" i="1"/>
  <c r="CD106" i="2" s="1"/>
  <c r="CC89" i="1"/>
  <c r="BZ100" i="1"/>
  <c r="CB100" i="2" s="1"/>
  <c r="CA85" i="1"/>
  <c r="BT94" i="1"/>
  <c r="BV94" i="2" s="1"/>
  <c r="CJ102" i="1"/>
  <c r="CL102" i="2" s="1"/>
  <c r="CK85" i="1"/>
  <c r="CH94" i="1"/>
  <c r="CJ94" i="2" s="1"/>
  <c r="CA104" i="1"/>
  <c r="CC104" i="2" s="1"/>
  <c r="BT86" i="1"/>
  <c r="BU95" i="1"/>
  <c r="BW95" i="2" s="1"/>
  <c r="CC103" i="1"/>
  <c r="CE103" i="2" s="1"/>
  <c r="CH86" i="1"/>
  <c r="CA99" i="1"/>
  <c r="CC99" i="2" s="1"/>
  <c r="CB105" i="1"/>
  <c r="CD105" i="2" s="1"/>
  <c r="CF88" i="1"/>
  <c r="BU99" i="1"/>
  <c r="BW99" i="2" s="1"/>
  <c r="BZ105" i="1"/>
  <c r="CB105" i="2" s="1"/>
  <c r="BS92" i="1"/>
  <c r="BU92" i="2" s="1"/>
  <c r="BT101" i="1"/>
  <c r="BV101" i="2" s="1"/>
  <c r="BY85" i="1"/>
  <c r="BV94" i="1"/>
  <c r="BX94" i="2" s="1"/>
  <c r="CJ104" i="1"/>
  <c r="CL104" i="2" s="1"/>
  <c r="CK87" i="1"/>
  <c r="CF96" i="1"/>
  <c r="CH96" i="2" s="1"/>
  <c r="CG104" i="1"/>
  <c r="CI104" i="2" s="1"/>
  <c r="CD87" i="1"/>
  <c r="BW100" i="1"/>
  <c r="BY100" i="2" s="1"/>
  <c r="BT106" i="1"/>
  <c r="BV106" i="2" s="1"/>
  <c r="BU89" i="1"/>
  <c r="CI100" i="1"/>
  <c r="CK100" i="2" s="1"/>
  <c r="CH106" i="1"/>
  <c r="CJ106" i="2" s="1"/>
  <c r="BW92" i="1"/>
  <c r="BY92" i="2" s="1"/>
  <c r="BX101" i="1"/>
  <c r="BZ101" i="2" s="1"/>
  <c r="CG92" i="1"/>
  <c r="CI92" i="2" s="1"/>
  <c r="BR101" i="1"/>
  <c r="BT101" i="2" s="1"/>
  <c r="CI86" i="1"/>
  <c r="CE95" i="1"/>
  <c r="CG95" i="2" s="1"/>
  <c r="CB103" i="1"/>
  <c r="CD103" i="2" s="1"/>
  <c r="BY86" i="1"/>
  <c r="CD95" i="1"/>
  <c r="CF95" i="2" s="1"/>
  <c r="BS105" i="1"/>
  <c r="BU105" i="2" s="1"/>
  <c r="CB89" i="1"/>
  <c r="CC100" i="1"/>
  <c r="CE100" i="2" s="1"/>
  <c r="BV106" i="1"/>
  <c r="BX106" i="2" s="1"/>
  <c r="BS94" i="1"/>
  <c r="BU94" i="2" s="1"/>
  <c r="CI102" i="1"/>
  <c r="CK102" i="2" s="1"/>
  <c r="CJ85" i="1"/>
  <c r="BR94" i="1"/>
  <c r="CD102" i="1"/>
  <c r="CF102" i="2" s="1"/>
  <c r="CA87" i="1"/>
  <c r="BX96" i="1"/>
  <c r="BZ96" i="2" s="1"/>
  <c r="BY104" i="1"/>
  <c r="CA104" i="2" s="1"/>
  <c r="CC86" i="1"/>
  <c r="CH95" i="1"/>
  <c r="CJ95" i="2" s="1"/>
  <c r="BW105" i="1"/>
  <c r="BY105" i="2" s="1"/>
  <c r="CB88" i="1"/>
  <c r="CK99" i="1"/>
  <c r="CM99" i="2" s="1"/>
  <c r="BV105" i="1"/>
  <c r="BX105" i="2" s="1"/>
  <c r="BZ88" i="1"/>
  <c r="CK101" i="1"/>
  <c r="CM101" i="2" s="1"/>
  <c r="CF92" i="1"/>
  <c r="CH92" i="2" s="1"/>
  <c r="CG101" i="1"/>
  <c r="CI101" i="2" s="1"/>
  <c r="CJ87" i="1"/>
  <c r="BR96" i="1"/>
  <c r="CB104" i="1"/>
  <c r="CD104" i="2" s="1"/>
  <c r="CG87" i="1"/>
  <c r="BZ96" i="1"/>
  <c r="CB96" i="2" s="1"/>
  <c r="BW106" i="1"/>
  <c r="BY106" i="2" s="1"/>
  <c r="BT89" i="1"/>
  <c r="BU100" i="1"/>
  <c r="BW100" i="2" s="1"/>
  <c r="CG106" i="1"/>
  <c r="CI106" i="2" s="1"/>
  <c r="CH89" i="1"/>
  <c r="CE102" i="1"/>
  <c r="CG102" i="2" s="1"/>
  <c r="BR92" i="1"/>
  <c r="CJ101" i="1"/>
  <c r="CL101" i="2" s="1"/>
  <c r="CH84" i="1"/>
  <c r="CA95" i="1"/>
  <c r="CC95" i="2" s="1"/>
  <c r="BX103" i="1"/>
  <c r="BZ103" i="2" s="1"/>
  <c r="CB86" i="1"/>
  <c r="CC95" i="1"/>
  <c r="CE95" i="2" s="1"/>
  <c r="BV103" i="1"/>
  <c r="BX103" i="2" s="1"/>
  <c r="BS88" i="1"/>
  <c r="CJ99" i="1"/>
  <c r="CL99" i="2" s="1"/>
  <c r="CI105" i="1"/>
  <c r="CK105" i="2" s="1"/>
  <c r="BV89" i="1"/>
  <c r="BS102" i="1"/>
  <c r="BU102" i="2" s="1"/>
  <c r="CI85" i="1"/>
  <c r="CF94" i="1"/>
  <c r="CH94" i="2" s="1"/>
  <c r="CC102" i="1"/>
  <c r="CE102" i="2" s="1"/>
  <c r="CD85" i="1"/>
  <c r="CA96" i="1"/>
  <c r="CC96" i="2" s="1"/>
  <c r="BT104" i="1"/>
  <c r="BV104" i="2" s="1"/>
  <c r="BY87" i="1"/>
  <c r="CK96" i="1"/>
  <c r="CM96" i="2" s="1"/>
  <c r="CH104" i="1"/>
  <c r="CJ104" i="2" s="1"/>
  <c r="BW88" i="1"/>
  <c r="BT99" i="1"/>
  <c r="BV99" i="2" s="1"/>
  <c r="BU105" i="1"/>
  <c r="BW105" i="2" s="1"/>
  <c r="BV88" i="1"/>
  <c r="CH99" i="1"/>
  <c r="CJ99" i="2" s="1"/>
  <c r="CK84" i="1"/>
  <c r="CE92" i="1"/>
  <c r="CG92" i="2" s="1"/>
  <c r="CF101" i="1"/>
  <c r="CH101" i="2" s="1"/>
  <c r="BZ92" i="1"/>
  <c r="CB92" i="2" s="1"/>
  <c r="BS103" i="1"/>
  <c r="BU103" i="2" s="1"/>
  <c r="CB87" i="1"/>
  <c r="BY96" i="1"/>
  <c r="CA96" i="2" s="1"/>
  <c r="BV104" i="1"/>
  <c r="BX104" i="2" s="1"/>
  <c r="BW89" i="1"/>
  <c r="CK100" i="1"/>
  <c r="CM100" i="2" s="1"/>
  <c r="CF106" i="1"/>
  <c r="CH106" i="2" s="1"/>
  <c r="CG89" i="1"/>
  <c r="CD100" i="1"/>
  <c r="CF100" i="2" s="1"/>
  <c r="CE85" i="1"/>
  <c r="BX94" i="1"/>
  <c r="BZ94" i="2" s="1"/>
  <c r="BU102" i="1"/>
  <c r="BW102" i="2" s="1"/>
  <c r="CG84" i="1"/>
  <c r="CD92" i="1"/>
  <c r="CF92" i="2" s="1"/>
  <c r="BW103" i="1"/>
  <c r="BY103" i="2" s="1"/>
  <c r="BX86" i="1"/>
  <c r="BY95" i="1"/>
  <c r="CA95" i="2" s="1"/>
  <c r="CG103" i="1"/>
  <c r="CI103" i="2" s="1"/>
  <c r="BV86" i="1"/>
  <c r="CI99" i="1"/>
  <c r="CK99" i="2" s="1"/>
  <c r="CE105" i="1"/>
  <c r="CG105" i="2" s="1"/>
  <c r="CI88" i="1"/>
  <c r="BY99" i="1"/>
  <c r="CA99" i="2" s="1"/>
  <c r="CD105" i="1"/>
  <c r="CF105" i="2" s="1"/>
  <c r="AQ103" i="2"/>
  <c r="J89" i="3"/>
  <c r="AQ89" i="2" s="1"/>
  <c r="AQ98" i="2"/>
  <c r="M98" i="2" s="1"/>
  <c r="K98" i="3" s="1"/>
  <c r="AQ105" i="2"/>
  <c r="AQ101" i="2"/>
  <c r="M102" i="1"/>
  <c r="AQ102" i="2"/>
  <c r="AQ100" i="2"/>
  <c r="J85" i="3"/>
  <c r="AQ85" i="2" s="1"/>
  <c r="AQ99" i="2"/>
  <c r="AQ104" i="2"/>
  <c r="J86" i="3"/>
  <c r="AQ86" i="2" s="1"/>
  <c r="L108" i="1"/>
  <c r="J88" i="3"/>
  <c r="AQ88" i="2" s="1"/>
  <c r="J87" i="3"/>
  <c r="AQ87" i="2" s="1"/>
  <c r="M96" i="1" l="1"/>
  <c r="BT96" i="2"/>
  <c r="M94" i="1"/>
  <c r="N94" i="1" s="1"/>
  <c r="O94" i="1" s="1"/>
  <c r="P94" i="1" s="1"/>
  <c r="Q94" i="1" s="1"/>
  <c r="BT94" i="2"/>
  <c r="M95" i="1"/>
  <c r="N95" i="1" s="1"/>
  <c r="O95" i="1" s="1"/>
  <c r="P95" i="1" s="1"/>
  <c r="Q95" i="1" s="1"/>
  <c r="BT95" i="2"/>
  <c r="Q90" i="1"/>
  <c r="N90" i="3"/>
  <c r="AU90" i="2" s="1"/>
  <c r="Q90" i="2" s="1"/>
  <c r="M92" i="1"/>
  <c r="N92" i="1" s="1"/>
  <c r="O92" i="1" s="1"/>
  <c r="P92" i="1" s="1"/>
  <c r="Q92" i="1" s="1"/>
  <c r="BT92" i="2"/>
  <c r="Q91" i="1"/>
  <c r="N91" i="3"/>
  <c r="AU91" i="2" s="1"/>
  <c r="Q91" i="2" s="1"/>
  <c r="Q97" i="1"/>
  <c r="N97" i="3"/>
  <c r="AU97" i="2" s="1"/>
  <c r="Q97" i="2" s="1"/>
  <c r="Q93" i="1"/>
  <c r="N93" i="3"/>
  <c r="AU93" i="2" s="1"/>
  <c r="Q93" i="2" s="1"/>
  <c r="AQ95" i="2"/>
  <c r="AQ96" i="2"/>
  <c r="AQ92" i="2"/>
  <c r="AQ94" i="2"/>
  <c r="N96" i="1"/>
  <c r="O96" i="1" s="1"/>
  <c r="P96" i="1" s="1"/>
  <c r="Q96" i="1" s="1"/>
  <c r="L110" i="2"/>
  <c r="L203" i="2"/>
  <c r="L110" i="1"/>
  <c r="L204" i="1"/>
  <c r="J84" i="3"/>
  <c r="M103" i="1"/>
  <c r="M86" i="1"/>
  <c r="BE108" i="1"/>
  <c r="M105" i="1"/>
  <c r="N105" i="1" s="1"/>
  <c r="M88" i="1"/>
  <c r="N88" i="1" s="1"/>
  <c r="M104" i="1"/>
  <c r="N104" i="1" s="1"/>
  <c r="M99" i="1"/>
  <c r="M85" i="1"/>
  <c r="N85" i="1" s="1"/>
  <c r="M100" i="1"/>
  <c r="N100" i="1" s="1"/>
  <c r="BG108" i="1"/>
  <c r="BH108" i="1"/>
  <c r="BC108" i="1"/>
  <c r="BC109" i="1" s="1"/>
  <c r="BX84" i="1"/>
  <c r="AU108" i="1"/>
  <c r="AU109" i="1" s="1"/>
  <c r="BY84" i="1"/>
  <c r="AV108" i="1"/>
  <c r="AV109" i="1" s="1"/>
  <c r="CD84" i="1"/>
  <c r="BA108" i="1"/>
  <c r="BA109" i="1" s="1"/>
  <c r="BS84" i="1"/>
  <c r="CB84" i="1"/>
  <c r="AY108" i="1"/>
  <c r="AY109" i="1" s="1"/>
  <c r="CC84" i="1"/>
  <c r="AZ108" i="1"/>
  <c r="AZ109" i="1" s="1"/>
  <c r="BV84" i="1"/>
  <c r="AS108" i="1"/>
  <c r="AS109" i="1" s="1"/>
  <c r="BT84" i="1"/>
  <c r="AQ108" i="1"/>
  <c r="AQ109" i="1" s="1"/>
  <c r="BU84" i="1"/>
  <c r="AR108" i="1"/>
  <c r="AR109" i="1" s="1"/>
  <c r="BZ84" i="1"/>
  <c r="AW108" i="1"/>
  <c r="AW109" i="1" s="1"/>
  <c r="BW84" i="1"/>
  <c r="AT108" i="1"/>
  <c r="AT109" i="1" s="1"/>
  <c r="CA84" i="1"/>
  <c r="AX108" i="1"/>
  <c r="AX109" i="1" s="1"/>
  <c r="BR84" i="1"/>
  <c r="BT84" i="2" s="1"/>
  <c r="M85" i="2"/>
  <c r="M100" i="2"/>
  <c r="K100" i="3" s="1"/>
  <c r="M101" i="1"/>
  <c r="N101" i="1" s="1"/>
  <c r="BU86" i="2"/>
  <c r="M88" i="2"/>
  <c r="BT89" i="2"/>
  <c r="BB108" i="1"/>
  <c r="BB109" i="1" s="1"/>
  <c r="BT87" i="2"/>
  <c r="M87" i="2" s="1"/>
  <c r="M106" i="1"/>
  <c r="BT86" i="2"/>
  <c r="BF108" i="1"/>
  <c r="BF109" i="1" s="1"/>
  <c r="BD108" i="1"/>
  <c r="BD109" i="1" s="1"/>
  <c r="M89" i="1"/>
  <c r="M87" i="1"/>
  <c r="AQ84" i="2" l="1"/>
  <c r="M84" i="2" s="1"/>
  <c r="J108" i="3"/>
  <c r="BG204" i="1"/>
  <c r="BG109" i="1"/>
  <c r="BH204" i="1"/>
  <c r="BH109" i="1"/>
  <c r="BE204" i="1"/>
  <c r="BE109" i="1"/>
  <c r="C93" i="2"/>
  <c r="C90" i="2"/>
  <c r="R95" i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R94" i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C97" i="2"/>
  <c r="C91" i="2"/>
  <c r="R96" i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R92" i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M92" i="2"/>
  <c r="K92" i="3" s="1"/>
  <c r="M95" i="2"/>
  <c r="K95" i="3" s="1"/>
  <c r="R97" i="1"/>
  <c r="C97" i="1"/>
  <c r="O97" i="3"/>
  <c r="AV97" i="2" s="1"/>
  <c r="R97" i="2" s="1"/>
  <c r="M94" i="2"/>
  <c r="K94" i="3" s="1"/>
  <c r="R93" i="1"/>
  <c r="C93" i="1"/>
  <c r="O93" i="3"/>
  <c r="AV93" i="2" s="1"/>
  <c r="R93" i="2" s="1"/>
  <c r="R91" i="1"/>
  <c r="O91" i="3"/>
  <c r="AV91" i="2" s="1"/>
  <c r="R91" i="2" s="1"/>
  <c r="C91" i="1"/>
  <c r="M96" i="2"/>
  <c r="K96" i="3" s="1"/>
  <c r="R90" i="1"/>
  <c r="O90" i="3"/>
  <c r="AV90" i="2" s="1"/>
  <c r="R90" i="2" s="1"/>
  <c r="C90" i="1"/>
  <c r="C96" i="1"/>
  <c r="C95" i="1"/>
  <c r="C92" i="1"/>
  <c r="C94" i="1"/>
  <c r="BB204" i="1"/>
  <c r="AR204" i="1"/>
  <c r="AY204" i="1"/>
  <c r="AU204" i="1"/>
  <c r="BF204" i="1"/>
  <c r="AO204" i="1"/>
  <c r="AT204" i="1"/>
  <c r="AS204" i="1"/>
  <c r="BA204" i="1"/>
  <c r="BD204" i="1"/>
  <c r="AX204" i="1"/>
  <c r="AW204" i="1"/>
  <c r="AQ204" i="1"/>
  <c r="AZ204" i="1"/>
  <c r="AP204" i="1"/>
  <c r="AV204" i="1"/>
  <c r="BC204" i="1"/>
  <c r="M105" i="2"/>
  <c r="M101" i="2"/>
  <c r="BR108" i="1"/>
  <c r="BR204" i="1" s="1"/>
  <c r="K85" i="3"/>
  <c r="AR85" i="2" s="1"/>
  <c r="M104" i="2"/>
  <c r="K88" i="3"/>
  <c r="AR88" i="2" s="1"/>
  <c r="M84" i="1"/>
  <c r="N84" i="1" s="1"/>
  <c r="O84" i="1" s="1"/>
  <c r="N86" i="1"/>
  <c r="BV85" i="2"/>
  <c r="K87" i="3"/>
  <c r="AR87" i="2" s="1"/>
  <c r="N87" i="1"/>
  <c r="N89" i="1"/>
  <c r="N106" i="1"/>
  <c r="N103" i="1"/>
  <c r="BV88" i="2"/>
  <c r="N102" i="1"/>
  <c r="M99" i="2"/>
  <c r="K99" i="3" s="1"/>
  <c r="AR99" i="2" s="1"/>
  <c r="BT108" i="2"/>
  <c r="BT203" i="2" s="1"/>
  <c r="BU85" i="2"/>
  <c r="BU84" i="2"/>
  <c r="N99" i="1"/>
  <c r="M102" i="2"/>
  <c r="K102" i="3" s="1"/>
  <c r="BU88" i="2"/>
  <c r="M86" i="2"/>
  <c r="M103" i="2"/>
  <c r="K103" i="3" s="1"/>
  <c r="M106" i="2"/>
  <c r="K106" i="3" s="1"/>
  <c r="AR106" i="2" s="1"/>
  <c r="M89" i="2"/>
  <c r="K105" i="3" l="1"/>
  <c r="AR100" i="2"/>
  <c r="N100" i="2" s="1"/>
  <c r="L100" i="3" s="1"/>
  <c r="K101" i="3"/>
  <c r="AR101" i="2" s="1"/>
  <c r="N101" i="2" s="1"/>
  <c r="L101" i="3" s="1"/>
  <c r="AR103" i="2"/>
  <c r="K104" i="3"/>
  <c r="AR104" i="2" s="1"/>
  <c r="N104" i="2" s="1"/>
  <c r="S90" i="1"/>
  <c r="P90" i="3"/>
  <c r="AW90" i="2" s="1"/>
  <c r="S90" i="2" s="1"/>
  <c r="S91" i="1"/>
  <c r="P91" i="3"/>
  <c r="AW91" i="2" s="1"/>
  <c r="S91" i="2" s="1"/>
  <c r="S93" i="1"/>
  <c r="P93" i="3"/>
  <c r="AW93" i="2" s="1"/>
  <c r="S93" i="2" s="1"/>
  <c r="S97" i="1"/>
  <c r="P97" i="3"/>
  <c r="AW97" i="2" s="1"/>
  <c r="S97" i="2" s="1"/>
  <c r="J196" i="3"/>
  <c r="AQ107" i="2"/>
  <c r="D95" i="1"/>
  <c r="D92" i="1"/>
  <c r="D94" i="1"/>
  <c r="D96" i="1"/>
  <c r="M108" i="1"/>
  <c r="DX203" i="2"/>
  <c r="O86" i="1"/>
  <c r="BW86" i="2" s="1"/>
  <c r="O85" i="1"/>
  <c r="BV87" i="2"/>
  <c r="AR102" i="2"/>
  <c r="O99" i="1"/>
  <c r="AR98" i="2"/>
  <c r="N98" i="2" s="1"/>
  <c r="L98" i="3" s="1"/>
  <c r="O101" i="1"/>
  <c r="O88" i="1"/>
  <c r="BU89" i="2"/>
  <c r="DY203" i="2" s="1"/>
  <c r="O100" i="1"/>
  <c r="BV86" i="2"/>
  <c r="BU87" i="2"/>
  <c r="O105" i="1"/>
  <c r="O104" i="1"/>
  <c r="N85" i="2"/>
  <c r="BS108" i="1"/>
  <c r="BS204" i="1" s="1"/>
  <c r="N88" i="2"/>
  <c r="AR105" i="2"/>
  <c r="N105" i="2" s="1"/>
  <c r="L105" i="3" s="1"/>
  <c r="BV89" i="2"/>
  <c r="BV84" i="2"/>
  <c r="K86" i="3"/>
  <c r="AR86" i="2" s="1"/>
  <c r="O102" i="1"/>
  <c r="O103" i="1"/>
  <c r="K84" i="3"/>
  <c r="AR84" i="2" s="1"/>
  <c r="K89" i="3"/>
  <c r="AR89" i="2" s="1"/>
  <c r="L104" i="3" l="1"/>
  <c r="M107" i="2"/>
  <c r="K107" i="3" s="1"/>
  <c r="K108" i="3" s="1"/>
  <c r="T97" i="1"/>
  <c r="Q97" i="3"/>
  <c r="AX97" i="2" s="1"/>
  <c r="T97" i="2" s="1"/>
  <c r="T91" i="1"/>
  <c r="Q91" i="3"/>
  <c r="AX91" i="2" s="1"/>
  <c r="T91" i="2" s="1"/>
  <c r="T93" i="1"/>
  <c r="Q93" i="3"/>
  <c r="AX93" i="2" s="1"/>
  <c r="T93" i="2" s="1"/>
  <c r="T90" i="1"/>
  <c r="Q90" i="3"/>
  <c r="AX90" i="2" s="1"/>
  <c r="T90" i="2" s="1"/>
  <c r="AR96" i="2"/>
  <c r="N96" i="2" s="1"/>
  <c r="L96" i="3" s="1"/>
  <c r="AR94" i="2"/>
  <c r="N94" i="2" s="1"/>
  <c r="L94" i="3" s="1"/>
  <c r="AQ108" i="2"/>
  <c r="AQ203" i="2" s="1"/>
  <c r="AR92" i="2"/>
  <c r="N92" i="2" s="1"/>
  <c r="L92" i="3" s="1"/>
  <c r="AR95" i="2"/>
  <c r="N95" i="2" s="1"/>
  <c r="L95" i="3" s="1"/>
  <c r="M110" i="1"/>
  <c r="M204" i="1"/>
  <c r="N102" i="2"/>
  <c r="N106" i="2"/>
  <c r="N103" i="2"/>
  <c r="N99" i="2"/>
  <c r="N86" i="2"/>
  <c r="L86" i="3" s="1"/>
  <c r="AS86" i="2" s="1"/>
  <c r="P85" i="1"/>
  <c r="BX85" i="2" s="1"/>
  <c r="P86" i="1"/>
  <c r="Q86" i="1" s="1"/>
  <c r="O87" i="1"/>
  <c r="N89" i="2"/>
  <c r="L89" i="3" s="1"/>
  <c r="AS89" i="2" s="1"/>
  <c r="BU108" i="2"/>
  <c r="BU203" i="2" s="1"/>
  <c r="L85" i="3"/>
  <c r="P104" i="1"/>
  <c r="L88" i="3"/>
  <c r="AS88" i="2" s="1"/>
  <c r="P105" i="1"/>
  <c r="P100" i="1"/>
  <c r="BW84" i="2"/>
  <c r="BW85" i="2"/>
  <c r="N87" i="2"/>
  <c r="O106" i="1"/>
  <c r="AS104" i="2"/>
  <c r="O104" i="2" s="1"/>
  <c r="P84" i="1"/>
  <c r="AS100" i="2"/>
  <c r="O89" i="1"/>
  <c r="P101" i="1"/>
  <c r="N108" i="1"/>
  <c r="M104" i="3" l="1"/>
  <c r="AS101" i="2"/>
  <c r="O101" i="2" s="1"/>
  <c r="L102" i="3"/>
  <c r="AS102" i="2" s="1"/>
  <c r="O102" i="2" s="1"/>
  <c r="M102" i="3" s="1"/>
  <c r="AS98" i="2"/>
  <c r="O98" i="2" s="1"/>
  <c r="M98" i="3" s="1"/>
  <c r="L99" i="3"/>
  <c r="AS99" i="2" s="1"/>
  <c r="O99" i="2" s="1"/>
  <c r="AS105" i="2"/>
  <c r="O105" i="2" s="1"/>
  <c r="L106" i="3"/>
  <c r="AS106" i="2" s="1"/>
  <c r="O106" i="2" s="1"/>
  <c r="L103" i="3"/>
  <c r="AS103" i="2" s="1"/>
  <c r="O103" i="2" s="1"/>
  <c r="M108" i="2"/>
  <c r="U90" i="1"/>
  <c r="R90" i="3"/>
  <c r="AY90" i="2" s="1"/>
  <c r="U90" i="2" s="1"/>
  <c r="U91" i="1"/>
  <c r="R91" i="3"/>
  <c r="AY91" i="2" s="1"/>
  <c r="U91" i="2" s="1"/>
  <c r="U93" i="1"/>
  <c r="R93" i="3"/>
  <c r="AY93" i="2" s="1"/>
  <c r="U93" i="2" s="1"/>
  <c r="U97" i="1"/>
  <c r="R97" i="3"/>
  <c r="AY97" i="2" s="1"/>
  <c r="U97" i="2" s="1"/>
  <c r="AS95" i="2"/>
  <c r="O95" i="2" s="1"/>
  <c r="M95" i="3" s="1"/>
  <c r="AS92" i="2"/>
  <c r="O92" i="2" s="1"/>
  <c r="M92" i="3" s="1"/>
  <c r="AS94" i="2"/>
  <c r="O94" i="2" s="1"/>
  <c r="M94" i="3" s="1"/>
  <c r="AS96" i="2"/>
  <c r="O96" i="2" s="1"/>
  <c r="M96" i="3" s="1"/>
  <c r="K196" i="3"/>
  <c r="AR107" i="2"/>
  <c r="N107" i="2" s="1"/>
  <c r="L107" i="3" s="1"/>
  <c r="N110" i="1"/>
  <c r="N204" i="1"/>
  <c r="AS85" i="2"/>
  <c r="O85" i="2" s="1"/>
  <c r="M85" i="3" s="1"/>
  <c r="O100" i="2"/>
  <c r="O88" i="2"/>
  <c r="M88" i="3" s="1"/>
  <c r="AT88" i="2" s="1"/>
  <c r="O89" i="2"/>
  <c r="M89" i="3" s="1"/>
  <c r="AT89" i="2" s="1"/>
  <c r="O86" i="2"/>
  <c r="M86" i="3" s="1"/>
  <c r="AT86" i="2" s="1"/>
  <c r="DZ108" i="2"/>
  <c r="DZ203" i="2" s="1"/>
  <c r="P87" i="1"/>
  <c r="BX87" i="2" s="1"/>
  <c r="Q85" i="1"/>
  <c r="P103" i="1"/>
  <c r="P102" i="1"/>
  <c r="BY86" i="2"/>
  <c r="C86" i="1"/>
  <c r="P106" i="1"/>
  <c r="BW88" i="2"/>
  <c r="P99" i="1"/>
  <c r="N84" i="2"/>
  <c r="BX86" i="2"/>
  <c r="P88" i="1"/>
  <c r="L87" i="3"/>
  <c r="AS87" i="2" s="1"/>
  <c r="BT108" i="1"/>
  <c r="BT204" i="1" s="1"/>
  <c r="BW87" i="2"/>
  <c r="P89" i="1"/>
  <c r="Q84" i="1"/>
  <c r="M106" i="3" l="1"/>
  <c r="AT106" i="2" s="1"/>
  <c r="AT104" i="2"/>
  <c r="P104" i="2" s="1"/>
  <c r="N104" i="3" s="1"/>
  <c r="M105" i="3"/>
  <c r="AT105" i="2" s="1"/>
  <c r="P105" i="2" s="1"/>
  <c r="M101" i="3"/>
  <c r="AT101" i="2" s="1"/>
  <c r="P101" i="2" s="1"/>
  <c r="AT102" i="2"/>
  <c r="M103" i="3"/>
  <c r="AT103" i="2" s="1"/>
  <c r="P103" i="2" s="1"/>
  <c r="AT98" i="2"/>
  <c r="P98" i="2" s="1"/>
  <c r="N98" i="3" s="1"/>
  <c r="M99" i="3"/>
  <c r="AT99" i="2" s="1"/>
  <c r="P99" i="2" s="1"/>
  <c r="M100" i="3"/>
  <c r="AT100" i="2" s="1"/>
  <c r="P100" i="2" s="1"/>
  <c r="N100" i="3" s="1"/>
  <c r="M203" i="2"/>
  <c r="M110" i="2"/>
  <c r="V97" i="1"/>
  <c r="S97" i="3"/>
  <c r="AZ97" i="2" s="1"/>
  <c r="V97" i="2" s="1"/>
  <c r="V91" i="1"/>
  <c r="S91" i="3"/>
  <c r="AZ91" i="2" s="1"/>
  <c r="V91" i="2" s="1"/>
  <c r="V93" i="1"/>
  <c r="S93" i="3"/>
  <c r="AZ93" i="2" s="1"/>
  <c r="V93" i="2" s="1"/>
  <c r="V90" i="1"/>
  <c r="S90" i="3"/>
  <c r="AZ90" i="2" s="1"/>
  <c r="V90" i="2" s="1"/>
  <c r="AT95" i="2"/>
  <c r="P95" i="2" s="1"/>
  <c r="N95" i="3" s="1"/>
  <c r="AT96" i="2"/>
  <c r="P96" i="2" s="1"/>
  <c r="N96" i="3" s="1"/>
  <c r="AT92" i="2"/>
  <c r="P92" i="2" s="1"/>
  <c r="N92" i="3" s="1"/>
  <c r="AR108" i="2"/>
  <c r="AR203" i="2" s="1"/>
  <c r="AT85" i="2"/>
  <c r="P85" i="2" s="1"/>
  <c r="N85" i="3" s="1"/>
  <c r="P86" i="2"/>
  <c r="N86" i="3" s="1"/>
  <c r="AU86" i="2" s="1"/>
  <c r="O87" i="2"/>
  <c r="M87" i="3" s="1"/>
  <c r="AT87" i="2" s="1"/>
  <c r="Q103" i="1"/>
  <c r="Q102" i="1"/>
  <c r="C85" i="1"/>
  <c r="BY85" i="2"/>
  <c r="Q104" i="1"/>
  <c r="R86" i="1"/>
  <c r="Q105" i="1"/>
  <c r="Q87" i="1"/>
  <c r="Q101" i="1"/>
  <c r="P88" i="2"/>
  <c r="N88" i="3" s="1"/>
  <c r="AU88" i="2" s="1"/>
  <c r="C84" i="1"/>
  <c r="BW89" i="2"/>
  <c r="Q100" i="1"/>
  <c r="BX84" i="2"/>
  <c r="BX89" i="2"/>
  <c r="Q88" i="1"/>
  <c r="O108" i="1"/>
  <c r="N108" i="2"/>
  <c r="L84" i="3"/>
  <c r="AS84" i="2" s="1"/>
  <c r="Q99" i="1"/>
  <c r="BV108" i="2"/>
  <c r="BV203" i="2" s="1"/>
  <c r="L108" i="3" l="1"/>
  <c r="AU104" i="2"/>
  <c r="N105" i="3"/>
  <c r="N103" i="3"/>
  <c r="AU103" i="2" s="1"/>
  <c r="Q103" i="2" s="1"/>
  <c r="AU98" i="2"/>
  <c r="Q98" i="2" s="1"/>
  <c r="N99" i="3"/>
  <c r="AU99" i="2" s="1"/>
  <c r="AU100" i="2"/>
  <c r="N101" i="3"/>
  <c r="C103" i="1"/>
  <c r="C87" i="1"/>
  <c r="W97" i="1"/>
  <c r="T97" i="3"/>
  <c r="BA97" i="2" s="1"/>
  <c r="W97" i="2" s="1"/>
  <c r="W93" i="1"/>
  <c r="T93" i="3"/>
  <c r="BA93" i="2" s="1"/>
  <c r="W93" i="2" s="1"/>
  <c r="W90" i="1"/>
  <c r="T90" i="3"/>
  <c r="BA90" i="2" s="1"/>
  <c r="W90" i="2" s="1"/>
  <c r="W91" i="1"/>
  <c r="T91" i="3"/>
  <c r="BA91" i="2" s="1"/>
  <c r="W91" i="2" s="1"/>
  <c r="AU92" i="2"/>
  <c r="Q92" i="2" s="1"/>
  <c r="AU96" i="2"/>
  <c r="Q96" i="2" s="1"/>
  <c r="C98" i="2"/>
  <c r="N110" i="2"/>
  <c r="N203" i="2"/>
  <c r="O110" i="1"/>
  <c r="O204" i="1"/>
  <c r="AU85" i="2"/>
  <c r="Q85" i="2" s="1"/>
  <c r="Q86" i="2"/>
  <c r="P102" i="2"/>
  <c r="P87" i="2"/>
  <c r="N87" i="3" s="1"/>
  <c r="AU87" i="2" s="1"/>
  <c r="EA108" i="2"/>
  <c r="EA203" i="2" s="1"/>
  <c r="R85" i="1"/>
  <c r="C105" i="1"/>
  <c r="R105" i="1"/>
  <c r="C104" i="1"/>
  <c r="C102" i="1"/>
  <c r="C101" i="1"/>
  <c r="R102" i="1"/>
  <c r="R103" i="1"/>
  <c r="BY88" i="2"/>
  <c r="C88" i="1"/>
  <c r="C99" i="1"/>
  <c r="P108" i="1"/>
  <c r="Q106" i="1"/>
  <c r="BZ86" i="2"/>
  <c r="R101" i="1"/>
  <c r="Q89" i="1"/>
  <c r="P89" i="2"/>
  <c r="BY87" i="2"/>
  <c r="P106" i="2"/>
  <c r="N106" i="3" s="1"/>
  <c r="AU106" i="2" s="1"/>
  <c r="BX88" i="2"/>
  <c r="Q88" i="2" s="1"/>
  <c r="BZ85" i="2"/>
  <c r="BY84" i="2"/>
  <c r="R104" i="1"/>
  <c r="S86" i="1"/>
  <c r="C100" i="1"/>
  <c r="BU108" i="1"/>
  <c r="BU204" i="1" s="1"/>
  <c r="R87" i="1"/>
  <c r="R84" i="1"/>
  <c r="O103" i="3" l="1"/>
  <c r="O98" i="3"/>
  <c r="AU101" i="2"/>
  <c r="Q101" i="2" s="1"/>
  <c r="N102" i="3"/>
  <c r="AU102" i="2" s="1"/>
  <c r="Q102" i="2" s="1"/>
  <c r="X91" i="1"/>
  <c r="U91" i="3"/>
  <c r="BB91" i="2" s="1"/>
  <c r="X91" i="2" s="1"/>
  <c r="X93" i="1"/>
  <c r="U93" i="3"/>
  <c r="BB93" i="2" s="1"/>
  <c r="X93" i="2" s="1"/>
  <c r="X90" i="1"/>
  <c r="U90" i="3"/>
  <c r="BB90" i="2" s="1"/>
  <c r="X90" i="2" s="1"/>
  <c r="X97" i="1"/>
  <c r="U97" i="3"/>
  <c r="BB97" i="2" s="1"/>
  <c r="X97" i="2" s="1"/>
  <c r="C96" i="2"/>
  <c r="O96" i="3"/>
  <c r="C92" i="2"/>
  <c r="O92" i="3"/>
  <c r="L196" i="3"/>
  <c r="AS107" i="2"/>
  <c r="O107" i="2" s="1"/>
  <c r="M107" i="3" s="1"/>
  <c r="AT94" i="2"/>
  <c r="P94" i="2" s="1"/>
  <c r="N94" i="3" s="1"/>
  <c r="P110" i="1"/>
  <c r="P204" i="1"/>
  <c r="C85" i="2"/>
  <c r="O85" i="3"/>
  <c r="Q87" i="2"/>
  <c r="O86" i="3"/>
  <c r="AV86" i="2" s="1"/>
  <c r="C86" i="2"/>
  <c r="Q104" i="2"/>
  <c r="Q100" i="2"/>
  <c r="O88" i="3"/>
  <c r="AV88" i="2" s="1"/>
  <c r="R88" i="2" s="1"/>
  <c r="EB108" i="2"/>
  <c r="EB203" i="2" s="1"/>
  <c r="S102" i="1"/>
  <c r="C103" i="2"/>
  <c r="S105" i="1"/>
  <c r="BV108" i="1"/>
  <c r="BV204" i="1" s="1"/>
  <c r="S85" i="1"/>
  <c r="R100" i="1"/>
  <c r="BX108" i="2"/>
  <c r="BX203" i="2" s="1"/>
  <c r="T86" i="1"/>
  <c r="AU105" i="2"/>
  <c r="Q105" i="2" s="1"/>
  <c r="O84" i="2"/>
  <c r="R99" i="1"/>
  <c r="S87" i="1"/>
  <c r="CA85" i="2"/>
  <c r="BW108" i="2"/>
  <c r="BW203" i="2" s="1"/>
  <c r="R88" i="1"/>
  <c r="C88" i="2"/>
  <c r="N89" i="3"/>
  <c r="AU89" i="2" s="1"/>
  <c r="R89" i="1"/>
  <c r="C89" i="1"/>
  <c r="R106" i="1"/>
  <c r="C106" i="1"/>
  <c r="C101" i="2" l="1"/>
  <c r="O100" i="3"/>
  <c r="O102" i="3"/>
  <c r="AV102" i="2" s="1"/>
  <c r="O104" i="3"/>
  <c r="AV104" i="2" s="1"/>
  <c r="O101" i="3"/>
  <c r="AV101" i="2" s="1"/>
  <c r="R101" i="2" s="1"/>
  <c r="O105" i="3"/>
  <c r="Y97" i="1"/>
  <c r="V97" i="3"/>
  <c r="BC97" i="2" s="1"/>
  <c r="Y97" i="2" s="1"/>
  <c r="Y91" i="1"/>
  <c r="V91" i="3"/>
  <c r="BC91" i="2" s="1"/>
  <c r="Y91" i="2" s="1"/>
  <c r="Y93" i="1"/>
  <c r="V93" i="3"/>
  <c r="BC93" i="2" s="1"/>
  <c r="Y93" i="2" s="1"/>
  <c r="Y90" i="1"/>
  <c r="V90" i="3"/>
  <c r="BC90" i="2" s="1"/>
  <c r="Y90" i="2" s="1"/>
  <c r="AS108" i="2"/>
  <c r="AS203" i="2" s="1"/>
  <c r="AU94" i="2"/>
  <c r="Q94" i="2" s="1"/>
  <c r="AV100" i="2"/>
  <c r="R100" i="2" s="1"/>
  <c r="AV96" i="2"/>
  <c r="R96" i="2" s="1"/>
  <c r="P96" i="3" s="1"/>
  <c r="AU95" i="2"/>
  <c r="Q95" i="2" s="1"/>
  <c r="C105" i="2"/>
  <c r="AV85" i="2"/>
  <c r="R85" i="2" s="1"/>
  <c r="P85" i="3" s="1"/>
  <c r="C104" i="2"/>
  <c r="AV103" i="2"/>
  <c r="R103" i="2" s="1"/>
  <c r="O87" i="3"/>
  <c r="AV87" i="2" s="1"/>
  <c r="C87" i="2"/>
  <c r="R86" i="2"/>
  <c r="P86" i="3" s="1"/>
  <c r="AW86" i="2" s="1"/>
  <c r="C100" i="2"/>
  <c r="Q89" i="2"/>
  <c r="Q106" i="2"/>
  <c r="C102" i="2"/>
  <c r="Q99" i="2"/>
  <c r="S103" i="1"/>
  <c r="Q108" i="1"/>
  <c r="T105" i="1"/>
  <c r="S100" i="1"/>
  <c r="S101" i="1"/>
  <c r="BZ89" i="2"/>
  <c r="CA87" i="2"/>
  <c r="CB86" i="2"/>
  <c r="BW108" i="1"/>
  <c r="BW204" i="1" s="1"/>
  <c r="C108" i="1"/>
  <c r="C204" i="1" s="1"/>
  <c r="T85" i="1"/>
  <c r="S104" i="1"/>
  <c r="BZ84" i="2"/>
  <c r="CA86" i="2"/>
  <c r="T102" i="1"/>
  <c r="BY89" i="2"/>
  <c r="S84" i="1"/>
  <c r="O108" i="2"/>
  <c r="M84" i="3"/>
  <c r="AT84" i="2" s="1"/>
  <c r="P88" i="3"/>
  <c r="AW88" i="2" s="1"/>
  <c r="BZ88" i="2"/>
  <c r="BZ87" i="2"/>
  <c r="O99" i="3" l="1"/>
  <c r="AV99" i="2" s="1"/>
  <c r="O106" i="3"/>
  <c r="AV106" i="2" s="1"/>
  <c r="M108" i="3"/>
  <c r="P101" i="3"/>
  <c r="P103" i="3"/>
  <c r="P100" i="3"/>
  <c r="AW100" i="2" s="1"/>
  <c r="S100" i="2" s="1"/>
  <c r="C106" i="2"/>
  <c r="Z90" i="1"/>
  <c r="W90" i="3"/>
  <c r="BD90" i="2" s="1"/>
  <c r="Z90" i="2" s="1"/>
  <c r="Z93" i="1"/>
  <c r="W93" i="3"/>
  <c r="BD93" i="2" s="1"/>
  <c r="Z93" i="2" s="1"/>
  <c r="Z97" i="1"/>
  <c r="W97" i="3"/>
  <c r="BD97" i="2" s="1"/>
  <c r="Z97" i="2" s="1"/>
  <c r="Z91" i="1"/>
  <c r="W91" i="3"/>
  <c r="BD91" i="2" s="1"/>
  <c r="Z91" i="2" s="1"/>
  <c r="C94" i="2"/>
  <c r="O94" i="3"/>
  <c r="C95" i="2"/>
  <c r="O95" i="3"/>
  <c r="AV95" i="2" s="1"/>
  <c r="AW96" i="2"/>
  <c r="S96" i="2" s="1"/>
  <c r="Q96" i="3" s="1"/>
  <c r="AV92" i="2"/>
  <c r="R92" i="2" s="1"/>
  <c r="P92" i="3" s="1"/>
  <c r="O110" i="2"/>
  <c r="O203" i="2"/>
  <c r="Q110" i="1"/>
  <c r="Q204" i="1"/>
  <c r="AW85" i="2"/>
  <c r="S85" i="2" s="1"/>
  <c r="Q85" i="3" s="1"/>
  <c r="EC108" i="2"/>
  <c r="EC203" i="2" s="1"/>
  <c r="S86" i="2"/>
  <c r="Q86" i="3" s="1"/>
  <c r="AX86" i="2" s="1"/>
  <c r="AV105" i="2"/>
  <c r="R105" i="2" s="1"/>
  <c r="R102" i="2"/>
  <c r="R104" i="2"/>
  <c r="C89" i="2"/>
  <c r="O89" i="3"/>
  <c r="R87" i="2"/>
  <c r="P87" i="3" s="1"/>
  <c r="AW87" i="2" s="1"/>
  <c r="ED108" i="2"/>
  <c r="ED203" i="2" s="1"/>
  <c r="AV98" i="2"/>
  <c r="R98" i="2" s="1"/>
  <c r="P98" i="3" s="1"/>
  <c r="C99" i="2"/>
  <c r="T101" i="1"/>
  <c r="T103" i="1"/>
  <c r="U105" i="1"/>
  <c r="S88" i="2"/>
  <c r="S89" i="1"/>
  <c r="S99" i="1"/>
  <c r="T87" i="1"/>
  <c r="S88" i="1"/>
  <c r="CB85" i="2"/>
  <c r="U86" i="1"/>
  <c r="S106" i="1"/>
  <c r="Q100" i="3" l="1"/>
  <c r="AW103" i="2"/>
  <c r="S103" i="2" s="1"/>
  <c r="P104" i="3"/>
  <c r="AW104" i="2" s="1"/>
  <c r="S104" i="2" s="1"/>
  <c r="Q104" i="3" s="1"/>
  <c r="AW101" i="2"/>
  <c r="S101" i="2" s="1"/>
  <c r="P102" i="3"/>
  <c r="AW102" i="2" s="1"/>
  <c r="S102" i="2" s="1"/>
  <c r="P105" i="3"/>
  <c r="AA91" i="1"/>
  <c r="X91" i="3"/>
  <c r="BE91" i="2" s="1"/>
  <c r="AA91" i="2" s="1"/>
  <c r="AA97" i="1"/>
  <c r="X97" i="3"/>
  <c r="BE97" i="2" s="1"/>
  <c r="AA97" i="2" s="1"/>
  <c r="AA90" i="1"/>
  <c r="X90" i="3"/>
  <c r="BE90" i="2" s="1"/>
  <c r="AA90" i="2" s="1"/>
  <c r="AA93" i="1"/>
  <c r="X93" i="3"/>
  <c r="BE93" i="2" s="1"/>
  <c r="AA93" i="2" s="1"/>
  <c r="AW92" i="2"/>
  <c r="S92" i="2" s="1"/>
  <c r="Q92" i="3" s="1"/>
  <c r="AX96" i="2"/>
  <c r="T96" i="2" s="1"/>
  <c r="AV94" i="2"/>
  <c r="R94" i="2" s="1"/>
  <c r="M196" i="3"/>
  <c r="AT107" i="2"/>
  <c r="P107" i="2" s="1"/>
  <c r="N107" i="3" s="1"/>
  <c r="R106" i="2"/>
  <c r="P106" i="3" s="1"/>
  <c r="AW106" i="2" s="1"/>
  <c r="AX85" i="2"/>
  <c r="T85" i="2" s="1"/>
  <c r="AV89" i="2"/>
  <c r="R89" i="2" s="1"/>
  <c r="T86" i="2"/>
  <c r="R86" i="3" s="1"/>
  <c r="AY86" i="2" s="1"/>
  <c r="R99" i="2"/>
  <c r="P99" i="3" s="1"/>
  <c r="AW99" i="2" s="1"/>
  <c r="S87" i="2"/>
  <c r="Q87" i="3" s="1"/>
  <c r="AX87" i="2" s="1"/>
  <c r="T100" i="1"/>
  <c r="R108" i="1"/>
  <c r="R204" i="1" s="1"/>
  <c r="U101" i="1"/>
  <c r="U85" i="1"/>
  <c r="CC86" i="2"/>
  <c r="U102" i="1"/>
  <c r="CA89" i="2"/>
  <c r="V105" i="1"/>
  <c r="T104" i="1"/>
  <c r="P84" i="2"/>
  <c r="CA84" i="2"/>
  <c r="CB87" i="2"/>
  <c r="Q88" i="3"/>
  <c r="AX88" i="2" s="1"/>
  <c r="CA88" i="2"/>
  <c r="BY108" i="2"/>
  <c r="BY203" i="2" s="1"/>
  <c r="T84" i="1"/>
  <c r="Q103" i="3" l="1"/>
  <c r="Q102" i="3"/>
  <c r="AX102" i="2" s="1"/>
  <c r="T102" i="2" s="1"/>
  <c r="R102" i="3" s="1"/>
  <c r="AX100" i="2"/>
  <c r="T100" i="2" s="1"/>
  <c r="R100" i="3" s="1"/>
  <c r="Q101" i="3"/>
  <c r="AX101" i="2" s="1"/>
  <c r="T101" i="2" s="1"/>
  <c r="R101" i="3" s="1"/>
  <c r="AB93" i="1"/>
  <c r="Y93" i="3"/>
  <c r="BF93" i="2" s="1"/>
  <c r="AB93" i="2" s="1"/>
  <c r="AB97" i="1"/>
  <c r="Y97" i="3"/>
  <c r="BF97" i="2" s="1"/>
  <c r="AB97" i="2" s="1"/>
  <c r="AB90" i="1"/>
  <c r="Y90" i="3"/>
  <c r="BF90" i="2" s="1"/>
  <c r="AB90" i="2" s="1"/>
  <c r="AB91" i="1"/>
  <c r="Y91" i="3"/>
  <c r="BF91" i="2" s="1"/>
  <c r="AB91" i="2" s="1"/>
  <c r="P94" i="3"/>
  <c r="AW94" i="2" s="1"/>
  <c r="S94" i="2" s="1"/>
  <c r="Q94" i="3" s="1"/>
  <c r="R96" i="3"/>
  <c r="AY96" i="2" s="1"/>
  <c r="U96" i="2" s="1"/>
  <c r="S96" i="3" s="1"/>
  <c r="AT108" i="2"/>
  <c r="AT203" i="2" s="1"/>
  <c r="AX92" i="2"/>
  <c r="T92" i="2" s="1"/>
  <c r="R95" i="2"/>
  <c r="P95" i="3" s="1"/>
  <c r="R85" i="3"/>
  <c r="AY85" i="2" s="1"/>
  <c r="U85" i="2" s="1"/>
  <c r="S85" i="3" s="1"/>
  <c r="AZ85" i="2" s="1"/>
  <c r="P89" i="3"/>
  <c r="AW89" i="2" s="1"/>
  <c r="S89" i="2" s="1"/>
  <c r="Q89" i="3" s="1"/>
  <c r="AX89" i="2" s="1"/>
  <c r="U86" i="2"/>
  <c r="S86" i="3" s="1"/>
  <c r="AW98" i="2"/>
  <c r="S98" i="2" s="1"/>
  <c r="Q98" i="3" s="1"/>
  <c r="AX103" i="2"/>
  <c r="T103" i="2" s="1"/>
  <c r="T87" i="2"/>
  <c r="EE108" i="2"/>
  <c r="EE203" i="2" s="1"/>
  <c r="U100" i="1"/>
  <c r="U103" i="1"/>
  <c r="BX108" i="1"/>
  <c r="BX204" i="1" s="1"/>
  <c r="BZ108" i="2"/>
  <c r="BZ203" i="2" s="1"/>
  <c r="CC85" i="2"/>
  <c r="V86" i="1"/>
  <c r="CD86" i="2" s="1"/>
  <c r="T99" i="1"/>
  <c r="T88" i="2"/>
  <c r="U87" i="1"/>
  <c r="P108" i="2"/>
  <c r="N84" i="3"/>
  <c r="AU84" i="2" s="1"/>
  <c r="T106" i="1"/>
  <c r="T89" i="1"/>
  <c r="CA108" i="2"/>
  <c r="CA203" i="2" s="1"/>
  <c r="S108" i="1"/>
  <c r="S204" i="1" s="1"/>
  <c r="T88" i="1"/>
  <c r="V85" i="1"/>
  <c r="AY100" i="2" l="1"/>
  <c r="N108" i="3"/>
  <c r="AY102" i="2"/>
  <c r="R103" i="3"/>
  <c r="AC91" i="1"/>
  <c r="Z91" i="3"/>
  <c r="BG91" i="2" s="1"/>
  <c r="AC91" i="2" s="1"/>
  <c r="AC97" i="1"/>
  <c r="Z97" i="3"/>
  <c r="BG97" i="2" s="1"/>
  <c r="AC97" i="2" s="1"/>
  <c r="AC90" i="1"/>
  <c r="Z90" i="3"/>
  <c r="BG90" i="2" s="1"/>
  <c r="AC90" i="2" s="1"/>
  <c r="AC93" i="1"/>
  <c r="Z93" i="3"/>
  <c r="BG93" i="2" s="1"/>
  <c r="AC93" i="2" s="1"/>
  <c r="R92" i="3"/>
  <c r="AY92" i="2" s="1"/>
  <c r="U92" i="2" s="1"/>
  <c r="S92" i="3" s="1"/>
  <c r="S106" i="2"/>
  <c r="AW105" i="2"/>
  <c r="S105" i="2" s="1"/>
  <c r="Q105" i="3" s="1"/>
  <c r="P110" i="2"/>
  <c r="P203" i="2"/>
  <c r="S99" i="2"/>
  <c r="T89" i="2"/>
  <c r="R89" i="3" s="1"/>
  <c r="R87" i="3"/>
  <c r="AY87" i="2" s="1"/>
  <c r="U87" i="2" s="1"/>
  <c r="S87" i="3" s="1"/>
  <c r="AZ86" i="2"/>
  <c r="V86" i="2" s="1"/>
  <c r="T86" i="3" s="1"/>
  <c r="U100" i="2"/>
  <c r="V103" i="1"/>
  <c r="V85" i="2"/>
  <c r="T85" i="3" s="1"/>
  <c r="BA85" i="2" s="1"/>
  <c r="BY108" i="1"/>
  <c r="BY204" i="1" s="1"/>
  <c r="V102" i="1"/>
  <c r="U104" i="1"/>
  <c r="CD85" i="2"/>
  <c r="R88" i="3"/>
  <c r="AY88" i="2" s="1"/>
  <c r="CB88" i="2"/>
  <c r="CB84" i="2"/>
  <c r="CB89" i="2"/>
  <c r="CC87" i="2"/>
  <c r="V100" i="1"/>
  <c r="U84" i="1"/>
  <c r="W86" i="1"/>
  <c r="V101" i="1"/>
  <c r="W105" i="1"/>
  <c r="AX105" i="2" l="1"/>
  <c r="Q106" i="3"/>
  <c r="AX106" i="2" s="1"/>
  <c r="T106" i="2" s="1"/>
  <c r="S100" i="3"/>
  <c r="AX98" i="2"/>
  <c r="T98" i="2" s="1"/>
  <c r="R98" i="3" s="1"/>
  <c r="Q99" i="3"/>
  <c r="AX99" i="2" s="1"/>
  <c r="T99" i="2" s="1"/>
  <c r="AD93" i="1"/>
  <c r="AA93" i="3"/>
  <c r="BH93" i="2" s="1"/>
  <c r="AD93" i="2" s="1"/>
  <c r="AD97" i="1"/>
  <c r="AA97" i="3"/>
  <c r="BH97" i="2" s="1"/>
  <c r="AD97" i="2" s="1"/>
  <c r="AD90" i="1"/>
  <c r="AA90" i="3"/>
  <c r="BH90" i="2" s="1"/>
  <c r="AD90" i="2" s="1"/>
  <c r="AD91" i="1"/>
  <c r="AA91" i="3"/>
  <c r="BH91" i="2" s="1"/>
  <c r="AD91" i="2" s="1"/>
  <c r="AW95" i="2"/>
  <c r="S95" i="2" s="1"/>
  <c r="Q95" i="3" s="1"/>
  <c r="AZ96" i="2"/>
  <c r="AX104" i="2"/>
  <c r="T104" i="2" s="1"/>
  <c r="R104" i="3" s="1"/>
  <c r="T105" i="2"/>
  <c r="R105" i="3" s="1"/>
  <c r="N196" i="3"/>
  <c r="AU107" i="2"/>
  <c r="Q107" i="2" s="1"/>
  <c r="AX94" i="2"/>
  <c r="T94" i="2" s="1"/>
  <c r="U102" i="2"/>
  <c r="AY101" i="2"/>
  <c r="BA86" i="2"/>
  <c r="W86" i="2" s="1"/>
  <c r="U86" i="3" s="1"/>
  <c r="EF108" i="2"/>
  <c r="EF203" i="2" s="1"/>
  <c r="W85" i="2"/>
  <c r="U106" i="1"/>
  <c r="U99" i="1"/>
  <c r="U89" i="1"/>
  <c r="CC89" i="2" s="1"/>
  <c r="U88" i="1"/>
  <c r="W85" i="1"/>
  <c r="CE85" i="2" s="1"/>
  <c r="T108" i="1"/>
  <c r="T204" i="1" s="1"/>
  <c r="U88" i="2"/>
  <c r="Q84" i="2"/>
  <c r="W102" i="1"/>
  <c r="V84" i="1"/>
  <c r="V87" i="1"/>
  <c r="AZ87" i="2" s="1"/>
  <c r="V87" i="2" s="1"/>
  <c r="AZ92" i="2"/>
  <c r="CB108" i="2"/>
  <c r="CB203" i="2" s="1"/>
  <c r="W103" i="1"/>
  <c r="CE86" i="2"/>
  <c r="O107" i="3" l="1"/>
  <c r="AY105" i="2"/>
  <c r="U105" i="2" s="1"/>
  <c r="S105" i="3" s="1"/>
  <c r="AZ105" i="2" s="1"/>
  <c r="R106" i="3"/>
  <c r="AY106" i="2" s="1"/>
  <c r="U106" i="2" s="1"/>
  <c r="S106" i="3" s="1"/>
  <c r="AZ106" i="2" s="1"/>
  <c r="S102" i="3"/>
  <c r="AY98" i="2"/>
  <c r="U98" i="2" s="1"/>
  <c r="S98" i="3" s="1"/>
  <c r="R99" i="3"/>
  <c r="AY99" i="2" s="1"/>
  <c r="U99" i="2" s="1"/>
  <c r="AE91" i="1"/>
  <c r="AB91" i="3"/>
  <c r="BI91" i="2" s="1"/>
  <c r="AE91" i="2" s="1"/>
  <c r="AE97" i="1"/>
  <c r="AB97" i="3"/>
  <c r="BI97" i="2" s="1"/>
  <c r="AE97" i="2" s="1"/>
  <c r="AE90" i="1"/>
  <c r="AB90" i="3"/>
  <c r="BI90" i="2" s="1"/>
  <c r="AE90" i="2" s="1"/>
  <c r="AE93" i="1"/>
  <c r="AB93" i="3"/>
  <c r="BI93" i="2" s="1"/>
  <c r="AE93" i="2" s="1"/>
  <c r="R94" i="3"/>
  <c r="AY94" i="2" s="1"/>
  <c r="U94" i="2" s="1"/>
  <c r="S94" i="3" s="1"/>
  <c r="AU108" i="2"/>
  <c r="AU203" i="2" s="1"/>
  <c r="AX95" i="2"/>
  <c r="T95" i="2" s="1"/>
  <c r="R95" i="3" s="1"/>
  <c r="U101" i="2"/>
  <c r="S101" i="3" s="1"/>
  <c r="AZ101" i="2" s="1"/>
  <c r="C107" i="2"/>
  <c r="AY104" i="2"/>
  <c r="U104" i="2" s="1"/>
  <c r="AY103" i="2"/>
  <c r="V96" i="2"/>
  <c r="T96" i="3" s="1"/>
  <c r="AY89" i="2"/>
  <c r="U89" i="2" s="1"/>
  <c r="S89" i="3" s="1"/>
  <c r="U85" i="3"/>
  <c r="BB85" i="2" s="1"/>
  <c r="X85" i="2" s="1"/>
  <c r="CC88" i="2"/>
  <c r="X86" i="1"/>
  <c r="BB86" i="2" s="1"/>
  <c r="X86" i="2" s="1"/>
  <c r="V89" i="1"/>
  <c r="V88" i="1"/>
  <c r="W100" i="1"/>
  <c r="S88" i="3"/>
  <c r="AZ88" i="2" s="1"/>
  <c r="W84" i="1"/>
  <c r="W101" i="1"/>
  <c r="V99" i="1"/>
  <c r="CF86" i="2"/>
  <c r="CD87" i="2"/>
  <c r="T87" i="3"/>
  <c r="X85" i="1"/>
  <c r="V104" i="1"/>
  <c r="BZ108" i="1"/>
  <c r="BZ204" i="1" s="1"/>
  <c r="V92" i="2"/>
  <c r="T92" i="3" s="1"/>
  <c r="X105" i="1"/>
  <c r="EG108" i="2"/>
  <c r="EG203" i="2" s="1"/>
  <c r="V106" i="1"/>
  <c r="CC84" i="2"/>
  <c r="Q108" i="2"/>
  <c r="Q203" i="2" s="1"/>
  <c r="O84" i="3"/>
  <c r="AV84" i="2" s="1"/>
  <c r="C84" i="2"/>
  <c r="O108" i="3" l="1"/>
  <c r="S104" i="3"/>
  <c r="AZ104" i="2" s="1"/>
  <c r="V104" i="2" s="1"/>
  <c r="AZ98" i="2"/>
  <c r="S99" i="3"/>
  <c r="AZ99" i="2" s="1"/>
  <c r="V99" i="2" s="1"/>
  <c r="AF93" i="1"/>
  <c r="AC93" i="3"/>
  <c r="BJ93" i="2" s="1"/>
  <c r="BK93" i="2" s="1"/>
  <c r="AF97" i="1"/>
  <c r="AC97" i="3"/>
  <c r="BJ97" i="2" s="1"/>
  <c r="BK97" i="2" s="1"/>
  <c r="AF90" i="1"/>
  <c r="AC90" i="3"/>
  <c r="BJ90" i="2" s="1"/>
  <c r="BK90" i="2" s="1"/>
  <c r="AF91" i="1"/>
  <c r="AC91" i="3"/>
  <c r="BJ91" i="2" s="1"/>
  <c r="BK91" i="2" s="1"/>
  <c r="C108" i="2"/>
  <c r="C203" i="2" s="1"/>
  <c r="U103" i="2"/>
  <c r="S103" i="3" s="1"/>
  <c r="AZ103" i="2" s="1"/>
  <c r="BA96" i="2"/>
  <c r="W96" i="2" s="1"/>
  <c r="U96" i="3" s="1"/>
  <c r="AY95" i="2"/>
  <c r="U95" i="2" s="1"/>
  <c r="AZ100" i="2"/>
  <c r="V101" i="2"/>
  <c r="V98" i="2"/>
  <c r="T98" i="3" s="1"/>
  <c r="V105" i="2"/>
  <c r="T105" i="3" s="1"/>
  <c r="V106" i="2"/>
  <c r="AZ89" i="2"/>
  <c r="V89" i="2" s="1"/>
  <c r="T89" i="3" s="1"/>
  <c r="Q110" i="2"/>
  <c r="CD88" i="2"/>
  <c r="W89" i="1"/>
  <c r="U108" i="1"/>
  <c r="U204" i="1" s="1"/>
  <c r="V88" i="2"/>
  <c r="T88" i="3" s="1"/>
  <c r="CC108" i="2"/>
  <c r="CC203" i="2" s="1"/>
  <c r="X102" i="1"/>
  <c r="Y86" i="1"/>
  <c r="X100" i="1"/>
  <c r="CA108" i="1"/>
  <c r="CA204" i="1" s="1"/>
  <c r="X84" i="1"/>
  <c r="X103" i="1"/>
  <c r="W88" i="1"/>
  <c r="V85" i="3"/>
  <c r="BC85" i="2" s="1"/>
  <c r="CF85" i="2"/>
  <c r="W87" i="1"/>
  <c r="BA87" i="2" s="1"/>
  <c r="W87" i="2" s="1"/>
  <c r="V86" i="3"/>
  <c r="BA92" i="2"/>
  <c r="AZ94" i="2"/>
  <c r="CD84" i="2"/>
  <c r="BA98" i="2" l="1"/>
  <c r="W98" i="2" s="1"/>
  <c r="U98" i="3" s="1"/>
  <c r="T99" i="3"/>
  <c r="BA105" i="2"/>
  <c r="W105" i="2" s="1"/>
  <c r="U105" i="3" s="1"/>
  <c r="T106" i="3"/>
  <c r="BA106" i="2" s="1"/>
  <c r="T101" i="3"/>
  <c r="T104" i="3"/>
  <c r="AF97" i="2"/>
  <c r="AF93" i="2"/>
  <c r="AF90" i="2"/>
  <c r="D90" i="1"/>
  <c r="D93" i="1"/>
  <c r="D91" i="1"/>
  <c r="D97" i="1"/>
  <c r="AF91" i="2"/>
  <c r="S95" i="3"/>
  <c r="AZ95" i="2" s="1"/>
  <c r="V95" i="2" s="1"/>
  <c r="O196" i="3"/>
  <c r="AV107" i="2"/>
  <c r="R107" i="2" s="1"/>
  <c r="P107" i="3" s="1"/>
  <c r="V100" i="2"/>
  <c r="T100" i="3" s="1"/>
  <c r="BA100" i="2" s="1"/>
  <c r="AZ102" i="2"/>
  <c r="V103" i="2"/>
  <c r="T103" i="3" s="1"/>
  <c r="BA103" i="2" s="1"/>
  <c r="BA88" i="2"/>
  <c r="W88" i="2" s="1"/>
  <c r="U88" i="3" s="1"/>
  <c r="BA89" i="2"/>
  <c r="BC86" i="2"/>
  <c r="Y86" i="2" s="1"/>
  <c r="W86" i="3" s="1"/>
  <c r="CD89" i="2"/>
  <c r="CG86" i="2"/>
  <c r="Y85" i="2"/>
  <c r="Y102" i="1"/>
  <c r="Y84" i="1"/>
  <c r="W104" i="1"/>
  <c r="W92" i="2"/>
  <c r="U92" i="3" s="1"/>
  <c r="V108" i="1"/>
  <c r="V204" i="1" s="1"/>
  <c r="CE87" i="2"/>
  <c r="U87" i="3"/>
  <c r="R84" i="2"/>
  <c r="Z86" i="1"/>
  <c r="X101" i="1"/>
  <c r="CE84" i="2"/>
  <c r="Y85" i="1"/>
  <c r="CE88" i="2"/>
  <c r="CE89" i="2"/>
  <c r="Y105" i="1"/>
  <c r="Y100" i="1"/>
  <c r="W99" i="1"/>
  <c r="W106" i="1"/>
  <c r="AD97" i="3" l="1"/>
  <c r="W106" i="2"/>
  <c r="U106" i="3" s="1"/>
  <c r="BB106" i="2" s="1"/>
  <c r="D90" i="2"/>
  <c r="D93" i="2"/>
  <c r="D91" i="2"/>
  <c r="D97" i="2"/>
  <c r="AD93" i="3"/>
  <c r="AD90" i="3"/>
  <c r="BA104" i="2"/>
  <c r="W104" i="2" s="1"/>
  <c r="AD91" i="3"/>
  <c r="T95" i="3"/>
  <c r="BA95" i="2" s="1"/>
  <c r="AV108" i="2"/>
  <c r="AV203" i="2" s="1"/>
  <c r="BA99" i="2"/>
  <c r="W99" i="2" s="1"/>
  <c r="W100" i="2"/>
  <c r="U100" i="3" s="1"/>
  <c r="W103" i="2"/>
  <c r="U103" i="3" s="1"/>
  <c r="BB96" i="2"/>
  <c r="X96" i="2" s="1"/>
  <c r="V96" i="3" s="1"/>
  <c r="V102" i="2"/>
  <c r="T102" i="3" s="1"/>
  <c r="BA102" i="2" s="1"/>
  <c r="V94" i="2"/>
  <c r="T94" i="3" s="1"/>
  <c r="BD86" i="2"/>
  <c r="Z86" i="2" s="1"/>
  <c r="X86" i="3" s="1"/>
  <c r="EH108" i="2"/>
  <c r="EH203" i="2" s="1"/>
  <c r="CD108" i="2"/>
  <c r="CD203" i="2" s="1"/>
  <c r="CB108" i="1"/>
  <c r="CB204" i="1" s="1"/>
  <c r="Y103" i="1"/>
  <c r="X88" i="1"/>
  <c r="CF88" i="2" s="1"/>
  <c r="Z84" i="1"/>
  <c r="W85" i="3"/>
  <c r="BD85" i="2" s="1"/>
  <c r="CG85" i="2"/>
  <c r="CH86" i="2"/>
  <c r="BB105" i="2"/>
  <c r="X89" i="1"/>
  <c r="X87" i="1"/>
  <c r="BB87" i="2" s="1"/>
  <c r="X87" i="2" s="1"/>
  <c r="BB92" i="2"/>
  <c r="Z102" i="1"/>
  <c r="R108" i="2"/>
  <c r="R203" i="2" s="1"/>
  <c r="P84" i="3"/>
  <c r="AW84" i="2" s="1"/>
  <c r="CF84" i="2"/>
  <c r="P108" i="3" l="1"/>
  <c r="BB103" i="2"/>
  <c r="X103" i="2" s="1"/>
  <c r="U104" i="3"/>
  <c r="BB98" i="2"/>
  <c r="X98" i="2" s="1"/>
  <c r="V98" i="3" s="1"/>
  <c r="U99" i="3"/>
  <c r="BA101" i="2"/>
  <c r="W102" i="2"/>
  <c r="U102" i="3" s="1"/>
  <c r="BB102" i="2"/>
  <c r="X105" i="2"/>
  <c r="V105" i="3" s="1"/>
  <c r="BB88" i="2"/>
  <c r="X88" i="2" s="1"/>
  <c r="V88" i="3" s="1"/>
  <c r="EI108" i="2"/>
  <c r="EI203" i="2" s="1"/>
  <c r="W89" i="2"/>
  <c r="X106" i="1"/>
  <c r="Y88" i="1"/>
  <c r="X99" i="1"/>
  <c r="BC96" i="2"/>
  <c r="X104" i="1"/>
  <c r="Z100" i="1"/>
  <c r="AA86" i="1"/>
  <c r="BE86" i="2" s="1"/>
  <c r="AA86" i="2" s="1"/>
  <c r="W108" i="1"/>
  <c r="W204" i="1" s="1"/>
  <c r="Y101" i="1"/>
  <c r="Z103" i="1"/>
  <c r="Z105" i="1"/>
  <c r="V87" i="3"/>
  <c r="Z85" i="2"/>
  <c r="CF89" i="2"/>
  <c r="Z85" i="1"/>
  <c r="CG84" i="2"/>
  <c r="BB99" i="2" l="1"/>
  <c r="X99" i="2" s="1"/>
  <c r="V103" i="3"/>
  <c r="BB104" i="2"/>
  <c r="X104" i="2" s="1"/>
  <c r="W101" i="2"/>
  <c r="U101" i="3" s="1"/>
  <c r="BB101" i="2" s="1"/>
  <c r="P196" i="3"/>
  <c r="AW107" i="2"/>
  <c r="S107" i="2" s="1"/>
  <c r="Q107" i="3" s="1"/>
  <c r="BA94" i="2"/>
  <c r="W94" i="2" s="1"/>
  <c r="X102" i="2"/>
  <c r="V102" i="3" s="1"/>
  <c r="BC102" i="2" s="1"/>
  <c r="W95" i="2"/>
  <c r="X106" i="2"/>
  <c r="BC88" i="2"/>
  <c r="Y88" i="2" s="1"/>
  <c r="W88" i="3" s="1"/>
  <c r="U89" i="3"/>
  <c r="CI86" i="2"/>
  <c r="CG88" i="2"/>
  <c r="Y99" i="1"/>
  <c r="Y86" i="3"/>
  <c r="Z88" i="1"/>
  <c r="CH88" i="2" s="1"/>
  <c r="AA100" i="1"/>
  <c r="AA102" i="1"/>
  <c r="X108" i="1"/>
  <c r="X204" i="1" s="1"/>
  <c r="CH85" i="2"/>
  <c r="X85" i="3"/>
  <c r="BE85" i="2" s="1"/>
  <c r="CF87" i="2"/>
  <c r="CH84" i="2"/>
  <c r="Y106" i="1"/>
  <c r="Y89" i="1"/>
  <c r="S84" i="2"/>
  <c r="AB86" i="1"/>
  <c r="AA84" i="1"/>
  <c r="Y87" i="1"/>
  <c r="BC87" i="2" s="1"/>
  <c r="CE108" i="2"/>
  <c r="CE203" i="2" s="1"/>
  <c r="CC108" i="1"/>
  <c r="CC204" i="1" s="1"/>
  <c r="BC105" i="2" l="1"/>
  <c r="Y105" i="2" s="1"/>
  <c r="W105" i="3" s="1"/>
  <c r="V106" i="3"/>
  <c r="BC106" i="2" s="1"/>
  <c r="Y106" i="2" s="1"/>
  <c r="BC98" i="2"/>
  <c r="Y98" i="2" s="1"/>
  <c r="W98" i="3" s="1"/>
  <c r="V99" i="3"/>
  <c r="BC103" i="2"/>
  <c r="Y103" i="2" s="1"/>
  <c r="W103" i="3" s="1"/>
  <c r="V104" i="3"/>
  <c r="U95" i="3"/>
  <c r="BB95" i="2" s="1"/>
  <c r="X95" i="2" s="1"/>
  <c r="V95" i="3" s="1"/>
  <c r="U94" i="3"/>
  <c r="BB94" i="2" s="1"/>
  <c r="X94" i="2" s="1"/>
  <c r="V94" i="3" s="1"/>
  <c r="AW108" i="2"/>
  <c r="AW203" i="2" s="1"/>
  <c r="BB100" i="2"/>
  <c r="X101" i="2"/>
  <c r="V101" i="3" s="1"/>
  <c r="BC101" i="2" s="1"/>
  <c r="Y102" i="2"/>
  <c r="W102" i="3" s="1"/>
  <c r="BD102" i="2" s="1"/>
  <c r="Y96" i="2"/>
  <c r="X92" i="2"/>
  <c r="BD88" i="2"/>
  <c r="Z88" i="2" s="1"/>
  <c r="BF86" i="2"/>
  <c r="AB86" i="2" s="1"/>
  <c r="Z86" i="3" s="1"/>
  <c r="BB89" i="2"/>
  <c r="X89" i="2" s="1"/>
  <c r="V89" i="3" s="1"/>
  <c r="EJ108" i="2"/>
  <c r="EJ203" i="2" s="1"/>
  <c r="Y104" i="1"/>
  <c r="CD108" i="1"/>
  <c r="CD204" i="1" s="1"/>
  <c r="AA85" i="2"/>
  <c r="AA105" i="1"/>
  <c r="CG89" i="2"/>
  <c r="Z101" i="1"/>
  <c r="AA103" i="1"/>
  <c r="AA85" i="1"/>
  <c r="AA88" i="1"/>
  <c r="CJ86" i="2"/>
  <c r="Y87" i="2"/>
  <c r="W87" i="3" s="1"/>
  <c r="CF108" i="2"/>
  <c r="CF203" i="2" s="1"/>
  <c r="AB100" i="1"/>
  <c r="Z87" i="1"/>
  <c r="AB84" i="1"/>
  <c r="S108" i="2"/>
  <c r="S203" i="2" s="1"/>
  <c r="Q84" i="3"/>
  <c r="AX84" i="2" s="1"/>
  <c r="Q108" i="3" l="1"/>
  <c r="BD105" i="2"/>
  <c r="Z105" i="2" s="1"/>
  <c r="X105" i="3" s="1"/>
  <c r="W106" i="3"/>
  <c r="BD106" i="2" s="1"/>
  <c r="BC104" i="2"/>
  <c r="Y104" i="2" s="1"/>
  <c r="V92" i="3"/>
  <c r="BC92" i="2" s="1"/>
  <c r="Y92" i="2" s="1"/>
  <c r="W92" i="3" s="1"/>
  <c r="W96" i="3"/>
  <c r="BD96" i="2" s="1"/>
  <c r="Z96" i="2" s="1"/>
  <c r="Y101" i="2"/>
  <c r="Z102" i="2"/>
  <c r="X102" i="3" s="1"/>
  <c r="X100" i="2"/>
  <c r="V100" i="3" s="1"/>
  <c r="BC100" i="2" s="1"/>
  <c r="BC95" i="2"/>
  <c r="BD87" i="2"/>
  <c r="BC89" i="2"/>
  <c r="Y89" i="2" s="1"/>
  <c r="Z99" i="1"/>
  <c r="Z104" i="1"/>
  <c r="X88" i="3"/>
  <c r="AB102" i="1"/>
  <c r="AA87" i="1"/>
  <c r="AC84" i="1"/>
  <c r="BC94" i="2"/>
  <c r="CI84" i="2"/>
  <c r="Y108" i="1"/>
  <c r="Y204" i="1" s="1"/>
  <c r="CI85" i="2"/>
  <c r="Y85" i="3"/>
  <c r="BF85" i="2" s="1"/>
  <c r="Z106" i="1"/>
  <c r="Z89" i="1"/>
  <c r="AC86" i="1"/>
  <c r="BG86" i="2" s="1"/>
  <c r="AC86" i="2" s="1"/>
  <c r="CG87" i="2"/>
  <c r="CI88" i="2"/>
  <c r="Z106" i="2" l="1"/>
  <c r="X106" i="3" s="1"/>
  <c r="BE106" i="2" s="1"/>
  <c r="W101" i="3"/>
  <c r="BD101" i="2" s="1"/>
  <c r="Z101" i="2" s="1"/>
  <c r="BD103" i="2"/>
  <c r="Z103" i="2" s="1"/>
  <c r="W104" i="3"/>
  <c r="BD104" i="2" s="1"/>
  <c r="Z104" i="2" s="1"/>
  <c r="X96" i="3"/>
  <c r="BE96" i="2" s="1"/>
  <c r="AA96" i="2" s="1"/>
  <c r="Q196" i="3"/>
  <c r="AX107" i="2"/>
  <c r="T107" i="2" s="1"/>
  <c r="R107" i="3" s="1"/>
  <c r="BC99" i="2"/>
  <c r="Y100" i="2"/>
  <c r="W100" i="3" s="1"/>
  <c r="BD100" i="2" s="1"/>
  <c r="Y95" i="2"/>
  <c r="W95" i="3" s="1"/>
  <c r="W89" i="3"/>
  <c r="BD89" i="2" s="1"/>
  <c r="Z89" i="2" s="1"/>
  <c r="X89" i="3" s="1"/>
  <c r="BE88" i="2"/>
  <c r="AA88" i="2" s="1"/>
  <c r="EK108" i="2"/>
  <c r="EK203" i="2" s="1"/>
  <c r="AB105" i="1"/>
  <c r="CE108" i="1"/>
  <c r="CE204" i="1" s="1"/>
  <c r="CG108" i="2"/>
  <c r="CG203" i="2" s="1"/>
  <c r="AB85" i="1"/>
  <c r="AC100" i="1"/>
  <c r="T84" i="2"/>
  <c r="BE105" i="2"/>
  <c r="AA105" i="2" s="1"/>
  <c r="Y105" i="3" s="1"/>
  <c r="AD84" i="1"/>
  <c r="CH89" i="2"/>
  <c r="EL108" i="2" s="1"/>
  <c r="EL203" i="2" s="1"/>
  <c r="AB88" i="1"/>
  <c r="AA104" i="1"/>
  <c r="Z87" i="2"/>
  <c r="AA101" i="1"/>
  <c r="AB103" i="1"/>
  <c r="AB85" i="2"/>
  <c r="AC102" i="1"/>
  <c r="CI87" i="2"/>
  <c r="AA86" i="3"/>
  <c r="CK86" i="2"/>
  <c r="AA99" i="1"/>
  <c r="CJ84" i="2"/>
  <c r="CH87" i="2"/>
  <c r="X104" i="3" l="1"/>
  <c r="BE102" i="2"/>
  <c r="AA102" i="2" s="1"/>
  <c r="X103" i="3"/>
  <c r="BE103" i="2" s="1"/>
  <c r="AA103" i="2" s="1"/>
  <c r="X101" i="3"/>
  <c r="BE101" i="2" s="1"/>
  <c r="AA101" i="2" s="1"/>
  <c r="BE104" i="2"/>
  <c r="AA104" i="2" s="1"/>
  <c r="Y96" i="3"/>
  <c r="BF96" i="2" s="1"/>
  <c r="AB96" i="2" s="1"/>
  <c r="AX108" i="2"/>
  <c r="AX203" i="2" s="1"/>
  <c r="BD92" i="2"/>
  <c r="Z92" i="2" s="1"/>
  <c r="X92" i="3" s="1"/>
  <c r="Y99" i="2"/>
  <c r="W99" i="3" s="1"/>
  <c r="BD99" i="2" s="1"/>
  <c r="Z100" i="2"/>
  <c r="X100" i="3" s="1"/>
  <c r="BE100" i="2" s="1"/>
  <c r="Y94" i="2"/>
  <c r="Y88" i="3"/>
  <c r="BF88" i="2" s="1"/>
  <c r="AB88" i="2" s="1"/>
  <c r="Z88" i="3" s="1"/>
  <c r="CJ85" i="2"/>
  <c r="Z108" i="1"/>
  <c r="Z204" i="1" s="1"/>
  <c r="AD100" i="1"/>
  <c r="Z85" i="3"/>
  <c r="BG85" i="2" s="1"/>
  <c r="AC105" i="1"/>
  <c r="CJ88" i="2"/>
  <c r="AE84" i="1"/>
  <c r="AD86" i="1"/>
  <c r="BH86" i="2" s="1"/>
  <c r="AD86" i="2" s="1"/>
  <c r="AB87" i="1"/>
  <c r="X87" i="3"/>
  <c r="AA89" i="1"/>
  <c r="BE89" i="2" s="1"/>
  <c r="AA89" i="2" s="1"/>
  <c r="CK84" i="2"/>
  <c r="AA106" i="1"/>
  <c r="AA106" i="2" s="1"/>
  <c r="Y106" i="3" s="1"/>
  <c r="BF106" i="2" s="1"/>
  <c r="T108" i="2"/>
  <c r="T203" i="2" s="1"/>
  <c r="R84" i="3"/>
  <c r="R108" i="3" s="1"/>
  <c r="Y103" i="3" l="1"/>
  <c r="BF103" i="2" s="1"/>
  <c r="AB103" i="2" s="1"/>
  <c r="Y102" i="3"/>
  <c r="BF102" i="2" s="1"/>
  <c r="AB102" i="2" s="1"/>
  <c r="Y104" i="3"/>
  <c r="Y101" i="3"/>
  <c r="Z96" i="3"/>
  <c r="BG96" i="2" s="1"/>
  <c r="AC96" i="2" s="1"/>
  <c r="AA96" i="3" s="1"/>
  <c r="W94" i="3"/>
  <c r="BD94" i="2" s="1"/>
  <c r="Z94" i="2" s="1"/>
  <c r="X94" i="3" s="1"/>
  <c r="BE92" i="2"/>
  <c r="AA92" i="2" s="1"/>
  <c r="AA100" i="2"/>
  <c r="Y100" i="3" s="1"/>
  <c r="BF100" i="2" s="1"/>
  <c r="BD95" i="2"/>
  <c r="Z95" i="2" s="1"/>
  <c r="X95" i="3" s="1"/>
  <c r="BD98" i="2"/>
  <c r="Z98" i="2" s="1"/>
  <c r="X98" i="3" s="1"/>
  <c r="Z99" i="2"/>
  <c r="X99" i="3" s="1"/>
  <c r="BE99" i="2" s="1"/>
  <c r="BE87" i="2"/>
  <c r="AA87" i="2" s="1"/>
  <c r="Y87" i="3" s="1"/>
  <c r="AC85" i="1"/>
  <c r="AC85" i="2"/>
  <c r="CK85" i="2"/>
  <c r="AE100" i="1"/>
  <c r="AB104" i="1"/>
  <c r="AC88" i="1"/>
  <c r="BG88" i="2" s="1"/>
  <c r="AC88" i="2" s="1"/>
  <c r="AB101" i="1"/>
  <c r="AD102" i="1"/>
  <c r="AY84" i="2"/>
  <c r="BF105" i="2"/>
  <c r="AB105" i="2" s="1"/>
  <c r="Z105" i="3" s="1"/>
  <c r="Y89" i="3"/>
  <c r="AB89" i="1"/>
  <c r="AA108" i="1"/>
  <c r="AA204" i="1" s="1"/>
  <c r="AF84" i="1"/>
  <c r="AB86" i="3"/>
  <c r="CL86" i="2"/>
  <c r="CL84" i="2"/>
  <c r="AB99" i="1"/>
  <c r="CH108" i="2"/>
  <c r="CH203" i="2" s="1"/>
  <c r="CF108" i="1"/>
  <c r="CF204" i="1" s="1"/>
  <c r="AC103" i="1"/>
  <c r="BF101" i="2" l="1"/>
  <c r="AB101" i="2" s="1"/>
  <c r="Z102" i="3"/>
  <c r="BG102" i="2" s="1"/>
  <c r="AC102" i="2" s="1"/>
  <c r="Z103" i="3"/>
  <c r="BF104" i="2"/>
  <c r="AB104" i="2" s="1"/>
  <c r="Y92" i="3"/>
  <c r="BF92" i="2" s="1"/>
  <c r="BE95" i="2"/>
  <c r="AA95" i="2" s="1"/>
  <c r="BE98" i="2"/>
  <c r="AA98" i="2" s="1"/>
  <c r="Y98" i="3" s="1"/>
  <c r="AA99" i="2"/>
  <c r="AB100" i="2"/>
  <c r="Z100" i="3" s="1"/>
  <c r="R196" i="3"/>
  <c r="AY107" i="2"/>
  <c r="BH96" i="2"/>
  <c r="BF89" i="2"/>
  <c r="BF87" i="2"/>
  <c r="AB87" i="2" s="1"/>
  <c r="Z87" i="3" s="1"/>
  <c r="AA85" i="3"/>
  <c r="BH85" i="2" s="1"/>
  <c r="AD85" i="2" s="1"/>
  <c r="AA88" i="3"/>
  <c r="D84" i="1"/>
  <c r="AD85" i="1"/>
  <c r="CK88" i="2"/>
  <c r="AE86" i="1"/>
  <c r="BI86" i="2" s="1"/>
  <c r="AE86" i="2" s="1"/>
  <c r="AB106" i="1"/>
  <c r="AB106" i="2" s="1"/>
  <c r="Z106" i="3" s="1"/>
  <c r="BG106" i="2" s="1"/>
  <c r="CJ87" i="2"/>
  <c r="AC104" i="1"/>
  <c r="U84" i="2"/>
  <c r="AC87" i="1"/>
  <c r="CJ89" i="2"/>
  <c r="AE102" i="1"/>
  <c r="AD105" i="1"/>
  <c r="AC101" i="1"/>
  <c r="CM84" i="2"/>
  <c r="CI89" i="2"/>
  <c r="CG108" i="1"/>
  <c r="CG204" i="1" s="1"/>
  <c r="BG100" i="2" l="1"/>
  <c r="AC100" i="2" s="1"/>
  <c r="AA100" i="3" s="1"/>
  <c r="Z101" i="3"/>
  <c r="BG101" i="2" s="1"/>
  <c r="AC101" i="2" s="1"/>
  <c r="AA102" i="3"/>
  <c r="BF98" i="2"/>
  <c r="AB98" i="2" s="1"/>
  <c r="Z98" i="3" s="1"/>
  <c r="Y99" i="3"/>
  <c r="BF99" i="2" s="1"/>
  <c r="AB99" i="2" s="1"/>
  <c r="BG103" i="2"/>
  <c r="AC103" i="2" s="1"/>
  <c r="Z104" i="3"/>
  <c r="BG104" i="2" s="1"/>
  <c r="AC104" i="2" s="1"/>
  <c r="AY108" i="2"/>
  <c r="AY203" i="2" s="1"/>
  <c r="U107" i="2"/>
  <c r="S107" i="3" s="1"/>
  <c r="Y95" i="3"/>
  <c r="BF95" i="2" s="1"/>
  <c r="AB95" i="2" s="1"/>
  <c r="BE94" i="2"/>
  <c r="AA94" i="2" s="1"/>
  <c r="AD96" i="2"/>
  <c r="AB96" i="3" s="1"/>
  <c r="BG87" i="2"/>
  <c r="AC87" i="2" s="1"/>
  <c r="AA87" i="3" s="1"/>
  <c r="EN108" i="2"/>
  <c r="EN203" i="2" s="1"/>
  <c r="CI108" i="2"/>
  <c r="CI203" i="2" s="1"/>
  <c r="EM108" i="2"/>
  <c r="EM203" i="2" s="1"/>
  <c r="AB85" i="3"/>
  <c r="BI85" i="2" s="1"/>
  <c r="AF100" i="1"/>
  <c r="CM86" i="2"/>
  <c r="AD88" i="1"/>
  <c r="BH88" i="2" s="1"/>
  <c r="AD88" i="2" s="1"/>
  <c r="AB108" i="1"/>
  <c r="AB204" i="1" s="1"/>
  <c r="AC89" i="1"/>
  <c r="AC86" i="3"/>
  <c r="BG105" i="2"/>
  <c r="AC105" i="2" s="1"/>
  <c r="AA105" i="3" s="1"/>
  <c r="AC99" i="1"/>
  <c r="S84" i="3"/>
  <c r="CK89" i="2"/>
  <c r="CL85" i="2"/>
  <c r="AD103" i="1"/>
  <c r="AD87" i="1"/>
  <c r="AE85" i="1"/>
  <c r="S108" i="3" l="1"/>
  <c r="AA104" i="3"/>
  <c r="BH102" i="2"/>
  <c r="AD102" i="2" s="1"/>
  <c r="AA103" i="3"/>
  <c r="BH103" i="2" s="1"/>
  <c r="AD103" i="2" s="1"/>
  <c r="BG98" i="2"/>
  <c r="AC98" i="2" s="1"/>
  <c r="AA98" i="3" s="1"/>
  <c r="Z99" i="3"/>
  <c r="BG99" i="2" s="1"/>
  <c r="AC99" i="2" s="1"/>
  <c r="BH100" i="2"/>
  <c r="AD100" i="2" s="1"/>
  <c r="AB100" i="3" s="1"/>
  <c r="AA101" i="3"/>
  <c r="U108" i="2"/>
  <c r="U203" i="2" s="1"/>
  <c r="Z95" i="3"/>
  <c r="BG95" i="2" s="1"/>
  <c r="AC95" i="2" s="1"/>
  <c r="AA95" i="3" s="1"/>
  <c r="Y94" i="3"/>
  <c r="BF94" i="2" s="1"/>
  <c r="BI96" i="2"/>
  <c r="AB92" i="2"/>
  <c r="Z92" i="3" s="1"/>
  <c r="BH87" i="2"/>
  <c r="AB89" i="2"/>
  <c r="Z89" i="3" s="1"/>
  <c r="AE85" i="2"/>
  <c r="AC85" i="3" s="1"/>
  <c r="BJ85" i="2" s="1"/>
  <c r="BK85" i="2" s="1"/>
  <c r="AF86" i="1"/>
  <c r="AB88" i="3"/>
  <c r="D100" i="1"/>
  <c r="AE88" i="1"/>
  <c r="AD101" i="1"/>
  <c r="AC106" i="1"/>
  <c r="CH108" i="1"/>
  <c r="CH204" i="1" s="1"/>
  <c r="AE87" i="1"/>
  <c r="AF85" i="1"/>
  <c r="CK87" i="2"/>
  <c r="AD104" i="1"/>
  <c r="AD89" i="1"/>
  <c r="AZ84" i="2"/>
  <c r="AF102" i="1"/>
  <c r="EO108" i="2"/>
  <c r="EO203" i="2" s="1"/>
  <c r="AE105" i="1"/>
  <c r="BH101" i="2" l="1"/>
  <c r="AD101" i="2" s="1"/>
  <c r="AB101" i="3" s="1"/>
  <c r="AB103" i="3"/>
  <c r="BH98" i="2"/>
  <c r="AD98" i="2" s="1"/>
  <c r="AB98" i="3" s="1"/>
  <c r="AA99" i="3"/>
  <c r="AB102" i="3"/>
  <c r="BI102" i="2" s="1"/>
  <c r="AE102" i="2" s="1"/>
  <c r="D86" i="1"/>
  <c r="BH104" i="2"/>
  <c r="AD104" i="2" s="1"/>
  <c r="S196" i="3"/>
  <c r="AZ107" i="2"/>
  <c r="V107" i="2" s="1"/>
  <c r="T107" i="3" s="1"/>
  <c r="AB94" i="2"/>
  <c r="Z94" i="3" s="1"/>
  <c r="BG92" i="2"/>
  <c r="AC92" i="2" s="1"/>
  <c r="AA92" i="3" s="1"/>
  <c r="AE96" i="2"/>
  <c r="AC96" i="3" s="1"/>
  <c r="AD87" i="2"/>
  <c r="AB87" i="3" s="1"/>
  <c r="BI87" i="2" s="1"/>
  <c r="BI88" i="2"/>
  <c r="BJ86" i="2"/>
  <c r="BG89" i="2"/>
  <c r="AC89" i="2" s="1"/>
  <c r="AA89" i="3" s="1"/>
  <c r="CL88" i="2"/>
  <c r="AC108" i="1"/>
  <c r="AC204" i="1" s="1"/>
  <c r="CK108" i="2"/>
  <c r="CK203" i="2" s="1"/>
  <c r="AF88" i="1"/>
  <c r="D102" i="1"/>
  <c r="D85" i="1"/>
  <c r="BI100" i="2"/>
  <c r="AE100" i="2" s="1"/>
  <c r="AC100" i="3" s="1"/>
  <c r="AD99" i="1"/>
  <c r="AC106" i="2"/>
  <c r="CJ108" i="2"/>
  <c r="CJ203" i="2" s="1"/>
  <c r="CM87" i="2"/>
  <c r="CL89" i="2"/>
  <c r="AE103" i="1"/>
  <c r="AE101" i="1"/>
  <c r="CL87" i="2"/>
  <c r="V84" i="2"/>
  <c r="CM85" i="2"/>
  <c r="BH99" i="2" l="1"/>
  <c r="AD99" i="2" s="1"/>
  <c r="BI101" i="2"/>
  <c r="AE101" i="2" s="1"/>
  <c r="AC102" i="3"/>
  <c r="BH105" i="2"/>
  <c r="AD105" i="2" s="1"/>
  <c r="AB105" i="3" s="1"/>
  <c r="AA106" i="3"/>
  <c r="BH106" i="2" s="1"/>
  <c r="BI103" i="2"/>
  <c r="AE103" i="2" s="1"/>
  <c r="AB104" i="3"/>
  <c r="AE88" i="2"/>
  <c r="AC88" i="3" s="1"/>
  <c r="BJ88" i="2" s="1"/>
  <c r="BK88" i="2" s="1"/>
  <c r="V108" i="2"/>
  <c r="V203" i="2" s="1"/>
  <c r="BH95" i="2"/>
  <c r="AD95" i="2" s="1"/>
  <c r="AB95" i="3" s="1"/>
  <c r="AZ108" i="2"/>
  <c r="AZ203" i="2" s="1"/>
  <c r="BJ96" i="2"/>
  <c r="BK96" i="2" s="1"/>
  <c r="BH92" i="2"/>
  <c r="BG94" i="2"/>
  <c r="BK86" i="2"/>
  <c r="AF86" i="2"/>
  <c r="BH89" i="2"/>
  <c r="AD89" i="2" s="1"/>
  <c r="AB89" i="3" s="1"/>
  <c r="EP108" i="2"/>
  <c r="EP203" i="2" s="1"/>
  <c r="CI108" i="1"/>
  <c r="CI204" i="1" s="1"/>
  <c r="CM88" i="2"/>
  <c r="D88" i="1"/>
  <c r="AD106" i="1"/>
  <c r="AE99" i="1"/>
  <c r="T84" i="3"/>
  <c r="T108" i="3" s="1"/>
  <c r="AF105" i="1"/>
  <c r="AE89" i="1"/>
  <c r="AF87" i="1"/>
  <c r="AE87" i="2"/>
  <c r="AF85" i="2"/>
  <c r="AE104" i="1"/>
  <c r="BI104" i="2" l="1"/>
  <c r="BJ102" i="2"/>
  <c r="BK102" i="2" s="1"/>
  <c r="AC103" i="3"/>
  <c r="BJ100" i="2"/>
  <c r="BK100" i="2" s="1"/>
  <c r="AC101" i="3"/>
  <c r="AD106" i="2"/>
  <c r="AB106" i="3" s="1"/>
  <c r="BI106" i="2" s="1"/>
  <c r="BI98" i="2"/>
  <c r="AE98" i="2" s="1"/>
  <c r="AC98" i="3" s="1"/>
  <c r="AB99" i="3"/>
  <c r="BI99" i="2" s="1"/>
  <c r="AE99" i="2" s="1"/>
  <c r="AE104" i="2"/>
  <c r="BI95" i="2"/>
  <c r="AE95" i="2" s="1"/>
  <c r="AF96" i="2"/>
  <c r="AC94" i="2"/>
  <c r="AA94" i="3" s="1"/>
  <c r="AD92" i="2"/>
  <c r="AB92" i="3" s="1"/>
  <c r="AG86" i="2"/>
  <c r="D86" i="2"/>
  <c r="AD86" i="3"/>
  <c r="BI89" i="2"/>
  <c r="AE89" i="2" s="1"/>
  <c r="AC89" i="3" s="1"/>
  <c r="AD108" i="1"/>
  <c r="AD204" i="1" s="1"/>
  <c r="AE106" i="1"/>
  <c r="D87" i="1"/>
  <c r="D105" i="1"/>
  <c r="AF88" i="2"/>
  <c r="BI105" i="2"/>
  <c r="AE105" i="2" s="1"/>
  <c r="AC105" i="3" s="1"/>
  <c r="AF101" i="1"/>
  <c r="D85" i="2"/>
  <c r="AG85" i="2"/>
  <c r="AF103" i="1"/>
  <c r="AD85" i="3"/>
  <c r="AC87" i="3"/>
  <c r="BJ87" i="2" s="1"/>
  <c r="AF89" i="1"/>
  <c r="BA84" i="2"/>
  <c r="AF102" i="2" l="1"/>
  <c r="BJ101" i="2"/>
  <c r="BK101" i="2" s="1"/>
  <c r="AF100" i="2"/>
  <c r="BJ98" i="2"/>
  <c r="BK98" i="2" s="1"/>
  <c r="AC99" i="3"/>
  <c r="BJ103" i="2"/>
  <c r="BK103" i="2" s="1"/>
  <c r="AC104" i="3"/>
  <c r="AD96" i="3"/>
  <c r="AC95" i="3"/>
  <c r="BJ95" i="2" s="1"/>
  <c r="T196" i="3"/>
  <c r="BA107" i="2"/>
  <c r="D96" i="2"/>
  <c r="AG96" i="2"/>
  <c r="BI92" i="2"/>
  <c r="BH94" i="2"/>
  <c r="BJ89" i="2"/>
  <c r="BK89" i="2" s="1"/>
  <c r="CJ108" i="1"/>
  <c r="CJ204" i="1" s="1"/>
  <c r="CL108" i="2"/>
  <c r="CL203" i="2" s="1"/>
  <c r="D88" i="2"/>
  <c r="AG88" i="2"/>
  <c r="AD88" i="3"/>
  <c r="AF99" i="1"/>
  <c r="D89" i="1"/>
  <c r="AE108" i="1"/>
  <c r="AE204" i="1" s="1"/>
  <c r="D101" i="1"/>
  <c r="D103" i="1"/>
  <c r="AF87" i="2"/>
  <c r="BK87" i="2"/>
  <c r="AF104" i="1"/>
  <c r="CM89" i="2"/>
  <c r="W84" i="2"/>
  <c r="D102" i="2" l="1"/>
  <c r="AG102" i="2"/>
  <c r="AD102" i="3"/>
  <c r="AD100" i="3"/>
  <c r="AF101" i="2"/>
  <c r="D100" i="2"/>
  <c r="AF98" i="2"/>
  <c r="AG100" i="2"/>
  <c r="BJ99" i="2"/>
  <c r="BK99" i="2" s="1"/>
  <c r="AF103" i="2"/>
  <c r="BA108" i="2"/>
  <c r="BA203" i="2" s="1"/>
  <c r="W107" i="2"/>
  <c r="U107" i="3" s="1"/>
  <c r="BJ104" i="2"/>
  <c r="BK104" i="2" s="1"/>
  <c r="BK95" i="2"/>
  <c r="AF95" i="2"/>
  <c r="AD94" i="2"/>
  <c r="AB94" i="3" s="1"/>
  <c r="AE92" i="2"/>
  <c r="EQ108" i="2"/>
  <c r="EQ203" i="2" s="1"/>
  <c r="AD87" i="3"/>
  <c r="AE106" i="2"/>
  <c r="D99" i="1"/>
  <c r="D104" i="1"/>
  <c r="CK108" i="1"/>
  <c r="CK204" i="1" s="1"/>
  <c r="CM108" i="2"/>
  <c r="CM203" i="2" s="1"/>
  <c r="AF106" i="1"/>
  <c r="D87" i="2"/>
  <c r="AG87" i="2"/>
  <c r="AF89" i="2"/>
  <c r="U84" i="3"/>
  <c r="D101" i="2" l="1"/>
  <c r="AD98" i="3"/>
  <c r="AD103" i="3"/>
  <c r="AD101" i="3"/>
  <c r="AG95" i="2"/>
  <c r="AG101" i="2"/>
  <c r="D98" i="2"/>
  <c r="AF99" i="2"/>
  <c r="AG103" i="2"/>
  <c r="D103" i="2"/>
  <c r="U108" i="3"/>
  <c r="BJ105" i="2"/>
  <c r="BK105" i="2" s="1"/>
  <c r="AC106" i="3"/>
  <c r="BJ106" i="2" s="1"/>
  <c r="BK106" i="2" s="1"/>
  <c r="AF104" i="2"/>
  <c r="W108" i="2"/>
  <c r="W203" i="2" s="1"/>
  <c r="D95" i="2"/>
  <c r="AD95" i="3"/>
  <c r="AC92" i="3"/>
  <c r="BJ92" i="2" s="1"/>
  <c r="AG89" i="2"/>
  <c r="D106" i="1"/>
  <c r="AF108" i="1"/>
  <c r="AF204" i="1" s="1"/>
  <c r="AD89" i="3"/>
  <c r="D89" i="2"/>
  <c r="BB84" i="2"/>
  <c r="AD104" i="3" l="1"/>
  <c r="AD99" i="3"/>
  <c r="AG99" i="2"/>
  <c r="AF105" i="2"/>
  <c r="AG105" i="2" s="1"/>
  <c r="AG104" i="2"/>
  <c r="D104" i="2"/>
  <c r="D99" i="2"/>
  <c r="BK92" i="2"/>
  <c r="AF92" i="2"/>
  <c r="BI94" i="2"/>
  <c r="AE94" i="2" s="1"/>
  <c r="AC94" i="3" s="1"/>
  <c r="U196" i="3"/>
  <c r="BB107" i="2"/>
  <c r="X107" i="2" s="1"/>
  <c r="V107" i="3" s="1"/>
  <c r="AF106" i="2"/>
  <c r="D108" i="1"/>
  <c r="D204" i="1" s="1"/>
  <c r="X84" i="2"/>
  <c r="AD106" i="3" l="1"/>
  <c r="AD105" i="3"/>
  <c r="AG92" i="2"/>
  <c r="D105" i="2"/>
  <c r="AD92" i="3"/>
  <c r="D92" i="2"/>
  <c r="BJ94" i="2"/>
  <c r="BK94" i="2" s="1"/>
  <c r="BB108" i="2"/>
  <c r="BB203" i="2" s="1"/>
  <c r="D106" i="2"/>
  <c r="AG106" i="2"/>
  <c r="X108" i="2"/>
  <c r="X203" i="2" s="1"/>
  <c r="V84" i="3"/>
  <c r="V108" i="3" s="1"/>
  <c r="AF94" i="2" l="1"/>
  <c r="BC84" i="2"/>
  <c r="AD94" i="3" l="1"/>
  <c r="AG94" i="2"/>
  <c r="D94" i="2"/>
  <c r="V196" i="3"/>
  <c r="BC107" i="2"/>
  <c r="Y84" i="2"/>
  <c r="BC108" i="2" l="1"/>
  <c r="BC203" i="2" s="1"/>
  <c r="Y107" i="2"/>
  <c r="W84" i="3"/>
  <c r="Y108" i="2" l="1"/>
  <c r="Y203" i="2" s="1"/>
  <c r="W107" i="3"/>
  <c r="W108" i="3" s="1"/>
  <c r="BD84" i="2"/>
  <c r="W196" i="3" l="1"/>
  <c r="BD107" i="2"/>
  <c r="Z107" i="2" s="1"/>
  <c r="X107" i="3" s="1"/>
  <c r="Z84" i="2"/>
  <c r="BD108" i="2" l="1"/>
  <c r="BD203" i="2" s="1"/>
  <c r="Z108" i="2"/>
  <c r="Z203" i="2" s="1"/>
  <c r="X84" i="3"/>
  <c r="X108" i="3" s="1"/>
  <c r="BE84" i="2" l="1"/>
  <c r="X196" i="3" l="1"/>
  <c r="BE107" i="2"/>
  <c r="AA107" i="2" s="1"/>
  <c r="Y107" i="3" s="1"/>
  <c r="AA84" i="2"/>
  <c r="BE108" i="2" l="1"/>
  <c r="BE203" i="2" s="1"/>
  <c r="AA108" i="2"/>
  <c r="AA203" i="2" s="1"/>
  <c r="Y84" i="3"/>
  <c r="Y108" i="3" s="1"/>
  <c r="BF84" i="2" l="1"/>
  <c r="Y196" i="3" l="1"/>
  <c r="BF107" i="2"/>
  <c r="AB107" i="2" s="1"/>
  <c r="Z107" i="3" s="1"/>
  <c r="AB84" i="2"/>
  <c r="BF108" i="2" l="1"/>
  <c r="BF203" i="2" s="1"/>
  <c r="AB108" i="2"/>
  <c r="AB203" i="2" s="1"/>
  <c r="Z84" i="3"/>
  <c r="Z108" i="3" s="1"/>
  <c r="BG84" i="2" l="1"/>
  <c r="Z196" i="3" l="1"/>
  <c r="BG107" i="2"/>
  <c r="AC107" i="2" s="1"/>
  <c r="AA107" i="3" s="1"/>
  <c r="AC84" i="2"/>
  <c r="BG108" i="2" l="1"/>
  <c r="BG203" i="2" s="1"/>
  <c r="AC108" i="2"/>
  <c r="AC203" i="2" s="1"/>
  <c r="AA84" i="3"/>
  <c r="AA108" i="3" s="1"/>
  <c r="BH84" i="2" l="1"/>
  <c r="AA196" i="3" l="1"/>
  <c r="BH107" i="2"/>
  <c r="AD107" i="2" s="1"/>
  <c r="AB107" i="3" s="1"/>
  <c r="AD84" i="2"/>
  <c r="BH108" i="2" l="1"/>
  <c r="BH203" i="2" s="1"/>
  <c r="AD108" i="2"/>
  <c r="AD203" i="2" s="1"/>
  <c r="AB84" i="3"/>
  <c r="AB108" i="3" s="1"/>
  <c r="BI84" i="2" l="1"/>
  <c r="AB196" i="3" l="1"/>
  <c r="BI107" i="2"/>
  <c r="AE107" i="2" s="1"/>
  <c r="AC107" i="3" s="1"/>
  <c r="AE84" i="2"/>
  <c r="BI108" i="2" l="1"/>
  <c r="BI203" i="2" s="1"/>
  <c r="AE108" i="2"/>
  <c r="AE203" i="2" s="1"/>
  <c r="AC84" i="3"/>
  <c r="AC108" i="3" s="1"/>
  <c r="BJ84" i="2" l="1"/>
  <c r="BK84" i="2" s="1"/>
  <c r="AC196" i="3" l="1"/>
  <c r="BJ107" i="2"/>
  <c r="AF84" i="2"/>
  <c r="BJ108" i="2" l="1"/>
  <c r="BJ203" i="2" s="1"/>
  <c r="AF107" i="2"/>
  <c r="BK107" i="2"/>
  <c r="D84" i="2"/>
  <c r="AG84" i="2"/>
  <c r="AD84" i="3"/>
  <c r="AD107" i="3" l="1"/>
  <c r="AF108" i="2"/>
  <c r="AF203" i="2" s="1"/>
  <c r="AD108" i="3"/>
  <c r="AD196" i="3" s="1"/>
  <c r="AG107" i="2"/>
  <c r="D107" i="2"/>
  <c r="BK108" i="2" l="1"/>
  <c r="BK203" i="2" s="1"/>
  <c r="D108" i="2" l="1"/>
  <c r="D203" i="2" s="1"/>
  <c r="AG108" i="2"/>
  <c r="AG203" i="2" s="1"/>
  <c r="BQ193" i="1" l="1"/>
  <c r="BQ205" i="1" s="1"/>
  <c r="BS193" i="2" l="1"/>
  <c r="BS204" i="2" s="1"/>
  <c r="K7" i="1" l="1"/>
  <c r="I7" i="3" l="1"/>
  <c r="AM46" i="1"/>
  <c r="AM201" i="1" s="1"/>
  <c r="AM206" i="1" s="1"/>
  <c r="K9" i="1"/>
  <c r="K8" i="1"/>
  <c r="K198" i="1" s="1"/>
  <c r="DX7" i="2" l="1"/>
  <c r="DX15" i="2"/>
  <c r="DX23" i="2"/>
  <c r="DX31" i="2"/>
  <c r="DX39" i="2"/>
  <c r="DW10" i="2"/>
  <c r="DW26" i="2"/>
  <c r="DW42" i="2"/>
  <c r="AP16" i="1"/>
  <c r="BS16" i="1" s="1"/>
  <c r="BU15" i="2" s="1"/>
  <c r="AP32" i="1"/>
  <c r="AO10" i="1"/>
  <c r="BR10" i="1" s="1"/>
  <c r="AO26" i="1"/>
  <c r="BR26" i="1" s="1"/>
  <c r="BT25" i="2" s="1"/>
  <c r="AO42" i="1"/>
  <c r="DY13" i="2"/>
  <c r="DY21" i="2"/>
  <c r="DY29" i="2"/>
  <c r="DY37" i="2"/>
  <c r="DY45" i="2"/>
  <c r="DW23" i="2"/>
  <c r="DW39" i="2"/>
  <c r="AP17" i="1"/>
  <c r="AP33" i="1"/>
  <c r="DX20" i="2"/>
  <c r="DX36" i="2"/>
  <c r="DW20" i="2"/>
  <c r="AP15" i="1"/>
  <c r="AP43" i="1"/>
  <c r="BS43" i="1" s="1"/>
  <c r="BU42" i="2" s="1"/>
  <c r="BU199" i="2" s="1"/>
  <c r="AO27" i="1"/>
  <c r="BR27" i="1" s="1"/>
  <c r="BT26" i="2" s="1"/>
  <c r="DY8" i="2"/>
  <c r="DY24" i="2"/>
  <c r="DY40" i="2"/>
  <c r="DW29" i="2"/>
  <c r="AP18" i="1"/>
  <c r="AP7" i="1"/>
  <c r="AO28" i="1"/>
  <c r="BR28" i="1" s="1"/>
  <c r="BT27" i="2" s="1"/>
  <c r="DX10" i="2"/>
  <c r="DX26" i="2"/>
  <c r="DX42" i="2"/>
  <c r="DW32" i="2"/>
  <c r="AP27" i="1"/>
  <c r="BS27" i="1" s="1"/>
  <c r="BU26" i="2" s="1"/>
  <c r="AO13" i="1"/>
  <c r="AO35" i="1"/>
  <c r="DY14" i="2"/>
  <c r="DY30" i="2"/>
  <c r="DW9" i="2"/>
  <c r="DW41" i="2"/>
  <c r="AP37" i="1"/>
  <c r="BS37" i="1" s="1"/>
  <c r="BU36" i="2" s="1"/>
  <c r="AO20" i="1"/>
  <c r="BR20" i="1" s="1"/>
  <c r="BT19" i="2" s="1"/>
  <c r="AO41" i="1"/>
  <c r="DZ18" i="2"/>
  <c r="DZ43" i="2"/>
  <c r="EG25" i="2"/>
  <c r="EG11" i="2"/>
  <c r="EG12" i="2"/>
  <c r="EJ31" i="2"/>
  <c r="EJ45" i="2"/>
  <c r="EF42" i="2"/>
  <c r="EF28" i="2"/>
  <c r="EB14" i="2"/>
  <c r="EB39" i="2"/>
  <c r="EB41" i="2"/>
  <c r="EH9" i="2"/>
  <c r="EH34" i="2"/>
  <c r="ED20" i="2"/>
  <c r="ED45" i="2"/>
  <c r="ED11" i="2"/>
  <c r="EK22" i="2"/>
  <c r="EK12" i="2"/>
  <c r="EC33" i="2"/>
  <c r="DZ45" i="2"/>
  <c r="DZ31" i="2"/>
  <c r="EG13" i="2"/>
  <c r="EG38" i="2"/>
  <c r="EG8" i="2"/>
  <c r="EJ42" i="2"/>
  <c r="EJ199" i="2" s="1"/>
  <c r="EJ28" i="2"/>
  <c r="EF14" i="2"/>
  <c r="EF39" i="2"/>
  <c r="EF45" i="2"/>
  <c r="EB11" i="2"/>
  <c r="EB36" i="2"/>
  <c r="EH20" i="2"/>
  <c r="EH45" i="2"/>
  <c r="EH43" i="2"/>
  <c r="ED17" i="2"/>
  <c r="DX9" i="2"/>
  <c r="DX17" i="2"/>
  <c r="DX25" i="2"/>
  <c r="DX33" i="2"/>
  <c r="DX41" i="2"/>
  <c r="DW14" i="2"/>
  <c r="DW30" i="2"/>
  <c r="DW7" i="2"/>
  <c r="AP20" i="1"/>
  <c r="AP36" i="1"/>
  <c r="BS36" i="1" s="1"/>
  <c r="BU35" i="2" s="1"/>
  <c r="AO14" i="1"/>
  <c r="BR14" i="1" s="1"/>
  <c r="BT13" i="2" s="1"/>
  <c r="AO30" i="1"/>
  <c r="DY7" i="2"/>
  <c r="DY15" i="2"/>
  <c r="DY23" i="2"/>
  <c r="DY31" i="2"/>
  <c r="DY39" i="2"/>
  <c r="DW11" i="2"/>
  <c r="DW27" i="2"/>
  <c r="DW43" i="2"/>
  <c r="AP21" i="1"/>
  <c r="DX8" i="2"/>
  <c r="DX197" i="2" s="1"/>
  <c r="DX24" i="2"/>
  <c r="DX40" i="2"/>
  <c r="DW28" i="2"/>
  <c r="AP23" i="1"/>
  <c r="BS23" i="1" s="1"/>
  <c r="BU22" i="2" s="1"/>
  <c r="AO11" i="1"/>
  <c r="BR11" i="1" s="1"/>
  <c r="BT11" i="2" s="1"/>
  <c r="AO32" i="1"/>
  <c r="DY12" i="2"/>
  <c r="DY28" i="2"/>
  <c r="DY44" i="2"/>
  <c r="DW37" i="2"/>
  <c r="AP26" i="1"/>
  <c r="AO12" i="1"/>
  <c r="BR12" i="1" s="1"/>
  <c r="BT12" i="2" s="1"/>
  <c r="AO33" i="1"/>
  <c r="BR33" i="1" s="1"/>
  <c r="BT32" i="2" s="1"/>
  <c r="DX14" i="2"/>
  <c r="DX30" i="2"/>
  <c r="DW8" i="2"/>
  <c r="DW197" i="2" s="1"/>
  <c r="DW40" i="2"/>
  <c r="AP35" i="1"/>
  <c r="AO19" i="1"/>
  <c r="AO40" i="1"/>
  <c r="BR40" i="1" s="1"/>
  <c r="BT39" i="2" s="1"/>
  <c r="DY18" i="2"/>
  <c r="DY34" i="2"/>
  <c r="DW17" i="2"/>
  <c r="AP14" i="1"/>
  <c r="BS14" i="1" s="1"/>
  <c r="BU13" i="2" s="1"/>
  <c r="AP42" i="1"/>
  <c r="AO25" i="1"/>
  <c r="DZ9" i="2"/>
  <c r="DZ34" i="2"/>
  <c r="DZ20" i="2"/>
  <c r="EG41" i="2"/>
  <c r="EG27" i="2"/>
  <c r="EJ22" i="2"/>
  <c r="EJ8" i="2"/>
  <c r="EJ37" i="2"/>
  <c r="EF19" i="2"/>
  <c r="EF44" i="2"/>
  <c r="EB30" i="2"/>
  <c r="EB16" i="2"/>
  <c r="EB17" i="2"/>
  <c r="EH25" i="2"/>
  <c r="EH31" i="2"/>
  <c r="ED36" i="2"/>
  <c r="ED22" i="2"/>
  <c r="EK13" i="2"/>
  <c r="EK38" i="2"/>
  <c r="EK32" i="2"/>
  <c r="EC10" i="2"/>
  <c r="DZ22" i="2"/>
  <c r="DZ16" i="2"/>
  <c r="EG29" i="2"/>
  <c r="EG15" i="2"/>
  <c r="EG28" i="2"/>
  <c r="EJ19" i="2"/>
  <c r="EJ44" i="2"/>
  <c r="EF30" i="2"/>
  <c r="EF16" i="2"/>
  <c r="EF25" i="2"/>
  <c r="EB27" i="2"/>
  <c r="EB37" i="2"/>
  <c r="EH36" i="2"/>
  <c r="EH22" i="2"/>
  <c r="ED8" i="2"/>
  <c r="ED33" i="2"/>
  <c r="DX11" i="2"/>
  <c r="DX19" i="2"/>
  <c r="DX27" i="2"/>
  <c r="DX35" i="2"/>
  <c r="DX43" i="2"/>
  <c r="DW18" i="2"/>
  <c r="DW34" i="2"/>
  <c r="AP8" i="1"/>
  <c r="AP198" i="1" s="1"/>
  <c r="AP24" i="1"/>
  <c r="BS24" i="1" s="1"/>
  <c r="BU23" i="2" s="1"/>
  <c r="AP40" i="1"/>
  <c r="BS40" i="1" s="1"/>
  <c r="BU39" i="2" s="1"/>
  <c r="AO18" i="1"/>
  <c r="AO34" i="1"/>
  <c r="DY9" i="2"/>
  <c r="DY17" i="2"/>
  <c r="DY25" i="2"/>
  <c r="DY33" i="2"/>
  <c r="DY41" i="2"/>
  <c r="DW15" i="2"/>
  <c r="DW31" i="2"/>
  <c r="AP9" i="1"/>
  <c r="AP25" i="1"/>
  <c r="BS25" i="1" s="1"/>
  <c r="BU24" i="2" s="1"/>
  <c r="DX12" i="2"/>
  <c r="DX28" i="2"/>
  <c r="DX44" i="2"/>
  <c r="DW36" i="2"/>
  <c r="AP31" i="1"/>
  <c r="BS31" i="1" s="1"/>
  <c r="BU30" i="2" s="1"/>
  <c r="AO16" i="1"/>
  <c r="AO37" i="1"/>
  <c r="DY16" i="2"/>
  <c r="DY32" i="2"/>
  <c r="DW13" i="2"/>
  <c r="DW45" i="2"/>
  <c r="AP34" i="1"/>
  <c r="BS34" i="1" s="1"/>
  <c r="BU33" i="2" s="1"/>
  <c r="AO17" i="1"/>
  <c r="BR17" i="1" s="1"/>
  <c r="BT16" i="2" s="1"/>
  <c r="AO39" i="1"/>
  <c r="DX18" i="2"/>
  <c r="DX34" i="2"/>
  <c r="DW16" i="2"/>
  <c r="AP11" i="1"/>
  <c r="AP41" i="1"/>
  <c r="AO24" i="1"/>
  <c r="AO7" i="1"/>
  <c r="DY22" i="2"/>
  <c r="DY38" i="2"/>
  <c r="DW25" i="2"/>
  <c r="AP22" i="1"/>
  <c r="BS22" i="1" s="1"/>
  <c r="BU21" i="2" s="1"/>
  <c r="AO9" i="1"/>
  <c r="AO31" i="1"/>
  <c r="DZ25" i="2"/>
  <c r="DZ11" i="2"/>
  <c r="DZ24" i="2"/>
  <c r="EG18" i="2"/>
  <c r="EG43" i="2"/>
  <c r="EJ38" i="2"/>
  <c r="EJ24" i="2"/>
  <c r="EF10" i="2"/>
  <c r="EF35" i="2"/>
  <c r="EF29" i="2"/>
  <c r="EB7" i="2"/>
  <c r="EB32" i="2"/>
  <c r="EH16" i="2"/>
  <c r="EH41" i="2"/>
  <c r="EH27" i="2"/>
  <c r="ED13" i="2"/>
  <c r="ED38" i="2"/>
  <c r="EK29" i="2"/>
  <c r="EK15" i="2"/>
  <c r="EK20" i="2"/>
  <c r="DZ13" i="2"/>
  <c r="DZ38" i="2"/>
  <c r="DZ36" i="2"/>
  <c r="EG45" i="2"/>
  <c r="EG31" i="2"/>
  <c r="EJ10" i="2"/>
  <c r="EJ35" i="2"/>
  <c r="EJ17" i="2"/>
  <c r="EF7" i="2"/>
  <c r="EF32" i="2"/>
  <c r="EB18" i="2"/>
  <c r="EB43" i="2"/>
  <c r="EB13" i="2"/>
  <c r="EH13" i="2"/>
  <c r="EH38" i="2"/>
  <c r="ED24" i="2"/>
  <c r="ED10" i="2"/>
  <c r="DX13" i="2"/>
  <c r="DX21" i="2"/>
  <c r="DX29" i="2"/>
  <c r="DX37" i="2"/>
  <c r="DX45" i="2"/>
  <c r="DW22" i="2"/>
  <c r="DW38" i="2"/>
  <c r="AP12" i="1"/>
  <c r="BS12" i="1" s="1"/>
  <c r="BU12" i="2" s="1"/>
  <c r="AP28" i="1"/>
  <c r="BS28" i="1" s="1"/>
  <c r="BU27" i="2" s="1"/>
  <c r="AP44" i="1"/>
  <c r="AO22" i="1"/>
  <c r="AO38" i="1"/>
  <c r="BR38" i="1" s="1"/>
  <c r="BT37" i="2" s="1"/>
  <c r="DY11" i="2"/>
  <c r="DY19" i="2"/>
  <c r="DY27" i="2"/>
  <c r="DY35" i="2"/>
  <c r="DY43" i="2"/>
  <c r="DW19" i="2"/>
  <c r="DW35" i="2"/>
  <c r="AP13" i="1"/>
  <c r="BS13" i="1" s="1"/>
  <c r="AP29" i="1"/>
  <c r="BS29" i="1" s="1"/>
  <c r="BU28" i="2" s="1"/>
  <c r="DX16" i="2"/>
  <c r="DX32" i="2"/>
  <c r="DW12" i="2"/>
  <c r="DW44" i="2"/>
  <c r="AP38" i="1"/>
  <c r="AO21" i="1"/>
  <c r="AO43" i="1"/>
  <c r="BR43" i="1" s="1"/>
  <c r="BT42" i="2" s="1"/>
  <c r="BT199" i="2" s="1"/>
  <c r="DY20" i="2"/>
  <c r="DY36" i="2"/>
  <c r="DW21" i="2"/>
  <c r="AP10" i="1"/>
  <c r="AP39" i="1"/>
  <c r="BS39" i="1" s="1"/>
  <c r="BU38" i="2" s="1"/>
  <c r="AO23" i="1"/>
  <c r="AO44" i="1"/>
  <c r="DX22" i="2"/>
  <c r="DX38" i="2"/>
  <c r="DW24" i="2"/>
  <c r="AP19" i="1"/>
  <c r="AO8" i="1"/>
  <c r="AO198" i="1" s="1"/>
  <c r="AO29" i="1"/>
  <c r="BR29" i="1" s="1"/>
  <c r="BT28" i="2" s="1"/>
  <c r="DY10" i="2"/>
  <c r="DY26" i="2"/>
  <c r="DY42" i="2"/>
  <c r="DY199" i="2" s="1"/>
  <c r="DW33" i="2"/>
  <c r="AP30" i="1"/>
  <c r="AO15" i="1"/>
  <c r="AO36" i="1"/>
  <c r="BR36" i="1" s="1"/>
  <c r="BT35" i="2" s="1"/>
  <c r="DZ41" i="2"/>
  <c r="DZ27" i="2"/>
  <c r="EG9" i="2"/>
  <c r="EG34" i="2"/>
  <c r="EG36" i="2"/>
  <c r="EJ15" i="2"/>
  <c r="EJ40" i="2"/>
  <c r="EF26" i="2"/>
  <c r="EF12" i="2"/>
  <c r="EF9" i="2"/>
  <c r="EB23" i="2"/>
  <c r="EB21" i="2"/>
  <c r="EH32" i="2"/>
  <c r="EH18" i="2"/>
  <c r="EH39" i="2"/>
  <c r="ED29" i="2"/>
  <c r="ED7" i="2"/>
  <c r="EK45" i="2"/>
  <c r="EK31" i="2"/>
  <c r="EC17" i="2"/>
  <c r="DZ29" i="2"/>
  <c r="DZ15" i="2"/>
  <c r="DZ40" i="2"/>
  <c r="EG22" i="2"/>
  <c r="EG16" i="2"/>
  <c r="EJ26" i="2"/>
  <c r="EJ12" i="2"/>
  <c r="EJ9" i="2"/>
  <c r="EF23" i="2"/>
  <c r="EF17" i="2"/>
  <c r="EB34" i="2"/>
  <c r="EB20" i="2"/>
  <c r="EB33" i="2"/>
  <c r="EH29" i="2"/>
  <c r="EH19" i="2"/>
  <c r="ED40" i="2"/>
  <c r="ED26" i="2"/>
  <c r="ED42" i="2"/>
  <c r="EK33" i="2"/>
  <c r="EK19" i="2"/>
  <c r="EK36" i="2"/>
  <c r="EC30" i="2"/>
  <c r="DZ33" i="2"/>
  <c r="DZ19" i="2"/>
  <c r="DZ28" i="2"/>
  <c r="EG26" i="2"/>
  <c r="EG32" i="2"/>
  <c r="EJ30" i="2"/>
  <c r="EJ16" i="2"/>
  <c r="EJ25" i="2"/>
  <c r="EF27" i="2"/>
  <c r="EF33" i="2"/>
  <c r="EB38" i="2"/>
  <c r="EB24" i="2"/>
  <c r="EH8" i="2"/>
  <c r="EH33" i="2"/>
  <c r="EH35" i="2"/>
  <c r="ED44" i="2"/>
  <c r="ED30" i="2"/>
  <c r="EK21" i="2"/>
  <c r="EK7" i="2"/>
  <c r="EK24" i="2"/>
  <c r="EC18" i="2"/>
  <c r="DZ21" i="2"/>
  <c r="EG39" i="2"/>
  <c r="EF24" i="2"/>
  <c r="EH44" i="2"/>
  <c r="ED31" i="2"/>
  <c r="EC38" i="2"/>
  <c r="EC28" i="2"/>
  <c r="EI16" i="2"/>
  <c r="EI41" i="2"/>
  <c r="EE27" i="2"/>
  <c r="EE13" i="2"/>
  <c r="EE42" i="2"/>
  <c r="EA24" i="2"/>
  <c r="EA22" i="2"/>
  <c r="DZ30" i="2"/>
  <c r="EF37" i="2"/>
  <c r="EK41" i="2"/>
  <c r="EI35" i="2"/>
  <c r="EE23" i="2"/>
  <c r="EA27" i="2"/>
  <c r="DZ37" i="2"/>
  <c r="EJ18" i="2"/>
  <c r="EF40" i="2"/>
  <c r="EH21" i="2"/>
  <c r="ED15" i="2"/>
  <c r="EC45" i="2"/>
  <c r="EC24" i="2"/>
  <c r="EI43" i="2"/>
  <c r="EI29" i="2"/>
  <c r="EE15" i="2"/>
  <c r="EE40" i="2"/>
  <c r="EE14" i="2"/>
  <c r="EA12" i="2"/>
  <c r="EA37" i="2"/>
  <c r="EG37" i="2"/>
  <c r="EH28" i="2"/>
  <c r="EC43" i="2"/>
  <c r="EI21" i="2"/>
  <c r="EE9" i="2"/>
  <c r="EA13" i="2"/>
  <c r="EG21" i="2"/>
  <c r="EJ20" i="2"/>
  <c r="EB42" i="2"/>
  <c r="EH11" i="2"/>
  <c r="EK11" i="2"/>
  <c r="EC39" i="2"/>
  <c r="EI31" i="2"/>
  <c r="EI17" i="2"/>
  <c r="EI38" i="2"/>
  <c r="EE28" i="2"/>
  <c r="EE34" i="2"/>
  <c r="EA39" i="2"/>
  <c r="EA34" i="2"/>
  <c r="EI44" i="2"/>
  <c r="EA45" i="2"/>
  <c r="EN27" i="2"/>
  <c r="EN25" i="2"/>
  <c r="EM27" i="2"/>
  <c r="ED23" i="2"/>
  <c r="EK10" i="2"/>
  <c r="EK35" i="2"/>
  <c r="EC21" i="2"/>
  <c r="EC7" i="2"/>
  <c r="DZ10" i="2"/>
  <c r="DZ35" i="2"/>
  <c r="EG17" i="2"/>
  <c r="EG42" i="2"/>
  <c r="EG24" i="2"/>
  <c r="EJ7" i="2"/>
  <c r="EJ32" i="2"/>
  <c r="EF18" i="2"/>
  <c r="EF43" i="2"/>
  <c r="EF21" i="2"/>
  <c r="EB15" i="2"/>
  <c r="EB40" i="2"/>
  <c r="EH24" i="2"/>
  <c r="EH10" i="2"/>
  <c r="EH7" i="2"/>
  <c r="ED21" i="2"/>
  <c r="ED19" i="2"/>
  <c r="EK37" i="2"/>
  <c r="EK23" i="2"/>
  <c r="EC9" i="2"/>
  <c r="EC34" i="2"/>
  <c r="DZ7" i="2"/>
  <c r="EJ27" i="2"/>
  <c r="EB10" i="2"/>
  <c r="EH30" i="2"/>
  <c r="EK18" i="2"/>
  <c r="EC31" i="2"/>
  <c r="EI7" i="2"/>
  <c r="EI32" i="2"/>
  <c r="EI10" i="2"/>
  <c r="EE43" i="2"/>
  <c r="EE29" i="2"/>
  <c r="EA15" i="2"/>
  <c r="EA40" i="2"/>
  <c r="EA26" i="2"/>
  <c r="EG23" i="2"/>
  <c r="EB44" i="2"/>
  <c r="EC13" i="2"/>
  <c r="EI28" i="2"/>
  <c r="EE16" i="2"/>
  <c r="EA36" i="2"/>
  <c r="DZ23" i="2"/>
  <c r="EJ43" i="2"/>
  <c r="EB26" i="2"/>
  <c r="EH15" i="2"/>
  <c r="EK9" i="2"/>
  <c r="EC42" i="2"/>
  <c r="EC44" i="2"/>
  <c r="EI20" i="2"/>
  <c r="EI45" i="2"/>
  <c r="EE31" i="2"/>
  <c r="EE17" i="2"/>
  <c r="EE30" i="2"/>
  <c r="EA28" i="2"/>
  <c r="EA38" i="2"/>
  <c r="EJ36" i="2"/>
  <c r="ED35" i="2"/>
  <c r="EC12" i="2"/>
  <c r="EI30" i="2"/>
  <c r="EE41" i="2"/>
  <c r="EA10" i="2"/>
  <c r="EG7" i="2"/>
  <c r="EJ41" i="2"/>
  <c r="EB28" i="2"/>
  <c r="ED9" i="2"/>
  <c r="EK40" i="2"/>
  <c r="EC16" i="2"/>
  <c r="EI8" i="2"/>
  <c r="EI33" i="2"/>
  <c r="EE19" i="2"/>
  <c r="EE44" i="2"/>
  <c r="EE10" i="2"/>
  <c r="EA16" i="2"/>
  <c r="EA18" i="2"/>
  <c r="EE32" i="2"/>
  <c r="EN18" i="2"/>
  <c r="EN43" i="2"/>
  <c r="EN45" i="2"/>
  <c r="EM43" i="2"/>
  <c r="EM29" i="2"/>
  <c r="ED27" i="2"/>
  <c r="EK26" i="2"/>
  <c r="EK28" i="2"/>
  <c r="EC37" i="2"/>
  <c r="EC23" i="2"/>
  <c r="DZ26" i="2"/>
  <c r="DZ32" i="2"/>
  <c r="EG33" i="2"/>
  <c r="EG19" i="2"/>
  <c r="EG44" i="2"/>
  <c r="EJ23" i="2"/>
  <c r="EJ13" i="2"/>
  <c r="EF34" i="2"/>
  <c r="EF20" i="2"/>
  <c r="EF41" i="2"/>
  <c r="EB31" i="2"/>
  <c r="EB9" i="2"/>
  <c r="EH40" i="2"/>
  <c r="EH26" i="2"/>
  <c r="ED12" i="2"/>
  <c r="ED37" i="2"/>
  <c r="ED39" i="2"/>
  <c r="EK14" i="2"/>
  <c r="EK39" i="2"/>
  <c r="EC25" i="2"/>
  <c r="EC11" i="2"/>
  <c r="DZ8" i="2"/>
  <c r="DZ197" i="2" s="1"/>
  <c r="EJ29" i="2"/>
  <c r="EB35" i="2"/>
  <c r="ED16" i="2"/>
  <c r="EK43" i="2"/>
  <c r="EC20" i="2"/>
  <c r="EI23" i="2"/>
  <c r="EI9" i="2"/>
  <c r="EI34" i="2"/>
  <c r="EE20" i="2"/>
  <c r="EE45" i="2"/>
  <c r="EA31" i="2"/>
  <c r="EA17" i="2"/>
  <c r="EA30" i="2"/>
  <c r="EJ11" i="2"/>
  <c r="EH14" i="2"/>
  <c r="EC19" i="2"/>
  <c r="EI37" i="2"/>
  <c r="EE25" i="2"/>
  <c r="EA29" i="2"/>
  <c r="EG30" i="2"/>
  <c r="EJ21" i="2"/>
  <c r="EB12" i="2"/>
  <c r="ED32" i="2"/>
  <c r="EK34" i="2"/>
  <c r="EC35" i="2"/>
  <c r="EI11" i="2"/>
  <c r="EI36" i="2"/>
  <c r="EI26" i="2"/>
  <c r="EE8" i="2"/>
  <c r="EE197" i="2" s="1"/>
  <c r="EE33" i="2"/>
  <c r="EA19" i="2"/>
  <c r="EA44" i="2"/>
  <c r="EA42" i="2"/>
  <c r="EF8" i="2"/>
  <c r="EK27" i="2"/>
  <c r="EI19" i="2"/>
  <c r="EE7" i="2"/>
  <c r="EA11" i="2"/>
  <c r="DZ14" i="2"/>
  <c r="EG40" i="2"/>
  <c r="EF31" i="2"/>
  <c r="EH12" i="2"/>
  <c r="ED34" i="2"/>
  <c r="EC22" i="2"/>
  <c r="EC40" i="2"/>
  <c r="EI24" i="2"/>
  <c r="EI14" i="2"/>
  <c r="EE35" i="2"/>
  <c r="EE21" i="2"/>
  <c r="EA7" i="2"/>
  <c r="EA25" i="2"/>
  <c r="DZ44" i="2"/>
  <c r="EE26" i="2"/>
  <c r="EK17" i="2"/>
  <c r="EK42" i="2"/>
  <c r="EK199" i="2" s="1"/>
  <c r="EK8" i="2"/>
  <c r="EK197" i="2" s="1"/>
  <c r="EC14" i="2"/>
  <c r="DZ17" i="2"/>
  <c r="DZ42" i="2"/>
  <c r="DZ199" i="2" s="1"/>
  <c r="DZ12" i="2"/>
  <c r="EG10" i="2"/>
  <c r="EG35" i="2"/>
  <c r="EJ14" i="2"/>
  <c r="EJ39" i="2"/>
  <c r="EJ33" i="2"/>
  <c r="EF11" i="2"/>
  <c r="EF36" i="2"/>
  <c r="EB22" i="2"/>
  <c r="EB8" i="2"/>
  <c r="EB197" i="2" s="1"/>
  <c r="EB29" i="2"/>
  <c r="EH17" i="2"/>
  <c r="EH42" i="2"/>
  <c r="EH199" i="2" s="1"/>
  <c r="ED28" i="2"/>
  <c r="ED14" i="2"/>
  <c r="ED43" i="2"/>
  <c r="EK30" i="2"/>
  <c r="EK44" i="2"/>
  <c r="EC41" i="2"/>
  <c r="EC27" i="2"/>
  <c r="EG14" i="2"/>
  <c r="EF38" i="2"/>
  <c r="EB25" i="2"/>
  <c r="ED41" i="2"/>
  <c r="EC29" i="2"/>
  <c r="EC8" i="2"/>
  <c r="EI39" i="2"/>
  <c r="EI25" i="2"/>
  <c r="EE11" i="2"/>
  <c r="EE36" i="2"/>
  <c r="EE38" i="2"/>
  <c r="EA8" i="2"/>
  <c r="EA197" i="2" s="1"/>
  <c r="EA33" i="2"/>
  <c r="EA9" i="2"/>
  <c r="EF22" i="2"/>
  <c r="ED25" i="2"/>
  <c r="EC32" i="2"/>
  <c r="EI18" i="2"/>
  <c r="EE22" i="2"/>
  <c r="EA14" i="2"/>
  <c r="EG20" i="2"/>
  <c r="EF15" i="2"/>
  <c r="EB45" i="2"/>
  <c r="ED18" i="2"/>
  <c r="EK16" i="2"/>
  <c r="EC36" i="2"/>
  <c r="EI27" i="2"/>
  <c r="EI13" i="2"/>
  <c r="EI22" i="2"/>
  <c r="EE24" i="2"/>
  <c r="EE18" i="2"/>
  <c r="EA35" i="2"/>
  <c r="EA21" i="2"/>
  <c r="EA32" i="2"/>
  <c r="EB19" i="2"/>
  <c r="EC26" i="2"/>
  <c r="EI12" i="2"/>
  <c r="EE39" i="2"/>
  <c r="EA20" i="2"/>
  <c r="DZ39" i="2"/>
  <c r="EJ34" i="2"/>
  <c r="EF13" i="2"/>
  <c r="EH37" i="2"/>
  <c r="EK25" i="2"/>
  <c r="EC15" i="2"/>
  <c r="EI15" i="2"/>
  <c r="EI40" i="2"/>
  <c r="EI42" i="2"/>
  <c r="EI199" i="2" s="1"/>
  <c r="EE12" i="2"/>
  <c r="EE37" i="2"/>
  <c r="EA23" i="2"/>
  <c r="EA41" i="2"/>
  <c r="EH23" i="2"/>
  <c r="EA43" i="2"/>
  <c r="EN11" i="2"/>
  <c r="EN36" i="2"/>
  <c r="EM11" i="2"/>
  <c r="EN34" i="2"/>
  <c r="EM36" i="2"/>
  <c r="EM22" i="2"/>
  <c r="EM9" i="2"/>
  <c r="EN15" i="2"/>
  <c r="EN40" i="2"/>
  <c r="EM31" i="2"/>
  <c r="EM17" i="2"/>
  <c r="EM38" i="2"/>
  <c r="EN17" i="2"/>
  <c r="EN10" i="2"/>
  <c r="EN198" i="2" s="1"/>
  <c r="EN35" i="2"/>
  <c r="EN13" i="2"/>
  <c r="EM12" i="2"/>
  <c r="EM37" i="2"/>
  <c r="EN23" i="2"/>
  <c r="EM32" i="2"/>
  <c r="EL24" i="2"/>
  <c r="EL10" i="2"/>
  <c r="EL31" i="2"/>
  <c r="EL27" i="2"/>
  <c r="EL12" i="2"/>
  <c r="EL37" i="2"/>
  <c r="EL36" i="2"/>
  <c r="EL32" i="2"/>
  <c r="EL18" i="2"/>
  <c r="EL22" i="2"/>
  <c r="EQ12" i="2"/>
  <c r="EQ37" i="2"/>
  <c r="EP24" i="2"/>
  <c r="EP10" i="2"/>
  <c r="EP31" i="2"/>
  <c r="EQ8" i="2"/>
  <c r="EP45" i="2"/>
  <c r="EQ39" i="2"/>
  <c r="EQ25" i="2"/>
  <c r="EP12" i="2"/>
  <c r="EP37" i="2"/>
  <c r="EQ15" i="2"/>
  <c r="EP29" i="2"/>
  <c r="EQ43" i="2"/>
  <c r="EQ29" i="2"/>
  <c r="EP16" i="2"/>
  <c r="EP41" i="2"/>
  <c r="EP43" i="2"/>
  <c r="EQ30" i="2"/>
  <c r="EO9" i="2"/>
  <c r="EO34" i="2"/>
  <c r="EO20" i="2"/>
  <c r="EO37" i="2"/>
  <c r="EO45" i="2"/>
  <c r="EO31" i="2"/>
  <c r="EO30" i="2"/>
  <c r="EO33" i="2"/>
  <c r="EO19" i="2"/>
  <c r="EO14" i="2"/>
  <c r="EN20" i="2"/>
  <c r="EM13" i="2"/>
  <c r="EN7" i="2"/>
  <c r="EM42" i="2"/>
  <c r="EN31" i="2"/>
  <c r="EN41" i="2"/>
  <c r="EM8" i="2"/>
  <c r="EM197" i="2" s="1"/>
  <c r="EM33" i="2"/>
  <c r="EN14" i="2"/>
  <c r="EM23" i="2"/>
  <c r="EN26" i="2"/>
  <c r="EN12" i="2"/>
  <c r="EN37" i="2"/>
  <c r="EM28" i="2"/>
  <c r="EM26" i="2"/>
  <c r="EN16" i="2"/>
  <c r="EM41" i="2"/>
  <c r="EL40" i="2"/>
  <c r="EL26" i="2"/>
  <c r="EL30" i="2"/>
  <c r="EL20" i="2"/>
  <c r="EL28" i="2"/>
  <c r="EL14" i="2"/>
  <c r="EL45" i="2"/>
  <c r="EL9" i="2"/>
  <c r="EL34" i="2"/>
  <c r="EL15" i="2"/>
  <c r="EQ28" i="2"/>
  <c r="EQ38" i="2"/>
  <c r="EP40" i="2"/>
  <c r="EP26" i="2"/>
  <c r="EP14" i="2"/>
  <c r="EQ22" i="2"/>
  <c r="EP39" i="2"/>
  <c r="EQ16" i="2"/>
  <c r="EQ41" i="2"/>
  <c r="EP28" i="2"/>
  <c r="EP30" i="2"/>
  <c r="EQ24" i="2"/>
  <c r="EP38" i="2"/>
  <c r="EQ20" i="2"/>
  <c r="EQ45" i="2"/>
  <c r="EP32" i="2"/>
  <c r="EP18" i="2"/>
  <c r="EQ31" i="2"/>
  <c r="EP36" i="2"/>
  <c r="EO25" i="2"/>
  <c r="EO11" i="2"/>
  <c r="EO44" i="2"/>
  <c r="EO39" i="2"/>
  <c r="EO22" i="2"/>
  <c r="EO8" i="2"/>
  <c r="EO23" i="2"/>
  <c r="EO10" i="2"/>
  <c r="EO35" i="2"/>
  <c r="EO7" i="2"/>
  <c r="EN33" i="2"/>
  <c r="EM45" i="2"/>
  <c r="EN9" i="2"/>
  <c r="EN22" i="2"/>
  <c r="EN8" i="2"/>
  <c r="EN197" i="2" s="1"/>
  <c r="EN21" i="2"/>
  <c r="EM24" i="2"/>
  <c r="EM10" i="2"/>
  <c r="EN39" i="2"/>
  <c r="EM16" i="2"/>
  <c r="EN42" i="2"/>
  <c r="EN199" i="2" s="1"/>
  <c r="EN28" i="2"/>
  <c r="EM19" i="2"/>
  <c r="EM44" i="2"/>
  <c r="EM18" i="2"/>
  <c r="EN29" i="2"/>
  <c r="EM34" i="2"/>
  <c r="EL17" i="2"/>
  <c r="EL42" i="2"/>
  <c r="EL199" i="2" s="1"/>
  <c r="EL11" i="2"/>
  <c r="EL29" i="2"/>
  <c r="EL44" i="2"/>
  <c r="EL23" i="2"/>
  <c r="EL43" i="2"/>
  <c r="EL25" i="2"/>
  <c r="EL35" i="2"/>
  <c r="EQ19" i="2"/>
  <c r="EQ44" i="2"/>
  <c r="EQ42" i="2"/>
  <c r="EQ199" i="2" s="1"/>
  <c r="EP17" i="2"/>
  <c r="EP42" i="2"/>
  <c r="EP199" i="2" s="1"/>
  <c r="EP27" i="2"/>
  <c r="EP20" i="2"/>
  <c r="EQ7" i="2"/>
  <c r="EQ32" i="2"/>
  <c r="EQ18" i="2"/>
  <c r="EP44" i="2"/>
  <c r="EP7" i="2"/>
  <c r="EQ17" i="2"/>
  <c r="EQ11" i="2"/>
  <c r="EQ36" i="2"/>
  <c r="EQ10" i="2"/>
  <c r="EP9" i="2"/>
  <c r="EP34" i="2"/>
  <c r="EQ40" i="2"/>
  <c r="EP22" i="2"/>
  <c r="EO41" i="2"/>
  <c r="EO27" i="2"/>
  <c r="EO36" i="2"/>
  <c r="EO13" i="2"/>
  <c r="EO38" i="2"/>
  <c r="EO16" i="2"/>
  <c r="EO28" i="2"/>
  <c r="EO26" i="2"/>
  <c r="EO24" i="2"/>
  <c r="EO40" i="2"/>
  <c r="EM20" i="2"/>
  <c r="EM14" i="2"/>
  <c r="EM39" i="2"/>
  <c r="EN38" i="2"/>
  <c r="EN24" i="2"/>
  <c r="EM15" i="2"/>
  <c r="EM40" i="2"/>
  <c r="EM30" i="2"/>
  <c r="EN32" i="2"/>
  <c r="EM25" i="2"/>
  <c r="EN19" i="2"/>
  <c r="EN44" i="2"/>
  <c r="EM35" i="2"/>
  <c r="EM21" i="2"/>
  <c r="EN30" i="2"/>
  <c r="EM7" i="2"/>
  <c r="EL8" i="2"/>
  <c r="EL33" i="2"/>
  <c r="EL7" i="2"/>
  <c r="EL19" i="2"/>
  <c r="EL38" i="2"/>
  <c r="EL21" i="2"/>
  <c r="EL39" i="2"/>
  <c r="EL16" i="2"/>
  <c r="EL41" i="2"/>
  <c r="EL13" i="2"/>
  <c r="EQ35" i="2"/>
  <c r="EQ21" i="2"/>
  <c r="EP8" i="2"/>
  <c r="EP197" i="2" s="1"/>
  <c r="EP33" i="2"/>
  <c r="EP11" i="2"/>
  <c r="EP35" i="2"/>
  <c r="EP13" i="2"/>
  <c r="EQ23" i="2"/>
  <c r="EQ9" i="2"/>
  <c r="EQ34" i="2"/>
  <c r="EP21" i="2"/>
  <c r="EP19" i="2"/>
  <c r="EQ26" i="2"/>
  <c r="EQ27" i="2"/>
  <c r="EQ13" i="2"/>
  <c r="EQ14" i="2"/>
  <c r="EP25" i="2"/>
  <c r="EP23" i="2"/>
  <c r="EQ33" i="2"/>
  <c r="EP15" i="2"/>
  <c r="EO18" i="2"/>
  <c r="EO43" i="2"/>
  <c r="EO12" i="2"/>
  <c r="EO29" i="2"/>
  <c r="EO15" i="2"/>
  <c r="EO21" i="2"/>
  <c r="EO17" i="2"/>
  <c r="EO42" i="2"/>
  <c r="EO199" i="2" s="1"/>
  <c r="EO32" i="2"/>
  <c r="AW16" i="1"/>
  <c r="BZ16" i="1" s="1"/>
  <c r="CB15" i="2" s="1"/>
  <c r="AW35" i="1"/>
  <c r="AW42" i="1"/>
  <c r="AZ15" i="1"/>
  <c r="CC15" i="1" s="1"/>
  <c r="CE14" i="2" s="1"/>
  <c r="AZ34" i="1"/>
  <c r="CC34" i="1" s="1"/>
  <c r="CE33" i="2" s="1"/>
  <c r="AV14" i="1"/>
  <c r="AV33" i="1"/>
  <c r="BY33" i="1" s="1"/>
  <c r="CA32" i="2" s="1"/>
  <c r="AR9" i="1"/>
  <c r="AR28" i="1"/>
  <c r="BU28" i="1" s="1"/>
  <c r="BW27" i="2" s="1"/>
  <c r="AR44" i="1"/>
  <c r="BA10" i="1"/>
  <c r="BA15" i="1"/>
  <c r="CD15" i="1" s="1"/>
  <c r="CF14" i="2" s="1"/>
  <c r="AU26" i="1"/>
  <c r="BX26" i="1" s="1"/>
  <c r="BZ25" i="2" s="1"/>
  <c r="AU30" i="1"/>
  <c r="AU36" i="1"/>
  <c r="BX36" i="1" s="1"/>
  <c r="BZ35" i="2" s="1"/>
  <c r="AS26" i="1"/>
  <c r="BV26" i="1" s="1"/>
  <c r="BX25" i="2" s="1"/>
  <c r="AS41" i="1"/>
  <c r="BV41" i="1" s="1"/>
  <c r="BX40" i="2" s="1"/>
  <c r="AQ43" i="1"/>
  <c r="AQ38" i="1"/>
  <c r="BT38" i="1" s="1"/>
  <c r="BV37" i="2" s="1"/>
  <c r="AY18" i="1"/>
  <c r="CB18" i="1" s="1"/>
  <c r="CD17" i="2" s="1"/>
  <c r="AY33" i="1"/>
  <c r="CB33" i="1" s="1"/>
  <c r="CD32" i="2" s="1"/>
  <c r="AY32" i="1"/>
  <c r="AW14" i="1"/>
  <c r="BZ14" i="1" s="1"/>
  <c r="CB13" i="2" s="1"/>
  <c r="AW33" i="1"/>
  <c r="BZ33" i="1" s="1"/>
  <c r="CB32" i="2" s="1"/>
  <c r="AZ10" i="1"/>
  <c r="AZ12" i="1"/>
  <c r="AZ35" i="1"/>
  <c r="CC35" i="1" s="1"/>
  <c r="CE34" i="2" s="1"/>
  <c r="AV12" i="1"/>
  <c r="BY12" i="1" s="1"/>
  <c r="CA12" i="2" s="1"/>
  <c r="AV44" i="1"/>
  <c r="BY44" i="1" s="1"/>
  <c r="CA43" i="2" s="1"/>
  <c r="AR26" i="1"/>
  <c r="AR8" i="1"/>
  <c r="BA20" i="1"/>
  <c r="CD20" i="1" s="1"/>
  <c r="CF19" i="2" s="1"/>
  <c r="BA35" i="1"/>
  <c r="CD35" i="1" s="1"/>
  <c r="CF34" i="2" s="1"/>
  <c r="BA30" i="1"/>
  <c r="AU20" i="1"/>
  <c r="BX20" i="1" s="1"/>
  <c r="BZ19" i="2" s="1"/>
  <c r="AU28" i="1"/>
  <c r="BX28" i="1" s="1"/>
  <c r="BZ27" i="2" s="1"/>
  <c r="AS17" i="1"/>
  <c r="BV17" i="1" s="1"/>
  <c r="BX16" i="2" s="1"/>
  <c r="AS36" i="1"/>
  <c r="AQ15" i="1"/>
  <c r="BT15" i="1" s="1"/>
  <c r="BV14" i="2" s="1"/>
  <c r="AQ28" i="1"/>
  <c r="BT28" i="1" s="1"/>
  <c r="BV27" i="2" s="1"/>
  <c r="AQ41" i="1"/>
  <c r="BT41" i="1" s="1"/>
  <c r="BV40" i="2" s="1"/>
  <c r="AY12" i="1"/>
  <c r="AW8" i="1"/>
  <c r="AW27" i="1"/>
  <c r="BZ27" i="1" s="1"/>
  <c r="CB26" i="2" s="1"/>
  <c r="AW44" i="1"/>
  <c r="BZ44" i="1" s="1"/>
  <c r="CB43" i="2" s="1"/>
  <c r="AZ7" i="1"/>
  <c r="AZ16" i="1"/>
  <c r="CC16" i="1" s="1"/>
  <c r="CE15" i="2" s="1"/>
  <c r="AV25" i="1"/>
  <c r="BY25" i="1" s="1"/>
  <c r="CA24" i="2" s="1"/>
  <c r="AV16" i="1"/>
  <c r="BY16" i="1" s="1"/>
  <c r="CA15" i="2" s="1"/>
  <c r="AV8" i="1"/>
  <c r="AR23" i="1"/>
  <c r="BU23" i="1" s="1"/>
  <c r="BW22" i="2" s="1"/>
  <c r="AR42" i="1"/>
  <c r="BA21" i="1"/>
  <c r="CD21" i="1" s="1"/>
  <c r="CF20" i="2" s="1"/>
  <c r="BA36" i="1"/>
  <c r="AU18" i="1"/>
  <c r="BX18" i="1" s="1"/>
  <c r="BZ17" i="2" s="1"/>
  <c r="AU37" i="1"/>
  <c r="BX37" i="1" s="1"/>
  <c r="BZ36" i="2" s="1"/>
  <c r="AU32" i="1"/>
  <c r="BX32" i="1" s="1"/>
  <c r="BZ31" i="2" s="1"/>
  <c r="AS18" i="1"/>
  <c r="AS33" i="1"/>
  <c r="BV33" i="1" s="1"/>
  <c r="BX32" i="2" s="1"/>
  <c r="AQ35" i="1"/>
  <c r="BT35" i="1" s="1"/>
  <c r="BV34" i="2" s="1"/>
  <c r="AQ14" i="1"/>
  <c r="BT14" i="1" s="1"/>
  <c r="BV13" i="2" s="1"/>
  <c r="AY10" i="1"/>
  <c r="AY25" i="1"/>
  <c r="CB25" i="1" s="1"/>
  <c r="CD24" i="2" s="1"/>
  <c r="AW9" i="1"/>
  <c r="AW28" i="1"/>
  <c r="BZ28" i="1" s="1"/>
  <c r="CB27" i="2" s="1"/>
  <c r="AW38" i="1"/>
  <c r="AZ8" i="1"/>
  <c r="AZ39" i="1"/>
  <c r="CC39" i="1" s="1"/>
  <c r="CE38" i="2" s="1"/>
  <c r="AV26" i="1"/>
  <c r="BY26" i="1" s="1"/>
  <c r="CA25" i="2" s="1"/>
  <c r="AV20" i="1"/>
  <c r="AR21" i="1"/>
  <c r="BU21" i="1" s="1"/>
  <c r="BW20" i="2" s="1"/>
  <c r="AR40" i="1"/>
  <c r="BU40" i="1" s="1"/>
  <c r="BW39" i="2" s="1"/>
  <c r="AR35" i="1"/>
  <c r="BU35" i="1" s="1"/>
  <c r="BW34" i="2" s="1"/>
  <c r="BA22" i="1"/>
  <c r="BA37" i="1"/>
  <c r="CD37" i="1" s="1"/>
  <c r="CF36" i="2" s="1"/>
  <c r="AU15" i="1"/>
  <c r="BX15" i="1" s="1"/>
  <c r="BZ14" i="2" s="1"/>
  <c r="AU21" i="1"/>
  <c r="BX21" i="1" s="1"/>
  <c r="BZ20" i="2" s="1"/>
  <c r="AS12" i="1"/>
  <c r="AS31" i="1"/>
  <c r="BV31" i="1" s="1"/>
  <c r="BX30" i="2" s="1"/>
  <c r="AS42" i="1"/>
  <c r="AQ42" i="1"/>
  <c r="AQ17" i="1"/>
  <c r="AY7" i="1"/>
  <c r="AY30" i="1"/>
  <c r="CB30" i="1" s="1"/>
  <c r="CD29" i="2" s="1"/>
  <c r="AY39" i="1"/>
  <c r="CB39" i="1" s="1"/>
  <c r="CD38" i="2" s="1"/>
  <c r="BB13" i="1"/>
  <c r="BB32" i="1"/>
  <c r="CE32" i="1" s="1"/>
  <c r="CG31" i="2" s="1"/>
  <c r="AX8" i="1"/>
  <c r="AX198" i="1" s="1"/>
  <c r="AX27" i="1"/>
  <c r="CA27" i="1" s="1"/>
  <c r="CC26" i="2" s="1"/>
  <c r="AX44" i="1"/>
  <c r="AT14" i="1"/>
  <c r="BW14" i="1" s="1"/>
  <c r="BY13" i="2" s="1"/>
  <c r="AT10" i="1"/>
  <c r="BB23" i="1"/>
  <c r="CE23" i="1" s="1"/>
  <c r="CG22" i="2" s="1"/>
  <c r="BB26" i="1"/>
  <c r="BB29" i="1"/>
  <c r="CE29" i="1" s="1"/>
  <c r="CG28" i="2" s="1"/>
  <c r="AX25" i="1"/>
  <c r="CA25" i="1" s="1"/>
  <c r="CC24" i="2" s="1"/>
  <c r="AX42" i="1"/>
  <c r="AT20" i="1"/>
  <c r="AT22" i="1"/>
  <c r="BW22" i="1" s="1"/>
  <c r="BY21" i="2" s="1"/>
  <c r="AY42" i="1"/>
  <c r="BB21" i="1"/>
  <c r="CE21" i="1" s="1"/>
  <c r="CG20" i="2" s="1"/>
  <c r="BB40" i="1"/>
  <c r="AX16" i="1"/>
  <c r="CA16" i="1" s="1"/>
  <c r="CC15" i="2" s="1"/>
  <c r="AX35" i="1"/>
  <c r="CA35" i="1" s="1"/>
  <c r="CC34" i="2" s="1"/>
  <c r="AT11" i="1"/>
  <c r="BW11" i="1" s="1"/>
  <c r="BY11" i="2" s="1"/>
  <c r="AT34" i="1"/>
  <c r="AT43" i="1"/>
  <c r="BW43" i="1" s="1"/>
  <c r="BY42" i="2" s="1"/>
  <c r="BB15" i="1"/>
  <c r="CE15" i="1" s="1"/>
  <c r="CG14" i="2" s="1"/>
  <c r="BB38" i="1"/>
  <c r="CE38" i="1" s="1"/>
  <c r="CG37" i="2" s="1"/>
  <c r="BB41" i="1"/>
  <c r="AX17" i="1"/>
  <c r="CA17" i="1" s="1"/>
  <c r="CC16" i="2" s="1"/>
  <c r="AX36" i="1"/>
  <c r="CA36" i="1" s="1"/>
  <c r="CC35" i="2" s="1"/>
  <c r="AT12" i="1"/>
  <c r="BW12" i="1" s="1"/>
  <c r="BY12" i="2" s="1"/>
  <c r="AT35" i="1"/>
  <c r="BE8" i="1"/>
  <c r="BE27" i="1"/>
  <c r="CH27" i="1" s="1"/>
  <c r="CJ26" i="2" s="1"/>
  <c r="BE43" i="1"/>
  <c r="CH43" i="1" s="1"/>
  <c r="CJ42" i="2" s="1"/>
  <c r="BD7" i="1"/>
  <c r="BD12" i="1"/>
  <c r="CG12" i="1" s="1"/>
  <c r="CI12" i="2" s="1"/>
  <c r="BE9" i="1"/>
  <c r="BE23" i="1"/>
  <c r="CH23" i="1" s="1"/>
  <c r="CJ22" i="2" s="1"/>
  <c r="BE30" i="1"/>
  <c r="BD20" i="1"/>
  <c r="CG20" i="1" s="1"/>
  <c r="CI19" i="2" s="1"/>
  <c r="BD35" i="1"/>
  <c r="CG35" i="1" s="1"/>
  <c r="CI34" i="2" s="1"/>
  <c r="BE10" i="1"/>
  <c r="BE11" i="1"/>
  <c r="BD25" i="1"/>
  <c r="CG25" i="1" s="1"/>
  <c r="CI24" i="2" s="1"/>
  <c r="BD8" i="1"/>
  <c r="BD198" i="1" s="1"/>
  <c r="BD27" i="1"/>
  <c r="CG27" i="1" s="1"/>
  <c r="CI26" i="2" s="1"/>
  <c r="BE19" i="1"/>
  <c r="BE34" i="1"/>
  <c r="CH34" i="1" s="1"/>
  <c r="CJ33" i="2" s="1"/>
  <c r="BD26" i="1"/>
  <c r="CG26" i="1" s="1"/>
  <c r="CI25" i="2" s="1"/>
  <c r="BD41" i="1"/>
  <c r="CG41" i="1" s="1"/>
  <c r="CI40" i="2" s="1"/>
  <c r="BC10" i="1"/>
  <c r="BC29" i="1"/>
  <c r="CF29" i="1" s="1"/>
  <c r="CH28" i="2" s="1"/>
  <c r="BC40" i="1"/>
  <c r="CF40" i="1" s="1"/>
  <c r="CH39" i="2" s="1"/>
  <c r="BC23" i="1"/>
  <c r="CF23" i="1" s="1"/>
  <c r="CH22" i="2" s="1"/>
  <c r="BC27" i="1"/>
  <c r="BC18" i="1"/>
  <c r="CF18" i="1" s="1"/>
  <c r="CH17" i="2" s="1"/>
  <c r="BC37" i="1"/>
  <c r="CF37" i="1" s="1"/>
  <c r="CH36" i="2" s="1"/>
  <c r="BC44" i="1"/>
  <c r="CF44" i="1" s="1"/>
  <c r="CH43" i="2" s="1"/>
  <c r="BC21" i="1"/>
  <c r="BC17" i="1"/>
  <c r="CF17" i="1" s="1"/>
  <c r="CH16" i="2" s="1"/>
  <c r="BH11" i="1"/>
  <c r="CK11" i="1" s="1"/>
  <c r="CM11" i="2" s="1"/>
  <c r="BH30" i="1"/>
  <c r="CK30" i="1" s="1"/>
  <c r="CM29" i="2" s="1"/>
  <c r="BG7" i="1"/>
  <c r="BG34" i="1"/>
  <c r="CJ34" i="1" s="1"/>
  <c r="CL33" i="2" s="1"/>
  <c r="BG43" i="1"/>
  <c r="CJ43" i="1" s="1"/>
  <c r="CL42" i="2" s="1"/>
  <c r="CL199" i="2" s="1"/>
  <c r="BH15" i="1"/>
  <c r="CK15" i="1" s="1"/>
  <c r="CM14" i="2" s="1"/>
  <c r="BH34" i="1"/>
  <c r="BG11" i="1"/>
  <c r="CJ11" i="1" s="1"/>
  <c r="CL11" i="2" s="1"/>
  <c r="BG38" i="1"/>
  <c r="CJ38" i="1" s="1"/>
  <c r="CL37" i="2" s="1"/>
  <c r="BH13" i="1"/>
  <c r="CK13" i="1" s="1"/>
  <c r="BH32" i="1"/>
  <c r="BH35" i="1"/>
  <c r="CK35" i="1" s="1"/>
  <c r="CM34" i="2" s="1"/>
  <c r="BG12" i="1"/>
  <c r="CJ12" i="1" s="1"/>
  <c r="CL12" i="2" s="1"/>
  <c r="BG35" i="1"/>
  <c r="CJ35" i="1" s="1"/>
  <c r="CL34" i="2" s="1"/>
  <c r="BH14" i="1"/>
  <c r="BH33" i="1"/>
  <c r="CK33" i="1" s="1"/>
  <c r="CM32" i="2" s="1"/>
  <c r="BG10" i="1"/>
  <c r="BG29" i="1"/>
  <c r="CJ29" i="1" s="1"/>
  <c r="CL28" i="2" s="1"/>
  <c r="BG36" i="1"/>
  <c r="BF20" i="1"/>
  <c r="CI20" i="1" s="1"/>
  <c r="CK19" i="2" s="1"/>
  <c r="BF10" i="1"/>
  <c r="BF11" i="1"/>
  <c r="CI11" i="1" s="1"/>
  <c r="CK11" i="2" s="1"/>
  <c r="BF34" i="1"/>
  <c r="BF37" i="1"/>
  <c r="CI37" i="1" s="1"/>
  <c r="CK36" i="2" s="1"/>
  <c r="BF9" i="1"/>
  <c r="BF28" i="1"/>
  <c r="CI28" i="1" s="1"/>
  <c r="CK27" i="2" s="1"/>
  <c r="BF16" i="1"/>
  <c r="CI16" i="1" s="1"/>
  <c r="CK15" i="2" s="1"/>
  <c r="BF39" i="1"/>
  <c r="CI39" i="1" s="1"/>
  <c r="CK38" i="2" s="1"/>
  <c r="AW13" i="1"/>
  <c r="BZ13" i="1" s="1"/>
  <c r="AW32" i="1"/>
  <c r="BZ32" i="1" s="1"/>
  <c r="CB31" i="2" s="1"/>
  <c r="AZ9" i="1"/>
  <c r="AZ24" i="1"/>
  <c r="CC24" i="1" s="1"/>
  <c r="CE23" i="2" s="1"/>
  <c r="AZ44" i="1"/>
  <c r="CC44" i="1" s="1"/>
  <c r="CE43" i="2" s="1"/>
  <c r="AV7" i="1"/>
  <c r="AV30" i="1"/>
  <c r="AR25" i="1"/>
  <c r="BU25" i="1" s="1"/>
  <c r="BW24" i="2" s="1"/>
  <c r="AR20" i="1"/>
  <c r="BU20" i="1" s="1"/>
  <c r="BW19" i="2" s="1"/>
  <c r="AR43" i="1"/>
  <c r="BU43" i="1" s="1"/>
  <c r="BW42" i="2" s="1"/>
  <c r="BA26" i="1"/>
  <c r="BA41" i="1"/>
  <c r="CD41" i="1" s="1"/>
  <c r="CF40" i="2" s="1"/>
  <c r="AU19" i="1"/>
  <c r="BX19" i="1" s="1"/>
  <c r="BZ18" i="2" s="1"/>
  <c r="AU27" i="1"/>
  <c r="BX27" i="1" s="1"/>
  <c r="BZ26" i="2" s="1"/>
  <c r="AS16" i="1"/>
  <c r="BV16" i="1" s="1"/>
  <c r="BX15" i="2" s="1"/>
  <c r="AS35" i="1"/>
  <c r="BV35" i="1" s="1"/>
  <c r="BX34" i="2" s="1"/>
  <c r="AS34" i="1"/>
  <c r="BV34" i="1" s="1"/>
  <c r="BX33" i="2" s="1"/>
  <c r="AQ8" i="1"/>
  <c r="AQ198" i="1" s="1"/>
  <c r="AQ21" i="1"/>
  <c r="AY11" i="1"/>
  <c r="CB11" i="1" s="1"/>
  <c r="CD11" i="2" s="1"/>
  <c r="AY34" i="1"/>
  <c r="CB34" i="1" s="1"/>
  <c r="CD33" i="2" s="1"/>
  <c r="BB7" i="1"/>
  <c r="AW11" i="1"/>
  <c r="AW30" i="1"/>
  <c r="BZ30" i="1" s="1"/>
  <c r="CB29" i="2" s="1"/>
  <c r="AZ26" i="1"/>
  <c r="CC26" i="1" s="1"/>
  <c r="CE25" i="2" s="1"/>
  <c r="AZ41" i="1"/>
  <c r="CC41" i="1" s="1"/>
  <c r="CE40" i="2" s="1"/>
  <c r="AV21" i="1"/>
  <c r="AV40" i="1"/>
  <c r="BY40" i="1" s="1"/>
  <c r="CA39" i="2" s="1"/>
  <c r="AV42" i="1"/>
  <c r="AR19" i="1"/>
  <c r="BU19" i="1" s="1"/>
  <c r="BW18" i="2" s="1"/>
  <c r="AR38" i="1"/>
  <c r="BA17" i="1"/>
  <c r="CD17" i="1" s="1"/>
  <c r="CF16" i="2" s="1"/>
  <c r="BA32" i="1"/>
  <c r="CD32" i="1" s="1"/>
  <c r="CF31" i="2" s="1"/>
  <c r="AU14" i="1"/>
  <c r="BX14" i="1" s="1"/>
  <c r="BZ13" i="2" s="1"/>
  <c r="AU33" i="1"/>
  <c r="AU25" i="1"/>
  <c r="BX25" i="1" s="1"/>
  <c r="BZ24" i="2" s="1"/>
  <c r="AS14" i="1"/>
  <c r="BV14" i="1" s="1"/>
  <c r="BX13" i="2" s="1"/>
  <c r="AS29" i="1"/>
  <c r="BV29" i="1" s="1"/>
  <c r="BX28" i="2" s="1"/>
  <c r="AQ31" i="1"/>
  <c r="AQ44" i="1"/>
  <c r="BT44" i="1" s="1"/>
  <c r="BV43" i="2" s="1"/>
  <c r="AQ34" i="1"/>
  <c r="BT34" i="1" s="1"/>
  <c r="BV33" i="2" s="1"/>
  <c r="AY9" i="1"/>
  <c r="AW24" i="1"/>
  <c r="AW15" i="1"/>
  <c r="BZ15" i="1" s="1"/>
  <c r="CB14" i="2" s="1"/>
  <c r="AW34" i="1"/>
  <c r="BZ34" i="1" s="1"/>
  <c r="CB33" i="2" s="1"/>
  <c r="AZ23" i="1"/>
  <c r="CC23" i="1" s="1"/>
  <c r="CE22" i="2" s="1"/>
  <c r="AZ20" i="1"/>
  <c r="AV22" i="1"/>
  <c r="BY22" i="1" s="1"/>
  <c r="CA21" i="2" s="1"/>
  <c r="AV41" i="1"/>
  <c r="BY41" i="1" s="1"/>
  <c r="CA40" i="2" s="1"/>
  <c r="AR17" i="1"/>
  <c r="BU17" i="1" s="1"/>
  <c r="BW16" i="2" s="1"/>
  <c r="AR36" i="1"/>
  <c r="BU36" i="1" s="1"/>
  <c r="BW35" i="2" s="1"/>
  <c r="AR27" i="1"/>
  <c r="BU27" i="1" s="1"/>
  <c r="BW26" i="2" s="1"/>
  <c r="BA18" i="1"/>
  <c r="CD18" i="1" s="1"/>
  <c r="CF17" i="2" s="1"/>
  <c r="BA33" i="1"/>
  <c r="CD33" i="1" s="1"/>
  <c r="CF32" i="2" s="1"/>
  <c r="AU11" i="1"/>
  <c r="BX11" i="1" s="1"/>
  <c r="BZ11" i="2" s="1"/>
  <c r="AU38" i="1"/>
  <c r="BX38" i="1" s="1"/>
  <c r="BZ37" i="2" s="1"/>
  <c r="AS8" i="1"/>
  <c r="AS27" i="1"/>
  <c r="BV27" i="1" s="1"/>
  <c r="BX26" i="2" s="1"/>
  <c r="AS43" i="1"/>
  <c r="AQ30" i="1"/>
  <c r="BT30" i="1" s="1"/>
  <c r="BV29" i="2" s="1"/>
  <c r="AQ13" i="1"/>
  <c r="BT13" i="1" s="1"/>
  <c r="AY26" i="1"/>
  <c r="CB26" i="1" s="1"/>
  <c r="CD25" i="2" s="1"/>
  <c r="AY13" i="1"/>
  <c r="AW25" i="1"/>
  <c r="BZ25" i="1" s="1"/>
  <c r="CB24" i="2" s="1"/>
  <c r="AW19" i="1"/>
  <c r="BZ19" i="1" s="1"/>
  <c r="CB18" i="2" s="1"/>
  <c r="AZ21" i="1"/>
  <c r="CC21" i="1" s="1"/>
  <c r="CE20" i="2" s="1"/>
  <c r="AZ36" i="1"/>
  <c r="AZ31" i="1"/>
  <c r="CC31" i="1" s="1"/>
  <c r="CE30" i="2" s="1"/>
  <c r="AV19" i="1"/>
  <c r="BY19" i="1" s="1"/>
  <c r="CA18" i="2" s="1"/>
  <c r="AV24" i="1"/>
  <c r="BY24" i="1" s="1"/>
  <c r="CA23" i="2" s="1"/>
  <c r="AR18" i="1"/>
  <c r="BU18" i="1" s="1"/>
  <c r="BW17" i="2" s="1"/>
  <c r="AR37" i="1"/>
  <c r="BU37" i="1" s="1"/>
  <c r="BW36" i="2" s="1"/>
  <c r="BA12" i="1"/>
  <c r="CD12" i="1" s="1"/>
  <c r="CF12" i="2" s="1"/>
  <c r="BA27" i="1"/>
  <c r="CD27" i="1" s="1"/>
  <c r="CF26" i="2" s="1"/>
  <c r="BA34" i="1"/>
  <c r="CD34" i="1" s="1"/>
  <c r="CF33" i="2" s="1"/>
  <c r="AU12" i="1"/>
  <c r="BX12" i="1" s="1"/>
  <c r="BZ12" i="2" s="1"/>
  <c r="AU39" i="1"/>
  <c r="BX39" i="1" s="1"/>
  <c r="BZ38" i="2" s="1"/>
  <c r="AS9" i="1"/>
  <c r="AS28" i="1"/>
  <c r="AS38" i="1"/>
  <c r="BV38" i="1" s="1"/>
  <c r="BX37" i="2" s="1"/>
  <c r="AQ20" i="1"/>
  <c r="BT20" i="1" s="1"/>
  <c r="BV19" i="2" s="1"/>
  <c r="AQ33" i="1"/>
  <c r="BT33" i="1" s="1"/>
  <c r="BV32" i="2" s="1"/>
  <c r="AY23" i="1"/>
  <c r="CB23" i="1" s="1"/>
  <c r="CD22" i="2" s="1"/>
  <c r="AY27" i="1"/>
  <c r="CB27" i="1" s="1"/>
  <c r="CD26" i="2" s="1"/>
  <c r="AY43" i="1"/>
  <c r="CB43" i="1" s="1"/>
  <c r="CD42" i="2" s="1"/>
  <c r="CD199" i="2" s="1"/>
  <c r="BB22" i="1"/>
  <c r="CE22" i="1" s="1"/>
  <c r="CG21" i="2" s="1"/>
  <c r="BB42" i="1"/>
  <c r="AX24" i="1"/>
  <c r="CA24" i="1" s="1"/>
  <c r="CC23" i="2" s="1"/>
  <c r="AX18" i="1"/>
  <c r="CA18" i="1" s="1"/>
  <c r="CC17" i="2" s="1"/>
  <c r="AT19" i="1"/>
  <c r="BW19" i="1" s="1"/>
  <c r="BY18" i="2" s="1"/>
  <c r="AT18" i="1"/>
  <c r="AT37" i="1"/>
  <c r="BW37" i="1" s="1"/>
  <c r="BY36" i="2" s="1"/>
  <c r="BB20" i="1"/>
  <c r="CE20" i="1" s="1"/>
  <c r="CG19" i="2" s="1"/>
  <c r="BB39" i="1"/>
  <c r="CE39" i="1" s="1"/>
  <c r="CG38" i="2" s="1"/>
  <c r="AX15" i="1"/>
  <c r="AX34" i="1"/>
  <c r="CA34" i="1" s="1"/>
  <c r="CC33" i="2" s="1"/>
  <c r="AX43" i="1"/>
  <c r="CA43" i="1" s="1"/>
  <c r="CC42" i="2" s="1"/>
  <c r="CC199" i="2" s="1"/>
  <c r="AT17" i="1"/>
  <c r="BW17" i="1" s="1"/>
  <c r="BY16" i="2" s="1"/>
  <c r="AT40" i="1"/>
  <c r="BW40" i="1" s="1"/>
  <c r="BY39" i="2" s="1"/>
  <c r="BB11" i="1"/>
  <c r="CE11" i="1" s="1"/>
  <c r="CG11" i="2" s="1"/>
  <c r="BB34" i="1"/>
  <c r="CE34" i="1" s="1"/>
  <c r="CG33" i="2" s="1"/>
  <c r="BB33" i="1"/>
  <c r="CE33" i="1" s="1"/>
  <c r="CG32" i="2" s="1"/>
  <c r="AX13" i="1"/>
  <c r="AX32" i="1"/>
  <c r="CA32" i="1" s="1"/>
  <c r="CC31" i="2" s="1"/>
  <c r="AT8" i="1"/>
  <c r="AT198" i="1" s="1"/>
  <c r="AT31" i="1"/>
  <c r="BW31" i="1" s="1"/>
  <c r="BY30" i="2" s="1"/>
  <c r="AT41" i="1"/>
  <c r="BB12" i="1"/>
  <c r="CE12" i="1" s="1"/>
  <c r="CG12" i="2" s="1"/>
  <c r="BB31" i="1"/>
  <c r="CE31" i="1" s="1"/>
  <c r="CG30" i="2" s="1"/>
  <c r="AX7" i="1"/>
  <c r="AX26" i="1"/>
  <c r="AX29" i="1"/>
  <c r="CA29" i="1" s="1"/>
  <c r="CC28" i="2" s="1"/>
  <c r="AT9" i="1"/>
  <c r="AT32" i="1"/>
  <c r="BW32" i="1" s="1"/>
  <c r="BY31" i="2" s="1"/>
  <c r="BE24" i="1"/>
  <c r="CH24" i="1" s="1"/>
  <c r="CJ23" i="2" s="1"/>
  <c r="BE7" i="1"/>
  <c r="BE15" i="1"/>
  <c r="CH15" i="1" s="1"/>
  <c r="CJ14" i="2" s="1"/>
  <c r="BD23" i="1"/>
  <c r="CG23" i="1" s="1"/>
  <c r="CI22" i="2" s="1"/>
  <c r="BD16" i="1"/>
  <c r="CG16" i="1" s="1"/>
  <c r="CI15" i="2" s="1"/>
  <c r="BE25" i="1"/>
  <c r="CH25" i="1" s="1"/>
  <c r="CJ24" i="2" s="1"/>
  <c r="BE40" i="1"/>
  <c r="CH40" i="1" s="1"/>
  <c r="CJ39" i="2" s="1"/>
  <c r="BD21" i="1"/>
  <c r="CG21" i="1" s="1"/>
  <c r="CI20" i="2" s="1"/>
  <c r="BD40" i="1"/>
  <c r="CG40" i="1" s="1"/>
  <c r="CI39" i="2" s="1"/>
  <c r="BD43" i="1"/>
  <c r="CG43" i="1" s="1"/>
  <c r="CI42" i="2" s="1"/>
  <c r="BE26" i="1"/>
  <c r="CH26" i="1" s="1"/>
  <c r="CJ25" i="2" s="1"/>
  <c r="BE41" i="1"/>
  <c r="CH41" i="1" s="1"/>
  <c r="CJ40" i="2" s="1"/>
  <c r="BD22" i="1"/>
  <c r="CG22" i="1" s="1"/>
  <c r="CI21" i="2" s="1"/>
  <c r="BD37" i="1"/>
  <c r="CG37" i="1" s="1"/>
  <c r="CI36" i="2" s="1"/>
  <c r="BE20" i="1"/>
  <c r="CH20" i="1" s="1"/>
  <c r="CJ19" i="2" s="1"/>
  <c r="BE39" i="1"/>
  <c r="CH39" i="1" s="1"/>
  <c r="CJ38" i="2" s="1"/>
  <c r="BE44" i="1"/>
  <c r="CH44" i="1" s="1"/>
  <c r="CJ43" i="2" s="1"/>
  <c r="BD19" i="1"/>
  <c r="CG19" i="1" s="1"/>
  <c r="CI18" i="2" s="1"/>
  <c r="BD38" i="1"/>
  <c r="CG38" i="1" s="1"/>
  <c r="CI37" i="2" s="1"/>
  <c r="BC26" i="1"/>
  <c r="CF26" i="1" s="1"/>
  <c r="CH25" i="2" s="1"/>
  <c r="BC25" i="1"/>
  <c r="CF25" i="1" s="1"/>
  <c r="CH24" i="2" s="1"/>
  <c r="BC43" i="1"/>
  <c r="CF43" i="1" s="1"/>
  <c r="CH42" i="2" s="1"/>
  <c r="CH199" i="2" s="1"/>
  <c r="BC20" i="1"/>
  <c r="CF20" i="1" s="1"/>
  <c r="CH19" i="2" s="1"/>
  <c r="BC36" i="1"/>
  <c r="CF36" i="1" s="1"/>
  <c r="CH35" i="2" s="1"/>
  <c r="BC11" i="1"/>
  <c r="CF11" i="1" s="1"/>
  <c r="CH11" i="2" s="1"/>
  <c r="BC34" i="1"/>
  <c r="CF34" i="1" s="1"/>
  <c r="CH33" i="2" s="1"/>
  <c r="BC22" i="1"/>
  <c r="CF22" i="1" s="1"/>
  <c r="CH21" i="2" s="1"/>
  <c r="BC9" i="1"/>
  <c r="BC28" i="1"/>
  <c r="CF28" i="1" s="1"/>
  <c r="CH27" i="2" s="1"/>
  <c r="BH16" i="1"/>
  <c r="CK16" i="1" s="1"/>
  <c r="CM15" i="2" s="1"/>
  <c r="BH31" i="1"/>
  <c r="CK31" i="1" s="1"/>
  <c r="CM30" i="2" s="1"/>
  <c r="BG23" i="1"/>
  <c r="CJ23" i="1" s="1"/>
  <c r="CL22" i="2" s="1"/>
  <c r="BG27" i="1"/>
  <c r="BH9" i="1"/>
  <c r="BH28" i="1"/>
  <c r="CK28" i="1" s="1"/>
  <c r="CM27" i="2" s="1"/>
  <c r="BH44" i="1"/>
  <c r="CK44" i="1" s="1"/>
  <c r="CM43" i="2" s="1"/>
  <c r="BG8" i="1"/>
  <c r="BG31" i="1"/>
  <c r="CJ31" i="1" s="1"/>
  <c r="CL30" i="2" s="1"/>
  <c r="BH10" i="1"/>
  <c r="BH29" i="1"/>
  <c r="CK29" i="1" s="1"/>
  <c r="CM28" i="2" s="1"/>
  <c r="BH43" i="1"/>
  <c r="CK43" i="1" s="1"/>
  <c r="CM42" i="2" s="1"/>
  <c r="BG17" i="1"/>
  <c r="CJ17" i="1" s="1"/>
  <c r="CL16" i="2" s="1"/>
  <c r="BG13" i="1"/>
  <c r="CJ13" i="1" s="1"/>
  <c r="BH7" i="1"/>
  <c r="BH24" i="1"/>
  <c r="CK24" i="1" s="1"/>
  <c r="CM23" i="2" s="1"/>
  <c r="BG26" i="1"/>
  <c r="CJ26" i="1" s="1"/>
  <c r="CL25" i="2" s="1"/>
  <c r="BG30" i="1"/>
  <c r="CJ30" i="1" s="1"/>
  <c r="CL29" i="2" s="1"/>
  <c r="BG41" i="1"/>
  <c r="CJ41" i="1" s="1"/>
  <c r="CL40" i="2" s="1"/>
  <c r="BF17" i="1"/>
  <c r="CI17" i="1" s="1"/>
  <c r="CK16" i="2" s="1"/>
  <c r="BF36" i="1"/>
  <c r="CI36" i="1" s="1"/>
  <c r="CK35" i="2" s="1"/>
  <c r="BF8" i="1"/>
  <c r="BF198" i="1" s="1"/>
  <c r="BF31" i="1"/>
  <c r="CI31" i="1" s="1"/>
  <c r="CK30" i="2" s="1"/>
  <c r="BF44" i="1"/>
  <c r="CI44" i="1" s="1"/>
  <c r="CK43" i="2" s="1"/>
  <c r="BF25" i="1"/>
  <c r="CI25" i="1" s="1"/>
  <c r="CK24" i="2" s="1"/>
  <c r="AW10" i="1"/>
  <c r="AW29" i="1"/>
  <c r="BZ29" i="1" s="1"/>
  <c r="CB28" i="2" s="1"/>
  <c r="AZ25" i="1"/>
  <c r="CC25" i="1" s="1"/>
  <c r="CE24" i="2" s="1"/>
  <c r="AZ40" i="1"/>
  <c r="CC40" i="1" s="1"/>
  <c r="CE39" i="2" s="1"/>
  <c r="AZ42" i="1"/>
  <c r="AV23" i="1"/>
  <c r="BY23" i="1" s="1"/>
  <c r="CA22" i="2" s="1"/>
  <c r="AV27" i="1"/>
  <c r="BY27" i="1" s="1"/>
  <c r="CA26" i="2" s="1"/>
  <c r="AR22" i="1"/>
  <c r="BU22" i="1" s="1"/>
  <c r="BW21" i="2" s="1"/>
  <c r="AR41" i="1"/>
  <c r="BU41" i="1" s="1"/>
  <c r="BW40" i="2" s="1"/>
  <c r="BA16" i="1"/>
  <c r="CD16" i="1" s="1"/>
  <c r="CF15" i="2" s="1"/>
  <c r="BA31" i="1"/>
  <c r="CD31" i="1" s="1"/>
  <c r="CF30" i="2" s="1"/>
  <c r="BA44" i="1"/>
  <c r="CD44" i="1" s="1"/>
  <c r="CF43" i="2" s="1"/>
  <c r="AU16" i="1"/>
  <c r="BX16" i="1" s="1"/>
  <c r="BZ15" i="2" s="1"/>
  <c r="AU9" i="1"/>
  <c r="AS13" i="1"/>
  <c r="BV13" i="1" s="1"/>
  <c r="AS32" i="1"/>
  <c r="BV32" i="1" s="1"/>
  <c r="BX31" i="2" s="1"/>
  <c r="AQ11" i="1"/>
  <c r="BT11" i="1" s="1"/>
  <c r="BV11" i="2" s="1"/>
  <c r="AQ24" i="1"/>
  <c r="BT24" i="1" s="1"/>
  <c r="BV23" i="2" s="1"/>
  <c r="AQ37" i="1"/>
  <c r="BT37" i="1" s="1"/>
  <c r="BV36" i="2" s="1"/>
  <c r="AY8" i="1"/>
  <c r="AY31" i="1"/>
  <c r="CB31" i="1" s="1"/>
  <c r="CD30" i="2" s="1"/>
  <c r="AW20" i="1"/>
  <c r="BZ20" i="1" s="1"/>
  <c r="CB19" i="2" s="1"/>
  <c r="AW39" i="1"/>
  <c r="BZ39" i="1" s="1"/>
  <c r="CB38" i="2" s="1"/>
  <c r="AW7" i="1"/>
  <c r="AZ19" i="1"/>
  <c r="CC19" i="1" s="1"/>
  <c r="CE18" i="2" s="1"/>
  <c r="AZ38" i="1"/>
  <c r="CC38" i="1" s="1"/>
  <c r="CE37" i="2" s="1"/>
  <c r="AV18" i="1"/>
  <c r="BY18" i="1" s="1"/>
  <c r="CA17" i="2" s="1"/>
  <c r="AV37" i="1"/>
  <c r="BY37" i="1" s="1"/>
  <c r="CA36" i="2" s="1"/>
  <c r="AR13" i="1"/>
  <c r="BU13" i="1" s="1"/>
  <c r="AR32" i="1"/>
  <c r="BU32" i="1" s="1"/>
  <c r="BW31" i="2" s="1"/>
  <c r="AR12" i="1"/>
  <c r="BA14" i="1"/>
  <c r="CD14" i="1" s="1"/>
  <c r="CF13" i="2" s="1"/>
  <c r="BA29" i="1"/>
  <c r="CD29" i="1" s="1"/>
  <c r="CF28" i="2" s="1"/>
  <c r="AU7" i="1"/>
  <c r="AU34" i="1"/>
  <c r="BX34" i="1" s="1"/>
  <c r="BZ33" i="2" s="1"/>
  <c r="AU43" i="1"/>
  <c r="BX43" i="1" s="1"/>
  <c r="BZ42" i="2" s="1"/>
  <c r="AS15" i="1"/>
  <c r="BV15" i="1" s="1"/>
  <c r="BX14" i="2" s="1"/>
  <c r="AS30" i="1"/>
  <c r="BV30" i="1" s="1"/>
  <c r="BX29" i="2" s="1"/>
  <c r="AQ18" i="1"/>
  <c r="BT18" i="1" s="1"/>
  <c r="BV17" i="2" s="1"/>
  <c r="AQ9" i="1"/>
  <c r="AY22" i="1"/>
  <c r="CB22" i="1" s="1"/>
  <c r="CD21" i="2" s="1"/>
  <c r="AY37" i="1"/>
  <c r="CB37" i="1" s="1"/>
  <c r="CD36" i="2" s="1"/>
  <c r="AW21" i="1"/>
  <c r="BZ21" i="1" s="1"/>
  <c r="CB20" i="2" s="1"/>
  <c r="AW40" i="1"/>
  <c r="BZ40" i="1" s="1"/>
  <c r="CB39" i="2" s="1"/>
  <c r="AZ17" i="1"/>
  <c r="CC17" i="1" s="1"/>
  <c r="CE16" i="2" s="1"/>
  <c r="AZ32" i="1"/>
  <c r="CC32" i="1" s="1"/>
  <c r="CE31" i="2" s="1"/>
  <c r="AZ27" i="1"/>
  <c r="AV15" i="1"/>
  <c r="BY15" i="1" s="1"/>
  <c r="CA14" i="2" s="1"/>
  <c r="AV38" i="1"/>
  <c r="BY38" i="1" s="1"/>
  <c r="CA37" i="2" s="1"/>
  <c r="AR14" i="1"/>
  <c r="BU14" i="1" s="1"/>
  <c r="BW13" i="2" s="1"/>
  <c r="AR33" i="1"/>
  <c r="BU33" i="1" s="1"/>
  <c r="BW32" i="2" s="1"/>
  <c r="BA8" i="1"/>
  <c r="BA23" i="1"/>
  <c r="CD23" i="1" s="1"/>
  <c r="CF22" i="2" s="1"/>
  <c r="BA43" i="1"/>
  <c r="CD43" i="1" s="1"/>
  <c r="CF42" i="2" s="1"/>
  <c r="CF199" i="2" s="1"/>
  <c r="AU8" i="1"/>
  <c r="AU35" i="1"/>
  <c r="BX35" i="1" s="1"/>
  <c r="BZ34" i="2" s="1"/>
  <c r="AS24" i="1"/>
  <c r="BV24" i="1" s="1"/>
  <c r="BX23" i="2" s="1"/>
  <c r="AS19" i="1"/>
  <c r="BV19" i="1" s="1"/>
  <c r="BX18" i="2" s="1"/>
  <c r="AS11" i="1"/>
  <c r="BV11" i="1" s="1"/>
  <c r="BX11" i="2" s="1"/>
  <c r="AQ16" i="1"/>
  <c r="AQ29" i="1"/>
  <c r="BT29" i="1" s="1"/>
  <c r="BV28" i="2" s="1"/>
  <c r="AY19" i="1"/>
  <c r="CB19" i="1" s="1"/>
  <c r="CD18" i="2" s="1"/>
  <c r="AY17" i="1"/>
  <c r="CB17" i="1" s="1"/>
  <c r="CD16" i="2" s="1"/>
  <c r="AW22" i="1"/>
  <c r="BZ22" i="1" s="1"/>
  <c r="CB21" i="2" s="1"/>
  <c r="AW41" i="1"/>
  <c r="BZ41" i="1" s="1"/>
  <c r="CB40" i="2" s="1"/>
  <c r="AZ18" i="1"/>
  <c r="CC18" i="1" s="1"/>
  <c r="CE17" i="2" s="1"/>
  <c r="AZ33" i="1"/>
  <c r="CC33" i="1" s="1"/>
  <c r="CE32" i="2" s="1"/>
  <c r="AV13" i="1"/>
  <c r="BY13" i="1" s="1"/>
  <c r="AV32" i="1"/>
  <c r="BY32" i="1" s="1"/>
  <c r="CA31" i="2" s="1"/>
  <c r="AV39" i="1"/>
  <c r="BY39" i="1" s="1"/>
  <c r="CA38" i="2" s="1"/>
  <c r="AR11" i="1"/>
  <c r="BU11" i="1" s="1"/>
  <c r="BW11" i="2" s="1"/>
  <c r="AR30" i="1"/>
  <c r="BU30" i="1" s="1"/>
  <c r="BW29" i="2" s="1"/>
  <c r="BA9" i="1"/>
  <c r="BA11" i="1"/>
  <c r="CD11" i="1" s="1"/>
  <c r="CF11" i="2" s="1"/>
  <c r="BA42" i="1"/>
  <c r="AU13" i="1"/>
  <c r="BX13" i="1" s="1"/>
  <c r="AU40" i="1"/>
  <c r="BX40" i="1" s="1"/>
  <c r="BZ39" i="2" s="1"/>
  <c r="AS25" i="1"/>
  <c r="BV25" i="1" s="1"/>
  <c r="BX24" i="2" s="1"/>
  <c r="AS7" i="1"/>
  <c r="AQ23" i="1"/>
  <c r="BT23" i="1" s="1"/>
  <c r="BV22" i="2" s="1"/>
  <c r="AQ36" i="1"/>
  <c r="BT36" i="1" s="1"/>
  <c r="BV35" i="2" s="1"/>
  <c r="AQ10" i="1"/>
  <c r="AY20" i="1"/>
  <c r="CB20" i="1" s="1"/>
  <c r="CD19" i="2" s="1"/>
  <c r="AY40" i="1"/>
  <c r="CB40" i="1" s="1"/>
  <c r="CD39" i="2" s="1"/>
  <c r="BB19" i="1"/>
  <c r="CE19" i="1" s="1"/>
  <c r="CG18" i="2" s="1"/>
  <c r="BB10" i="1"/>
  <c r="BB18" i="1"/>
  <c r="CE18" i="1" s="1"/>
  <c r="CG17" i="2" s="1"/>
  <c r="AX21" i="1"/>
  <c r="CA21" i="1" s="1"/>
  <c r="CC20" i="2" s="1"/>
  <c r="AX40" i="1"/>
  <c r="CA40" i="1" s="1"/>
  <c r="CC39" i="2" s="1"/>
  <c r="AT16" i="1"/>
  <c r="BW16" i="1" s="1"/>
  <c r="BY15" i="2" s="1"/>
  <c r="AT39" i="1"/>
  <c r="BW39" i="1" s="1"/>
  <c r="BY38" i="2" s="1"/>
  <c r="AY28" i="1"/>
  <c r="CB28" i="1" s="1"/>
  <c r="CD27" i="2" s="1"/>
  <c r="BB17" i="1"/>
  <c r="CE17" i="1" s="1"/>
  <c r="CG16" i="2" s="1"/>
  <c r="BB36" i="1"/>
  <c r="CE36" i="1" s="1"/>
  <c r="CG35" i="2" s="1"/>
  <c r="AX12" i="1"/>
  <c r="CA12" i="1" s="1"/>
  <c r="CC12" i="2" s="1"/>
  <c r="AX31" i="1"/>
  <c r="CA31" i="1" s="1"/>
  <c r="CC30" i="2" s="1"/>
  <c r="AT7" i="1"/>
  <c r="AT30" i="1"/>
  <c r="BW30" i="1" s="1"/>
  <c r="BY29" i="2" s="1"/>
  <c r="AT33" i="1"/>
  <c r="BW33" i="1" s="1"/>
  <c r="BY32" i="2" s="1"/>
  <c r="BB8" i="1"/>
  <c r="BB27" i="1"/>
  <c r="CE27" i="1" s="1"/>
  <c r="CG26" i="2" s="1"/>
  <c r="BB44" i="1"/>
  <c r="CE44" i="1" s="1"/>
  <c r="CG43" i="2" s="1"/>
  <c r="AX10" i="1"/>
  <c r="AX37" i="1"/>
  <c r="CA37" i="1" s="1"/>
  <c r="CC36" i="2" s="1"/>
  <c r="AT24" i="1"/>
  <c r="BW24" i="1" s="1"/>
  <c r="BY23" i="2" s="1"/>
  <c r="AT28" i="1"/>
  <c r="BW28" i="1" s="1"/>
  <c r="BY27" i="2" s="1"/>
  <c r="AY35" i="1"/>
  <c r="CB35" i="1" s="1"/>
  <c r="CD34" i="2" s="1"/>
  <c r="BB9" i="1"/>
  <c r="BB28" i="1"/>
  <c r="CE28" i="1" s="1"/>
  <c r="CG27" i="2" s="1"/>
  <c r="AX23" i="1"/>
  <c r="CA23" i="1" s="1"/>
  <c r="CC22" i="2" s="1"/>
  <c r="AX14" i="1"/>
  <c r="CA14" i="1" s="1"/>
  <c r="CC13" i="2" s="1"/>
  <c r="AX33" i="1"/>
  <c r="CA33" i="1" s="1"/>
  <c r="CC32" i="2" s="1"/>
  <c r="AT25" i="1"/>
  <c r="BW25" i="1" s="1"/>
  <c r="BY24" i="2" s="1"/>
  <c r="AT42" i="1"/>
  <c r="BE21" i="1"/>
  <c r="CH21" i="1" s="1"/>
  <c r="CJ20" i="2" s="1"/>
  <c r="BE36" i="1"/>
  <c r="CH36" i="1" s="1"/>
  <c r="CJ35" i="2" s="1"/>
  <c r="BD17" i="1"/>
  <c r="CG17" i="1" s="1"/>
  <c r="CI16" i="2" s="1"/>
  <c r="BD36" i="1"/>
  <c r="CG36" i="1" s="1"/>
  <c r="CI35" i="2" s="1"/>
  <c r="BD31" i="1"/>
  <c r="CG31" i="1" s="1"/>
  <c r="CI30" i="2" s="1"/>
  <c r="BE22" i="1"/>
  <c r="CH22" i="1" s="1"/>
  <c r="CJ21" i="2" s="1"/>
  <c r="BE37" i="1"/>
  <c r="CH37" i="1" s="1"/>
  <c r="CJ36" i="2" s="1"/>
  <c r="BD18" i="1"/>
  <c r="CG18" i="1" s="1"/>
  <c r="CI17" i="2" s="1"/>
  <c r="BD33" i="1"/>
  <c r="CG33" i="1" s="1"/>
  <c r="CI32" i="2" s="1"/>
  <c r="BE16" i="1"/>
  <c r="CH16" i="1" s="1"/>
  <c r="CJ15" i="2" s="1"/>
  <c r="BE35" i="1"/>
  <c r="CH35" i="1" s="1"/>
  <c r="CJ34" i="2" s="1"/>
  <c r="BE38" i="1"/>
  <c r="CH38" i="1" s="1"/>
  <c r="CJ37" i="2" s="1"/>
  <c r="BD15" i="1"/>
  <c r="CG15" i="1" s="1"/>
  <c r="CI14" i="2" s="1"/>
  <c r="BD34" i="1"/>
  <c r="CG34" i="1" s="1"/>
  <c r="CI33" i="2" s="1"/>
  <c r="BE17" i="1"/>
  <c r="CH17" i="1" s="1"/>
  <c r="CJ16" i="2" s="1"/>
  <c r="BE32" i="1"/>
  <c r="CH32" i="1" s="1"/>
  <c r="CJ31" i="2" s="1"/>
  <c r="BD13" i="1"/>
  <c r="CG13" i="1" s="1"/>
  <c r="BD32" i="1"/>
  <c r="CG32" i="1" s="1"/>
  <c r="CI31" i="2" s="1"/>
  <c r="BD39" i="1"/>
  <c r="CG39" i="1" s="1"/>
  <c r="CI38" i="2" s="1"/>
  <c r="BC19" i="1"/>
  <c r="CF19" i="1" s="1"/>
  <c r="CH18" i="2" s="1"/>
  <c r="BC13" i="1"/>
  <c r="CF13" i="1" s="1"/>
  <c r="BC14" i="1"/>
  <c r="CF14" i="1" s="1"/>
  <c r="CH13" i="2" s="1"/>
  <c r="BC33" i="1"/>
  <c r="CF33" i="1" s="1"/>
  <c r="CH32" i="2" s="1"/>
  <c r="BC42" i="1"/>
  <c r="BC8" i="1"/>
  <c r="BC31" i="1"/>
  <c r="CF31" i="1" s="1"/>
  <c r="CH30" i="2" s="1"/>
  <c r="BC15" i="1"/>
  <c r="CF15" i="1" s="1"/>
  <c r="CH14" i="2" s="1"/>
  <c r="BC38" i="1"/>
  <c r="CF38" i="1" s="1"/>
  <c r="CH37" i="2" s="1"/>
  <c r="BH21" i="1"/>
  <c r="CK21" i="1" s="1"/>
  <c r="CM20" i="2" s="1"/>
  <c r="BH40" i="1"/>
  <c r="CK40" i="1" s="1"/>
  <c r="CM39" i="2" s="1"/>
  <c r="BH42" i="1"/>
  <c r="BG20" i="1"/>
  <c r="CJ20" i="1" s="1"/>
  <c r="CL19" i="2" s="1"/>
  <c r="BG32" i="1"/>
  <c r="CJ32" i="1" s="1"/>
  <c r="CL31" i="2" s="1"/>
  <c r="BH25" i="1"/>
  <c r="CK25" i="1" s="1"/>
  <c r="CM24" i="2" s="1"/>
  <c r="BH20" i="1"/>
  <c r="CK20" i="1" s="1"/>
  <c r="CM19" i="2" s="1"/>
  <c r="BH27" i="1"/>
  <c r="CK27" i="1" s="1"/>
  <c r="CM26" i="2" s="1"/>
  <c r="BG24" i="1"/>
  <c r="CJ24" i="1" s="1"/>
  <c r="CL23" i="2" s="1"/>
  <c r="BG44" i="1"/>
  <c r="CJ44" i="1" s="1"/>
  <c r="CL43" i="2" s="1"/>
  <c r="BH26" i="1"/>
  <c r="CK26" i="1" s="1"/>
  <c r="CM25" i="2" s="1"/>
  <c r="BH8" i="1"/>
  <c r="BH198" i="1" s="1"/>
  <c r="BG22" i="1"/>
  <c r="CJ22" i="1" s="1"/>
  <c r="CL21" i="2" s="1"/>
  <c r="BG21" i="1"/>
  <c r="CJ21" i="1" s="1"/>
  <c r="CL20" i="2" s="1"/>
  <c r="BG40" i="1"/>
  <c r="CJ40" i="1" s="1"/>
  <c r="CL39" i="2" s="1"/>
  <c r="BH23" i="1"/>
  <c r="CK23" i="1" s="1"/>
  <c r="CM22" i="2" s="1"/>
  <c r="BH12" i="1"/>
  <c r="CK12" i="1" s="1"/>
  <c r="CM12" i="2" s="1"/>
  <c r="BG19" i="1"/>
  <c r="CJ19" i="1" s="1"/>
  <c r="CL18" i="2" s="1"/>
  <c r="BG25" i="1"/>
  <c r="CJ25" i="1" s="1"/>
  <c r="CL24" i="2" s="1"/>
  <c r="BF7" i="1"/>
  <c r="BF30" i="1"/>
  <c r="CI30" i="1" s="1"/>
  <c r="CK29" i="2" s="1"/>
  <c r="BF29" i="1"/>
  <c r="CI29" i="1" s="1"/>
  <c r="CK28" i="2" s="1"/>
  <c r="BF24" i="1"/>
  <c r="CI24" i="1" s="1"/>
  <c r="CK23" i="2" s="1"/>
  <c r="BF26" i="1"/>
  <c r="CI26" i="1" s="1"/>
  <c r="CK25" i="2" s="1"/>
  <c r="BF15" i="1"/>
  <c r="CI15" i="1" s="1"/>
  <c r="CK14" i="2" s="1"/>
  <c r="BF38" i="1"/>
  <c r="CI38" i="1" s="1"/>
  <c r="CK37" i="2" s="1"/>
  <c r="BF41" i="1"/>
  <c r="CI41" i="1" s="1"/>
  <c r="CK40" i="2" s="1"/>
  <c r="BF18" i="1"/>
  <c r="CI18" i="1" s="1"/>
  <c r="CK17" i="2" s="1"/>
  <c r="BF42" i="1"/>
  <c r="AW26" i="1"/>
  <c r="BZ26" i="1" s="1"/>
  <c r="CB25" i="2" s="1"/>
  <c r="AW43" i="1"/>
  <c r="BZ43" i="1" s="1"/>
  <c r="CB42" i="2" s="1"/>
  <c r="CB199" i="2" s="1"/>
  <c r="AZ22" i="1"/>
  <c r="CC22" i="1" s="1"/>
  <c r="CE21" i="2" s="1"/>
  <c r="AZ37" i="1"/>
  <c r="CC37" i="1" s="1"/>
  <c r="CE36" i="2" s="1"/>
  <c r="AV17" i="1"/>
  <c r="BY17" i="1" s="1"/>
  <c r="CA16" i="2" s="1"/>
  <c r="AV36" i="1"/>
  <c r="BY36" i="1" s="1"/>
  <c r="CA35" i="2" s="1"/>
  <c r="AV35" i="1"/>
  <c r="BY35" i="1" s="1"/>
  <c r="CA34" i="2" s="1"/>
  <c r="AR15" i="1"/>
  <c r="BU15" i="1" s="1"/>
  <c r="BW14" i="2" s="1"/>
  <c r="AR34" i="1"/>
  <c r="BU34" i="1" s="1"/>
  <c r="BW33" i="2" s="1"/>
  <c r="BA13" i="1"/>
  <c r="CD13" i="1" s="1"/>
  <c r="BA28" i="1"/>
  <c r="CD28" i="1" s="1"/>
  <c r="CF27" i="2" s="1"/>
  <c r="AU10" i="1"/>
  <c r="AU29" i="1"/>
  <c r="BX29" i="1" s="1"/>
  <c r="BZ28" i="2" s="1"/>
  <c r="AU44" i="1"/>
  <c r="BX44" i="1" s="1"/>
  <c r="BZ43" i="2" s="1"/>
  <c r="AS10" i="1"/>
  <c r="AS23" i="1"/>
  <c r="BV23" i="1" s="1"/>
  <c r="BX22" i="2" s="1"/>
  <c r="AQ27" i="1"/>
  <c r="BT27" i="1" s="1"/>
  <c r="BV26" i="2" s="1"/>
  <c r="AQ40" i="1"/>
  <c r="BT40" i="1" s="1"/>
  <c r="BV39" i="2" s="1"/>
  <c r="AQ22" i="1"/>
  <c r="BT22" i="1" s="1"/>
  <c r="BV21" i="2" s="1"/>
  <c r="AY24" i="1"/>
  <c r="CB24" i="1" s="1"/>
  <c r="CD23" i="2" s="1"/>
  <c r="AY21" i="1"/>
  <c r="CB21" i="1" s="1"/>
  <c r="CD20" i="2" s="1"/>
  <c r="AW17" i="1"/>
  <c r="BZ17" i="1" s="1"/>
  <c r="CB16" i="2" s="1"/>
  <c r="AW36" i="1"/>
  <c r="BZ36" i="1" s="1"/>
  <c r="CB35" i="2" s="1"/>
  <c r="AZ13" i="1"/>
  <c r="CC13" i="1" s="1"/>
  <c r="AZ28" i="1"/>
  <c r="CC28" i="1" s="1"/>
  <c r="CE27" i="2" s="1"/>
  <c r="AZ43" i="1"/>
  <c r="CC43" i="1" s="1"/>
  <c r="CE42" i="2" s="1"/>
  <c r="CE199" i="2" s="1"/>
  <c r="AV11" i="1"/>
  <c r="BY11" i="1" s="1"/>
  <c r="CA11" i="2" s="1"/>
  <c r="AV34" i="1"/>
  <c r="BY34" i="1" s="1"/>
  <c r="CA33" i="2" s="1"/>
  <c r="AR10" i="1"/>
  <c r="AR29" i="1"/>
  <c r="BU29" i="1" s="1"/>
  <c r="BW28" i="2" s="1"/>
  <c r="AR39" i="1"/>
  <c r="BU39" i="1" s="1"/>
  <c r="BW38" i="2" s="1"/>
  <c r="BA7" i="1"/>
  <c r="BA38" i="1"/>
  <c r="CD38" i="1" s="1"/>
  <c r="CF37" i="2" s="1"/>
  <c r="AU23" i="1"/>
  <c r="BX23" i="1" s="1"/>
  <c r="BZ22" i="2" s="1"/>
  <c r="AU31" i="1"/>
  <c r="BX31" i="1" s="1"/>
  <c r="BZ30" i="2" s="1"/>
  <c r="AS20" i="1"/>
  <c r="AS39" i="1"/>
  <c r="BV39" i="1" s="1"/>
  <c r="BX38" i="2" s="1"/>
  <c r="AS44" i="1"/>
  <c r="BV44" i="1" s="1"/>
  <c r="BX43" i="2" s="1"/>
  <c r="AQ12" i="1"/>
  <c r="BT12" i="1" s="1"/>
  <c r="BV12" i="2" s="1"/>
  <c r="AQ25" i="1"/>
  <c r="BT25" i="1" s="1"/>
  <c r="BV24" i="2" s="1"/>
  <c r="AY15" i="1"/>
  <c r="CB15" i="1" s="1"/>
  <c r="CD14" i="2" s="1"/>
  <c r="AY38" i="1"/>
  <c r="CB38" i="1" s="1"/>
  <c r="CD37" i="2" s="1"/>
  <c r="AW18" i="1"/>
  <c r="BZ18" i="1" s="1"/>
  <c r="CB17" i="2" s="1"/>
  <c r="AW37" i="1"/>
  <c r="BZ37" i="1" s="1"/>
  <c r="CB36" i="2" s="1"/>
  <c r="AZ14" i="1"/>
  <c r="CC14" i="1" s="1"/>
  <c r="CE13" i="2" s="1"/>
  <c r="AZ29" i="1"/>
  <c r="CC29" i="1" s="1"/>
  <c r="CE28" i="2" s="1"/>
  <c r="AV9" i="1"/>
  <c r="AV28" i="1"/>
  <c r="BY28" i="1" s="1"/>
  <c r="CA27" i="2" s="1"/>
  <c r="AV31" i="1"/>
  <c r="BY31" i="1" s="1"/>
  <c r="CA30" i="2" s="1"/>
  <c r="AR7" i="1"/>
  <c r="AR24" i="1"/>
  <c r="BU24" i="1" s="1"/>
  <c r="BW23" i="2" s="1"/>
  <c r="BA24" i="1"/>
  <c r="CD24" i="1" s="1"/>
  <c r="CF23" i="2" s="1"/>
  <c r="BA39" i="1"/>
  <c r="CD39" i="1" s="1"/>
  <c r="CF38" i="2" s="1"/>
  <c r="BA19" i="1"/>
  <c r="CD19" i="1" s="1"/>
  <c r="CF18" i="2" s="1"/>
  <c r="AU24" i="1"/>
  <c r="BX24" i="1" s="1"/>
  <c r="BZ23" i="2" s="1"/>
  <c r="AU41" i="1"/>
  <c r="BX41" i="1" s="1"/>
  <c r="BZ40" i="2" s="1"/>
  <c r="AS21" i="1"/>
  <c r="BV21" i="1" s="1"/>
  <c r="BX20" i="2" s="1"/>
  <c r="AS40" i="1"/>
  <c r="BV40" i="1" s="1"/>
  <c r="BX39" i="2" s="1"/>
  <c r="AQ19" i="1"/>
  <c r="BT19" i="1" s="1"/>
  <c r="BV18" i="2" s="1"/>
  <c r="AQ32" i="1"/>
  <c r="BT32" i="1" s="1"/>
  <c r="BV31" i="2" s="1"/>
  <c r="AQ7" i="1"/>
  <c r="AY16" i="1"/>
  <c r="CB16" i="1" s="1"/>
  <c r="CD15" i="2" s="1"/>
  <c r="AW12" i="1"/>
  <c r="BZ12" i="1" s="1"/>
  <c r="CB12" i="2" s="1"/>
  <c r="AW31" i="1"/>
  <c r="BZ31" i="1" s="1"/>
  <c r="CB30" i="2" s="1"/>
  <c r="AW23" i="1"/>
  <c r="BZ23" i="1" s="1"/>
  <c r="CB22" i="2" s="1"/>
  <c r="AZ11" i="1"/>
  <c r="CC11" i="1" s="1"/>
  <c r="CE11" i="2" s="1"/>
  <c r="AZ30" i="1"/>
  <c r="CC30" i="1" s="1"/>
  <c r="CE29" i="2" s="1"/>
  <c r="AV10" i="1"/>
  <c r="AV29" i="1"/>
  <c r="BY29" i="1" s="1"/>
  <c r="CA28" i="2" s="1"/>
  <c r="AV43" i="1"/>
  <c r="BY43" i="1" s="1"/>
  <c r="CA42" i="2" s="1"/>
  <c r="CA199" i="2" s="1"/>
  <c r="AR16" i="1"/>
  <c r="BU16" i="1" s="1"/>
  <c r="BW15" i="2" s="1"/>
  <c r="AR31" i="1"/>
  <c r="BU31" i="1" s="1"/>
  <c r="BW30" i="2" s="1"/>
  <c r="BA25" i="1"/>
  <c r="CD25" i="1" s="1"/>
  <c r="CF24" i="2" s="1"/>
  <c r="BA40" i="1"/>
  <c r="CD40" i="1" s="1"/>
  <c r="CF39" i="2" s="1"/>
  <c r="AU22" i="1"/>
  <c r="BX22" i="1" s="1"/>
  <c r="BZ21" i="2" s="1"/>
  <c r="AU17" i="1"/>
  <c r="BX17" i="1" s="1"/>
  <c r="BZ16" i="2" s="1"/>
  <c r="AU42" i="1"/>
  <c r="AS22" i="1"/>
  <c r="BV22" i="1" s="1"/>
  <c r="BX21" i="2" s="1"/>
  <c r="AS37" i="1"/>
  <c r="BV37" i="1" s="1"/>
  <c r="BX36" i="2" s="1"/>
  <c r="AQ39" i="1"/>
  <c r="BT39" i="1" s="1"/>
  <c r="BV38" i="2" s="1"/>
  <c r="AQ26" i="1"/>
  <c r="BT26" i="1" s="1"/>
  <c r="BV25" i="2" s="1"/>
  <c r="AY14" i="1"/>
  <c r="CB14" i="1" s="1"/>
  <c r="CD13" i="2" s="1"/>
  <c r="AY29" i="1"/>
  <c r="CB29" i="1" s="1"/>
  <c r="CD28" i="2" s="1"/>
  <c r="AY36" i="1"/>
  <c r="CB36" i="1" s="1"/>
  <c r="CD35" i="2" s="1"/>
  <c r="BB16" i="1"/>
  <c r="CE16" i="1" s="1"/>
  <c r="CG15" i="2" s="1"/>
  <c r="BB35" i="1"/>
  <c r="CE35" i="1" s="1"/>
  <c r="CG34" i="2" s="1"/>
  <c r="AX11" i="1"/>
  <c r="CA11" i="1" s="1"/>
  <c r="CC11" i="2" s="1"/>
  <c r="AX30" i="1"/>
  <c r="CA30" i="1" s="1"/>
  <c r="CC29" i="2" s="1"/>
  <c r="AX41" i="1"/>
  <c r="CA41" i="1" s="1"/>
  <c r="CC40" i="2" s="1"/>
  <c r="AT13" i="1"/>
  <c r="BW13" i="1" s="1"/>
  <c r="AT36" i="1"/>
  <c r="BW36" i="1" s="1"/>
  <c r="BY35" i="2" s="1"/>
  <c r="AY44" i="1"/>
  <c r="CB44" i="1" s="1"/>
  <c r="CD43" i="2" s="1"/>
  <c r="BB30" i="1"/>
  <c r="CE30" i="1" s="1"/>
  <c r="CG29" i="2" s="1"/>
  <c r="BB43" i="1"/>
  <c r="CE43" i="1" s="1"/>
  <c r="CG42" i="2" s="1"/>
  <c r="CG199" i="2" s="1"/>
  <c r="AX9" i="1"/>
  <c r="AX28" i="1"/>
  <c r="CA28" i="1" s="1"/>
  <c r="CC27" i="2" s="1"/>
  <c r="AT23" i="1"/>
  <c r="BW23" i="1" s="1"/>
  <c r="BY22" i="2" s="1"/>
  <c r="AT27" i="1"/>
  <c r="BW27" i="1" s="1"/>
  <c r="BY26" i="2" s="1"/>
  <c r="AT44" i="1"/>
  <c r="BW44" i="1" s="1"/>
  <c r="BY43" i="2" s="1"/>
  <c r="BB24" i="1"/>
  <c r="CE24" i="1" s="1"/>
  <c r="CG23" i="2" s="1"/>
  <c r="BB14" i="1"/>
  <c r="CE14" i="1" s="1"/>
  <c r="CG13" i="2" s="1"/>
  <c r="AX19" i="1"/>
  <c r="CA19" i="1" s="1"/>
  <c r="CC18" i="2" s="1"/>
  <c r="AX38" i="1"/>
  <c r="CA38" i="1" s="1"/>
  <c r="CC37" i="2" s="1"/>
  <c r="AX22" i="1"/>
  <c r="CA22" i="1" s="1"/>
  <c r="CC21" i="2" s="1"/>
  <c r="AT21" i="1"/>
  <c r="BW21" i="1" s="1"/>
  <c r="BY20" i="2" s="1"/>
  <c r="AT29" i="1"/>
  <c r="BW29" i="1" s="1"/>
  <c r="BY28" i="2" s="1"/>
  <c r="AY41" i="1"/>
  <c r="CB41" i="1" s="1"/>
  <c r="CD40" i="2" s="1"/>
  <c r="BB25" i="1"/>
  <c r="CE25" i="1" s="1"/>
  <c r="CG24" i="2" s="1"/>
  <c r="BB37" i="1"/>
  <c r="CE37" i="1" s="1"/>
  <c r="CG36" i="2" s="1"/>
  <c r="AX20" i="1"/>
  <c r="CA20" i="1" s="1"/>
  <c r="CC19" i="2" s="1"/>
  <c r="AX39" i="1"/>
  <c r="CA39" i="1" s="1"/>
  <c r="CC38" i="2" s="1"/>
  <c r="AT15" i="1"/>
  <c r="BW15" i="1" s="1"/>
  <c r="BY14" i="2" s="1"/>
  <c r="AT38" i="1"/>
  <c r="BW38" i="1" s="1"/>
  <c r="BY37" i="2" s="1"/>
  <c r="AT26" i="1"/>
  <c r="BW26" i="1" s="1"/>
  <c r="BY25" i="2" s="1"/>
  <c r="BE18" i="1"/>
  <c r="CH18" i="1" s="1"/>
  <c r="CJ17" i="2" s="1"/>
  <c r="BE33" i="1"/>
  <c r="CH33" i="1" s="1"/>
  <c r="CJ32" i="2" s="1"/>
  <c r="BD14" i="1"/>
  <c r="CG14" i="1" s="1"/>
  <c r="CI13" i="2" s="1"/>
  <c r="BD29" i="1"/>
  <c r="CG29" i="1" s="1"/>
  <c r="CI28" i="2" s="1"/>
  <c r="BE12" i="1"/>
  <c r="CH12" i="1" s="1"/>
  <c r="CJ12" i="2" s="1"/>
  <c r="BE31" i="1"/>
  <c r="CH31" i="1" s="1"/>
  <c r="CJ30" i="2" s="1"/>
  <c r="BE42" i="1"/>
  <c r="BD11" i="1"/>
  <c r="CG11" i="1" s="1"/>
  <c r="CI11" i="2" s="1"/>
  <c r="BD30" i="1"/>
  <c r="CG30" i="1" s="1"/>
  <c r="CI29" i="2" s="1"/>
  <c r="BE13" i="1"/>
  <c r="CH13" i="1" s="1"/>
  <c r="BE28" i="1"/>
  <c r="CH28" i="1" s="1"/>
  <c r="CJ27" i="2" s="1"/>
  <c r="BD9" i="1"/>
  <c r="BD28" i="1"/>
  <c r="CG28" i="1" s="1"/>
  <c r="CI27" i="2" s="1"/>
  <c r="BD44" i="1"/>
  <c r="CG44" i="1" s="1"/>
  <c r="CI43" i="2" s="1"/>
  <c r="BE14" i="1"/>
  <c r="CH14" i="1" s="1"/>
  <c r="CJ13" i="2" s="1"/>
  <c r="BE29" i="1"/>
  <c r="CH29" i="1" s="1"/>
  <c r="CJ28" i="2" s="1"/>
  <c r="BD10" i="1"/>
  <c r="BD24" i="1"/>
  <c r="CG24" i="1" s="1"/>
  <c r="CI23" i="2" s="1"/>
  <c r="BD42" i="1"/>
  <c r="BC16" i="1"/>
  <c r="CF16" i="1" s="1"/>
  <c r="CH15" i="2" s="1"/>
  <c r="BC39" i="1"/>
  <c r="CF39" i="1" s="1"/>
  <c r="CH38" i="2" s="1"/>
  <c r="BC7" i="1"/>
  <c r="BC30" i="1"/>
  <c r="CF30" i="1" s="1"/>
  <c r="CH29" i="2" s="1"/>
  <c r="BC32" i="1"/>
  <c r="CF32" i="1" s="1"/>
  <c r="CH31" i="2" s="1"/>
  <c r="BC24" i="1"/>
  <c r="CF24" i="1" s="1"/>
  <c r="CH23" i="2" s="1"/>
  <c r="BC41" i="1"/>
  <c r="CF41" i="1" s="1"/>
  <c r="CH40" i="2" s="1"/>
  <c r="BC12" i="1"/>
  <c r="CF12" i="1" s="1"/>
  <c r="CH12" i="2" s="1"/>
  <c r="BC35" i="1"/>
  <c r="CF35" i="1" s="1"/>
  <c r="CH34" i="2" s="1"/>
  <c r="BH18" i="1"/>
  <c r="CK18" i="1" s="1"/>
  <c r="CM17" i="2" s="1"/>
  <c r="BH37" i="1"/>
  <c r="CK37" i="1" s="1"/>
  <c r="CM36" i="2" s="1"/>
  <c r="BG14" i="1"/>
  <c r="CJ14" i="1" s="1"/>
  <c r="CL13" i="2" s="1"/>
  <c r="BG33" i="1"/>
  <c r="CJ33" i="1" s="1"/>
  <c r="CL32" i="2" s="1"/>
  <c r="BG42" i="1"/>
  <c r="BH22" i="1"/>
  <c r="CK22" i="1" s="1"/>
  <c r="CM21" i="2" s="1"/>
  <c r="BH41" i="1"/>
  <c r="CK41" i="1" s="1"/>
  <c r="CM40" i="2" s="1"/>
  <c r="BG18" i="1"/>
  <c r="CJ18" i="1" s="1"/>
  <c r="CL17" i="2" s="1"/>
  <c r="BG37" i="1"/>
  <c r="CJ37" i="1" s="1"/>
  <c r="CL36" i="2" s="1"/>
  <c r="BG28" i="1"/>
  <c r="CJ28" i="1" s="1"/>
  <c r="CL27" i="2" s="1"/>
  <c r="BH19" i="1"/>
  <c r="CK19" i="1" s="1"/>
  <c r="CM18" i="2" s="1"/>
  <c r="BH38" i="1"/>
  <c r="CK38" i="1" s="1"/>
  <c r="CM37" i="2" s="1"/>
  <c r="BG15" i="1"/>
  <c r="CJ15" i="1" s="1"/>
  <c r="CL14" i="2" s="1"/>
  <c r="BG9" i="1"/>
  <c r="BH17" i="1"/>
  <c r="CK17" i="1" s="1"/>
  <c r="CM16" i="2" s="1"/>
  <c r="BH36" i="1"/>
  <c r="CK36" i="1" s="1"/>
  <c r="CM35" i="2" s="1"/>
  <c r="BH39" i="1"/>
  <c r="CK39" i="1" s="1"/>
  <c r="CM38" i="2" s="1"/>
  <c r="BG16" i="1"/>
  <c r="CJ16" i="1" s="1"/>
  <c r="CL15" i="2" s="1"/>
  <c r="BG39" i="1"/>
  <c r="CJ39" i="1" s="1"/>
  <c r="CL38" i="2" s="1"/>
  <c r="BF23" i="1"/>
  <c r="CI23" i="1" s="1"/>
  <c r="CK22" i="2" s="1"/>
  <c r="BF27" i="1"/>
  <c r="CI27" i="1" s="1"/>
  <c r="CK26" i="2" s="1"/>
  <c r="BF14" i="1"/>
  <c r="CI14" i="1" s="1"/>
  <c r="CK13" i="2" s="1"/>
  <c r="BF21" i="1"/>
  <c r="CI21" i="1" s="1"/>
  <c r="CK20" i="2" s="1"/>
  <c r="BF40" i="1"/>
  <c r="CI40" i="1" s="1"/>
  <c r="CK39" i="2" s="1"/>
  <c r="BF12" i="1"/>
  <c r="CI12" i="1" s="1"/>
  <c r="CK12" i="2" s="1"/>
  <c r="BF35" i="1"/>
  <c r="CI35" i="1" s="1"/>
  <c r="CK34" i="2" s="1"/>
  <c r="BF19" i="1"/>
  <c r="CI19" i="1" s="1"/>
  <c r="CK18" i="2" s="1"/>
  <c r="BF22" i="1"/>
  <c r="CI22" i="1" s="1"/>
  <c r="CK21" i="2" s="1"/>
  <c r="BF33" i="1"/>
  <c r="CI33" i="1" s="1"/>
  <c r="CK32" i="2" s="1"/>
  <c r="BF13" i="1"/>
  <c r="CI13" i="1" s="1"/>
  <c r="BF32" i="1"/>
  <c r="CI32" i="1" s="1"/>
  <c r="CK31" i="2" s="1"/>
  <c r="BF43" i="1"/>
  <c r="CI43" i="1" s="1"/>
  <c r="CK42" i="2" s="1"/>
  <c r="CK199" i="2" s="1"/>
  <c r="AN11" i="1"/>
  <c r="CH11" i="1"/>
  <c r="CJ11" i="2" s="1"/>
  <c r="BY20" i="1"/>
  <c r="CA19" i="2" s="1"/>
  <c r="AN41" i="1"/>
  <c r="CC36" i="1"/>
  <c r="CE35" i="2" s="1"/>
  <c r="CA44" i="1"/>
  <c r="CC43" i="2" s="1"/>
  <c r="CC20" i="1"/>
  <c r="CE19" i="2" s="1"/>
  <c r="AN36" i="1"/>
  <c r="AN20" i="1"/>
  <c r="BS20" i="1"/>
  <c r="BU19" i="2" s="1"/>
  <c r="AN43" i="1"/>
  <c r="BR24" i="1"/>
  <c r="BT23" i="2" s="1"/>
  <c r="BS11" i="1"/>
  <c r="BU11" i="2" s="1"/>
  <c r="BW20" i="1"/>
  <c r="BY19" i="2" s="1"/>
  <c r="BU38" i="1"/>
  <c r="BW37" i="2" s="1"/>
  <c r="BV36" i="1"/>
  <c r="BX35" i="2" s="1"/>
  <c r="CE40" i="1"/>
  <c r="CG39" i="2" s="1"/>
  <c r="CE41" i="1"/>
  <c r="CG40" i="2" s="1"/>
  <c r="AN24" i="1"/>
  <c r="BQ24" i="1" s="1"/>
  <c r="BS23" i="2" s="1"/>
  <c r="BR25" i="1"/>
  <c r="BT24" i="2" s="1"/>
  <c r="AN44" i="1"/>
  <c r="AN42" i="1"/>
  <c r="AN200" i="1" s="1"/>
  <c r="BS41" i="1"/>
  <c r="BU40" i="2" s="1"/>
  <c r="BS44" i="1"/>
  <c r="BU43" i="2" s="1"/>
  <c r="BV43" i="1"/>
  <c r="BX42" i="2" s="1"/>
  <c r="BZ11" i="1"/>
  <c r="CB11" i="2" s="1"/>
  <c r="CB10" i="1"/>
  <c r="AN25" i="1"/>
  <c r="BR23" i="1"/>
  <c r="BT22" i="2" s="1"/>
  <c r="BR42" i="1"/>
  <c r="BR37" i="1"/>
  <c r="BT36" i="2" s="1"/>
  <c r="AN37" i="1"/>
  <c r="BR39" i="1"/>
  <c r="BT38" i="2" s="1"/>
  <c r="CD36" i="1"/>
  <c r="CF35" i="2" s="1"/>
  <c r="BS38" i="1"/>
  <c r="BU37" i="2" s="1"/>
  <c r="BV20" i="1"/>
  <c r="BX19" i="2" s="1"/>
  <c r="AN38" i="1"/>
  <c r="BT43" i="1"/>
  <c r="BV42" i="2" s="1"/>
  <c r="BV199" i="2" s="1"/>
  <c r="AN39" i="1"/>
  <c r="CF10" i="1"/>
  <c r="AN10" i="1"/>
  <c r="AN23" i="1"/>
  <c r="CJ36" i="1"/>
  <c r="CL35" i="2" s="1"/>
  <c r="AN40" i="1"/>
  <c r="BR41" i="1"/>
  <c r="BT40" i="2" s="1"/>
  <c r="BZ24" i="1"/>
  <c r="CB23" i="2" s="1"/>
  <c r="BR44" i="1"/>
  <c r="BT43" i="2" s="1"/>
  <c r="BW41" i="1"/>
  <c r="BY40" i="2" s="1"/>
  <c r="BU44" i="1"/>
  <c r="BW43" i="2" s="1"/>
  <c r="BZ38" i="1"/>
  <c r="CB37" i="2" s="1"/>
  <c r="BT17" i="1"/>
  <c r="BV16" i="2" s="1"/>
  <c r="BS26" i="1"/>
  <c r="BU25" i="2" s="1"/>
  <c r="AN14" i="1"/>
  <c r="BS17" i="1"/>
  <c r="BU16" i="2" s="1"/>
  <c r="BR18" i="1"/>
  <c r="BT17" i="2" s="1"/>
  <c r="BR13" i="1"/>
  <c r="BR32" i="1"/>
  <c r="BT31" i="2" s="1"/>
  <c r="AN28" i="1"/>
  <c r="BS35" i="1"/>
  <c r="BU34" i="2" s="1"/>
  <c r="AN31" i="1"/>
  <c r="BU26" i="1"/>
  <c r="BW25" i="2" s="1"/>
  <c r="BT21" i="1"/>
  <c r="BV20" i="2" s="1"/>
  <c r="BW18" i="1"/>
  <c r="BY17" i="2" s="1"/>
  <c r="CF21" i="1"/>
  <c r="CH20" i="2" s="1"/>
  <c r="CB32" i="1"/>
  <c r="CD31" i="2" s="1"/>
  <c r="CE13" i="1"/>
  <c r="AN34" i="1"/>
  <c r="BS30" i="1"/>
  <c r="BU29" i="2" s="1"/>
  <c r="CF27" i="1"/>
  <c r="CH26" i="2" s="1"/>
  <c r="BX33" i="1"/>
  <c r="BZ32" i="2" s="1"/>
  <c r="CA26" i="1"/>
  <c r="CC25" i="2" s="1"/>
  <c r="AN29" i="1"/>
  <c r="CH30" i="1"/>
  <c r="CJ29" i="2" s="1"/>
  <c r="CK34" i="1"/>
  <c r="CM33" i="2" s="1"/>
  <c r="BY14" i="1"/>
  <c r="CA13" i="2" s="1"/>
  <c r="CB12" i="1"/>
  <c r="CD12" i="2" s="1"/>
  <c r="BY30" i="1"/>
  <c r="CA29" i="2" s="1"/>
  <c r="CK14" i="1"/>
  <c r="CM13" i="2" s="1"/>
  <c r="AN13" i="1"/>
  <c r="CB13" i="1"/>
  <c r="AN21" i="1"/>
  <c r="AN33" i="1"/>
  <c r="AN17" i="1"/>
  <c r="AN7" i="1"/>
  <c r="BQ7" i="1" s="1"/>
  <c r="BS7" i="2" s="1"/>
  <c r="CI34" i="1"/>
  <c r="CK33" i="2" s="1"/>
  <c r="BZ35" i="1"/>
  <c r="CB34" i="2" s="1"/>
  <c r="BR21" i="1"/>
  <c r="BT20" i="2" s="1"/>
  <c r="CA15" i="1"/>
  <c r="CC14" i="2" s="1"/>
  <c r="BR19" i="1"/>
  <c r="BT18" i="2" s="1"/>
  <c r="AN9" i="1"/>
  <c r="BQ9" i="1" s="1"/>
  <c r="BS9" i="2" s="1"/>
  <c r="BR35" i="1"/>
  <c r="BT34" i="2" s="1"/>
  <c r="BS33" i="1"/>
  <c r="BU32" i="2" s="1"/>
  <c r="CD30" i="1"/>
  <c r="CF29" i="2" s="1"/>
  <c r="BT31" i="1"/>
  <c r="BV30" i="2" s="1"/>
  <c r="CD26" i="1"/>
  <c r="CF25" i="2" s="1"/>
  <c r="CH19" i="1"/>
  <c r="CJ18" i="2" s="1"/>
  <c r="CK32" i="1"/>
  <c r="CM31" i="2" s="1"/>
  <c r="CJ27" i="1"/>
  <c r="CL26" i="2" s="1"/>
  <c r="BS18" i="1"/>
  <c r="BU17" i="2" s="1"/>
  <c r="AN12" i="1"/>
  <c r="BY21" i="1"/>
  <c r="CA20" i="2" s="1"/>
  <c r="BW34" i="1"/>
  <c r="BY33" i="2" s="1"/>
  <c r="AN19" i="1"/>
  <c r="BR15" i="1"/>
  <c r="BT14" i="2" s="1"/>
  <c r="BV28" i="1"/>
  <c r="BX27" i="2" s="1"/>
  <c r="AN35" i="1"/>
  <c r="AN8" i="1"/>
  <c r="BV18" i="1"/>
  <c r="BX17" i="2" s="1"/>
  <c r="BS15" i="1"/>
  <c r="BU14" i="2" s="1"/>
  <c r="CA13" i="1"/>
  <c r="BR31" i="1"/>
  <c r="BT30" i="2" s="1"/>
  <c r="AN22" i="1"/>
  <c r="BR34" i="1"/>
  <c r="BT33" i="2" s="1"/>
  <c r="CE26" i="1"/>
  <c r="CG25" i="2" s="1"/>
  <c r="BS19" i="1"/>
  <c r="BU18" i="2" s="1"/>
  <c r="BV12" i="1"/>
  <c r="BX12" i="2" s="1"/>
  <c r="BR30" i="1"/>
  <c r="BT29" i="2" s="1"/>
  <c r="CD22" i="1"/>
  <c r="CF21" i="2" s="1"/>
  <c r="AN18" i="1"/>
  <c r="AN27" i="1"/>
  <c r="BW35" i="1"/>
  <c r="BY34" i="2" s="1"/>
  <c r="BU12" i="1"/>
  <c r="BW12" i="2" s="1"/>
  <c r="BX30" i="1"/>
  <c r="BZ29" i="2" s="1"/>
  <c r="BR22" i="1"/>
  <c r="BT21" i="2" s="1"/>
  <c r="CC12" i="1"/>
  <c r="CE12" i="2" s="1"/>
  <c r="AN30" i="1"/>
  <c r="BS21" i="1"/>
  <c r="BU20" i="2" s="1"/>
  <c r="AN26" i="1"/>
  <c r="BS32" i="1"/>
  <c r="BU31" i="2" s="1"/>
  <c r="AN15" i="1"/>
  <c r="AN32" i="1"/>
  <c r="CC27" i="1"/>
  <c r="CE26" i="2" s="1"/>
  <c r="I9" i="3"/>
  <c r="AP13" i="2"/>
  <c r="AP30" i="2"/>
  <c r="K46" i="1"/>
  <c r="AP15" i="2"/>
  <c r="I8" i="3"/>
  <c r="BT10" i="2" l="1"/>
  <c r="BQ8" i="1"/>
  <c r="AN198" i="1"/>
  <c r="AN206" i="1" s="1"/>
  <c r="CC42" i="1"/>
  <c r="AZ200" i="1"/>
  <c r="AS198" i="1"/>
  <c r="BY42" i="1"/>
  <c r="AV200" i="1"/>
  <c r="CJ10" i="1"/>
  <c r="BG199" i="1"/>
  <c r="BW10" i="1"/>
  <c r="AT199" i="1"/>
  <c r="BV42" i="1"/>
  <c r="AS200" i="1"/>
  <c r="EL198" i="2"/>
  <c r="EI198" i="2"/>
  <c r="BS10" i="1"/>
  <c r="AP199" i="1"/>
  <c r="CG42" i="1"/>
  <c r="BD200" i="1"/>
  <c r="CH42" i="1"/>
  <c r="BE200" i="1"/>
  <c r="BX42" i="1"/>
  <c r="AU200" i="1"/>
  <c r="BU10" i="1"/>
  <c r="AR199" i="1"/>
  <c r="BB198" i="1"/>
  <c r="BA198" i="1"/>
  <c r="BZ199" i="2"/>
  <c r="AY198" i="1"/>
  <c r="CI199" i="2"/>
  <c r="BE198" i="1"/>
  <c r="BY199" i="2"/>
  <c r="AZ198" i="1"/>
  <c r="AW198" i="1"/>
  <c r="AR198" i="1"/>
  <c r="CD10" i="1"/>
  <c r="BA199" i="1"/>
  <c r="BZ42" i="1"/>
  <c r="AW200" i="1"/>
  <c r="EQ198" i="2"/>
  <c r="EO198" i="2"/>
  <c r="EF197" i="2"/>
  <c r="EA198" i="2"/>
  <c r="DZ198" i="2"/>
  <c r="EK198" i="2"/>
  <c r="EE199" i="2"/>
  <c r="EH197" i="2"/>
  <c r="AO201" i="1"/>
  <c r="EF198" i="2"/>
  <c r="DX200" i="2"/>
  <c r="EC198" i="2"/>
  <c r="EG197" i="2"/>
  <c r="DX199" i="2"/>
  <c r="DW198" i="2"/>
  <c r="DW205" i="2" s="1"/>
  <c r="CH10" i="2"/>
  <c r="CF199" i="1"/>
  <c r="BT41" i="2"/>
  <c r="BR200" i="1"/>
  <c r="CK42" i="1"/>
  <c r="BH200" i="1"/>
  <c r="CK10" i="1"/>
  <c r="BH199" i="1"/>
  <c r="CB42" i="1"/>
  <c r="AY200" i="1"/>
  <c r="BU42" i="1"/>
  <c r="AR200" i="1"/>
  <c r="I47" i="3"/>
  <c r="K201" i="1"/>
  <c r="K206" i="1" s="1"/>
  <c r="BX199" i="2"/>
  <c r="AN201" i="1"/>
  <c r="BY10" i="1"/>
  <c r="AV199" i="1"/>
  <c r="BX10" i="1"/>
  <c r="AU199" i="1"/>
  <c r="CI42" i="1"/>
  <c r="BF200" i="1"/>
  <c r="BC198" i="1"/>
  <c r="CA10" i="1"/>
  <c r="AX199" i="1"/>
  <c r="CD42" i="1"/>
  <c r="BA200" i="1"/>
  <c r="AU198" i="1"/>
  <c r="CM199" i="2"/>
  <c r="BG198" i="1"/>
  <c r="CE42" i="1"/>
  <c r="BB200" i="1"/>
  <c r="BC199" i="1"/>
  <c r="AY199" i="1"/>
  <c r="AV198" i="1"/>
  <c r="EL197" i="2"/>
  <c r="EQ197" i="2"/>
  <c r="EC197" i="2"/>
  <c r="EG198" i="2"/>
  <c r="EA199" i="2"/>
  <c r="EE198" i="2"/>
  <c r="EI197" i="2"/>
  <c r="EB198" i="2"/>
  <c r="EG199" i="2"/>
  <c r="EB199" i="2"/>
  <c r="ED199" i="2"/>
  <c r="DY198" i="2"/>
  <c r="AP201" i="1"/>
  <c r="ED197" i="2"/>
  <c r="EF199" i="2"/>
  <c r="DY197" i="2"/>
  <c r="AO200" i="1"/>
  <c r="BZ10" i="1"/>
  <c r="AW199" i="1"/>
  <c r="CI10" i="1"/>
  <c r="BF199" i="1"/>
  <c r="EP198" i="2"/>
  <c r="EH198" i="2"/>
  <c r="ED198" i="2"/>
  <c r="AO199" i="1"/>
  <c r="AN199" i="1"/>
  <c r="CD10" i="2"/>
  <c r="CB199" i="1"/>
  <c r="CJ42" i="1"/>
  <c r="BG200" i="1"/>
  <c r="CG10" i="1"/>
  <c r="BD199" i="1"/>
  <c r="BV10" i="1"/>
  <c r="AS199" i="1"/>
  <c r="CF42" i="1"/>
  <c r="BC200" i="1"/>
  <c r="BW42" i="1"/>
  <c r="AT200" i="1"/>
  <c r="CE10" i="1"/>
  <c r="BB199" i="1"/>
  <c r="BT10" i="1"/>
  <c r="AQ199" i="1"/>
  <c r="BW199" i="2"/>
  <c r="CH10" i="1"/>
  <c r="BE199" i="1"/>
  <c r="CJ199" i="2"/>
  <c r="CA42" i="1"/>
  <c r="AX200" i="1"/>
  <c r="BT42" i="1"/>
  <c r="AQ200" i="1"/>
  <c r="CC10" i="1"/>
  <c r="AZ199" i="1"/>
  <c r="EM198" i="2"/>
  <c r="EO197" i="2"/>
  <c r="EM199" i="2"/>
  <c r="EC199" i="2"/>
  <c r="L44" i="2"/>
  <c r="DW200" i="2"/>
  <c r="EJ198" i="2"/>
  <c r="EJ197" i="2"/>
  <c r="BS42" i="1"/>
  <c r="AP200" i="1"/>
  <c r="DY200" i="2"/>
  <c r="DX198" i="2"/>
  <c r="DW199" i="2"/>
  <c r="BR16" i="1"/>
  <c r="BT15" i="2" s="1"/>
  <c r="M16" i="1"/>
  <c r="N16" i="1" s="1"/>
  <c r="BT16" i="1"/>
  <c r="BV15" i="2" s="1"/>
  <c r="BQ19" i="1"/>
  <c r="BS18" i="2" s="1"/>
  <c r="BQ33" i="1"/>
  <c r="BS32" i="2" s="1"/>
  <c r="BQ14" i="1"/>
  <c r="BS13" i="2" s="1"/>
  <c r="BQ41" i="1"/>
  <c r="BS40" i="2" s="1"/>
  <c r="BQ30" i="1"/>
  <c r="BS29" i="2" s="1"/>
  <c r="BQ27" i="1"/>
  <c r="BS26" i="2" s="1"/>
  <c r="BQ18" i="1"/>
  <c r="BS17" i="2" s="1"/>
  <c r="BQ12" i="1"/>
  <c r="BS12" i="2" s="1"/>
  <c r="BQ10" i="1"/>
  <c r="BQ25" i="1"/>
  <c r="BS24" i="2" s="1"/>
  <c r="BQ42" i="1"/>
  <c r="BQ32" i="1"/>
  <c r="BS31" i="2" s="1"/>
  <c r="BQ15" i="1"/>
  <c r="BS14" i="2" s="1"/>
  <c r="BQ22" i="1"/>
  <c r="BS21" i="2" s="1"/>
  <c r="BQ35" i="1"/>
  <c r="BS34" i="2" s="1"/>
  <c r="BQ17" i="1"/>
  <c r="BS16" i="2" s="1"/>
  <c r="BQ21" i="1"/>
  <c r="BS20" i="2" s="1"/>
  <c r="BQ13" i="1"/>
  <c r="BQ31" i="1"/>
  <c r="BS30" i="2" s="1"/>
  <c r="BQ28" i="1"/>
  <c r="BS27" i="2" s="1"/>
  <c r="BQ40" i="1"/>
  <c r="BS39" i="2" s="1"/>
  <c r="BQ23" i="1"/>
  <c r="BS22" i="2" s="1"/>
  <c r="BQ39" i="1"/>
  <c r="BS38" i="2" s="1"/>
  <c r="BQ37" i="1"/>
  <c r="BS36" i="2" s="1"/>
  <c r="BQ20" i="1"/>
  <c r="BS19" i="2" s="1"/>
  <c r="BQ11" i="1"/>
  <c r="BS11" i="2" s="1"/>
  <c r="BQ26" i="1"/>
  <c r="BS25" i="2" s="1"/>
  <c r="BQ29" i="1"/>
  <c r="BS28" i="2" s="1"/>
  <c r="BQ34" i="1"/>
  <c r="BS33" i="2" s="1"/>
  <c r="BQ38" i="1"/>
  <c r="BS37" i="2" s="1"/>
  <c r="BQ44" i="1"/>
  <c r="BS43" i="2" s="1"/>
  <c r="BQ43" i="1"/>
  <c r="BS42" i="2" s="1"/>
  <c r="BQ36" i="1"/>
  <c r="BS35" i="2" s="1"/>
  <c r="L24" i="1"/>
  <c r="AP23" i="2" s="1"/>
  <c r="L23" i="2" s="1"/>
  <c r="K48" i="1"/>
  <c r="I46" i="3"/>
  <c r="BS41" i="2" l="1"/>
  <c r="BQ200" i="1"/>
  <c r="CK41" i="2"/>
  <c r="CI200" i="1"/>
  <c r="CM41" i="2"/>
  <c r="CK200" i="1"/>
  <c r="CF10" i="2"/>
  <c r="CD199" i="1"/>
  <c r="CJ41" i="2"/>
  <c r="CH200" i="1"/>
  <c r="BY10" i="2"/>
  <c r="BW199" i="1"/>
  <c r="CA41" i="2"/>
  <c r="BY200" i="1"/>
  <c r="CJ10" i="2"/>
  <c r="CJ198" i="2" s="1"/>
  <c r="CH199" i="1"/>
  <c r="BV10" i="2"/>
  <c r="BT199" i="1"/>
  <c r="BY41" i="2"/>
  <c r="BW200" i="1"/>
  <c r="CC10" i="2"/>
  <c r="CA199" i="1"/>
  <c r="CM10" i="2"/>
  <c r="CM198" i="2" s="1"/>
  <c r="CK199" i="1"/>
  <c r="BU10" i="2"/>
  <c r="BS199" i="1"/>
  <c r="BS8" i="2"/>
  <c r="BS197" i="2" s="1"/>
  <c r="BQ198" i="1"/>
  <c r="BV41" i="2"/>
  <c r="BT200" i="1"/>
  <c r="BW41" i="2"/>
  <c r="BU200" i="1"/>
  <c r="BW10" i="2"/>
  <c r="BU199" i="1"/>
  <c r="BS10" i="2"/>
  <c r="BS198" i="2" s="1"/>
  <c r="BQ199" i="1"/>
  <c r="BU41" i="2"/>
  <c r="BS200" i="1"/>
  <c r="CE10" i="2"/>
  <c r="CC199" i="1"/>
  <c r="CC41" i="2"/>
  <c r="CA200" i="1"/>
  <c r="BX10" i="2"/>
  <c r="BX198" i="2" s="1"/>
  <c r="BV199" i="1"/>
  <c r="CL41" i="2"/>
  <c r="CJ200" i="1"/>
  <c r="CK10" i="2"/>
  <c r="CK198" i="2" s="1"/>
  <c r="CI199" i="1"/>
  <c r="CG41" i="2"/>
  <c r="CE200" i="1"/>
  <c r="BZ10" i="2"/>
  <c r="BZ198" i="2" s="1"/>
  <c r="BX199" i="1"/>
  <c r="CD41" i="2"/>
  <c r="CD198" i="2" s="1"/>
  <c r="CB200" i="1"/>
  <c r="CB41" i="2"/>
  <c r="BZ200" i="1"/>
  <c r="BZ41" i="2"/>
  <c r="BX200" i="1"/>
  <c r="CI41" i="2"/>
  <c r="CG200" i="1"/>
  <c r="BX41" i="2"/>
  <c r="BV200" i="1"/>
  <c r="CL10" i="2"/>
  <c r="CL198" i="2" s="1"/>
  <c r="CJ199" i="1"/>
  <c r="BR199" i="1"/>
  <c r="CI10" i="2"/>
  <c r="CI198" i="2" s="1"/>
  <c r="CG199" i="1"/>
  <c r="CB10" i="2"/>
  <c r="CB198" i="2" s="1"/>
  <c r="BZ199" i="1"/>
  <c r="CA10" i="2"/>
  <c r="CA198" i="2" s="1"/>
  <c r="BY199" i="1"/>
  <c r="CH198" i="2"/>
  <c r="I48" i="3"/>
  <c r="BS199" i="2"/>
  <c r="CG10" i="2"/>
  <c r="CG198" i="2" s="1"/>
  <c r="CE199" i="1"/>
  <c r="CH41" i="2"/>
  <c r="CF200" i="1"/>
  <c r="CF41" i="2"/>
  <c r="CD200" i="1"/>
  <c r="CE41" i="2"/>
  <c r="CC200" i="1"/>
  <c r="BT198" i="2"/>
  <c r="O16" i="1"/>
  <c r="P16" i="1" s="1"/>
  <c r="Q16" i="1" s="1"/>
  <c r="L43" i="1"/>
  <c r="L38" i="1"/>
  <c r="AP37" i="2" s="1"/>
  <c r="L37" i="2" s="1"/>
  <c r="L29" i="1"/>
  <c r="AP28" i="2" s="1"/>
  <c r="L11" i="1"/>
  <c r="L37" i="1"/>
  <c r="AP36" i="2" s="1"/>
  <c r="L36" i="2" s="1"/>
  <c r="L23" i="1"/>
  <c r="AP22" i="2" s="1"/>
  <c r="L28" i="1"/>
  <c r="L13" i="1"/>
  <c r="L17" i="1"/>
  <c r="AP16" i="2" s="1"/>
  <c r="L16" i="2" s="1"/>
  <c r="J16" i="3" s="1"/>
  <c r="L22" i="1"/>
  <c r="L32" i="1"/>
  <c r="L25" i="1"/>
  <c r="AP24" i="2" s="1"/>
  <c r="L12" i="1"/>
  <c r="L27" i="1"/>
  <c r="L41" i="1"/>
  <c r="L33" i="1"/>
  <c r="L36" i="1"/>
  <c r="L44" i="1"/>
  <c r="J44" i="3" s="1"/>
  <c r="L34" i="1"/>
  <c r="L26" i="1"/>
  <c r="L20" i="1"/>
  <c r="L39" i="1"/>
  <c r="AP38" i="2" s="1"/>
  <c r="L38" i="2" s="1"/>
  <c r="J38" i="3" s="1"/>
  <c r="L40" i="1"/>
  <c r="L31" i="1"/>
  <c r="L21" i="1"/>
  <c r="L35" i="1"/>
  <c r="AP34" i="2" s="1"/>
  <c r="L15" i="1"/>
  <c r="L42" i="1"/>
  <c r="L10" i="1"/>
  <c r="L199" i="1" s="1"/>
  <c r="L18" i="1"/>
  <c r="AP17" i="2" s="1"/>
  <c r="L30" i="1"/>
  <c r="AP29" i="2" s="1"/>
  <c r="L14" i="1"/>
  <c r="L19" i="1"/>
  <c r="I194" i="3"/>
  <c r="I198" i="3" s="1"/>
  <c r="AP41" i="2" l="1"/>
  <c r="L41" i="2" s="1"/>
  <c r="L200" i="1"/>
  <c r="BU198" i="2"/>
  <c r="CC198" i="2"/>
  <c r="BY198" i="2"/>
  <c r="CF198" i="2"/>
  <c r="CE198" i="2"/>
  <c r="BW198" i="2"/>
  <c r="BV198" i="2"/>
  <c r="J36" i="3"/>
  <c r="J41" i="3"/>
  <c r="J37" i="3"/>
  <c r="J23" i="3"/>
  <c r="C16" i="1"/>
  <c r="R16" i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M20" i="1"/>
  <c r="N20" i="1" s="1"/>
  <c r="O20" i="1" s="1"/>
  <c r="P20" i="1" s="1"/>
  <c r="Q20" i="1" s="1"/>
  <c r="AP19" i="2"/>
  <c r="M14" i="1"/>
  <c r="N14" i="1" s="1"/>
  <c r="O14" i="1" s="1"/>
  <c r="P14" i="1" s="1"/>
  <c r="Q14" i="1" s="1"/>
  <c r="M42" i="1"/>
  <c r="M31" i="1"/>
  <c r="N31" i="1" s="1"/>
  <c r="O31" i="1" s="1"/>
  <c r="P31" i="1" s="1"/>
  <c r="Q31" i="1" s="1"/>
  <c r="M26" i="1"/>
  <c r="AP25" i="2"/>
  <c r="L25" i="2" s="1"/>
  <c r="J25" i="3" s="1"/>
  <c r="M27" i="1"/>
  <c r="N27" i="1" s="1"/>
  <c r="O27" i="1" s="1"/>
  <c r="P27" i="1" s="1"/>
  <c r="Q27" i="1" s="1"/>
  <c r="AP26" i="2"/>
  <c r="M22" i="1"/>
  <c r="N22" i="1" s="1"/>
  <c r="O22" i="1" s="1"/>
  <c r="P22" i="1" s="1"/>
  <c r="Q22" i="1" s="1"/>
  <c r="AP21" i="2"/>
  <c r="M23" i="1"/>
  <c r="N23" i="1" s="1"/>
  <c r="O23" i="1" s="1"/>
  <c r="P23" i="1" s="1"/>
  <c r="Q23" i="1" s="1"/>
  <c r="M38" i="1"/>
  <c r="M10" i="1"/>
  <c r="AP10" i="2"/>
  <c r="M36" i="1"/>
  <c r="N36" i="1" s="1"/>
  <c r="O36" i="1" s="1"/>
  <c r="P36" i="1" s="1"/>
  <c r="Q36" i="1" s="1"/>
  <c r="AP35" i="2"/>
  <c r="M30" i="1"/>
  <c r="N30" i="1" s="1"/>
  <c r="O30" i="1" s="1"/>
  <c r="P30" i="1" s="1"/>
  <c r="Q30" i="1" s="1"/>
  <c r="M34" i="1"/>
  <c r="N34" i="1" s="1"/>
  <c r="O34" i="1" s="1"/>
  <c r="P34" i="1" s="1"/>
  <c r="Q34" i="1" s="1"/>
  <c r="AP33" i="2"/>
  <c r="M17" i="1"/>
  <c r="M37" i="1"/>
  <c r="M43" i="1"/>
  <c r="AP42" i="2"/>
  <c r="M19" i="1"/>
  <c r="N19" i="1" s="1"/>
  <c r="O19" i="1" s="1"/>
  <c r="P19" i="1" s="1"/>
  <c r="Q19" i="1" s="1"/>
  <c r="AP18" i="2"/>
  <c r="M15" i="1"/>
  <c r="N15" i="1" s="1"/>
  <c r="O15" i="1" s="1"/>
  <c r="P15" i="1" s="1"/>
  <c r="Q15" i="1" s="1"/>
  <c r="AP14" i="2"/>
  <c r="M40" i="1"/>
  <c r="N40" i="1" s="1"/>
  <c r="O40" i="1" s="1"/>
  <c r="P40" i="1" s="1"/>
  <c r="Q40" i="1" s="1"/>
  <c r="AP39" i="2"/>
  <c r="L39" i="2" s="1"/>
  <c r="J39" i="3" s="1"/>
  <c r="M12" i="1"/>
  <c r="N12" i="1" s="1"/>
  <c r="O12" i="1" s="1"/>
  <c r="P12" i="1" s="1"/>
  <c r="Q12" i="1" s="1"/>
  <c r="AP12" i="2"/>
  <c r="M18" i="1"/>
  <c r="N18" i="1" s="1"/>
  <c r="O18" i="1" s="1"/>
  <c r="P18" i="1" s="1"/>
  <c r="Q18" i="1" s="1"/>
  <c r="M35" i="1"/>
  <c r="N35" i="1" s="1"/>
  <c r="O35" i="1" s="1"/>
  <c r="P35" i="1" s="1"/>
  <c r="Q35" i="1" s="1"/>
  <c r="M39" i="1"/>
  <c r="AQ38" i="2" s="1"/>
  <c r="M38" i="2" s="1"/>
  <c r="M44" i="1"/>
  <c r="AP43" i="2"/>
  <c r="L43" i="2" s="1"/>
  <c r="J43" i="3" s="1"/>
  <c r="M33" i="1"/>
  <c r="N33" i="1" s="1"/>
  <c r="O33" i="1" s="1"/>
  <c r="P33" i="1" s="1"/>
  <c r="Q33" i="1" s="1"/>
  <c r="AP32" i="2"/>
  <c r="M25" i="1"/>
  <c r="N25" i="1" s="1"/>
  <c r="O25" i="1" s="1"/>
  <c r="P25" i="1" s="1"/>
  <c r="Q25" i="1" s="1"/>
  <c r="M13" i="1"/>
  <c r="M11" i="1"/>
  <c r="AP11" i="2"/>
  <c r="L11" i="2" s="1"/>
  <c r="J11" i="3" s="1"/>
  <c r="M21" i="1"/>
  <c r="AP20" i="2"/>
  <c r="L20" i="2" s="1"/>
  <c r="J20" i="3" s="1"/>
  <c r="M41" i="1"/>
  <c r="AP40" i="2"/>
  <c r="L40" i="2" s="1"/>
  <c r="J40" i="3" s="1"/>
  <c r="M32" i="1"/>
  <c r="N32" i="1" s="1"/>
  <c r="O32" i="1" s="1"/>
  <c r="P32" i="1" s="1"/>
  <c r="Q32" i="1" s="1"/>
  <c r="AP31" i="2"/>
  <c r="M28" i="1"/>
  <c r="N28" i="1" s="1"/>
  <c r="O28" i="1" s="1"/>
  <c r="P28" i="1" s="1"/>
  <c r="Q28" i="1" s="1"/>
  <c r="AP27" i="2"/>
  <c r="M29" i="1"/>
  <c r="N29" i="1" s="1"/>
  <c r="O29" i="1" s="1"/>
  <c r="P29" i="1" s="1"/>
  <c r="Q29" i="1" s="1"/>
  <c r="CB8" i="1"/>
  <c r="CB198" i="1" s="1"/>
  <c r="BZ8" i="1"/>
  <c r="BZ198" i="1" s="1"/>
  <c r="BR9" i="1"/>
  <c r="CF9" i="1"/>
  <c r="CK9" i="1"/>
  <c r="CG8" i="1"/>
  <c r="CG198" i="1" s="1"/>
  <c r="CA9" i="1"/>
  <c r="BR8" i="1"/>
  <c r="BR198" i="1" s="1"/>
  <c r="CC8" i="1"/>
  <c r="CC198" i="1" s="1"/>
  <c r="BT8" i="1"/>
  <c r="BT198" i="1" s="1"/>
  <c r="CI9" i="1"/>
  <c r="BU9" i="1"/>
  <c r="CJ8" i="1"/>
  <c r="CJ198" i="1" s="1"/>
  <c r="BT9" i="1"/>
  <c r="CD9" i="1"/>
  <c r="CK8" i="1"/>
  <c r="CK198" i="1" s="1"/>
  <c r="CE8" i="1"/>
  <c r="CE198" i="1" s="1"/>
  <c r="BW8" i="1"/>
  <c r="BW198" i="1" s="1"/>
  <c r="BS9" i="1"/>
  <c r="BU8" i="1"/>
  <c r="BU198" i="1" s="1"/>
  <c r="BW9" i="1"/>
  <c r="CG9" i="1"/>
  <c r="CB9" i="1"/>
  <c r="BV8" i="1"/>
  <c r="BV198" i="1" s="1"/>
  <c r="CD8" i="1"/>
  <c r="CD198" i="1" s="1"/>
  <c r="BV9" i="1"/>
  <c r="M24" i="1"/>
  <c r="CH8" i="1"/>
  <c r="CH198" i="1" s="1"/>
  <c r="BZ9" i="1"/>
  <c r="CJ9" i="1"/>
  <c r="CE9" i="1"/>
  <c r="BX8" i="1"/>
  <c r="BX198" i="1" s="1"/>
  <c r="BY8" i="1"/>
  <c r="BY198" i="1" s="1"/>
  <c r="CF8" i="1"/>
  <c r="CF198" i="1" s="1"/>
  <c r="BY9" i="1"/>
  <c r="BS8" i="1"/>
  <c r="BS198" i="1" s="1"/>
  <c r="CC9" i="1"/>
  <c r="CH9" i="1"/>
  <c r="CA8" i="1"/>
  <c r="CA198" i="1" s="1"/>
  <c r="BX9" i="1"/>
  <c r="CI8" i="1"/>
  <c r="CI198" i="1" s="1"/>
  <c r="L10" i="2" l="1"/>
  <c r="AP198" i="2"/>
  <c r="M199" i="1"/>
  <c r="L42" i="2"/>
  <c r="AP199" i="2"/>
  <c r="M200" i="1"/>
  <c r="AQ37" i="2"/>
  <c r="M37" i="2" s="1"/>
  <c r="K37" i="3" s="1"/>
  <c r="K38" i="3"/>
  <c r="R35" i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R30" i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R14" i="1"/>
  <c r="S14" i="1" s="1"/>
  <c r="T14" i="1" s="1"/>
  <c r="R29" i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R32" i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R25" i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R18" i="1"/>
  <c r="S18" i="1" s="1"/>
  <c r="T18" i="1" s="1"/>
  <c r="R40" i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R19" i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R22" i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R36" i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R31" i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R20" i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R33" i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R15" i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R34" i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R23" i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R27" i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D16" i="1"/>
  <c r="AQ11" i="2"/>
  <c r="M11" i="2" s="1"/>
  <c r="K11" i="3" s="1"/>
  <c r="C36" i="1"/>
  <c r="C23" i="1"/>
  <c r="C25" i="1"/>
  <c r="C35" i="1"/>
  <c r="C18" i="1"/>
  <c r="C14" i="1"/>
  <c r="C29" i="1"/>
  <c r="C27" i="1"/>
  <c r="AQ44" i="2"/>
  <c r="M44" i="2" s="1"/>
  <c r="K44" i="3" s="1"/>
  <c r="AQ39" i="2"/>
  <c r="M39" i="2" s="1"/>
  <c r="K39" i="3" s="1"/>
  <c r="AQ40" i="2"/>
  <c r="M40" i="2" s="1"/>
  <c r="K40" i="3" s="1"/>
  <c r="AQ41" i="2"/>
  <c r="M41" i="2" s="1"/>
  <c r="K41" i="3" s="1"/>
  <c r="AQ43" i="2"/>
  <c r="M43" i="2" s="1"/>
  <c r="K43" i="3" s="1"/>
  <c r="C15" i="1"/>
  <c r="N21" i="1"/>
  <c r="C32" i="1"/>
  <c r="N13" i="1"/>
  <c r="C33" i="1"/>
  <c r="N39" i="1"/>
  <c r="U18" i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C19" i="1"/>
  <c r="N37" i="1"/>
  <c r="C34" i="1"/>
  <c r="N38" i="1"/>
  <c r="C22" i="1"/>
  <c r="C31" i="1"/>
  <c r="N42" i="1"/>
  <c r="C20" i="1"/>
  <c r="N41" i="1"/>
  <c r="N44" i="1"/>
  <c r="N43" i="1"/>
  <c r="R28" i="1"/>
  <c r="S28" i="1" s="1"/>
  <c r="T28" i="1" s="1"/>
  <c r="C28" i="1"/>
  <c r="N11" i="1"/>
  <c r="R12" i="1"/>
  <c r="S12" i="1" s="1"/>
  <c r="T12" i="1" s="1"/>
  <c r="C12" i="1"/>
  <c r="C40" i="1"/>
  <c r="N17" i="1"/>
  <c r="C30" i="1"/>
  <c r="N10" i="1"/>
  <c r="U14" i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N26" i="1"/>
  <c r="L32" i="2"/>
  <c r="J32" i="3" s="1"/>
  <c r="L33" i="2"/>
  <c r="J33" i="3" s="1"/>
  <c r="L34" i="2"/>
  <c r="J34" i="3" s="1"/>
  <c r="L31" i="2"/>
  <c r="J31" i="3" s="1"/>
  <c r="N24" i="1"/>
  <c r="BE46" i="1"/>
  <c r="BH46" i="1"/>
  <c r="BH201" i="1" s="1"/>
  <c r="BD46" i="1"/>
  <c r="BG46" i="1"/>
  <c r="AU46" i="1"/>
  <c r="BA46" i="1"/>
  <c r="AY46" i="1"/>
  <c r="AQ46" i="1"/>
  <c r="AZ46" i="1"/>
  <c r="AX46" i="1"/>
  <c r="AS46" i="1"/>
  <c r="BB46" i="1"/>
  <c r="AT46" i="1"/>
  <c r="AR46" i="1"/>
  <c r="AW46" i="1"/>
  <c r="AV46" i="1"/>
  <c r="BF46" i="1"/>
  <c r="BC46" i="1"/>
  <c r="J42" i="3" l="1"/>
  <c r="AQ42" i="2" s="1"/>
  <c r="L199" i="2"/>
  <c r="BC47" i="1"/>
  <c r="BC201" i="1"/>
  <c r="AR47" i="1"/>
  <c r="AR201" i="1"/>
  <c r="AX47" i="1"/>
  <c r="AX201" i="1"/>
  <c r="BA47" i="1"/>
  <c r="BA201" i="1"/>
  <c r="AW47" i="1"/>
  <c r="AW201" i="1"/>
  <c r="BD47" i="1"/>
  <c r="BD201" i="1"/>
  <c r="AZ47" i="1"/>
  <c r="AZ201" i="1"/>
  <c r="BE47" i="1"/>
  <c r="BE201" i="1"/>
  <c r="N199" i="1"/>
  <c r="AS47" i="1"/>
  <c r="AS201" i="1"/>
  <c r="AY47" i="1"/>
  <c r="AY201" i="1"/>
  <c r="BF47" i="1"/>
  <c r="BF201" i="1"/>
  <c r="AT47" i="1"/>
  <c r="AT201" i="1"/>
  <c r="AU47" i="1"/>
  <c r="AU201" i="1"/>
  <c r="AV47" i="1"/>
  <c r="AV201" i="1"/>
  <c r="BB47" i="1"/>
  <c r="BB201" i="1"/>
  <c r="AQ47" i="1"/>
  <c r="AQ201" i="1"/>
  <c r="BG47" i="1"/>
  <c r="BG201" i="1"/>
  <c r="N200" i="1"/>
  <c r="J10" i="3"/>
  <c r="AQ10" i="2" s="1"/>
  <c r="L198" i="2"/>
  <c r="AR38" i="2"/>
  <c r="N38" i="2" s="1"/>
  <c r="L38" i="3" s="1"/>
  <c r="BH47" i="1"/>
  <c r="D25" i="1"/>
  <c r="D27" i="1"/>
  <c r="D30" i="1"/>
  <c r="D32" i="1"/>
  <c r="D36" i="1"/>
  <c r="D23" i="1"/>
  <c r="D35" i="1"/>
  <c r="AR41" i="2"/>
  <c r="N41" i="2" s="1"/>
  <c r="L41" i="3" s="1"/>
  <c r="AR40" i="2"/>
  <c r="N40" i="2" s="1"/>
  <c r="L40" i="3" s="1"/>
  <c r="AR44" i="2"/>
  <c r="N44" i="2" s="1"/>
  <c r="L44" i="3" s="1"/>
  <c r="AR43" i="2"/>
  <c r="N43" i="2" s="1"/>
  <c r="L43" i="3" s="1"/>
  <c r="AR39" i="2"/>
  <c r="N39" i="2" s="1"/>
  <c r="L39" i="3" s="1"/>
  <c r="U28" i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O43" i="1"/>
  <c r="O38" i="1"/>
  <c r="O39" i="1"/>
  <c r="O24" i="1"/>
  <c r="O10" i="1"/>
  <c r="D15" i="1"/>
  <c r="U12" i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R11" i="2"/>
  <c r="N11" i="2" s="1"/>
  <c r="L11" i="3" s="1"/>
  <c r="D20" i="1"/>
  <c r="D34" i="1"/>
  <c r="D19" i="1"/>
  <c r="O44" i="1"/>
  <c r="O41" i="1"/>
  <c r="D18" i="1"/>
  <c r="O17" i="1"/>
  <c r="O11" i="1"/>
  <c r="D33" i="1"/>
  <c r="O42" i="1"/>
  <c r="O200" i="1" s="1"/>
  <c r="O21" i="1"/>
  <c r="O26" i="1"/>
  <c r="D14" i="1"/>
  <c r="D31" i="1"/>
  <c r="D22" i="1"/>
  <c r="O37" i="1"/>
  <c r="O13" i="1"/>
  <c r="D29" i="1"/>
  <c r="D40" i="1"/>
  <c r="AQ33" i="2"/>
  <c r="AQ34" i="2"/>
  <c r="M10" i="2" l="1"/>
  <c r="O199" i="1"/>
  <c r="M42" i="2"/>
  <c r="AQ199" i="2"/>
  <c r="AS11" i="2"/>
  <c r="O11" i="2" s="1"/>
  <c r="M11" i="3" s="1"/>
  <c r="AS44" i="2"/>
  <c r="O44" i="2" s="1"/>
  <c r="AS43" i="2"/>
  <c r="O43" i="2" s="1"/>
  <c r="M43" i="3" s="1"/>
  <c r="AS41" i="2"/>
  <c r="O41" i="2" s="1"/>
  <c r="AS40" i="2"/>
  <c r="O40" i="2" s="1"/>
  <c r="M40" i="3" s="1"/>
  <c r="AS39" i="2"/>
  <c r="O39" i="2" s="1"/>
  <c r="M39" i="3" s="1"/>
  <c r="P13" i="1"/>
  <c r="P42" i="1"/>
  <c r="P10" i="1"/>
  <c r="P24" i="1"/>
  <c r="D28" i="1"/>
  <c r="P38" i="1"/>
  <c r="P37" i="1"/>
  <c r="P17" i="1"/>
  <c r="P44" i="1"/>
  <c r="P26" i="1"/>
  <c r="P21" i="1"/>
  <c r="P11" i="1"/>
  <c r="P41" i="1"/>
  <c r="D12" i="1"/>
  <c r="P39" i="1"/>
  <c r="P43" i="1"/>
  <c r="AQ32" i="2"/>
  <c r="M32" i="2" s="1"/>
  <c r="K32" i="3" s="1"/>
  <c r="M33" i="2"/>
  <c r="K33" i="3" s="1"/>
  <c r="M34" i="2"/>
  <c r="K34" i="3" s="1"/>
  <c r="P200" i="1" l="1"/>
  <c r="P199" i="1"/>
  <c r="K42" i="3"/>
  <c r="AR42" i="2" s="1"/>
  <c r="M199" i="2"/>
  <c r="K10" i="3"/>
  <c r="AR10" i="2" s="1"/>
  <c r="M44" i="3"/>
  <c r="AT44" i="2" s="1"/>
  <c r="P44" i="2" s="1"/>
  <c r="N44" i="3" s="1"/>
  <c r="AU44" i="2" s="1"/>
  <c r="Q44" i="2" s="1"/>
  <c r="M41" i="3"/>
  <c r="AT41" i="2" s="1"/>
  <c r="P41" i="2" s="1"/>
  <c r="N41" i="3" s="1"/>
  <c r="AT43" i="2"/>
  <c r="P43" i="2" s="1"/>
  <c r="N43" i="3" s="1"/>
  <c r="AT40" i="2"/>
  <c r="P40" i="2" s="1"/>
  <c r="N40" i="3" s="1"/>
  <c r="Q11" i="1"/>
  <c r="Q43" i="1"/>
  <c r="AT11" i="2"/>
  <c r="P11" i="2" s="1"/>
  <c r="N11" i="3" s="1"/>
  <c r="Q38" i="1"/>
  <c r="Q17" i="1"/>
  <c r="Q37" i="1"/>
  <c r="Q10" i="1"/>
  <c r="Q42" i="1"/>
  <c r="Q200" i="1" s="1"/>
  <c r="Q26" i="1"/>
  <c r="Q39" i="1"/>
  <c r="Q44" i="1"/>
  <c r="Q41" i="1"/>
  <c r="Q21" i="1"/>
  <c r="Q24" i="1"/>
  <c r="Q13" i="1"/>
  <c r="AR34" i="2"/>
  <c r="N34" i="2" s="1"/>
  <c r="L34" i="3" s="1"/>
  <c r="AR33" i="2"/>
  <c r="N33" i="2" s="1"/>
  <c r="L33" i="3" s="1"/>
  <c r="N42" i="2" l="1"/>
  <c r="AR199" i="2"/>
  <c r="Q199" i="1"/>
  <c r="N10" i="2"/>
  <c r="O44" i="3"/>
  <c r="C24" i="1"/>
  <c r="AU11" i="2"/>
  <c r="Q11" i="2" s="1"/>
  <c r="C44" i="2"/>
  <c r="AU41" i="2"/>
  <c r="Q41" i="2" s="1"/>
  <c r="AU43" i="2"/>
  <c r="Q43" i="2" s="1"/>
  <c r="R24" i="1"/>
  <c r="R21" i="1"/>
  <c r="C21" i="1"/>
  <c r="R13" i="1"/>
  <c r="C13" i="1"/>
  <c r="R26" i="1"/>
  <c r="C26" i="1"/>
  <c r="R10" i="1"/>
  <c r="C10" i="1"/>
  <c r="R17" i="1"/>
  <c r="C17" i="1"/>
  <c r="R43" i="1"/>
  <c r="C43" i="1"/>
  <c r="R41" i="1"/>
  <c r="C41" i="1"/>
  <c r="R38" i="1"/>
  <c r="C38" i="1"/>
  <c r="R44" i="1"/>
  <c r="C44" i="1"/>
  <c r="R39" i="1"/>
  <c r="C39" i="1"/>
  <c r="R42" i="1"/>
  <c r="R200" i="1" s="1"/>
  <c r="C42" i="1"/>
  <c r="C200" i="1" s="1"/>
  <c r="R37" i="1"/>
  <c r="C37" i="1"/>
  <c r="R11" i="1"/>
  <c r="C11" i="1"/>
  <c r="L10" i="3" l="1"/>
  <c r="AS10" i="2" s="1"/>
  <c r="C199" i="1"/>
  <c r="R199" i="1"/>
  <c r="L42" i="3"/>
  <c r="AS42" i="2" s="1"/>
  <c r="N199" i="2"/>
  <c r="O43" i="3"/>
  <c r="AV43" i="2" s="1"/>
  <c r="R43" i="2" s="1"/>
  <c r="P43" i="3" s="1"/>
  <c r="O41" i="3"/>
  <c r="C11" i="2"/>
  <c r="O11" i="3"/>
  <c r="AV11" i="2" s="1"/>
  <c r="R11" i="2" s="1"/>
  <c r="P11" i="3" s="1"/>
  <c r="C43" i="2"/>
  <c r="AV44" i="2"/>
  <c r="R44" i="2" s="1"/>
  <c r="P44" i="3" s="1"/>
  <c r="C41" i="2"/>
  <c r="S37" i="1"/>
  <c r="S17" i="1"/>
  <c r="S11" i="1"/>
  <c r="S39" i="1"/>
  <c r="S38" i="1"/>
  <c r="S43" i="1"/>
  <c r="S21" i="1"/>
  <c r="S42" i="1"/>
  <c r="S41" i="1"/>
  <c r="S26" i="1"/>
  <c r="S10" i="1"/>
  <c r="S13" i="1"/>
  <c r="S24" i="1"/>
  <c r="S44" i="1"/>
  <c r="AS34" i="2"/>
  <c r="O34" i="2" s="1"/>
  <c r="M34" i="3" s="1"/>
  <c r="O10" i="2" l="1"/>
  <c r="S200" i="1"/>
  <c r="S199" i="1"/>
  <c r="O42" i="2"/>
  <c r="AS199" i="2"/>
  <c r="AW44" i="2"/>
  <c r="S44" i="2" s="1"/>
  <c r="Q44" i="3" s="1"/>
  <c r="T24" i="1"/>
  <c r="T10" i="1"/>
  <c r="T21" i="1"/>
  <c r="T43" i="1"/>
  <c r="T41" i="1"/>
  <c r="T42" i="1"/>
  <c r="T39" i="1"/>
  <c r="T17" i="1"/>
  <c r="AW43" i="2"/>
  <c r="S43" i="2" s="1"/>
  <c r="Q43" i="3" s="1"/>
  <c r="T13" i="1"/>
  <c r="T26" i="1"/>
  <c r="AW11" i="2"/>
  <c r="S11" i="2" s="1"/>
  <c r="Q11" i="3" s="1"/>
  <c r="T44" i="1"/>
  <c r="T38" i="1"/>
  <c r="T11" i="1"/>
  <c r="T37" i="1"/>
  <c r="T200" i="1" l="1"/>
  <c r="T199" i="1"/>
  <c r="M42" i="3"/>
  <c r="AT42" i="2" s="1"/>
  <c r="O199" i="2"/>
  <c r="M10" i="3"/>
  <c r="AT10" i="2" s="1"/>
  <c r="AX11" i="2"/>
  <c r="T11" i="2" s="1"/>
  <c r="R11" i="3" s="1"/>
  <c r="AX44" i="2"/>
  <c r="T44" i="2" s="1"/>
  <c r="R44" i="3" s="1"/>
  <c r="U37" i="1"/>
  <c r="U38" i="1"/>
  <c r="U17" i="1"/>
  <c r="U42" i="1"/>
  <c r="U43" i="1"/>
  <c r="U10" i="1"/>
  <c r="U199" i="1" s="1"/>
  <c r="U13" i="1"/>
  <c r="U11" i="1"/>
  <c r="U39" i="1"/>
  <c r="U41" i="1"/>
  <c r="U21" i="1"/>
  <c r="U24" i="1"/>
  <c r="U44" i="1"/>
  <c r="U26" i="1"/>
  <c r="P10" i="2" l="1"/>
  <c r="P42" i="2"/>
  <c r="AT199" i="2"/>
  <c r="U200" i="1"/>
  <c r="V41" i="1"/>
  <c r="V11" i="1"/>
  <c r="V10" i="1"/>
  <c r="V199" i="1" s="1"/>
  <c r="V24" i="1"/>
  <c r="V17" i="1"/>
  <c r="V44" i="1"/>
  <c r="V21" i="1"/>
  <c r="V26" i="1"/>
  <c r="AY11" i="2"/>
  <c r="U11" i="2" s="1"/>
  <c r="S11" i="3" s="1"/>
  <c r="V42" i="1"/>
  <c r="V200" i="1" s="1"/>
  <c r="V37" i="1"/>
  <c r="V39" i="1"/>
  <c r="V13" i="1"/>
  <c r="V43" i="1"/>
  <c r="V38" i="1"/>
  <c r="N42" i="3" l="1"/>
  <c r="AU42" i="2" s="1"/>
  <c r="P199" i="2"/>
  <c r="N10" i="3"/>
  <c r="AU10" i="2" s="1"/>
  <c r="AZ11" i="2"/>
  <c r="V11" i="2" s="1"/>
  <c r="T11" i="3" s="1"/>
  <c r="W13" i="1"/>
  <c r="W39" i="1"/>
  <c r="W37" i="1"/>
  <c r="W26" i="1"/>
  <c r="W44" i="1"/>
  <c r="W11" i="1"/>
  <c r="W43" i="1"/>
  <c r="W24" i="1"/>
  <c r="W10" i="1"/>
  <c r="W41" i="1"/>
  <c r="W38" i="1"/>
  <c r="W42" i="1"/>
  <c r="W200" i="1" s="1"/>
  <c r="W21" i="1"/>
  <c r="W17" i="1"/>
  <c r="Q10" i="2" l="1"/>
  <c r="W199" i="1"/>
  <c r="Q42" i="2"/>
  <c r="AU199" i="2"/>
  <c r="BA11" i="2"/>
  <c r="W11" i="2" s="1"/>
  <c r="U11" i="3" s="1"/>
  <c r="X38" i="1"/>
  <c r="X17" i="1"/>
  <c r="X24" i="1"/>
  <c r="X11" i="1"/>
  <c r="X37" i="1"/>
  <c r="X21" i="1"/>
  <c r="X10" i="1"/>
  <c r="X43" i="1"/>
  <c r="X26" i="1"/>
  <c r="X42" i="1"/>
  <c r="X41" i="1"/>
  <c r="X44" i="1"/>
  <c r="X39" i="1"/>
  <c r="X13" i="1"/>
  <c r="X199" i="1" l="1"/>
  <c r="Q199" i="2"/>
  <c r="O42" i="3"/>
  <c r="AV42" i="2" s="1"/>
  <c r="C42" i="2"/>
  <c r="C199" i="2" s="1"/>
  <c r="X200" i="1"/>
  <c r="O10" i="3"/>
  <c r="AV10" i="2" s="1"/>
  <c r="C10" i="2"/>
  <c r="BB11" i="2"/>
  <c r="X11" i="2" s="1"/>
  <c r="V11" i="3" s="1"/>
  <c r="Y39" i="1"/>
  <c r="Y42" i="1"/>
  <c r="Y37" i="1"/>
  <c r="Y24" i="1"/>
  <c r="Y41" i="1"/>
  <c r="Y43" i="1"/>
  <c r="Y13" i="1"/>
  <c r="Y26" i="1"/>
  <c r="Y21" i="1"/>
  <c r="Y11" i="1"/>
  <c r="Y17" i="1"/>
  <c r="Y38" i="1"/>
  <c r="Y44" i="1"/>
  <c r="Y10" i="1"/>
  <c r="Y199" i="1" s="1"/>
  <c r="R10" i="2" l="1"/>
  <c r="R42" i="2"/>
  <c r="AV199" i="2"/>
  <c r="Y200" i="1"/>
  <c r="BC11" i="2"/>
  <c r="Y11" i="2" s="1"/>
  <c r="W11" i="3" s="1"/>
  <c r="Z44" i="1"/>
  <c r="Z17" i="1"/>
  <c r="Z13" i="1"/>
  <c r="Z24" i="1"/>
  <c r="Z21" i="1"/>
  <c r="Z43" i="1"/>
  <c r="Z41" i="1"/>
  <c r="Z39" i="1"/>
  <c r="Z38" i="1"/>
  <c r="Z42" i="1"/>
  <c r="Z10" i="1"/>
  <c r="Z11" i="1"/>
  <c r="Z26" i="1"/>
  <c r="Z37" i="1"/>
  <c r="P42" i="3" l="1"/>
  <c r="R199" i="2"/>
  <c r="Z200" i="1"/>
  <c r="P10" i="3"/>
  <c r="AW10" i="2" s="1"/>
  <c r="Z199" i="1"/>
  <c r="BD11" i="2"/>
  <c r="Z11" i="2" s="1"/>
  <c r="X11" i="3" s="1"/>
  <c r="AA38" i="1"/>
  <c r="AA37" i="1"/>
  <c r="AA26" i="1"/>
  <c r="AA10" i="1"/>
  <c r="AA199" i="1" s="1"/>
  <c r="AA41" i="1"/>
  <c r="AA24" i="1"/>
  <c r="AA13" i="1"/>
  <c r="AA39" i="1"/>
  <c r="AA21" i="1"/>
  <c r="AA11" i="1"/>
  <c r="AA42" i="1"/>
  <c r="AA43" i="1"/>
  <c r="AA44" i="1"/>
  <c r="AA17" i="1"/>
  <c r="AA200" i="1" l="1"/>
  <c r="S10" i="2"/>
  <c r="BE11" i="2"/>
  <c r="AA11" i="2" s="1"/>
  <c r="Y11" i="3" s="1"/>
  <c r="AB11" i="1"/>
  <c r="AB39" i="1"/>
  <c r="AB24" i="1"/>
  <c r="AB10" i="1"/>
  <c r="AB37" i="1"/>
  <c r="AB38" i="1"/>
  <c r="AB17" i="1"/>
  <c r="AB44" i="1"/>
  <c r="AB42" i="1"/>
  <c r="AB43" i="1"/>
  <c r="AB21" i="1"/>
  <c r="AB13" i="1"/>
  <c r="AB41" i="1"/>
  <c r="AB26" i="1"/>
  <c r="Q10" i="3" l="1"/>
  <c r="AX10" i="2" s="1"/>
  <c r="AB200" i="1"/>
  <c r="AB199" i="1"/>
  <c r="AC38" i="1"/>
  <c r="AC44" i="1"/>
  <c r="AC26" i="1"/>
  <c r="AC39" i="1"/>
  <c r="AC41" i="1"/>
  <c r="AC21" i="1"/>
  <c r="AC10" i="1"/>
  <c r="AC13" i="1"/>
  <c r="AC42" i="1"/>
  <c r="AC17" i="1"/>
  <c r="BF11" i="2"/>
  <c r="AB11" i="2" s="1"/>
  <c r="Z11" i="3" s="1"/>
  <c r="AC43" i="1"/>
  <c r="AC37" i="1"/>
  <c r="AC24" i="1"/>
  <c r="AC11" i="1"/>
  <c r="AC200" i="1" l="1"/>
  <c r="AC199" i="1"/>
  <c r="T10" i="2"/>
  <c r="BG11" i="2"/>
  <c r="AC11" i="2" s="1"/>
  <c r="AA11" i="3" s="1"/>
  <c r="AD13" i="1"/>
  <c r="AD21" i="1"/>
  <c r="AD39" i="1"/>
  <c r="AD44" i="1"/>
  <c r="AD24" i="1"/>
  <c r="AD43" i="1"/>
  <c r="AD42" i="1"/>
  <c r="AD200" i="1" s="1"/>
  <c r="AD10" i="1"/>
  <c r="AD41" i="1"/>
  <c r="AD26" i="1"/>
  <c r="AD11" i="1"/>
  <c r="AD37" i="1"/>
  <c r="AD17" i="1"/>
  <c r="AD38" i="1"/>
  <c r="AD199" i="1" l="1"/>
  <c r="R10" i="3"/>
  <c r="AY10" i="2" s="1"/>
  <c r="BH11" i="2"/>
  <c r="AD11" i="2" s="1"/>
  <c r="AB11" i="3" s="1"/>
  <c r="AE17" i="1"/>
  <c r="AE11" i="1"/>
  <c r="AE41" i="1"/>
  <c r="AE43" i="1"/>
  <c r="AE44" i="1"/>
  <c r="AE21" i="1"/>
  <c r="AE38" i="1"/>
  <c r="AE37" i="1"/>
  <c r="AE26" i="1"/>
  <c r="AE10" i="1"/>
  <c r="AE42" i="1"/>
  <c r="AE200" i="1" s="1"/>
  <c r="AE24" i="1"/>
  <c r="AE39" i="1"/>
  <c r="AE13" i="1"/>
  <c r="AE199" i="1" l="1"/>
  <c r="U10" i="2"/>
  <c r="BI11" i="2"/>
  <c r="AE11" i="2" s="1"/>
  <c r="AC11" i="3" s="1"/>
  <c r="AF13" i="1"/>
  <c r="AF24" i="1"/>
  <c r="AF10" i="1"/>
  <c r="AF37" i="1"/>
  <c r="AF21" i="1"/>
  <c r="AF43" i="1"/>
  <c r="AF11" i="1"/>
  <c r="AF39" i="1"/>
  <c r="AF42" i="1"/>
  <c r="AF26" i="1"/>
  <c r="AF38" i="1"/>
  <c r="AF44" i="1"/>
  <c r="AF41" i="1"/>
  <c r="AF17" i="1"/>
  <c r="AF199" i="1" l="1"/>
  <c r="AF200" i="1"/>
  <c r="S10" i="3"/>
  <c r="AZ10" i="2" s="1"/>
  <c r="BJ11" i="2"/>
  <c r="BK11" i="2" s="1"/>
  <c r="D44" i="1"/>
  <c r="D26" i="1"/>
  <c r="D43" i="1"/>
  <c r="D37" i="1"/>
  <c r="D24" i="1"/>
  <c r="D38" i="1"/>
  <c r="D41" i="1"/>
  <c r="D42" i="1"/>
  <c r="D11" i="1"/>
  <c r="D21" i="1"/>
  <c r="D10" i="1"/>
  <c r="D13" i="1"/>
  <c r="D17" i="1"/>
  <c r="D39" i="1"/>
  <c r="V10" i="2" l="1"/>
  <c r="D200" i="1"/>
  <c r="D199" i="1"/>
  <c r="AF11" i="2"/>
  <c r="T10" i="3" l="1"/>
  <c r="BA10" i="2" s="1"/>
  <c r="AD11" i="3"/>
  <c r="AG11" i="2"/>
  <c r="D11" i="2"/>
  <c r="L24" i="2"/>
  <c r="J24" i="3" s="1"/>
  <c r="L8" i="1"/>
  <c r="L198" i="1" s="1"/>
  <c r="L17" i="2"/>
  <c r="J17" i="3" s="1"/>
  <c r="L9" i="1"/>
  <c r="L27" i="2"/>
  <c r="J27" i="3" s="1"/>
  <c r="L28" i="2"/>
  <c r="J28" i="3" s="1"/>
  <c r="W10" i="2" l="1"/>
  <c r="AQ25" i="2"/>
  <c r="M25" i="2" s="1"/>
  <c r="K25" i="3" s="1"/>
  <c r="AQ24" i="2"/>
  <c r="AP9" i="2"/>
  <c r="L9" i="2" s="1"/>
  <c r="J9" i="3" s="1"/>
  <c r="AP8" i="2"/>
  <c r="AQ17" i="2"/>
  <c r="AQ28" i="2"/>
  <c r="L8" i="2" l="1"/>
  <c r="AP197" i="2"/>
  <c r="U10" i="3"/>
  <c r="BB10" i="2" s="1"/>
  <c r="L26" i="2"/>
  <c r="J26" i="3" s="1"/>
  <c r="L30" i="2"/>
  <c r="J30" i="3" s="1"/>
  <c r="L13" i="2"/>
  <c r="J13" i="3" s="1"/>
  <c r="L22" i="2"/>
  <c r="J22" i="3" s="1"/>
  <c r="L29" i="2"/>
  <c r="J29" i="3" s="1"/>
  <c r="L35" i="2"/>
  <c r="J35" i="3" s="1"/>
  <c r="L19" i="2"/>
  <c r="J19" i="3" s="1"/>
  <c r="L15" i="2"/>
  <c r="J15" i="3" s="1"/>
  <c r="L14" i="2"/>
  <c r="J14" i="3" s="1"/>
  <c r="L12" i="2"/>
  <c r="L21" i="2"/>
  <c r="J21" i="3" s="1"/>
  <c r="L18" i="2"/>
  <c r="J18" i="3" s="1"/>
  <c r="M17" i="2"/>
  <c r="K17" i="3" s="1"/>
  <c r="M24" i="2"/>
  <c r="K24" i="3" s="1"/>
  <c r="BT9" i="2"/>
  <c r="M9" i="1"/>
  <c r="AQ9" i="2" s="1"/>
  <c r="BT8" i="2"/>
  <c r="BT197" i="2" s="1"/>
  <c r="M8" i="1"/>
  <c r="M28" i="2"/>
  <c r="K28" i="3" s="1"/>
  <c r="AQ8" i="2" l="1"/>
  <c r="AQ197" i="2" s="1"/>
  <c r="M198" i="1"/>
  <c r="X10" i="2"/>
  <c r="J8" i="3"/>
  <c r="L197" i="2"/>
  <c r="AQ16" i="2"/>
  <c r="AQ15" i="2"/>
  <c r="M15" i="2" s="1"/>
  <c r="K15" i="3" s="1"/>
  <c r="AQ23" i="2"/>
  <c r="M23" i="2" s="1"/>
  <c r="K23" i="3" s="1"/>
  <c r="AQ22" i="2"/>
  <c r="M22" i="2" s="1"/>
  <c r="K22" i="3" s="1"/>
  <c r="AQ20" i="2"/>
  <c r="M20" i="2" s="1"/>
  <c r="K20" i="3" s="1"/>
  <c r="AR25" i="2"/>
  <c r="N25" i="2" s="1"/>
  <c r="L25" i="3" s="1"/>
  <c r="AR24" i="2"/>
  <c r="AQ36" i="2"/>
  <c r="M36" i="2" s="1"/>
  <c r="K36" i="3" s="1"/>
  <c r="AQ31" i="2"/>
  <c r="M31" i="2" s="1"/>
  <c r="K31" i="3" s="1"/>
  <c r="AQ27" i="2"/>
  <c r="M27" i="2" s="1"/>
  <c r="K27" i="3" s="1"/>
  <c r="AR37" i="2"/>
  <c r="N37" i="2" s="1"/>
  <c r="L37" i="3" s="1"/>
  <c r="AR32" i="2"/>
  <c r="N32" i="2" s="1"/>
  <c r="L32" i="3" s="1"/>
  <c r="J12" i="3"/>
  <c r="AQ12" i="2" s="1"/>
  <c r="M12" i="2" s="1"/>
  <c r="AQ19" i="2"/>
  <c r="M19" i="2" s="1"/>
  <c r="K19" i="3" s="1"/>
  <c r="AR28" i="2"/>
  <c r="M9" i="2"/>
  <c r="V10" i="3" l="1"/>
  <c r="BC10" i="2" s="1"/>
  <c r="M8" i="2"/>
  <c r="M16" i="2"/>
  <c r="AQ198" i="2"/>
  <c r="AR20" i="2"/>
  <c r="N20" i="2" s="1"/>
  <c r="L20" i="3" s="1"/>
  <c r="AR23" i="2"/>
  <c r="N23" i="2" s="1"/>
  <c r="L23" i="3" s="1"/>
  <c r="AS38" i="2"/>
  <c r="O38" i="2" s="1"/>
  <c r="M38" i="3" s="1"/>
  <c r="AS33" i="2"/>
  <c r="O33" i="2" s="1"/>
  <c r="M33" i="3" s="1"/>
  <c r="AT39" i="2"/>
  <c r="P39" i="2" s="1"/>
  <c r="N39" i="3" s="1"/>
  <c r="K12" i="3"/>
  <c r="AR12" i="2" s="1"/>
  <c r="N12" i="2" s="1"/>
  <c r="L12" i="3" s="1"/>
  <c r="AQ29" i="2"/>
  <c r="M29" i="2" s="1"/>
  <c r="K29" i="3" s="1"/>
  <c r="AQ35" i="2"/>
  <c r="M35" i="2" s="1"/>
  <c r="K35" i="3" s="1"/>
  <c r="AQ21" i="2"/>
  <c r="M21" i="2" s="1"/>
  <c r="K21" i="3" s="1"/>
  <c r="AQ18" i="2"/>
  <c r="M18" i="2" s="1"/>
  <c r="K18" i="3" s="1"/>
  <c r="AQ13" i="2"/>
  <c r="M13" i="2" s="1"/>
  <c r="K13" i="3" s="1"/>
  <c r="AQ26" i="2"/>
  <c r="M26" i="2" s="1"/>
  <c r="K26" i="3" s="1"/>
  <c r="AQ14" i="2"/>
  <c r="M14" i="2" s="1"/>
  <c r="K14" i="3" s="1"/>
  <c r="AQ30" i="2"/>
  <c r="M30" i="2" s="1"/>
  <c r="K30" i="3" s="1"/>
  <c r="N24" i="2"/>
  <c r="L24" i="3" s="1"/>
  <c r="BU9" i="2"/>
  <c r="BU8" i="2"/>
  <c r="BU197" i="2" s="1"/>
  <c r="N9" i="1"/>
  <c r="N8" i="1"/>
  <c r="N28" i="2"/>
  <c r="L28" i="3" s="1"/>
  <c r="K9" i="3"/>
  <c r="N198" i="1" l="1"/>
  <c r="K8" i="3"/>
  <c r="AR8" i="2" s="1"/>
  <c r="M197" i="2"/>
  <c r="Y10" i="2"/>
  <c r="K16" i="3"/>
  <c r="AR16" i="2" s="1"/>
  <c r="M198" i="2"/>
  <c r="AR27" i="2"/>
  <c r="N27" i="2" s="1"/>
  <c r="L27" i="3" s="1"/>
  <c r="AR36" i="2"/>
  <c r="N36" i="2" s="1"/>
  <c r="L36" i="3" s="1"/>
  <c r="AR35" i="2"/>
  <c r="N35" i="2" s="1"/>
  <c r="L35" i="3" s="1"/>
  <c r="AS25" i="2"/>
  <c r="O25" i="2" s="1"/>
  <c r="M25" i="3" s="1"/>
  <c r="AR31" i="2"/>
  <c r="N31" i="2" s="1"/>
  <c r="L31" i="3" s="1"/>
  <c r="AR30" i="2"/>
  <c r="N30" i="2" s="1"/>
  <c r="L30" i="3" s="1"/>
  <c r="AR19" i="2"/>
  <c r="N19" i="2" s="1"/>
  <c r="L19" i="3" s="1"/>
  <c r="AR15" i="2"/>
  <c r="N15" i="2" s="1"/>
  <c r="L15" i="3" s="1"/>
  <c r="AR14" i="2"/>
  <c r="N14" i="2" s="1"/>
  <c r="L14" i="3" s="1"/>
  <c r="AR22" i="2"/>
  <c r="N22" i="2" s="1"/>
  <c r="L22" i="3" s="1"/>
  <c r="AS37" i="2"/>
  <c r="O37" i="2" s="1"/>
  <c r="M37" i="3" s="1"/>
  <c r="AU40" i="2"/>
  <c r="Q40" i="2" s="1"/>
  <c r="AT34" i="2"/>
  <c r="P34" i="2" s="1"/>
  <c r="N34" i="3" s="1"/>
  <c r="AS32" i="2"/>
  <c r="O32" i="2" s="1"/>
  <c r="M32" i="3" s="1"/>
  <c r="AR13" i="2"/>
  <c r="N13" i="2" s="1"/>
  <c r="L13" i="3" s="1"/>
  <c r="AR21" i="2"/>
  <c r="N21" i="2" s="1"/>
  <c r="L21" i="3" s="1"/>
  <c r="AR29" i="2"/>
  <c r="N29" i="2" s="1"/>
  <c r="L29" i="3" s="1"/>
  <c r="AR18" i="2"/>
  <c r="N18" i="2" s="1"/>
  <c r="L18" i="3" s="1"/>
  <c r="AR26" i="2"/>
  <c r="N26" i="2" s="1"/>
  <c r="L26" i="3" s="1"/>
  <c r="AR17" i="2"/>
  <c r="N17" i="2" s="1"/>
  <c r="L17" i="3" s="1"/>
  <c r="AR9" i="2"/>
  <c r="N9" i="2" s="1"/>
  <c r="L9" i="3" s="1"/>
  <c r="AS28" i="2"/>
  <c r="O9" i="1"/>
  <c r="O8" i="1"/>
  <c r="O198" i="1" s="1"/>
  <c r="AR197" i="2" l="1"/>
  <c r="N8" i="2"/>
  <c r="N16" i="2"/>
  <c r="AR198" i="2"/>
  <c r="W10" i="3"/>
  <c r="BD10" i="2" s="1"/>
  <c r="O40" i="3"/>
  <c r="AT38" i="2"/>
  <c r="P38" i="2" s="1"/>
  <c r="N38" i="3" s="1"/>
  <c r="AS15" i="2"/>
  <c r="AS36" i="2"/>
  <c r="O36" i="2" s="1"/>
  <c r="M36" i="3" s="1"/>
  <c r="AS31" i="2"/>
  <c r="O31" i="2" s="1"/>
  <c r="M31" i="3" s="1"/>
  <c r="AS23" i="2"/>
  <c r="O23" i="2" s="1"/>
  <c r="M23" i="3" s="1"/>
  <c r="AS22" i="2"/>
  <c r="O22" i="2" s="1"/>
  <c r="M22" i="3" s="1"/>
  <c r="AS20" i="2"/>
  <c r="O20" i="2" s="1"/>
  <c r="M20" i="3" s="1"/>
  <c r="AT33" i="2"/>
  <c r="P33" i="2" s="1"/>
  <c r="N33" i="3" s="1"/>
  <c r="AU39" i="2"/>
  <c r="Q39" i="2" s="1"/>
  <c r="C40" i="2"/>
  <c r="AV41" i="2"/>
  <c r="R41" i="2" s="1"/>
  <c r="P41" i="3" s="1"/>
  <c r="AS17" i="2"/>
  <c r="AS29" i="2"/>
  <c r="O29" i="2" s="1"/>
  <c r="M29" i="3" s="1"/>
  <c r="AS21" i="2"/>
  <c r="AS30" i="2"/>
  <c r="O30" i="2" s="1"/>
  <c r="M30" i="3" s="1"/>
  <c r="O28" i="2"/>
  <c r="M28" i="3" s="1"/>
  <c r="AS9" i="2"/>
  <c r="BW8" i="2"/>
  <c r="BW197" i="2" s="1"/>
  <c r="BV8" i="2"/>
  <c r="BV197" i="2" s="1"/>
  <c r="BV9" i="2"/>
  <c r="BW9" i="2"/>
  <c r="L16" i="3" l="1"/>
  <c r="AS16" i="2" s="1"/>
  <c r="N198" i="2"/>
  <c r="L8" i="3"/>
  <c r="AS8" i="2" s="1"/>
  <c r="AS197" i="2" s="1"/>
  <c r="N197" i="2"/>
  <c r="Z10" i="2"/>
  <c r="O39" i="3"/>
  <c r="AV39" i="2" s="1"/>
  <c r="R39" i="2" s="1"/>
  <c r="P39" i="3" s="1"/>
  <c r="AT23" i="2"/>
  <c r="P23" i="2" s="1"/>
  <c r="N23" i="3" s="1"/>
  <c r="AT32" i="2"/>
  <c r="P32" i="2" s="1"/>
  <c r="N32" i="3" s="1"/>
  <c r="AT31" i="2"/>
  <c r="P31" i="2" s="1"/>
  <c r="N31" i="3" s="1"/>
  <c r="AW42" i="2"/>
  <c r="AT37" i="2"/>
  <c r="P37" i="2" s="1"/>
  <c r="N37" i="3" s="1"/>
  <c r="AV40" i="2"/>
  <c r="R40" i="2" s="1"/>
  <c r="P40" i="3" s="1"/>
  <c r="C39" i="2"/>
  <c r="AY44" i="2"/>
  <c r="U44" i="2" s="1"/>
  <c r="S44" i="3" s="1"/>
  <c r="AU34" i="2"/>
  <c r="Q34" i="2" s="1"/>
  <c r="AS18" i="2"/>
  <c r="O18" i="2" s="1"/>
  <c r="M18" i="3" s="1"/>
  <c r="AS12" i="2"/>
  <c r="O12" i="2" s="1"/>
  <c r="AS35" i="2"/>
  <c r="O35" i="2" s="1"/>
  <c r="M35" i="3" s="1"/>
  <c r="AS24" i="2"/>
  <c r="O24" i="2" s="1"/>
  <c r="M24" i="3" s="1"/>
  <c r="AS14" i="2"/>
  <c r="O14" i="2" s="1"/>
  <c r="M14" i="3" s="1"/>
  <c r="AS19" i="2"/>
  <c r="O19" i="2" s="1"/>
  <c r="M19" i="3" s="1"/>
  <c r="AS13" i="2"/>
  <c r="O13" i="2" s="1"/>
  <c r="M13" i="3" s="1"/>
  <c r="AS26" i="2"/>
  <c r="O26" i="2" s="1"/>
  <c r="M26" i="3" s="1"/>
  <c r="AS27" i="2"/>
  <c r="O27" i="2" s="1"/>
  <c r="M27" i="3" s="1"/>
  <c r="O15" i="2"/>
  <c r="M15" i="3" s="1"/>
  <c r="O17" i="2"/>
  <c r="M17" i="3" s="1"/>
  <c r="O21" i="2"/>
  <c r="M21" i="3" s="1"/>
  <c r="O9" i="2"/>
  <c r="M9" i="3" s="1"/>
  <c r="AT29" i="2"/>
  <c r="P8" i="1"/>
  <c r="P198" i="1" s="1"/>
  <c r="P9" i="1"/>
  <c r="S42" i="2" l="1"/>
  <c r="AW199" i="2"/>
  <c r="X10" i="3"/>
  <c r="BE10" i="2" s="1"/>
  <c r="O8" i="2"/>
  <c r="O16" i="2"/>
  <c r="AS198" i="2"/>
  <c r="O34" i="3"/>
  <c r="AT20" i="2"/>
  <c r="P20" i="2" s="1"/>
  <c r="N20" i="3" s="1"/>
  <c r="AT19" i="2"/>
  <c r="AX43" i="2"/>
  <c r="T43" i="2" s="1"/>
  <c r="R43" i="3" s="1"/>
  <c r="AU33" i="2"/>
  <c r="Q33" i="2" s="1"/>
  <c r="AU32" i="2"/>
  <c r="Q32" i="2" s="1"/>
  <c r="AT25" i="2"/>
  <c r="P25" i="2" s="1"/>
  <c r="N25" i="3" s="1"/>
  <c r="AT24" i="2"/>
  <c r="AT36" i="2"/>
  <c r="P36" i="2" s="1"/>
  <c r="N36" i="3" s="1"/>
  <c r="AT35" i="2"/>
  <c r="P35" i="2" s="1"/>
  <c r="N35" i="3" s="1"/>
  <c r="AU38" i="2"/>
  <c r="Q38" i="2" s="1"/>
  <c r="AU37" i="2"/>
  <c r="Q37" i="2" s="1"/>
  <c r="AW40" i="2"/>
  <c r="S40" i="2" s="1"/>
  <c r="Q40" i="3" s="1"/>
  <c r="AW41" i="2"/>
  <c r="S41" i="2" s="1"/>
  <c r="Q41" i="3" s="1"/>
  <c r="C34" i="2"/>
  <c r="AT17" i="2"/>
  <c r="P17" i="2" s="1"/>
  <c r="N17" i="3" s="1"/>
  <c r="AT21" i="2"/>
  <c r="P21" i="2" s="1"/>
  <c r="N21" i="3" s="1"/>
  <c r="M12" i="3"/>
  <c r="AT12" i="2" s="1"/>
  <c r="AT27" i="2"/>
  <c r="AT18" i="2"/>
  <c r="P18" i="2" s="1"/>
  <c r="N18" i="3" s="1"/>
  <c r="AT13" i="2"/>
  <c r="P13" i="2" s="1"/>
  <c r="N13" i="3" s="1"/>
  <c r="AT26" i="2"/>
  <c r="P26" i="2" s="1"/>
  <c r="N26" i="3" s="1"/>
  <c r="AT14" i="2"/>
  <c r="P14" i="2" s="1"/>
  <c r="N14" i="3" s="1"/>
  <c r="AT30" i="2"/>
  <c r="P30" i="2" s="1"/>
  <c r="N30" i="3" s="1"/>
  <c r="AT9" i="2"/>
  <c r="P9" i="2" s="1"/>
  <c r="N9" i="3" s="1"/>
  <c r="DZ46" i="2"/>
  <c r="DZ200" i="2" s="1"/>
  <c r="Q8" i="1"/>
  <c r="Q198" i="1" s="1"/>
  <c r="P29" i="2"/>
  <c r="N29" i="3" s="1"/>
  <c r="Q9" i="1"/>
  <c r="BX8" i="2"/>
  <c r="BX197" i="2" s="1"/>
  <c r="M16" i="3" l="1"/>
  <c r="AT16" i="2" s="1"/>
  <c r="O198" i="2"/>
  <c r="Q42" i="3"/>
  <c r="AX42" i="2" s="1"/>
  <c r="S199" i="2"/>
  <c r="AA10" i="2"/>
  <c r="M8" i="3"/>
  <c r="AT8" i="2" s="1"/>
  <c r="O197" i="2"/>
  <c r="O32" i="3"/>
  <c r="AV32" i="2" s="1"/>
  <c r="R32" i="2" s="1"/>
  <c r="P32" i="3" s="1"/>
  <c r="O33" i="3"/>
  <c r="O37" i="3"/>
  <c r="O38" i="3"/>
  <c r="BY8" i="2"/>
  <c r="BY197" i="2" s="1"/>
  <c r="C32" i="2"/>
  <c r="AV34" i="2"/>
  <c r="R34" i="2" s="1"/>
  <c r="P34" i="3" s="1"/>
  <c r="AV33" i="2"/>
  <c r="R33" i="2" s="1"/>
  <c r="P33" i="3" s="1"/>
  <c r="C33" i="2"/>
  <c r="AU36" i="2"/>
  <c r="Q36" i="2" s="1"/>
  <c r="AU35" i="2"/>
  <c r="Q35" i="2" s="1"/>
  <c r="AX41" i="2"/>
  <c r="T41" i="2" s="1"/>
  <c r="R41" i="3" s="1"/>
  <c r="AU31" i="2"/>
  <c r="Q31" i="2" s="1"/>
  <c r="AU30" i="2"/>
  <c r="Q30" i="2" s="1"/>
  <c r="AV38" i="2"/>
  <c r="R38" i="2" s="1"/>
  <c r="P38" i="3" s="1"/>
  <c r="C38" i="2"/>
  <c r="AU21" i="2"/>
  <c r="Q21" i="2" s="1"/>
  <c r="C37" i="2"/>
  <c r="AY43" i="2"/>
  <c r="AU17" i="2"/>
  <c r="Q17" i="2" s="1"/>
  <c r="AU18" i="2"/>
  <c r="AU13" i="2"/>
  <c r="Q13" i="2" s="1"/>
  <c r="AU14" i="2"/>
  <c r="Q14" i="2" s="1"/>
  <c r="AU26" i="2"/>
  <c r="Q26" i="2" s="1"/>
  <c r="AT22" i="2"/>
  <c r="P22" i="2" s="1"/>
  <c r="N22" i="3" s="1"/>
  <c r="AT28" i="2"/>
  <c r="P28" i="2" s="1"/>
  <c r="N28" i="3" s="1"/>
  <c r="AT15" i="2"/>
  <c r="P15" i="2" s="1"/>
  <c r="N15" i="3" s="1"/>
  <c r="P12" i="2"/>
  <c r="P24" i="2"/>
  <c r="N24" i="3" s="1"/>
  <c r="P27" i="2"/>
  <c r="N27" i="3" s="1"/>
  <c r="P19" i="2"/>
  <c r="N19" i="3" s="1"/>
  <c r="AU9" i="2"/>
  <c r="EA46" i="2"/>
  <c r="EA200" i="2" s="1"/>
  <c r="C9" i="1"/>
  <c r="C8" i="1"/>
  <c r="C198" i="1" s="1"/>
  <c r="R8" i="1"/>
  <c r="R198" i="1" s="1"/>
  <c r="BY9" i="2"/>
  <c r="BX9" i="2"/>
  <c r="T42" i="2" l="1"/>
  <c r="T199" i="2" s="1"/>
  <c r="AX199" i="2"/>
  <c r="P8" i="2"/>
  <c r="AT197" i="2"/>
  <c r="P16" i="2"/>
  <c r="AT198" i="2"/>
  <c r="Y10" i="3"/>
  <c r="BF10" i="2" s="1"/>
  <c r="O13" i="3"/>
  <c r="O30" i="3"/>
  <c r="O36" i="3"/>
  <c r="O21" i="3"/>
  <c r="O31" i="3"/>
  <c r="AV31" i="2" s="1"/>
  <c r="R31" i="2" s="1"/>
  <c r="P31" i="3" s="1"/>
  <c r="O26" i="3"/>
  <c r="O17" i="3"/>
  <c r="O14" i="3"/>
  <c r="AV14" i="2" s="1"/>
  <c r="O35" i="3"/>
  <c r="R42" i="3"/>
  <c r="AY42" i="2" s="1"/>
  <c r="C36" i="2"/>
  <c r="C31" i="2"/>
  <c r="AW39" i="2"/>
  <c r="S39" i="2" s="1"/>
  <c r="Q39" i="3" s="1"/>
  <c r="AX39" i="2" s="1"/>
  <c r="T39" i="2" s="1"/>
  <c r="AU25" i="2"/>
  <c r="Q25" i="2" s="1"/>
  <c r="AU24" i="2"/>
  <c r="Q24" i="2" s="1"/>
  <c r="AU15" i="2"/>
  <c r="Q15" i="2" s="1"/>
  <c r="AU20" i="2"/>
  <c r="Q20" i="2" s="1"/>
  <c r="AW33" i="2"/>
  <c r="S33" i="2" s="1"/>
  <c r="Q33" i="3" s="1"/>
  <c r="AW34" i="2"/>
  <c r="S34" i="2" s="1"/>
  <c r="Q34" i="3" s="1"/>
  <c r="AU23" i="2"/>
  <c r="Q23" i="2" s="1"/>
  <c r="AU22" i="2"/>
  <c r="Q22" i="2" s="1"/>
  <c r="AV37" i="2"/>
  <c r="R37" i="2" s="1"/>
  <c r="P37" i="3" s="1"/>
  <c r="AV36" i="2"/>
  <c r="R36" i="2" s="1"/>
  <c r="P36" i="3" s="1"/>
  <c r="AV26" i="2"/>
  <c r="AX40" i="2"/>
  <c r="T40" i="2" s="1"/>
  <c r="R40" i="3" s="1"/>
  <c r="AV17" i="2"/>
  <c r="U43" i="2"/>
  <c r="N12" i="3"/>
  <c r="AU12" i="2" s="1"/>
  <c r="Q12" i="2" s="1"/>
  <c r="C30" i="2"/>
  <c r="C35" i="2"/>
  <c r="C26" i="2"/>
  <c r="C17" i="2"/>
  <c r="C21" i="2"/>
  <c r="C14" i="2"/>
  <c r="C13" i="2"/>
  <c r="Q18" i="2"/>
  <c r="Q9" i="2"/>
  <c r="AU28" i="2"/>
  <c r="AU29" i="2"/>
  <c r="R9" i="1"/>
  <c r="S8" i="1"/>
  <c r="S198" i="1" s="1"/>
  <c r="N16" i="3" l="1"/>
  <c r="AU16" i="2" s="1"/>
  <c r="P198" i="2"/>
  <c r="N8" i="3"/>
  <c r="AU8" i="2" s="1"/>
  <c r="P197" i="2"/>
  <c r="U42" i="2"/>
  <c r="AY199" i="2"/>
  <c r="AB10" i="2"/>
  <c r="O23" i="3"/>
  <c r="O15" i="3"/>
  <c r="O25" i="3"/>
  <c r="O18" i="3"/>
  <c r="AV18" i="2" s="1"/>
  <c r="R18" i="2" s="1"/>
  <c r="P18" i="3" s="1"/>
  <c r="O22" i="3"/>
  <c r="O20" i="3"/>
  <c r="O24" i="3"/>
  <c r="R39" i="3"/>
  <c r="AY39" i="2" s="1"/>
  <c r="U39" i="2" s="1"/>
  <c r="S39" i="3" s="1"/>
  <c r="S43" i="3"/>
  <c r="AZ43" i="2" s="1"/>
  <c r="V43" i="2" s="1"/>
  <c r="T43" i="3" s="1"/>
  <c r="AV25" i="2"/>
  <c r="R25" i="2" s="1"/>
  <c r="P25" i="3" s="1"/>
  <c r="O9" i="3"/>
  <c r="AV9" i="2" s="1"/>
  <c r="R9" i="2" s="1"/>
  <c r="P9" i="3" s="1"/>
  <c r="C23" i="2"/>
  <c r="C20" i="2"/>
  <c r="C25" i="2"/>
  <c r="AW38" i="2"/>
  <c r="S38" i="2" s="1"/>
  <c r="Q38" i="3" s="1"/>
  <c r="AW37" i="2"/>
  <c r="S37" i="2" s="1"/>
  <c r="Q37" i="3" s="1"/>
  <c r="AX34" i="2"/>
  <c r="T34" i="2" s="1"/>
  <c r="AW32" i="2"/>
  <c r="S32" i="2" s="1"/>
  <c r="Q32" i="3" s="1"/>
  <c r="AV23" i="2"/>
  <c r="R23" i="2" s="1"/>
  <c r="P23" i="3" s="1"/>
  <c r="AZ44" i="2"/>
  <c r="V44" i="2" s="1"/>
  <c r="T44" i="3" s="1"/>
  <c r="AY41" i="2"/>
  <c r="U41" i="2" s="1"/>
  <c r="S41" i="3" s="1"/>
  <c r="AY40" i="2"/>
  <c r="O12" i="3"/>
  <c r="AV12" i="2" s="1"/>
  <c r="R12" i="2" s="1"/>
  <c r="P12" i="3" s="1"/>
  <c r="C22" i="2"/>
  <c r="C15" i="2"/>
  <c r="AV35" i="2"/>
  <c r="R35" i="2" s="1"/>
  <c r="P35" i="3" s="1"/>
  <c r="AU19" i="2"/>
  <c r="Q19" i="2" s="1"/>
  <c r="AU27" i="2"/>
  <c r="Q27" i="2" s="1"/>
  <c r="AV13" i="2"/>
  <c r="R13" i="2" s="1"/>
  <c r="P13" i="3" s="1"/>
  <c r="C18" i="2"/>
  <c r="C24" i="2"/>
  <c r="C12" i="2"/>
  <c r="Q29" i="2"/>
  <c r="Q28" i="2"/>
  <c r="R14" i="2"/>
  <c r="P14" i="3" s="1"/>
  <c r="AV21" i="2"/>
  <c r="AV24" i="2"/>
  <c r="C9" i="2"/>
  <c r="EB46" i="2"/>
  <c r="EB200" i="2" s="1"/>
  <c r="CA8" i="2"/>
  <c r="CA197" i="2" s="1"/>
  <c r="BZ8" i="2"/>
  <c r="BZ197" i="2" s="1"/>
  <c r="BZ9" i="2"/>
  <c r="Z10" i="3" l="1"/>
  <c r="BG10" i="2" s="1"/>
  <c r="Q8" i="2"/>
  <c r="AU197" i="2"/>
  <c r="S42" i="3"/>
  <c r="U199" i="2"/>
  <c r="Q16" i="2"/>
  <c r="AU198" i="2"/>
  <c r="O27" i="3"/>
  <c r="O19" i="3"/>
  <c r="O28" i="3"/>
  <c r="O29" i="3"/>
  <c r="R34" i="3"/>
  <c r="AY34" i="2" s="1"/>
  <c r="U34" i="2" s="1"/>
  <c r="S34" i="3" s="1"/>
  <c r="AX38" i="2"/>
  <c r="T38" i="2" s="1"/>
  <c r="AV30" i="2"/>
  <c r="R30" i="2" s="1"/>
  <c r="P30" i="3" s="1"/>
  <c r="AV20" i="2"/>
  <c r="R20" i="2" s="1"/>
  <c r="P20" i="3" s="1"/>
  <c r="AV19" i="2"/>
  <c r="R19" i="2" s="1"/>
  <c r="P19" i="3" s="1"/>
  <c r="AX33" i="2"/>
  <c r="T33" i="2" s="1"/>
  <c r="AW36" i="2"/>
  <c r="S36" i="2" s="1"/>
  <c r="Q36" i="3" s="1"/>
  <c r="AW35" i="2"/>
  <c r="S35" i="2" s="1"/>
  <c r="Q35" i="3" s="1"/>
  <c r="BA44" i="2"/>
  <c r="W44" i="2" s="1"/>
  <c r="U44" i="3" s="1"/>
  <c r="AZ42" i="2"/>
  <c r="U40" i="2"/>
  <c r="S40" i="3" s="1"/>
  <c r="C27" i="2"/>
  <c r="C19" i="2"/>
  <c r="AW13" i="2"/>
  <c r="S13" i="2" s="1"/>
  <c r="Q13" i="3" s="1"/>
  <c r="AV22" i="2"/>
  <c r="R22" i="2" s="1"/>
  <c r="P22" i="3" s="1"/>
  <c r="AV15" i="2"/>
  <c r="R15" i="2" s="1"/>
  <c r="P15" i="3" s="1"/>
  <c r="C29" i="2"/>
  <c r="C28" i="2"/>
  <c r="R26" i="2"/>
  <c r="P26" i="3" s="1"/>
  <c r="R17" i="2"/>
  <c r="P17" i="3" s="1"/>
  <c r="AV28" i="2"/>
  <c r="R24" i="2"/>
  <c r="P24" i="3" s="1"/>
  <c r="R21" i="2"/>
  <c r="P21" i="3" s="1"/>
  <c r="AW14" i="2"/>
  <c r="S14" i="2" s="1"/>
  <c r="Q14" i="3" s="1"/>
  <c r="AW12" i="2"/>
  <c r="S9" i="1"/>
  <c r="EC46" i="2"/>
  <c r="EC200" i="2" s="1"/>
  <c r="T8" i="1"/>
  <c r="T198" i="1" s="1"/>
  <c r="Q197" i="2" l="1"/>
  <c r="O8" i="3"/>
  <c r="AV8" i="2" s="1"/>
  <c r="AV197" i="2" s="1"/>
  <c r="C8" i="2"/>
  <c r="C197" i="2" s="1"/>
  <c r="R8" i="2"/>
  <c r="V42" i="2"/>
  <c r="AZ199" i="2"/>
  <c r="Q198" i="2"/>
  <c r="C16" i="2"/>
  <c r="C198" i="2" s="1"/>
  <c r="O16" i="3"/>
  <c r="AV16" i="2" s="1"/>
  <c r="AC10" i="2"/>
  <c r="R33" i="3"/>
  <c r="AY33" i="2" s="1"/>
  <c r="U33" i="2" s="1"/>
  <c r="S33" i="3" s="1"/>
  <c r="R38" i="3"/>
  <c r="AY38" i="2" s="1"/>
  <c r="U38" i="2" s="1"/>
  <c r="S38" i="3" s="1"/>
  <c r="AW18" i="2"/>
  <c r="S18" i="2" s="1"/>
  <c r="Q18" i="3" s="1"/>
  <c r="AW15" i="2"/>
  <c r="S15" i="2" s="1"/>
  <c r="Q15" i="3" s="1"/>
  <c r="AW20" i="2"/>
  <c r="S20" i="2" s="1"/>
  <c r="Q20" i="3" s="1"/>
  <c r="AW23" i="2"/>
  <c r="S23" i="2" s="1"/>
  <c r="Q23" i="3" s="1"/>
  <c r="AW22" i="2"/>
  <c r="S22" i="2" s="1"/>
  <c r="Q22" i="3" s="1"/>
  <c r="AW31" i="2"/>
  <c r="S31" i="2" s="1"/>
  <c r="Q31" i="3" s="1"/>
  <c r="AW25" i="2"/>
  <c r="S25" i="2" s="1"/>
  <c r="Q25" i="3" s="1"/>
  <c r="AX37" i="2"/>
  <c r="T37" i="2" s="1"/>
  <c r="AX36" i="2"/>
  <c r="T36" i="2" s="1"/>
  <c r="R36" i="3" s="1"/>
  <c r="BA43" i="2"/>
  <c r="AZ40" i="2"/>
  <c r="AZ41" i="2"/>
  <c r="V41" i="2" s="1"/>
  <c r="T41" i="3" s="1"/>
  <c r="AZ39" i="2"/>
  <c r="V39" i="2" s="1"/>
  <c r="T39" i="3" s="1"/>
  <c r="AW19" i="2"/>
  <c r="S19" i="2" s="1"/>
  <c r="Q19" i="3" s="1"/>
  <c r="AW26" i="2"/>
  <c r="S26" i="2" s="1"/>
  <c r="Q26" i="3" s="1"/>
  <c r="AX13" i="2"/>
  <c r="AW17" i="2"/>
  <c r="S17" i="2" s="1"/>
  <c r="Q17" i="3" s="1"/>
  <c r="AX35" i="2"/>
  <c r="AV27" i="2"/>
  <c r="R27" i="2" s="1"/>
  <c r="P27" i="3" s="1"/>
  <c r="AW9" i="2"/>
  <c r="S9" i="2" s="1"/>
  <c r="Q9" i="3" s="1"/>
  <c r="R28" i="2"/>
  <c r="P28" i="3" s="1"/>
  <c r="CB8" i="2"/>
  <c r="CB197" i="2" s="1"/>
  <c r="CA9" i="2"/>
  <c r="T9" i="1"/>
  <c r="R16" i="2" l="1"/>
  <c r="AV198" i="2"/>
  <c r="P8" i="3"/>
  <c r="AW8" i="2" s="1"/>
  <c r="AW197" i="2" s="1"/>
  <c r="R197" i="2"/>
  <c r="S8" i="2"/>
  <c r="T42" i="3"/>
  <c r="V199" i="2"/>
  <c r="AA10" i="3"/>
  <c r="BH10" i="2" s="1"/>
  <c r="R37" i="3"/>
  <c r="AY37" i="2" s="1"/>
  <c r="U37" i="2" s="1"/>
  <c r="S37" i="3" s="1"/>
  <c r="AX20" i="2"/>
  <c r="T20" i="2" s="1"/>
  <c r="R20" i="3" s="1"/>
  <c r="AX15" i="2"/>
  <c r="AX23" i="2"/>
  <c r="T23" i="2" s="1"/>
  <c r="R23" i="3" s="1"/>
  <c r="AX32" i="2"/>
  <c r="T32" i="2" s="1"/>
  <c r="R32" i="3" s="1"/>
  <c r="BA42" i="2"/>
  <c r="AZ34" i="2"/>
  <c r="AZ38" i="2"/>
  <c r="V38" i="2" s="1"/>
  <c r="T38" i="3" s="1"/>
  <c r="V40" i="2"/>
  <c r="W43" i="2"/>
  <c r="U43" i="3" s="1"/>
  <c r="AW27" i="2"/>
  <c r="S27" i="2" s="1"/>
  <c r="Q27" i="3" s="1"/>
  <c r="AW24" i="2"/>
  <c r="S24" i="2" s="1"/>
  <c r="Q24" i="3" s="1"/>
  <c r="AW21" i="2"/>
  <c r="S21" i="2" s="1"/>
  <c r="Q21" i="3" s="1"/>
  <c r="AV29" i="2"/>
  <c r="R29" i="2" s="1"/>
  <c r="P29" i="3" s="1"/>
  <c r="AX14" i="2"/>
  <c r="T14" i="2" s="1"/>
  <c r="R14" i="3" s="1"/>
  <c r="AX26" i="2"/>
  <c r="T26" i="2" s="1"/>
  <c r="R26" i="3" s="1"/>
  <c r="T13" i="2"/>
  <c r="R13" i="3" s="1"/>
  <c r="T35" i="2"/>
  <c r="R35" i="3" s="1"/>
  <c r="S12" i="2"/>
  <c r="Q12" i="3" s="1"/>
  <c r="AX19" i="2"/>
  <c r="AX9" i="2"/>
  <c r="T9" i="2" s="1"/>
  <c r="EE46" i="2"/>
  <c r="EE200" i="2" s="1"/>
  <c r="ED46" i="2"/>
  <c r="ED200" i="2" s="1"/>
  <c r="AX18" i="2"/>
  <c r="CB9" i="2"/>
  <c r="U8" i="1"/>
  <c r="AD10" i="2" l="1"/>
  <c r="Q8" i="3"/>
  <c r="AX8" i="2" s="1"/>
  <c r="S197" i="2"/>
  <c r="U198" i="1"/>
  <c r="W42" i="2"/>
  <c r="BA199" i="2"/>
  <c r="P16" i="3"/>
  <c r="AW16" i="2" s="1"/>
  <c r="R198" i="2"/>
  <c r="T40" i="3"/>
  <c r="BA40" i="2" s="1"/>
  <c r="W40" i="2" s="1"/>
  <c r="U40" i="3" s="1"/>
  <c r="AY36" i="2"/>
  <c r="U36" i="2" s="1"/>
  <c r="S36" i="3" s="1"/>
  <c r="AW30" i="2"/>
  <c r="S30" i="2" s="1"/>
  <c r="Q30" i="3" s="1"/>
  <c r="AX25" i="2"/>
  <c r="T25" i="2" s="1"/>
  <c r="R25" i="3" s="1"/>
  <c r="BA39" i="2"/>
  <c r="W39" i="2" s="1"/>
  <c r="U39" i="3" s="1"/>
  <c r="V34" i="2"/>
  <c r="T34" i="3" s="1"/>
  <c r="BB43" i="2"/>
  <c r="BB44" i="2"/>
  <c r="X44" i="2" s="1"/>
  <c r="V44" i="3" s="1"/>
  <c r="BA41" i="2"/>
  <c r="W41" i="2" s="1"/>
  <c r="AZ37" i="2"/>
  <c r="V37" i="2" s="1"/>
  <c r="T37" i="3" s="1"/>
  <c r="AY32" i="2"/>
  <c r="U32" i="2" s="1"/>
  <c r="S32" i="3" s="1"/>
  <c r="AX24" i="2"/>
  <c r="T24" i="2" s="1"/>
  <c r="R24" i="3" s="1"/>
  <c r="AY14" i="2"/>
  <c r="AW29" i="2"/>
  <c r="S29" i="2" s="1"/>
  <c r="Q29" i="3" s="1"/>
  <c r="AX21" i="2"/>
  <c r="T21" i="2" s="1"/>
  <c r="R21" i="3" s="1"/>
  <c r="AX22" i="2"/>
  <c r="T22" i="2" s="1"/>
  <c r="R22" i="3" s="1"/>
  <c r="AX17" i="2"/>
  <c r="T17" i="2" s="1"/>
  <c r="R17" i="3" s="1"/>
  <c r="AW28" i="2"/>
  <c r="S28" i="2" s="1"/>
  <c r="Q28" i="3" s="1"/>
  <c r="T15" i="2"/>
  <c r="R15" i="3" s="1"/>
  <c r="AX27" i="2"/>
  <c r="T18" i="2"/>
  <c r="R18" i="3" s="1"/>
  <c r="V8" i="1"/>
  <c r="V198" i="1" s="1"/>
  <c r="R9" i="3"/>
  <c r="U9" i="1"/>
  <c r="T8" i="2" l="1"/>
  <c r="AX197" i="2"/>
  <c r="AB10" i="3"/>
  <c r="BI10" i="2" s="1"/>
  <c r="S16" i="2"/>
  <c r="AW198" i="2"/>
  <c r="U42" i="3"/>
  <c r="W199" i="2"/>
  <c r="U41" i="3"/>
  <c r="BB41" i="2" s="1"/>
  <c r="X41" i="2" s="1"/>
  <c r="V41" i="3" s="1"/>
  <c r="AY15" i="2"/>
  <c r="U15" i="2" s="1"/>
  <c r="S15" i="3" s="1"/>
  <c r="AY23" i="2"/>
  <c r="U23" i="2" s="1"/>
  <c r="S23" i="3" s="1"/>
  <c r="AY22" i="2"/>
  <c r="AY25" i="2"/>
  <c r="U25" i="2" s="1"/>
  <c r="S25" i="3" s="1"/>
  <c r="AX31" i="2"/>
  <c r="T31" i="2" s="1"/>
  <c r="R31" i="3" s="1"/>
  <c r="AX30" i="2"/>
  <c r="T30" i="2" s="1"/>
  <c r="R30" i="3" s="1"/>
  <c r="AX29" i="2"/>
  <c r="T29" i="2" s="1"/>
  <c r="R29" i="3" s="1"/>
  <c r="BB42" i="2"/>
  <c r="BB40" i="2"/>
  <c r="AZ33" i="2"/>
  <c r="X43" i="2"/>
  <c r="V43" i="3" s="1"/>
  <c r="BA38" i="2"/>
  <c r="W38" i="2" s="1"/>
  <c r="U38" i="3" s="1"/>
  <c r="AX28" i="2"/>
  <c r="T28" i="2" s="1"/>
  <c r="R28" i="3" s="1"/>
  <c r="AY17" i="2"/>
  <c r="AY21" i="2"/>
  <c r="AY35" i="2"/>
  <c r="AY26" i="2"/>
  <c r="U26" i="2" s="1"/>
  <c r="S26" i="3" s="1"/>
  <c r="AY13" i="2"/>
  <c r="AX12" i="2"/>
  <c r="T12" i="2" s="1"/>
  <c r="R12" i="3" s="1"/>
  <c r="U14" i="2"/>
  <c r="S14" i="3" s="1"/>
  <c r="T19" i="2"/>
  <c r="R19" i="3" s="1"/>
  <c r="AY24" i="2"/>
  <c r="AY9" i="2"/>
  <c r="U9" i="2" s="1"/>
  <c r="S9" i="3" s="1"/>
  <c r="EF46" i="2"/>
  <c r="EF200" i="2" s="1"/>
  <c r="EG46" i="2"/>
  <c r="EG200" i="2" s="1"/>
  <c r="AY18" i="2"/>
  <c r="CC8" i="2"/>
  <c r="CC197" i="2" s="1"/>
  <c r="CD8" i="2"/>
  <c r="CD197" i="2" s="1"/>
  <c r="CC9" i="2"/>
  <c r="R8" i="3" l="1"/>
  <c r="AY8" i="2" s="1"/>
  <c r="T197" i="2"/>
  <c r="X42" i="2"/>
  <c r="BB199" i="2"/>
  <c r="AE10" i="2"/>
  <c r="Q16" i="3"/>
  <c r="AX16" i="2" s="1"/>
  <c r="S198" i="2"/>
  <c r="AY31" i="2"/>
  <c r="U31" i="2" s="1"/>
  <c r="S31" i="3" s="1"/>
  <c r="AY30" i="2"/>
  <c r="U30" i="2" s="1"/>
  <c r="S30" i="3" s="1"/>
  <c r="AZ15" i="2"/>
  <c r="V15" i="2" s="1"/>
  <c r="T15" i="3" s="1"/>
  <c r="AY20" i="2"/>
  <c r="U20" i="2" s="1"/>
  <c r="S20" i="3" s="1"/>
  <c r="AY19" i="2"/>
  <c r="U19" i="2" s="1"/>
  <c r="S19" i="3" s="1"/>
  <c r="BC43" i="2"/>
  <c r="BC44" i="2"/>
  <c r="Y44" i="2" s="1"/>
  <c r="W44" i="3" s="1"/>
  <c r="V33" i="2"/>
  <c r="X40" i="2"/>
  <c r="V40" i="3" s="1"/>
  <c r="BB39" i="2"/>
  <c r="X39" i="2" s="1"/>
  <c r="V39" i="3" s="1"/>
  <c r="AY29" i="2"/>
  <c r="AY12" i="2"/>
  <c r="AZ26" i="2"/>
  <c r="V26" i="2" s="1"/>
  <c r="T26" i="3" s="1"/>
  <c r="U35" i="2"/>
  <c r="S35" i="3" s="1"/>
  <c r="U22" i="2"/>
  <c r="S22" i="3" s="1"/>
  <c r="AZ14" i="2"/>
  <c r="U13" i="2"/>
  <c r="S13" i="3" s="1"/>
  <c r="U21" i="2"/>
  <c r="S21" i="3" s="1"/>
  <c r="U17" i="2"/>
  <c r="S17" i="3" s="1"/>
  <c r="U24" i="2"/>
  <c r="S24" i="3" s="1"/>
  <c r="T27" i="2"/>
  <c r="R27" i="3" s="1"/>
  <c r="U18" i="2"/>
  <c r="S18" i="3" s="1"/>
  <c r="W8" i="1"/>
  <c r="V9" i="1"/>
  <c r="AZ9" i="2" s="1"/>
  <c r="V9" i="2" s="1"/>
  <c r="U8" i="2" l="1"/>
  <c r="AY197" i="2"/>
  <c r="CE8" i="2"/>
  <c r="CE197" i="2" s="1"/>
  <c r="W198" i="1"/>
  <c r="T16" i="2"/>
  <c r="AX198" i="2"/>
  <c r="V42" i="3"/>
  <c r="BC42" i="2" s="1"/>
  <c r="X199" i="2"/>
  <c r="AC10" i="3"/>
  <c r="BJ10" i="2" s="1"/>
  <c r="T33" i="3"/>
  <c r="BA33" i="2" s="1"/>
  <c r="W33" i="2" s="1"/>
  <c r="U33" i="3" s="1"/>
  <c r="AZ23" i="2"/>
  <c r="V23" i="2" s="1"/>
  <c r="T23" i="3" s="1"/>
  <c r="AZ36" i="2"/>
  <c r="V36" i="2" s="1"/>
  <c r="T36" i="3" s="1"/>
  <c r="AY28" i="2"/>
  <c r="U28" i="2" s="1"/>
  <c r="S28" i="3" s="1"/>
  <c r="BA15" i="2"/>
  <c r="AZ25" i="2"/>
  <c r="V25" i="2" s="1"/>
  <c r="T25" i="3" s="1"/>
  <c r="AZ24" i="2"/>
  <c r="V24" i="2" s="1"/>
  <c r="T24" i="3" s="1"/>
  <c r="AZ32" i="2"/>
  <c r="V32" i="2" s="1"/>
  <c r="T32" i="3" s="1"/>
  <c r="AZ31" i="2"/>
  <c r="V31" i="2" s="1"/>
  <c r="T31" i="3" s="1"/>
  <c r="BC41" i="2"/>
  <c r="Y41" i="2" s="1"/>
  <c r="W41" i="3" s="1"/>
  <c r="BA37" i="2"/>
  <c r="W37" i="2" s="1"/>
  <c r="U37" i="3" s="1"/>
  <c r="BC40" i="2"/>
  <c r="Y40" i="2" s="1"/>
  <c r="W40" i="3" s="1"/>
  <c r="BA34" i="2"/>
  <c r="Y43" i="2"/>
  <c r="W43" i="3" s="1"/>
  <c r="AZ19" i="2"/>
  <c r="V19" i="2" s="1"/>
  <c r="T19" i="3" s="1"/>
  <c r="AZ20" i="2"/>
  <c r="V20" i="2" s="1"/>
  <c r="T20" i="3" s="1"/>
  <c r="AZ21" i="2"/>
  <c r="V21" i="2" s="1"/>
  <c r="T21" i="3" s="1"/>
  <c r="AZ35" i="2"/>
  <c r="V35" i="2" s="1"/>
  <c r="T35" i="3" s="1"/>
  <c r="AZ22" i="2"/>
  <c r="AZ13" i="2"/>
  <c r="U12" i="2"/>
  <c r="S12" i="3" s="1"/>
  <c r="AZ17" i="2"/>
  <c r="V17" i="2" s="1"/>
  <c r="T17" i="3" s="1"/>
  <c r="V14" i="2"/>
  <c r="T14" i="3" s="1"/>
  <c r="U29" i="2"/>
  <c r="S29" i="3" s="1"/>
  <c r="EH46" i="2"/>
  <c r="EH200" i="2" s="1"/>
  <c r="X8" i="1"/>
  <c r="X198" i="1" s="1"/>
  <c r="AZ18" i="2"/>
  <c r="T9" i="3"/>
  <c r="EI46" i="2"/>
  <c r="EI200" i="2" s="1"/>
  <c r="CF8" i="2"/>
  <c r="CF197" i="2" s="1"/>
  <c r="BK10" i="2" l="1"/>
  <c r="R16" i="3"/>
  <c r="AY16" i="2" s="1"/>
  <c r="T198" i="2"/>
  <c r="U197" i="2"/>
  <c r="S8" i="3"/>
  <c r="AZ8" i="2" s="1"/>
  <c r="AZ197" i="2" s="1"/>
  <c r="V8" i="2"/>
  <c r="AF10" i="2"/>
  <c r="Y42" i="2"/>
  <c r="BC199" i="2"/>
  <c r="BA20" i="2"/>
  <c r="BA19" i="2"/>
  <c r="BA36" i="2"/>
  <c r="W36" i="2" s="1"/>
  <c r="U36" i="3" s="1"/>
  <c r="BA32" i="2"/>
  <c r="W32" i="2" s="1"/>
  <c r="U32" i="3" s="1"/>
  <c r="BB33" i="2"/>
  <c r="X33" i="2" s="1"/>
  <c r="V33" i="3" s="1"/>
  <c r="BA25" i="2"/>
  <c r="W25" i="2" s="1"/>
  <c r="U25" i="3" s="1"/>
  <c r="BD41" i="2"/>
  <c r="Z41" i="2" s="1"/>
  <c r="X41" i="3" s="1"/>
  <c r="BA26" i="2"/>
  <c r="W26" i="2" s="1"/>
  <c r="U26" i="3" s="1"/>
  <c r="AZ29" i="2"/>
  <c r="AZ30" i="2"/>
  <c r="V30" i="2" s="1"/>
  <c r="T30" i="3" s="1"/>
  <c r="BA21" i="2"/>
  <c r="W21" i="2" s="1"/>
  <c r="U21" i="3" s="1"/>
  <c r="W20" i="2"/>
  <c r="U20" i="3" s="1"/>
  <c r="BD43" i="2"/>
  <c r="BD44" i="2"/>
  <c r="Z44" i="2" s="1"/>
  <c r="X44" i="3" s="1"/>
  <c r="W34" i="2"/>
  <c r="BB38" i="2"/>
  <c r="X38" i="2" s="1"/>
  <c r="V38" i="3" s="1"/>
  <c r="BA24" i="2"/>
  <c r="W24" i="2" s="1"/>
  <c r="U24" i="3" s="1"/>
  <c r="BA35" i="2"/>
  <c r="W35" i="2" s="1"/>
  <c r="U35" i="3" s="1"/>
  <c r="V13" i="2"/>
  <c r="T13" i="3" s="1"/>
  <c r="BA17" i="2"/>
  <c r="W17" i="2" s="1"/>
  <c r="U17" i="3" s="1"/>
  <c r="AZ12" i="2"/>
  <c r="V12" i="2" s="1"/>
  <c r="AY27" i="2"/>
  <c r="U27" i="2" s="1"/>
  <c r="S27" i="3" s="1"/>
  <c r="V22" i="2"/>
  <c r="T22" i="3" s="1"/>
  <c r="V18" i="2"/>
  <c r="T18" i="3" s="1"/>
  <c r="W9" i="1"/>
  <c r="X9" i="1" s="1"/>
  <c r="CF9" i="2" s="1"/>
  <c r="CD9" i="2"/>
  <c r="Y8" i="1"/>
  <c r="Y198" i="1" s="1"/>
  <c r="W15" i="2"/>
  <c r="U15" i="3" s="1"/>
  <c r="W42" i="3" l="1"/>
  <c r="BD42" i="2" s="1"/>
  <c r="Y199" i="2"/>
  <c r="AD10" i="3"/>
  <c r="AG10" i="2"/>
  <c r="D10" i="2"/>
  <c r="T8" i="3"/>
  <c r="BA8" i="2" s="1"/>
  <c r="V197" i="2"/>
  <c r="U16" i="2"/>
  <c r="AY198" i="2"/>
  <c r="U34" i="3"/>
  <c r="BB34" i="2" s="1"/>
  <c r="X34" i="2" s="1"/>
  <c r="BA14" i="2"/>
  <c r="W14" i="2" s="1"/>
  <c r="U14" i="3" s="1"/>
  <c r="BB15" i="2"/>
  <c r="BA23" i="2"/>
  <c r="W23" i="2" s="1"/>
  <c r="U23" i="3" s="1"/>
  <c r="AZ28" i="2"/>
  <c r="V28" i="2" s="1"/>
  <c r="T28" i="3" s="1"/>
  <c r="AZ27" i="2"/>
  <c r="V27" i="2" s="1"/>
  <c r="T27" i="3" s="1"/>
  <c r="BB25" i="2"/>
  <c r="X25" i="2" s="1"/>
  <c r="V25" i="3" s="1"/>
  <c r="BA31" i="2"/>
  <c r="W31" i="2" s="1"/>
  <c r="U31" i="3" s="1"/>
  <c r="BB37" i="2"/>
  <c r="X37" i="2" s="1"/>
  <c r="V37" i="3" s="1"/>
  <c r="BB36" i="2"/>
  <c r="X36" i="2" s="1"/>
  <c r="V36" i="3" s="1"/>
  <c r="BB35" i="2"/>
  <c r="X35" i="2" s="1"/>
  <c r="V35" i="3" s="1"/>
  <c r="BB32" i="2"/>
  <c r="X32" i="2" s="1"/>
  <c r="V32" i="3" s="1"/>
  <c r="BB26" i="2"/>
  <c r="X26" i="2" s="1"/>
  <c r="V26" i="3" s="1"/>
  <c r="BC39" i="2"/>
  <c r="Y39" i="2" s="1"/>
  <c r="W39" i="3" s="1"/>
  <c r="Z43" i="2"/>
  <c r="X43" i="3" s="1"/>
  <c r="BB21" i="2"/>
  <c r="X21" i="2" s="1"/>
  <c r="V21" i="3" s="1"/>
  <c r="T12" i="3"/>
  <c r="BA12" i="2" s="1"/>
  <c r="W12" i="2" s="1"/>
  <c r="BA22" i="2"/>
  <c r="BB17" i="2"/>
  <c r="BA13" i="2"/>
  <c r="W13" i="2" s="1"/>
  <c r="U13" i="3" s="1"/>
  <c r="BB24" i="2"/>
  <c r="X24" i="2" s="1"/>
  <c r="V24" i="3" s="1"/>
  <c r="V29" i="2"/>
  <c r="T29" i="3" s="1"/>
  <c r="BA9" i="2"/>
  <c r="W9" i="2" s="1"/>
  <c r="U9" i="3" s="1"/>
  <c r="BB9" i="2" s="1"/>
  <c r="EJ46" i="2"/>
  <c r="EJ200" i="2" s="1"/>
  <c r="CE9" i="2"/>
  <c r="CG8" i="2"/>
  <c r="CG197" i="2" s="1"/>
  <c r="Y9" i="1"/>
  <c r="S16" i="3" l="1"/>
  <c r="AZ16" i="2" s="1"/>
  <c r="U198" i="2"/>
  <c r="W8" i="2"/>
  <c r="BA197" i="2"/>
  <c r="Z42" i="2"/>
  <c r="BD199" i="2"/>
  <c r="V34" i="3"/>
  <c r="BC34" i="2" s="1"/>
  <c r="Y34" i="2" s="1"/>
  <c r="W34" i="3" s="1"/>
  <c r="BA28" i="2"/>
  <c r="W28" i="2" s="1"/>
  <c r="BC36" i="2"/>
  <c r="Y36" i="2" s="1"/>
  <c r="W36" i="3" s="1"/>
  <c r="BA30" i="2"/>
  <c r="W30" i="2" s="1"/>
  <c r="U30" i="3" s="1"/>
  <c r="BA29" i="2"/>
  <c r="W29" i="2" s="1"/>
  <c r="U29" i="3" s="1"/>
  <c r="BE44" i="2"/>
  <c r="AA44" i="2" s="1"/>
  <c r="Y44" i="3" s="1"/>
  <c r="BE43" i="2"/>
  <c r="AA43" i="2" s="1"/>
  <c r="Y43" i="3" s="1"/>
  <c r="BC38" i="2"/>
  <c r="Y38" i="2" s="1"/>
  <c r="W38" i="3" s="1"/>
  <c r="BC37" i="2"/>
  <c r="Y37" i="2" s="1"/>
  <c r="W37" i="3" s="1"/>
  <c r="BC32" i="2"/>
  <c r="Y32" i="2" s="1"/>
  <c r="W32" i="3" s="1"/>
  <c r="BC33" i="2"/>
  <c r="Y33" i="2" s="1"/>
  <c r="W33" i="3" s="1"/>
  <c r="BC25" i="2"/>
  <c r="Y25" i="2" s="1"/>
  <c r="W25" i="3" s="1"/>
  <c r="BD40" i="2"/>
  <c r="Z40" i="2" s="1"/>
  <c r="X40" i="3" s="1"/>
  <c r="U12" i="3"/>
  <c r="BB12" i="2" s="1"/>
  <c r="X12" i="2" s="1"/>
  <c r="BC26" i="2"/>
  <c r="Y26" i="2" s="1"/>
  <c r="W26" i="3" s="1"/>
  <c r="BB13" i="2"/>
  <c r="X13" i="2" s="1"/>
  <c r="V13" i="3" s="1"/>
  <c r="BA27" i="2"/>
  <c r="W27" i="2" s="1"/>
  <c r="U27" i="3" s="1"/>
  <c r="BB14" i="2"/>
  <c r="X14" i="2" s="1"/>
  <c r="V14" i="3" s="1"/>
  <c r="BA18" i="2"/>
  <c r="W18" i="2" s="1"/>
  <c r="U18" i="3" s="1"/>
  <c r="X17" i="2"/>
  <c r="V17" i="3" s="1"/>
  <c r="W22" i="2"/>
  <c r="U22" i="3" s="1"/>
  <c r="W19" i="2"/>
  <c r="U19" i="3" s="1"/>
  <c r="BC24" i="2"/>
  <c r="Y24" i="2" s="1"/>
  <c r="W24" i="3" s="1"/>
  <c r="X15" i="2"/>
  <c r="V15" i="3" s="1"/>
  <c r="EK46" i="2"/>
  <c r="EK200" i="2" s="1"/>
  <c r="X9" i="2"/>
  <c r="V9" i="3" s="1"/>
  <c r="CG9" i="2"/>
  <c r="Z9" i="1"/>
  <c r="Z8" i="1"/>
  <c r="Z198" i="1" s="1"/>
  <c r="U8" i="3" l="1"/>
  <c r="BB8" i="2" s="1"/>
  <c r="W197" i="2"/>
  <c r="Z199" i="2"/>
  <c r="X42" i="3"/>
  <c r="BE42" i="2" s="1"/>
  <c r="V16" i="2"/>
  <c r="AZ198" i="2"/>
  <c r="U28" i="3"/>
  <c r="BB28" i="2" s="1"/>
  <c r="X28" i="2" s="1"/>
  <c r="V28" i="3" s="1"/>
  <c r="BD25" i="2"/>
  <c r="Z25" i="2" s="1"/>
  <c r="X25" i="3" s="1"/>
  <c r="BB20" i="2"/>
  <c r="X20" i="2" s="1"/>
  <c r="V20" i="3" s="1"/>
  <c r="BB19" i="2"/>
  <c r="X19" i="2" s="1"/>
  <c r="V19" i="3" s="1"/>
  <c r="BB23" i="2"/>
  <c r="X23" i="2" s="1"/>
  <c r="V23" i="3" s="1"/>
  <c r="BD37" i="2"/>
  <c r="Z37" i="2" s="1"/>
  <c r="X37" i="3" s="1"/>
  <c r="BD39" i="2"/>
  <c r="Z39" i="2" s="1"/>
  <c r="X39" i="3" s="1"/>
  <c r="BD38" i="2"/>
  <c r="Z38" i="2" s="1"/>
  <c r="X38" i="3" s="1"/>
  <c r="BB31" i="2"/>
  <c r="X31" i="2" s="1"/>
  <c r="V31" i="3" s="1"/>
  <c r="BB30" i="2"/>
  <c r="X30" i="2" s="1"/>
  <c r="V30" i="3" s="1"/>
  <c r="BE40" i="2"/>
  <c r="AA40" i="2" s="1"/>
  <c r="Y40" i="3" s="1"/>
  <c r="BE41" i="2"/>
  <c r="AA41" i="2" s="1"/>
  <c r="Y41" i="3" s="1"/>
  <c r="BD33" i="2"/>
  <c r="Z33" i="2" s="1"/>
  <c r="X33" i="3" s="1"/>
  <c r="BD34" i="2"/>
  <c r="BF43" i="2"/>
  <c r="AB43" i="2" s="1"/>
  <c r="Z43" i="3" s="1"/>
  <c r="BF44" i="2"/>
  <c r="AB44" i="2" s="1"/>
  <c r="Z44" i="3" s="1"/>
  <c r="BB29" i="2"/>
  <c r="X29" i="2" s="1"/>
  <c r="V29" i="3" s="1"/>
  <c r="BC13" i="2"/>
  <c r="Y13" i="2" s="1"/>
  <c r="W13" i="3" s="1"/>
  <c r="V12" i="3"/>
  <c r="BC12" i="2" s="1"/>
  <c r="Y12" i="2" s="1"/>
  <c r="W12" i="3" s="1"/>
  <c r="BC17" i="2"/>
  <c r="Y17" i="2" s="1"/>
  <c r="W17" i="3" s="1"/>
  <c r="BB18" i="2"/>
  <c r="BC14" i="2"/>
  <c r="Y14" i="2" s="1"/>
  <c r="W14" i="3" s="1"/>
  <c r="BC35" i="2"/>
  <c r="Y35" i="2" s="1"/>
  <c r="W35" i="3" s="1"/>
  <c r="BB27" i="2"/>
  <c r="BB22" i="2"/>
  <c r="X22" i="2" s="1"/>
  <c r="V22" i="3" s="1"/>
  <c r="BC9" i="2"/>
  <c r="Y9" i="2" s="1"/>
  <c r="CH9" i="2"/>
  <c r="T16" i="3" l="1"/>
  <c r="BA16" i="2" s="1"/>
  <c r="V198" i="2"/>
  <c r="AA42" i="2"/>
  <c r="BE199" i="2"/>
  <c r="X8" i="2"/>
  <c r="BB197" i="2"/>
  <c r="BE39" i="2"/>
  <c r="AA39" i="2" s="1"/>
  <c r="BE38" i="2"/>
  <c r="AA38" i="2" s="1"/>
  <c r="Y38" i="3" s="1"/>
  <c r="BC31" i="2"/>
  <c r="Y31" i="2" s="1"/>
  <c r="W31" i="3" s="1"/>
  <c r="BC30" i="2"/>
  <c r="Y30" i="2" s="1"/>
  <c r="W30" i="3" s="1"/>
  <c r="BC21" i="2"/>
  <c r="Y21" i="2" s="1"/>
  <c r="W21" i="3" s="1"/>
  <c r="BC20" i="2"/>
  <c r="Y20" i="2" s="1"/>
  <c r="W20" i="3" s="1"/>
  <c r="BC22" i="2"/>
  <c r="BC29" i="2"/>
  <c r="BF41" i="2"/>
  <c r="AB41" i="2" s="1"/>
  <c r="Z41" i="3" s="1"/>
  <c r="BD36" i="2"/>
  <c r="Z36" i="2" s="1"/>
  <c r="X36" i="3" s="1"/>
  <c r="BD35" i="2"/>
  <c r="Z35" i="2" s="1"/>
  <c r="X35" i="3" s="1"/>
  <c r="BF40" i="2"/>
  <c r="AB40" i="2" s="1"/>
  <c r="Z40" i="3" s="1"/>
  <c r="BC23" i="2"/>
  <c r="Y23" i="2" s="1"/>
  <c r="W23" i="3" s="1"/>
  <c r="Z34" i="2"/>
  <c r="BG43" i="2"/>
  <c r="AC43" i="2" s="1"/>
  <c r="AA43" i="3" s="1"/>
  <c r="BG44" i="2"/>
  <c r="AC44" i="2" s="1"/>
  <c r="AA44" i="3" s="1"/>
  <c r="BD13" i="2"/>
  <c r="Z13" i="2" s="1"/>
  <c r="X13" i="3" s="1"/>
  <c r="BD14" i="2"/>
  <c r="Z14" i="2" s="1"/>
  <c r="X14" i="3" s="1"/>
  <c r="BD26" i="2"/>
  <c r="Z26" i="2" s="1"/>
  <c r="X26" i="3" s="1"/>
  <c r="X27" i="2"/>
  <c r="V27" i="3" s="1"/>
  <c r="BD17" i="2"/>
  <c r="Z17" i="2" s="1"/>
  <c r="X17" i="3" s="1"/>
  <c r="X18" i="2"/>
  <c r="V18" i="3" s="1"/>
  <c r="BD12" i="2"/>
  <c r="Z12" i="2" s="1"/>
  <c r="X12" i="3" s="1"/>
  <c r="W9" i="3"/>
  <c r="BD9" i="2" s="1"/>
  <c r="Z9" i="2" s="1"/>
  <c r="X9" i="3" s="1"/>
  <c r="EL46" i="2"/>
  <c r="EL200" i="2" s="1"/>
  <c r="BC15" i="2"/>
  <c r="CH8" i="2"/>
  <c r="CH197" i="2" s="1"/>
  <c r="AA8" i="1"/>
  <c r="AA9" i="1"/>
  <c r="V8" i="3" l="1"/>
  <c r="BC8" i="2" s="1"/>
  <c r="X197" i="2"/>
  <c r="W16" i="2"/>
  <c r="BA198" i="2"/>
  <c r="AA198" i="1"/>
  <c r="Y42" i="3"/>
  <c r="BF42" i="2" s="1"/>
  <c r="AA199" i="2"/>
  <c r="X34" i="3"/>
  <c r="BE34" i="2" s="1"/>
  <c r="AA34" i="2" s="1"/>
  <c r="Y34" i="3" s="1"/>
  <c r="Y39" i="3"/>
  <c r="BF39" i="2" s="1"/>
  <c r="AB39" i="2" s="1"/>
  <c r="Z39" i="3" s="1"/>
  <c r="BG39" i="2" s="1"/>
  <c r="AC39" i="2" s="1"/>
  <c r="AA39" i="3" s="1"/>
  <c r="BD24" i="2"/>
  <c r="Z24" i="2" s="1"/>
  <c r="X24" i="3" s="1"/>
  <c r="BE37" i="2"/>
  <c r="AA37" i="2" s="1"/>
  <c r="Y37" i="3" s="1"/>
  <c r="BE36" i="2"/>
  <c r="AA36" i="2" s="1"/>
  <c r="Y36" i="3" s="1"/>
  <c r="BC19" i="2"/>
  <c r="Y19" i="2" s="1"/>
  <c r="W19" i="3" s="1"/>
  <c r="BD19" i="2" s="1"/>
  <c r="BC18" i="2"/>
  <c r="Y18" i="2" s="1"/>
  <c r="W18" i="3" s="1"/>
  <c r="BE35" i="2"/>
  <c r="BC28" i="2"/>
  <c r="Y28" i="2" s="1"/>
  <c r="W28" i="3" s="1"/>
  <c r="BC27" i="2"/>
  <c r="Y27" i="2" s="1"/>
  <c r="W27" i="3" s="1"/>
  <c r="BD32" i="2"/>
  <c r="Z32" i="2" s="1"/>
  <c r="X32" i="3" s="1"/>
  <c r="BD31" i="2"/>
  <c r="Z31" i="2" s="1"/>
  <c r="X31" i="3" s="1"/>
  <c r="BH43" i="2"/>
  <c r="AD43" i="2" s="1"/>
  <c r="AB43" i="3" s="1"/>
  <c r="BG41" i="2"/>
  <c r="AC41" i="2" s="1"/>
  <c r="AA41" i="3" s="1"/>
  <c r="BG40" i="2"/>
  <c r="AC40" i="2" s="1"/>
  <c r="AA40" i="3" s="1"/>
  <c r="BH44" i="2"/>
  <c r="AD44" i="2" s="1"/>
  <c r="AB44" i="3" s="1"/>
  <c r="BD20" i="2"/>
  <c r="Z20" i="2" s="1"/>
  <c r="X20" i="3" s="1"/>
  <c r="BD21" i="2"/>
  <c r="Z21" i="2" s="1"/>
  <c r="X21" i="3" s="1"/>
  <c r="BE26" i="2"/>
  <c r="AA26" i="2" s="1"/>
  <c r="Y26" i="3" s="1"/>
  <c r="BE14" i="2"/>
  <c r="AA14" i="2" s="1"/>
  <c r="Y14" i="3" s="1"/>
  <c r="BE13" i="2"/>
  <c r="AA13" i="2" s="1"/>
  <c r="Y13" i="3" s="1"/>
  <c r="Y29" i="2"/>
  <c r="W29" i="3" s="1"/>
  <c r="Y22" i="2"/>
  <c r="W22" i="3" s="1"/>
  <c r="BE9" i="2"/>
  <c r="AA9" i="2" s="1"/>
  <c r="Y9" i="3" s="1"/>
  <c r="EM46" i="2"/>
  <c r="EM200" i="2" s="1"/>
  <c r="AB9" i="1"/>
  <c r="CI9" i="2"/>
  <c r="AB8" i="1"/>
  <c r="AB198" i="1" s="1"/>
  <c r="AB42" i="2" l="1"/>
  <c r="BF199" i="2"/>
  <c r="U16" i="3"/>
  <c r="BB16" i="2" s="1"/>
  <c r="W198" i="2"/>
  <c r="Y8" i="2"/>
  <c r="BC197" i="2"/>
  <c r="BD28" i="2"/>
  <c r="Z28" i="2" s="1"/>
  <c r="X28" i="3" s="1"/>
  <c r="BD27" i="2"/>
  <c r="Z27" i="2" s="1"/>
  <c r="X27" i="3" s="1"/>
  <c r="BI44" i="2"/>
  <c r="AE44" i="2" s="1"/>
  <c r="AC44" i="3" s="1"/>
  <c r="BH41" i="2"/>
  <c r="AD41" i="2" s="1"/>
  <c r="AB41" i="3" s="1"/>
  <c r="BD23" i="2"/>
  <c r="Z23" i="2" s="1"/>
  <c r="X23" i="3" s="1"/>
  <c r="BD30" i="2"/>
  <c r="Z30" i="2" s="1"/>
  <c r="X30" i="3" s="1"/>
  <c r="BD29" i="2"/>
  <c r="Z29" i="2" s="1"/>
  <c r="X29" i="3" s="1"/>
  <c r="BH40" i="2"/>
  <c r="AD40" i="2" s="1"/>
  <c r="AB40" i="3" s="1"/>
  <c r="BE21" i="2"/>
  <c r="AA21" i="2" s="1"/>
  <c r="Y21" i="3" s="1"/>
  <c r="BE33" i="2"/>
  <c r="AA33" i="2" s="1"/>
  <c r="Y33" i="3" s="1"/>
  <c r="BE32" i="2"/>
  <c r="AA32" i="2" s="1"/>
  <c r="Y32" i="3" s="1"/>
  <c r="BF38" i="2"/>
  <c r="AB38" i="2" s="1"/>
  <c r="Z38" i="3" s="1"/>
  <c r="BF37" i="2"/>
  <c r="AB37" i="2" s="1"/>
  <c r="Z37" i="3" s="1"/>
  <c r="BE25" i="2"/>
  <c r="AA25" i="2" s="1"/>
  <c r="Y25" i="3" s="1"/>
  <c r="BH39" i="2"/>
  <c r="AD39" i="2" s="1"/>
  <c r="AB39" i="3" s="1"/>
  <c r="BF13" i="2"/>
  <c r="AB13" i="2" s="1"/>
  <c r="Z13" i="3" s="1"/>
  <c r="BF14" i="2"/>
  <c r="AB14" i="2" s="1"/>
  <c r="Z14" i="3" s="1"/>
  <c r="BF26" i="2"/>
  <c r="AB26" i="2" s="1"/>
  <c r="Z26" i="3" s="1"/>
  <c r="BE12" i="2"/>
  <c r="AA12" i="2" s="1"/>
  <c r="Y12" i="3" s="1"/>
  <c r="Y15" i="2"/>
  <c r="W15" i="3" s="1"/>
  <c r="AA35" i="2"/>
  <c r="Y35" i="3" s="1"/>
  <c r="BD18" i="2"/>
  <c r="Z18" i="2" s="1"/>
  <c r="X18" i="3" s="1"/>
  <c r="BF9" i="2"/>
  <c r="AB9" i="2" s="1"/>
  <c r="Z19" i="2"/>
  <c r="X19" i="3" s="1"/>
  <c r="AC8" i="1"/>
  <c r="AC198" i="1" s="1"/>
  <c r="CI8" i="2"/>
  <c r="CI197" i="2" s="1"/>
  <c r="CJ9" i="2"/>
  <c r="AC9" i="1"/>
  <c r="X16" i="2" l="1"/>
  <c r="BB198" i="2"/>
  <c r="Y197" i="2"/>
  <c r="W8" i="3"/>
  <c r="BD8" i="2" s="1"/>
  <c r="AB199" i="2"/>
  <c r="Z42" i="3"/>
  <c r="BG42" i="2" s="1"/>
  <c r="BJ44" i="2"/>
  <c r="BK44" i="2" s="1"/>
  <c r="BG38" i="2"/>
  <c r="AC38" i="2" s="1"/>
  <c r="AA38" i="3" s="1"/>
  <c r="BE28" i="2"/>
  <c r="AA28" i="2" s="1"/>
  <c r="Y28" i="3" s="1"/>
  <c r="BE27" i="2"/>
  <c r="AA27" i="2" s="1"/>
  <c r="Y27" i="3" s="1"/>
  <c r="BE20" i="2"/>
  <c r="AA20" i="2" s="1"/>
  <c r="Y20" i="3" s="1"/>
  <c r="BE29" i="2"/>
  <c r="AA29" i="2" s="1"/>
  <c r="Y29" i="3" s="1"/>
  <c r="BF34" i="2"/>
  <c r="AB34" i="2" s="1"/>
  <c r="Z34" i="3" s="1"/>
  <c r="BF33" i="2"/>
  <c r="AB33" i="2" s="1"/>
  <c r="Z33" i="3" s="1"/>
  <c r="BI41" i="2"/>
  <c r="AE41" i="2" s="1"/>
  <c r="AC41" i="3" s="1"/>
  <c r="BE24" i="2"/>
  <c r="AA24" i="2" s="1"/>
  <c r="Y24" i="3" s="1"/>
  <c r="BI43" i="2"/>
  <c r="AE43" i="2" s="1"/>
  <c r="AC43" i="3" s="1"/>
  <c r="BF36" i="2"/>
  <c r="AB36" i="2" s="1"/>
  <c r="Z36" i="3" s="1"/>
  <c r="BF35" i="2"/>
  <c r="BD15" i="2"/>
  <c r="BI40" i="2"/>
  <c r="AE40" i="2" s="1"/>
  <c r="AC40" i="3" s="1"/>
  <c r="BE31" i="2"/>
  <c r="AA31" i="2" s="1"/>
  <c r="Y31" i="3" s="1"/>
  <c r="BE30" i="2"/>
  <c r="AA30" i="2" s="1"/>
  <c r="Y30" i="3" s="1"/>
  <c r="BI39" i="2"/>
  <c r="AE39" i="2" s="1"/>
  <c r="AC39" i="3" s="1"/>
  <c r="BG26" i="2"/>
  <c r="AC26" i="2" s="1"/>
  <c r="AA26" i="3" s="1"/>
  <c r="BF12" i="2"/>
  <c r="AB12" i="2" s="1"/>
  <c r="BG14" i="2"/>
  <c r="AC14" i="2" s="1"/>
  <c r="AA14" i="3" s="1"/>
  <c r="BD22" i="2"/>
  <c r="Z22" i="2" s="1"/>
  <c r="X22" i="3" s="1"/>
  <c r="BE18" i="2"/>
  <c r="AD8" i="1"/>
  <c r="AD198" i="1" s="1"/>
  <c r="Z9" i="3"/>
  <c r="CK9" i="2"/>
  <c r="AD9" i="1"/>
  <c r="EN46" i="2"/>
  <c r="EN200" i="2" s="1"/>
  <c r="CJ8" i="2"/>
  <c r="CJ197" i="2" s="1"/>
  <c r="AC42" i="2" l="1"/>
  <c r="BG199" i="2"/>
  <c r="Z8" i="2"/>
  <c r="BD197" i="2"/>
  <c r="V16" i="3"/>
  <c r="BC16" i="2" s="1"/>
  <c r="X198" i="2"/>
  <c r="BE23" i="2"/>
  <c r="AA23" i="2" s="1"/>
  <c r="Y23" i="3" s="1"/>
  <c r="BE22" i="2"/>
  <c r="AA22" i="2" s="1"/>
  <c r="Y22" i="3" s="1"/>
  <c r="BG34" i="2"/>
  <c r="AC34" i="2" s="1"/>
  <c r="AA34" i="3" s="1"/>
  <c r="BG37" i="2"/>
  <c r="AC37" i="2" s="1"/>
  <c r="AA37" i="3" s="1"/>
  <c r="BF30" i="2"/>
  <c r="AB30" i="2" s="1"/>
  <c r="Z30" i="3" s="1"/>
  <c r="BF29" i="2"/>
  <c r="AB29" i="2" s="1"/>
  <c r="Z29" i="3" s="1"/>
  <c r="AF44" i="2"/>
  <c r="BF32" i="2"/>
  <c r="AB32" i="2" s="1"/>
  <c r="Z32" i="3" s="1"/>
  <c r="BF31" i="2"/>
  <c r="AB31" i="2" s="1"/>
  <c r="Z31" i="3" s="1"/>
  <c r="BE17" i="2"/>
  <c r="AA17" i="2" s="1"/>
  <c r="Y17" i="3" s="1"/>
  <c r="BJ43" i="2"/>
  <c r="BK43" i="2" s="1"/>
  <c r="BF25" i="2"/>
  <c r="AB25" i="2" s="1"/>
  <c r="Z25" i="3" s="1"/>
  <c r="BF21" i="2"/>
  <c r="AB21" i="2" s="1"/>
  <c r="Z21" i="3" s="1"/>
  <c r="BJ41" i="2"/>
  <c r="BJ40" i="2"/>
  <c r="BK40" i="2" s="1"/>
  <c r="BF28" i="2"/>
  <c r="AB28" i="2" s="1"/>
  <c r="Z28" i="3" s="1"/>
  <c r="Z12" i="3"/>
  <c r="BG12" i="2" s="1"/>
  <c r="BF27" i="2"/>
  <c r="AB27" i="2" s="1"/>
  <c r="Z27" i="3" s="1"/>
  <c r="BG13" i="2"/>
  <c r="AC13" i="2" s="1"/>
  <c r="AA13" i="3" s="1"/>
  <c r="AB35" i="2"/>
  <c r="Z35" i="3" s="1"/>
  <c r="Z15" i="2"/>
  <c r="X15" i="3" s="1"/>
  <c r="BG9" i="2"/>
  <c r="AC9" i="2" s="1"/>
  <c r="AA9" i="3" s="1"/>
  <c r="AA18" i="2"/>
  <c r="Y18" i="3" s="1"/>
  <c r="EO46" i="2"/>
  <c r="EO200" i="2" s="1"/>
  <c r="CL9" i="2"/>
  <c r="AE8" i="1"/>
  <c r="AE198" i="1" s="1"/>
  <c r="BE19" i="2"/>
  <c r="CK8" i="2"/>
  <c r="CK197" i="2" s="1"/>
  <c r="X8" i="3" l="1"/>
  <c r="BE8" i="2" s="1"/>
  <c r="AA8" i="2" s="1"/>
  <c r="Z197" i="2"/>
  <c r="Y16" i="2"/>
  <c r="BC198" i="2"/>
  <c r="AA42" i="3"/>
  <c r="BH42" i="2" s="1"/>
  <c r="AC199" i="2"/>
  <c r="AD44" i="3"/>
  <c r="BG31" i="2"/>
  <c r="AC31" i="2" s="1"/>
  <c r="AA31" i="3" s="1"/>
  <c r="BG30" i="2"/>
  <c r="AC30" i="2" s="1"/>
  <c r="AA30" i="3" s="1"/>
  <c r="BG33" i="2"/>
  <c r="AC33" i="2" s="1"/>
  <c r="AA33" i="3" s="1"/>
  <c r="BG32" i="2"/>
  <c r="AC32" i="2" s="1"/>
  <c r="AA32" i="3" s="1"/>
  <c r="BG36" i="2"/>
  <c r="AC36" i="2" s="1"/>
  <c r="AA36" i="3" s="1"/>
  <c r="BF22" i="2"/>
  <c r="AB22" i="2" s="1"/>
  <c r="Z22" i="3" s="1"/>
  <c r="AF40" i="2"/>
  <c r="AG44" i="2"/>
  <c r="D44" i="2"/>
  <c r="BH38" i="2"/>
  <c r="AD38" i="2" s="1"/>
  <c r="AB38" i="3" s="1"/>
  <c r="BF24" i="2"/>
  <c r="AB24" i="2" s="1"/>
  <c r="Z24" i="3" s="1"/>
  <c r="BF23" i="2"/>
  <c r="AB23" i="2" s="1"/>
  <c r="Z23" i="3" s="1"/>
  <c r="BH14" i="2"/>
  <c r="AD14" i="2" s="1"/>
  <c r="AB14" i="3" s="1"/>
  <c r="BH13" i="2"/>
  <c r="AF43" i="2"/>
  <c r="BH26" i="2"/>
  <c r="AD26" i="2" s="1"/>
  <c r="AB26" i="3" s="1"/>
  <c r="BJ39" i="2"/>
  <c r="BK41" i="2"/>
  <c r="AF41" i="2"/>
  <c r="BG35" i="2"/>
  <c r="AC35" i="2" s="1"/>
  <c r="AA35" i="3" s="1"/>
  <c r="BG27" i="2"/>
  <c r="AC27" i="2" s="1"/>
  <c r="AA27" i="3" s="1"/>
  <c r="AC12" i="2"/>
  <c r="BG28" i="2"/>
  <c r="BH9" i="2"/>
  <c r="AD9" i="2" s="1"/>
  <c r="AB9" i="3" s="1"/>
  <c r="BF18" i="2"/>
  <c r="AE9" i="1"/>
  <c r="CL8" i="2"/>
  <c r="CL197" i="2" s="1"/>
  <c r="Y8" i="3" l="1"/>
  <c r="BF8" i="2" s="1"/>
  <c r="AB8" i="2"/>
  <c r="AD42" i="2"/>
  <c r="BH199" i="2"/>
  <c r="W16" i="3"/>
  <c r="BD16" i="2" s="1"/>
  <c r="Y198" i="2"/>
  <c r="AD43" i="3"/>
  <c r="AD40" i="3"/>
  <c r="AD41" i="3"/>
  <c r="D40" i="2"/>
  <c r="AG40" i="2"/>
  <c r="BG23" i="2"/>
  <c r="AC23" i="2" s="1"/>
  <c r="AA23" i="3" s="1"/>
  <c r="BH30" i="2"/>
  <c r="D43" i="2"/>
  <c r="AG43" i="2"/>
  <c r="BG25" i="2"/>
  <c r="AC25" i="2" s="1"/>
  <c r="AA25" i="3" s="1"/>
  <c r="BG24" i="2"/>
  <c r="AC24" i="2" s="1"/>
  <c r="AA24" i="3" s="1"/>
  <c r="BF17" i="2"/>
  <c r="AB17" i="2" s="1"/>
  <c r="Z17" i="3" s="1"/>
  <c r="BH32" i="2"/>
  <c r="AD32" i="2" s="1"/>
  <c r="AB32" i="3" s="1"/>
  <c r="BG22" i="2"/>
  <c r="AC22" i="2" s="1"/>
  <c r="AA22" i="3" s="1"/>
  <c r="BH37" i="2"/>
  <c r="AD37" i="2" s="1"/>
  <c r="AB37" i="3" s="1"/>
  <c r="BH36" i="2"/>
  <c r="AD36" i="2" s="1"/>
  <c r="AB36" i="3" s="1"/>
  <c r="BH34" i="2"/>
  <c r="AD34" i="2" s="1"/>
  <c r="AB34" i="3" s="1"/>
  <c r="BH33" i="2"/>
  <c r="AD33" i="2" s="1"/>
  <c r="AB33" i="3" s="1"/>
  <c r="BH31" i="2"/>
  <c r="AD31" i="2" s="1"/>
  <c r="AB31" i="3" s="1"/>
  <c r="D41" i="2"/>
  <c r="AG41" i="2"/>
  <c r="BK39" i="2"/>
  <c r="AF39" i="2"/>
  <c r="BH27" i="2"/>
  <c r="AD27" i="2" s="1"/>
  <c r="AB27" i="3" s="1"/>
  <c r="AA12" i="3"/>
  <c r="BH12" i="2" s="1"/>
  <c r="AD12" i="2" s="1"/>
  <c r="AB12" i="3" s="1"/>
  <c r="BE15" i="2"/>
  <c r="AA15" i="2" s="1"/>
  <c r="Y15" i="3" s="1"/>
  <c r="BG29" i="2"/>
  <c r="AC29" i="2" s="1"/>
  <c r="AA29" i="3" s="1"/>
  <c r="AD13" i="2"/>
  <c r="AB13" i="3" s="1"/>
  <c r="AC28" i="2"/>
  <c r="AA28" i="3" s="1"/>
  <c r="AA19" i="2"/>
  <c r="Y19" i="3" s="1"/>
  <c r="BI9" i="2"/>
  <c r="AE9" i="2" s="1"/>
  <c r="AC9" i="3" s="1"/>
  <c r="CM8" i="2"/>
  <c r="CM197" i="2" s="1"/>
  <c r="CM9" i="2"/>
  <c r="AF8" i="1"/>
  <c r="AF198" i="1" s="1"/>
  <c r="Z8" i="3" l="1"/>
  <c r="BG8" i="2" s="1"/>
  <c r="AC8" i="2"/>
  <c r="AB42" i="3"/>
  <c r="BI42" i="2" s="1"/>
  <c r="AD199" i="2"/>
  <c r="BF197" i="2"/>
  <c r="BE197" i="2"/>
  <c r="Z16" i="2"/>
  <c r="BD198" i="2"/>
  <c r="AA197" i="2"/>
  <c r="AD39" i="3"/>
  <c r="BI32" i="2"/>
  <c r="AE32" i="2" s="1"/>
  <c r="AC32" i="3" s="1"/>
  <c r="BF15" i="2"/>
  <c r="AB15" i="2" s="1"/>
  <c r="Z15" i="3" s="1"/>
  <c r="BH24" i="2"/>
  <c r="AD24" i="2" s="1"/>
  <c r="AB24" i="3" s="1"/>
  <c r="BI38" i="2"/>
  <c r="AE38" i="2" s="1"/>
  <c r="BI37" i="2"/>
  <c r="AE37" i="2" s="1"/>
  <c r="AC37" i="3" s="1"/>
  <c r="BH25" i="2"/>
  <c r="AD25" i="2" s="1"/>
  <c r="AB25" i="3" s="1"/>
  <c r="BH23" i="2"/>
  <c r="AD23" i="2" s="1"/>
  <c r="AB23" i="3" s="1"/>
  <c r="BI34" i="2"/>
  <c r="AE34" i="2" s="1"/>
  <c r="BI33" i="2"/>
  <c r="AE33" i="2" s="1"/>
  <c r="AC33" i="3" s="1"/>
  <c r="BI14" i="2"/>
  <c r="AE14" i="2" s="1"/>
  <c r="AC14" i="3" s="1"/>
  <c r="BF20" i="2"/>
  <c r="AB20" i="2" s="1"/>
  <c r="Z20" i="3" s="1"/>
  <c r="BF19" i="2"/>
  <c r="AB19" i="2" s="1"/>
  <c r="Z19" i="3" s="1"/>
  <c r="BG21" i="2"/>
  <c r="AC21" i="2" s="1"/>
  <c r="AA21" i="3" s="1"/>
  <c r="AG39" i="2"/>
  <c r="D39" i="2"/>
  <c r="BH28" i="2"/>
  <c r="AD28" i="2" s="1"/>
  <c r="AB28" i="3" s="1"/>
  <c r="BH29" i="2"/>
  <c r="AD29" i="2" s="1"/>
  <c r="AB29" i="3" s="1"/>
  <c r="BH35" i="2"/>
  <c r="AD35" i="2" s="1"/>
  <c r="AB35" i="3" s="1"/>
  <c r="BI27" i="2"/>
  <c r="BI12" i="2"/>
  <c r="AE12" i="2" s="1"/>
  <c r="AC12" i="3" s="1"/>
  <c r="AB18" i="2"/>
  <c r="Z18" i="3" s="1"/>
  <c r="D8" i="1"/>
  <c r="D198" i="1" s="1"/>
  <c r="EQ46" i="2"/>
  <c r="EQ200" i="2" s="1"/>
  <c r="AD30" i="2"/>
  <c r="AB30" i="3" s="1"/>
  <c r="AF9" i="1"/>
  <c r="X16" i="3" l="1"/>
  <c r="BE16" i="2" s="1"/>
  <c r="Z198" i="2"/>
  <c r="AA8" i="3"/>
  <c r="BH8" i="2" s="1"/>
  <c r="AE42" i="2"/>
  <c r="BI199" i="2"/>
  <c r="AB197" i="2"/>
  <c r="AC34" i="3"/>
  <c r="BJ34" i="2" s="1"/>
  <c r="AC38" i="3"/>
  <c r="BJ38" i="2" s="1"/>
  <c r="BJ9" i="2"/>
  <c r="AF9" i="2" s="1"/>
  <c r="BI26" i="2"/>
  <c r="AE26" i="2" s="1"/>
  <c r="AC26" i="3" s="1"/>
  <c r="BI25" i="2"/>
  <c r="AE25" i="2" s="1"/>
  <c r="AC25" i="3" s="1"/>
  <c r="BG20" i="2"/>
  <c r="AC20" i="2" s="1"/>
  <c r="AA20" i="3" s="1"/>
  <c r="BG19" i="2"/>
  <c r="AC19" i="2" s="1"/>
  <c r="AA19" i="3" s="1"/>
  <c r="BI24" i="2"/>
  <c r="AE24" i="2" s="1"/>
  <c r="AC24" i="3" s="1"/>
  <c r="BI31" i="2"/>
  <c r="AE31" i="2" s="1"/>
  <c r="AC31" i="3" s="1"/>
  <c r="BI36" i="2"/>
  <c r="AE36" i="2" s="1"/>
  <c r="AC36" i="3" s="1"/>
  <c r="BI35" i="2"/>
  <c r="AE35" i="2" s="1"/>
  <c r="AC35" i="3" s="1"/>
  <c r="BG15" i="2"/>
  <c r="AC15" i="2" s="1"/>
  <c r="AA15" i="3" s="1"/>
  <c r="BJ33" i="2"/>
  <c r="BK33" i="2" s="1"/>
  <c r="BG17" i="2"/>
  <c r="AC17" i="2" s="1"/>
  <c r="AA17" i="3" s="1"/>
  <c r="BH22" i="2"/>
  <c r="AD22" i="2" s="1"/>
  <c r="AB22" i="3" s="1"/>
  <c r="BJ32" i="2"/>
  <c r="BJ37" i="2"/>
  <c r="BI29" i="2"/>
  <c r="AE29" i="2" s="1"/>
  <c r="AC29" i="3" s="1"/>
  <c r="BI28" i="2"/>
  <c r="AE28" i="2" s="1"/>
  <c r="AC28" i="3" s="1"/>
  <c r="BG18" i="2"/>
  <c r="AC18" i="2" s="1"/>
  <c r="AA18" i="3" s="1"/>
  <c r="BI13" i="2"/>
  <c r="AE13" i="2" s="1"/>
  <c r="AC13" i="3" s="1"/>
  <c r="AE27" i="2"/>
  <c r="AC27" i="3" s="1"/>
  <c r="EP46" i="2"/>
  <c r="EP200" i="2" s="1"/>
  <c r="D9" i="1"/>
  <c r="BI30" i="2"/>
  <c r="BG197" i="2" l="1"/>
  <c r="AD8" i="2"/>
  <c r="AE199" i="2"/>
  <c r="AC42" i="3"/>
  <c r="BJ42" i="2" s="1"/>
  <c r="AC197" i="2"/>
  <c r="AA16" i="2"/>
  <c r="BE198" i="2"/>
  <c r="BK9" i="2"/>
  <c r="BK38" i="2"/>
  <c r="AF38" i="2"/>
  <c r="BK34" i="2"/>
  <c r="AF34" i="2"/>
  <c r="AG9" i="2"/>
  <c r="BJ14" i="2"/>
  <c r="BK14" i="2" s="1"/>
  <c r="BJ13" i="2"/>
  <c r="BH19" i="2"/>
  <c r="AD19" i="2" s="1"/>
  <c r="AB19" i="3" s="1"/>
  <c r="BI23" i="2"/>
  <c r="AE23" i="2" s="1"/>
  <c r="AC23" i="3" s="1"/>
  <c r="BI22" i="2"/>
  <c r="AE22" i="2" s="1"/>
  <c r="AC22" i="3" s="1"/>
  <c r="AF33" i="2"/>
  <c r="BJ25" i="2"/>
  <c r="BJ24" i="2"/>
  <c r="BJ36" i="2"/>
  <c r="BK36" i="2" s="1"/>
  <c r="BJ35" i="2"/>
  <c r="BK35" i="2" s="1"/>
  <c r="BH15" i="2"/>
  <c r="AD15" i="2" s="1"/>
  <c r="AB15" i="3" s="1"/>
  <c r="BH17" i="2"/>
  <c r="BH21" i="2"/>
  <c r="AD21" i="2" s="1"/>
  <c r="AB21" i="3" s="1"/>
  <c r="BH20" i="2"/>
  <c r="AD20" i="2" s="1"/>
  <c r="AB20" i="3" s="1"/>
  <c r="BJ26" i="2"/>
  <c r="BK32" i="2"/>
  <c r="AF32" i="2"/>
  <c r="BK37" i="2"/>
  <c r="AF37" i="2"/>
  <c r="BH18" i="2"/>
  <c r="BJ29" i="2"/>
  <c r="BJ28" i="2"/>
  <c r="BK28" i="2" s="1"/>
  <c r="BJ27" i="2"/>
  <c r="BK27" i="2" s="1"/>
  <c r="AD9" i="3"/>
  <c r="D9" i="2"/>
  <c r="BJ12" i="2"/>
  <c r="BK12" i="2" s="1"/>
  <c r="BJ199" i="2" l="1"/>
  <c r="BK42" i="2"/>
  <c r="BK199" i="2" s="1"/>
  <c r="BH197" i="2"/>
  <c r="Y16" i="3"/>
  <c r="BF16" i="2" s="1"/>
  <c r="AA198" i="2"/>
  <c r="AB8" i="3"/>
  <c r="BI8" i="2" s="1"/>
  <c r="AD197" i="2"/>
  <c r="AF42" i="2"/>
  <c r="AD32" i="3"/>
  <c r="AD33" i="3"/>
  <c r="AD37" i="3"/>
  <c r="D34" i="2"/>
  <c r="AF36" i="2"/>
  <c r="D36" i="2" s="1"/>
  <c r="AD38" i="3"/>
  <c r="AG38" i="2"/>
  <c r="D38" i="2"/>
  <c r="AG34" i="2"/>
  <c r="AD34" i="3"/>
  <c r="AF14" i="2"/>
  <c r="BK24" i="2"/>
  <c r="AF24" i="2"/>
  <c r="BI21" i="2"/>
  <c r="AE21" i="2" s="1"/>
  <c r="AC21" i="3" s="1"/>
  <c r="BJ21" i="2" s="1"/>
  <c r="BK25" i="2"/>
  <c r="AF25" i="2"/>
  <c r="AF26" i="2"/>
  <c r="BK26" i="2"/>
  <c r="AD17" i="2"/>
  <c r="AB17" i="3" s="1"/>
  <c r="D33" i="2"/>
  <c r="AG33" i="2"/>
  <c r="BJ23" i="2"/>
  <c r="BK23" i="2" s="1"/>
  <c r="BJ22" i="2"/>
  <c r="BK22" i="2" s="1"/>
  <c r="BI20" i="2"/>
  <c r="AE20" i="2" s="1"/>
  <c r="AC20" i="3" s="1"/>
  <c r="AG32" i="2"/>
  <c r="D32" i="2"/>
  <c r="AG37" i="2"/>
  <c r="D37" i="2"/>
  <c r="BK13" i="2"/>
  <c r="AF13" i="2"/>
  <c r="BK29" i="2"/>
  <c r="AF29" i="2"/>
  <c r="AF27" i="2"/>
  <c r="AF35" i="2"/>
  <c r="BI15" i="2"/>
  <c r="AE15" i="2" s="1"/>
  <c r="AC15" i="3" s="1"/>
  <c r="AE30" i="2"/>
  <c r="AC30" i="3" s="1"/>
  <c r="AD18" i="2"/>
  <c r="AB18" i="3" s="1"/>
  <c r="AF28" i="2"/>
  <c r="AE8" i="2" l="1"/>
  <c r="BI197" i="2"/>
  <c r="D42" i="2"/>
  <c r="D199" i="2" s="1"/>
  <c r="AF199" i="2"/>
  <c r="AD42" i="3"/>
  <c r="AG42" i="2"/>
  <c r="AG199" i="2" s="1"/>
  <c r="AB16" i="2"/>
  <c r="BF198" i="2"/>
  <c r="AD28" i="3"/>
  <c r="AD35" i="3"/>
  <c r="AD13" i="3"/>
  <c r="AD25" i="3"/>
  <c r="AD27" i="3"/>
  <c r="AD14" i="3"/>
  <c r="AD29" i="3"/>
  <c r="AD26" i="3"/>
  <c r="AD24" i="3"/>
  <c r="AD36" i="3"/>
  <c r="AG36" i="2"/>
  <c r="AF23" i="2"/>
  <c r="D23" i="2" s="1"/>
  <c r="AG14" i="2"/>
  <c r="D14" i="2"/>
  <c r="D24" i="2"/>
  <c r="AG24" i="2"/>
  <c r="AG13" i="2"/>
  <c r="D13" i="2"/>
  <c r="D29" i="2"/>
  <c r="AG23" i="2"/>
  <c r="BJ31" i="2"/>
  <c r="BK31" i="2" s="1"/>
  <c r="BJ30" i="2"/>
  <c r="D27" i="2"/>
  <c r="AG26" i="2"/>
  <c r="D26" i="2"/>
  <c r="BJ15" i="2"/>
  <c r="BK15" i="2" s="1"/>
  <c r="AG25" i="2"/>
  <c r="D25" i="2"/>
  <c r="BI17" i="2"/>
  <c r="AF22" i="2"/>
  <c r="BK21" i="2"/>
  <c r="AF21" i="2"/>
  <c r="AG29" i="2"/>
  <c r="AG27" i="2"/>
  <c r="BI18" i="2"/>
  <c r="AE18" i="2" s="1"/>
  <c r="AC18" i="3" s="1"/>
  <c r="BI19" i="2"/>
  <c r="AE19" i="2" s="1"/>
  <c r="AC19" i="3" s="1"/>
  <c r="D35" i="2"/>
  <c r="AG35" i="2"/>
  <c r="D28" i="2"/>
  <c r="AG28" i="2"/>
  <c r="AF12" i="2"/>
  <c r="AG22" i="2"/>
  <c r="Z16" i="3" l="1"/>
  <c r="BG16" i="2" s="1"/>
  <c r="AB198" i="2"/>
  <c r="AC8" i="3"/>
  <c r="BJ8" i="2" s="1"/>
  <c r="AE197" i="2"/>
  <c r="AF8" i="2"/>
  <c r="AG8" i="2"/>
  <c r="AD21" i="3"/>
  <c r="AD22" i="3"/>
  <c r="AD23" i="3"/>
  <c r="AF31" i="2"/>
  <c r="AD12" i="3"/>
  <c r="D22" i="2"/>
  <c r="BJ20" i="2"/>
  <c r="BK20" i="2" s="1"/>
  <c r="BJ19" i="2"/>
  <c r="BK19" i="2" s="1"/>
  <c r="D21" i="2"/>
  <c r="AG21" i="2"/>
  <c r="AE17" i="2"/>
  <c r="AC17" i="3" s="1"/>
  <c r="D31" i="2"/>
  <c r="BK30" i="2"/>
  <c r="AF30" i="2"/>
  <c r="BJ18" i="2"/>
  <c r="BK18" i="2" s="1"/>
  <c r="AG12" i="2"/>
  <c r="D12" i="2"/>
  <c r="AF15" i="2"/>
  <c r="AF197" i="2" l="1"/>
  <c r="AD8" i="3"/>
  <c r="AC16" i="2"/>
  <c r="BG198" i="2"/>
  <c r="D8" i="2"/>
  <c r="D197" i="2" s="1"/>
  <c r="BJ197" i="2"/>
  <c r="BK8" i="2"/>
  <c r="BK197" i="2" s="1"/>
  <c r="AD31" i="3"/>
  <c r="AD15" i="3"/>
  <c r="AD30" i="3"/>
  <c r="AG31" i="2"/>
  <c r="AF20" i="2"/>
  <c r="BJ17" i="2"/>
  <c r="AG30" i="2"/>
  <c r="D30" i="2"/>
  <c r="AF19" i="2"/>
  <c r="D15" i="2"/>
  <c r="AG15" i="2"/>
  <c r="AG197" i="2" s="1"/>
  <c r="AF18" i="2"/>
  <c r="AA16" i="3" l="1"/>
  <c r="BH16" i="2" s="1"/>
  <c r="AC198" i="2"/>
  <c r="AD19" i="3"/>
  <c r="AD18" i="3"/>
  <c r="AD20" i="3"/>
  <c r="D20" i="2"/>
  <c r="AG20" i="2"/>
  <c r="AF17" i="2"/>
  <c r="BK17" i="2"/>
  <c r="D19" i="2"/>
  <c r="AG19" i="2"/>
  <c r="AG18" i="2"/>
  <c r="D18" i="2"/>
  <c r="AD16" i="2" l="1"/>
  <c r="BH198" i="2"/>
  <c r="AD17" i="3"/>
  <c r="D17" i="2"/>
  <c r="AG17" i="2"/>
  <c r="L112" i="1"/>
  <c r="L112" i="2" s="1"/>
  <c r="AB16" i="3" l="1"/>
  <c r="BI16" i="2" s="1"/>
  <c r="AD198" i="2"/>
  <c r="BY112" i="1"/>
  <c r="BR112" i="1"/>
  <c r="M112" i="1" s="1"/>
  <c r="BU112" i="1"/>
  <c r="BS112" i="1"/>
  <c r="BX112" i="1"/>
  <c r="CA112" i="1"/>
  <c r="BV112" i="1"/>
  <c r="BZ112" i="1"/>
  <c r="CB112" i="1"/>
  <c r="CC112" i="1"/>
  <c r="J112" i="3"/>
  <c r="AQ112" i="2" s="1"/>
  <c r="BT112" i="1"/>
  <c r="BW112" i="1"/>
  <c r="AE16" i="2" l="1"/>
  <c r="BI198" i="2"/>
  <c r="N112" i="1"/>
  <c r="CC112" i="2"/>
  <c r="CB112" i="2"/>
  <c r="BU112" i="2"/>
  <c r="CA112" i="2"/>
  <c r="CD112" i="2"/>
  <c r="BT112" i="2"/>
  <c r="BY112" i="2"/>
  <c r="BZ112" i="2"/>
  <c r="BV112" i="2"/>
  <c r="CE112" i="2"/>
  <c r="BX112" i="2"/>
  <c r="BW112" i="2"/>
  <c r="AC16" i="3" l="1"/>
  <c r="BJ16" i="2" s="1"/>
  <c r="AE198" i="2"/>
  <c r="AF16" i="2"/>
  <c r="M112" i="2"/>
  <c r="O112" i="1"/>
  <c r="BK16" i="2" l="1"/>
  <c r="BK198" i="2" s="1"/>
  <c r="BJ198" i="2"/>
  <c r="AF198" i="2"/>
  <c r="AD16" i="3"/>
  <c r="D16" i="2"/>
  <c r="D198" i="2" s="1"/>
  <c r="AG16" i="2"/>
  <c r="AG198" i="2" s="1"/>
  <c r="P112" i="1"/>
  <c r="K112" i="3"/>
  <c r="AR112" i="2" s="1"/>
  <c r="Q112" i="1" l="1"/>
  <c r="R112" i="1" l="1"/>
  <c r="C112" i="1"/>
  <c r="N112" i="2"/>
  <c r="S112" i="1" l="1"/>
  <c r="L112" i="3"/>
  <c r="AS112" i="2" s="1"/>
  <c r="T112" i="1" l="1"/>
  <c r="U112" i="1" l="1"/>
  <c r="O112" i="2"/>
  <c r="V112" i="1" l="1"/>
  <c r="M112" i="3"/>
  <c r="AT112" i="2" s="1"/>
  <c r="W112" i="1" l="1"/>
  <c r="X112" i="1" l="1"/>
  <c r="P112" i="2"/>
  <c r="N112" i="3" l="1"/>
  <c r="AU112" i="2" s="1"/>
  <c r="Q112" i="2" l="1"/>
  <c r="O112" i="3" l="1"/>
  <c r="AV112" i="2" s="1"/>
  <c r="C112" i="2"/>
  <c r="R112" i="2" l="1"/>
  <c r="P112" i="3" l="1"/>
  <c r="AW112" i="2" s="1"/>
  <c r="S112" i="2" l="1"/>
  <c r="Q112" i="3" l="1"/>
  <c r="AX112" i="2" s="1"/>
  <c r="T112" i="2" l="1"/>
  <c r="R112" i="3" l="1"/>
  <c r="AY112" i="2" s="1"/>
  <c r="U112" i="2" l="1"/>
  <c r="S112" i="3" l="1"/>
  <c r="AZ112" i="2" s="1"/>
  <c r="V112" i="2" l="1"/>
  <c r="T112" i="3" l="1"/>
  <c r="BA112" i="2" s="1"/>
  <c r="W112" i="2" l="1"/>
  <c r="U112" i="3" l="1"/>
  <c r="BB112" i="2" s="1"/>
  <c r="X112" i="2" l="1"/>
  <c r="V112" i="3" l="1"/>
  <c r="BC112" i="2" s="1"/>
  <c r="AV193" i="1" l="1"/>
  <c r="BU158" i="1"/>
  <c r="BW158" i="2" s="1"/>
  <c r="BZ118" i="1"/>
  <c r="CB118" i="2" s="1"/>
  <c r="BU124" i="1"/>
  <c r="BW124" i="2" s="1"/>
  <c r="CC148" i="1"/>
  <c r="CE148" i="2" s="1"/>
  <c r="BX145" i="1"/>
  <c r="BZ145" i="2" s="1"/>
  <c r="BR132" i="1"/>
  <c r="BT132" i="2" s="1"/>
  <c r="BY120" i="1"/>
  <c r="CA120" i="2" s="1"/>
  <c r="BT137" i="1"/>
  <c r="BV137" i="2" s="1"/>
  <c r="BY147" i="1"/>
  <c r="CA147" i="2" s="1"/>
  <c r="BZ122" i="1"/>
  <c r="CB122" i="2" s="1"/>
  <c r="CC149" i="1"/>
  <c r="CE149" i="2" s="1"/>
  <c r="L169" i="1"/>
  <c r="BV131" i="1"/>
  <c r="BX131" i="2" s="1"/>
  <c r="BX182" i="1"/>
  <c r="BZ182" i="2" s="1"/>
  <c r="BW153" i="1"/>
  <c r="BY153" i="2" s="1"/>
  <c r="BR153" i="1"/>
  <c r="BT153" i="2" s="1"/>
  <c r="L136" i="1"/>
  <c r="BU126" i="1"/>
  <c r="BW126" i="2" s="1"/>
  <c r="L182" i="1"/>
  <c r="BW188" i="1"/>
  <c r="BY188" i="2" s="1"/>
  <c r="BR139" i="1"/>
  <c r="BT139" i="2" s="1"/>
  <c r="L134" i="1"/>
  <c r="BW168" i="1"/>
  <c r="BY168" i="2" s="1"/>
  <c r="L133" i="1"/>
  <c r="AP133" i="2" s="1"/>
  <c r="L160" i="1"/>
  <c r="AP160" i="2" s="1"/>
  <c r="L173" i="2"/>
  <c r="J170" i="3" s="1"/>
  <c r="CA179" i="1"/>
  <c r="CC179" i="2" s="1"/>
  <c r="BU173" i="1"/>
  <c r="BW173" i="2" s="1"/>
  <c r="L129" i="1"/>
  <c r="BY167" i="1"/>
  <c r="CA167" i="2" s="1"/>
  <c r="L168" i="1"/>
  <c r="AP168" i="2" s="1"/>
  <c r="L157" i="1"/>
  <c r="AP157" i="2" s="1"/>
  <c r="CA169" i="1"/>
  <c r="CC169" i="2" s="1"/>
  <c r="BU125" i="1"/>
  <c r="BW125" i="2" s="1"/>
  <c r="L178" i="2"/>
  <c r="J175" i="3" s="1"/>
  <c r="L138" i="1"/>
  <c r="AP138" i="2" s="1"/>
  <c r="L171" i="1"/>
  <c r="AP171" i="2" s="1"/>
  <c r="L144" i="1"/>
  <c r="L151" i="1"/>
  <c r="L123" i="1"/>
  <c r="L116" i="1"/>
  <c r="L116" i="2" s="1"/>
  <c r="L126" i="1"/>
  <c r="AP126" i="2" s="1"/>
  <c r="L124" i="1"/>
  <c r="L122" i="1"/>
  <c r="AP122" i="2" s="1"/>
  <c r="BR177" i="1"/>
  <c r="L152" i="1"/>
  <c r="AP152" i="2" s="1"/>
  <c r="BX119" i="1"/>
  <c r="BZ119" i="2" s="1"/>
  <c r="L188" i="1"/>
  <c r="AP188" i="2" s="1"/>
  <c r="L141" i="1"/>
  <c r="L143" i="1"/>
  <c r="L186" i="1"/>
  <c r="AP186" i="2" s="1"/>
  <c r="L137" i="1"/>
  <c r="L117" i="1"/>
  <c r="AP117" i="2" s="1"/>
  <c r="L118" i="1"/>
  <c r="AP118" i="2" s="1"/>
  <c r="L187" i="1"/>
  <c r="AP187" i="2" s="1"/>
  <c r="L145" i="1"/>
  <c r="BZ157" i="1"/>
  <c r="CB157" i="2" s="1"/>
  <c r="L162" i="1"/>
  <c r="AP162" i="2" s="1"/>
  <c r="L166" i="1"/>
  <c r="L164" i="1"/>
  <c r="L165" i="1"/>
  <c r="AP165" i="2" s="1"/>
  <c r="L161" i="1"/>
  <c r="L156" i="1"/>
  <c r="L128" i="1"/>
  <c r="L113" i="1"/>
  <c r="L113" i="2" s="1"/>
  <c r="L114" i="1"/>
  <c r="L115" i="1"/>
  <c r="L119" i="1"/>
  <c r="AP119" i="2" s="1"/>
  <c r="BU176" i="1"/>
  <c r="BW176" i="2" s="1"/>
  <c r="BZ151" i="1"/>
  <c r="CB151" i="2" s="1"/>
  <c r="L120" i="1"/>
  <c r="AP120" i="2" s="1"/>
  <c r="L163" i="1"/>
  <c r="AP163" i="2" s="1"/>
  <c r="L125" i="1"/>
  <c r="AP125" i="2" s="1"/>
  <c r="L176" i="2"/>
  <c r="J173" i="3" s="1"/>
  <c r="L153" i="1"/>
  <c r="AP153" i="2" s="1"/>
  <c r="L121" i="1"/>
  <c r="AP121" i="2" s="1"/>
  <c r="L174" i="2"/>
  <c r="J171" i="3" s="1"/>
  <c r="L131" i="1"/>
  <c r="L170" i="1"/>
  <c r="AP170" i="2" s="1"/>
  <c r="L127" i="1"/>
  <c r="AP127" i="2" s="1"/>
  <c r="L150" i="1"/>
  <c r="AP150" i="2" s="1"/>
  <c r="L148" i="1"/>
  <c r="AP148" i="2" s="1"/>
  <c r="L132" i="1"/>
  <c r="L135" i="1"/>
  <c r="AP135" i="2" s="1"/>
  <c r="BR159" i="1"/>
  <c r="BT159" i="2" s="1"/>
  <c r="L189" i="1"/>
  <c r="AP189" i="2" s="1"/>
  <c r="L149" i="1"/>
  <c r="AP149" i="2" s="1"/>
  <c r="L142" i="1"/>
  <c r="L158" i="1"/>
  <c r="AQ193" i="1"/>
  <c r="L183" i="1"/>
  <c r="L139" i="1"/>
  <c r="CB135" i="1"/>
  <c r="CD135" i="2" s="1"/>
  <c r="L159" i="1"/>
  <c r="AP159" i="2" s="1"/>
  <c r="L179" i="2"/>
  <c r="J176" i="3" s="1"/>
  <c r="L167" i="1"/>
  <c r="L146" i="1"/>
  <c r="AP146" i="2" s="1"/>
  <c r="L147" i="1"/>
  <c r="AP147" i="2" s="1"/>
  <c r="L130" i="1"/>
  <c r="AQ194" i="1" l="1"/>
  <c r="D20" i="4"/>
  <c r="AV194" i="1"/>
  <c r="I20" i="4"/>
  <c r="BT177" i="2"/>
  <c r="M177" i="1"/>
  <c r="AP183" i="2"/>
  <c r="L183" i="2" s="1"/>
  <c r="J180" i="3" s="1"/>
  <c r="AP130" i="2"/>
  <c r="L130" i="2" s="1"/>
  <c r="J130" i="3" s="1"/>
  <c r="L189" i="2"/>
  <c r="J186" i="3" s="1"/>
  <c r="AV205" i="1"/>
  <c r="AV206" i="1" s="1"/>
  <c r="AQ205" i="1"/>
  <c r="AQ206" i="1" s="1"/>
  <c r="AP205" i="1"/>
  <c r="AP206" i="1" s="1"/>
  <c r="AP156" i="2"/>
  <c r="L156" i="2" s="1"/>
  <c r="J153" i="3" s="1"/>
  <c r="AP124" i="2"/>
  <c r="L124" i="2" s="1"/>
  <c r="J124" i="3" s="1"/>
  <c r="AP151" i="2"/>
  <c r="L151" i="2" s="1"/>
  <c r="J150" i="3" s="1"/>
  <c r="AP167" i="2"/>
  <c r="L167" i="2" s="1"/>
  <c r="J164" i="3" s="1"/>
  <c r="AP161" i="2"/>
  <c r="L161" i="2" s="1"/>
  <c r="J158" i="3" s="1"/>
  <c r="AP144" i="2"/>
  <c r="L144" i="2" s="1"/>
  <c r="J143" i="3" s="1"/>
  <c r="AP134" i="2"/>
  <c r="L134" i="2" s="1"/>
  <c r="J134" i="3" s="1"/>
  <c r="AP132" i="2"/>
  <c r="L132" i="2" s="1"/>
  <c r="J132" i="3" s="1"/>
  <c r="AP128" i="2"/>
  <c r="L128" i="2" s="1"/>
  <c r="J128" i="3" s="1"/>
  <c r="AP164" i="2"/>
  <c r="L164" i="2" s="1"/>
  <c r="J161" i="3" s="1"/>
  <c r="AP145" i="2"/>
  <c r="L145" i="2" s="1"/>
  <c r="J144" i="3" s="1"/>
  <c r="AP137" i="2"/>
  <c r="L137" i="2" s="1"/>
  <c r="J137" i="3" s="1"/>
  <c r="AP123" i="2"/>
  <c r="L123" i="2" s="1"/>
  <c r="J123" i="3" s="1"/>
  <c r="AP169" i="2"/>
  <c r="L169" i="2" s="1"/>
  <c r="J166" i="3" s="1"/>
  <c r="AP115" i="2"/>
  <c r="L115" i="2" s="1"/>
  <c r="J115" i="3" s="1"/>
  <c r="AP166" i="2"/>
  <c r="L166" i="2" s="1"/>
  <c r="J163" i="3" s="1"/>
  <c r="L187" i="2"/>
  <c r="J184" i="3" s="1"/>
  <c r="AP158" i="2"/>
  <c r="L158" i="2" s="1"/>
  <c r="J155" i="3" s="1"/>
  <c r="AP131" i="2"/>
  <c r="L131" i="2" s="1"/>
  <c r="J131" i="3" s="1"/>
  <c r="AP143" i="2"/>
  <c r="L143" i="2" s="1"/>
  <c r="J142" i="3" s="1"/>
  <c r="AP139" i="2"/>
  <c r="L139" i="2" s="1"/>
  <c r="J139" i="3" s="1"/>
  <c r="AP142" i="2"/>
  <c r="L142" i="2" s="1"/>
  <c r="J141" i="3" s="1"/>
  <c r="AP141" i="2"/>
  <c r="L141" i="2" s="1"/>
  <c r="J140" i="3" s="1"/>
  <c r="AP129" i="2"/>
  <c r="L129" i="2" s="1"/>
  <c r="J129" i="3" s="1"/>
  <c r="AP136" i="2"/>
  <c r="L136" i="2" s="1"/>
  <c r="J136" i="3" s="1"/>
  <c r="L163" i="2"/>
  <c r="J160" i="3" s="1"/>
  <c r="L119" i="2"/>
  <c r="J119" i="3" s="1"/>
  <c r="L165" i="2"/>
  <c r="J162" i="3" s="1"/>
  <c r="L150" i="2"/>
  <c r="J149" i="3" s="1"/>
  <c r="L153" i="2"/>
  <c r="J152" i="3" s="1"/>
  <c r="L120" i="2"/>
  <c r="J120" i="3" s="1"/>
  <c r="L126" i="2"/>
  <c r="J126" i="3" s="1"/>
  <c r="L133" i="2"/>
  <c r="J133" i="3" s="1"/>
  <c r="L147" i="2"/>
  <c r="J146" i="3" s="1"/>
  <c r="L135" i="2"/>
  <c r="J135" i="3" s="1"/>
  <c r="L127" i="2"/>
  <c r="J127" i="3" s="1"/>
  <c r="L186" i="2"/>
  <c r="L188" i="2"/>
  <c r="L122" i="2"/>
  <c r="J122" i="3" s="1"/>
  <c r="L171" i="2"/>
  <c r="J168" i="3" s="1"/>
  <c r="L148" i="2"/>
  <c r="J147" i="3" s="1"/>
  <c r="L121" i="2"/>
  <c r="J121" i="3" s="1"/>
  <c r="L117" i="2"/>
  <c r="J117" i="3" s="1"/>
  <c r="L168" i="2"/>
  <c r="J165" i="3" s="1"/>
  <c r="L160" i="2"/>
  <c r="J157" i="3" s="1"/>
  <c r="L159" i="2"/>
  <c r="J156" i="3" s="1"/>
  <c r="L146" i="2"/>
  <c r="J145" i="3" s="1"/>
  <c r="L149" i="2"/>
  <c r="J148" i="3" s="1"/>
  <c r="L170" i="2"/>
  <c r="J167" i="3" s="1"/>
  <c r="L125" i="2"/>
  <c r="J125" i="3" s="1"/>
  <c r="L162" i="2"/>
  <c r="J159" i="3" s="1"/>
  <c r="L118" i="2"/>
  <c r="J118" i="3" s="1"/>
  <c r="L138" i="2"/>
  <c r="J138" i="3" s="1"/>
  <c r="L157" i="2"/>
  <c r="J154" i="3" s="1"/>
  <c r="L114" i="2"/>
  <c r="J114" i="3" s="1"/>
  <c r="AQ114" i="2" s="1"/>
  <c r="BS145" i="1"/>
  <c r="BU145" i="2" s="1"/>
  <c r="BY132" i="1"/>
  <c r="CA132" i="2" s="1"/>
  <c r="M139" i="1"/>
  <c r="BW148" i="1"/>
  <c r="BY148" i="2" s="1"/>
  <c r="BR124" i="1"/>
  <c r="BT124" i="2" s="1"/>
  <c r="BW128" i="1"/>
  <c r="BY128" i="2" s="1"/>
  <c r="BY148" i="1"/>
  <c r="CA148" i="2" s="1"/>
  <c r="CA121" i="1"/>
  <c r="CC121" i="2" s="1"/>
  <c r="BZ148" i="1"/>
  <c r="CB148" i="2" s="1"/>
  <c r="BR175" i="1"/>
  <c r="BW169" i="1"/>
  <c r="BY169" i="2" s="1"/>
  <c r="BR179" i="1"/>
  <c r="BU128" i="1"/>
  <c r="BW128" i="2" s="1"/>
  <c r="CC158" i="1"/>
  <c r="CE158" i="2" s="1"/>
  <c r="BX187" i="1"/>
  <c r="BZ187" i="2" s="1"/>
  <c r="BU116" i="1"/>
  <c r="BW116" i="2" s="1"/>
  <c r="BR135" i="1"/>
  <c r="BT135" i="2" s="1"/>
  <c r="BW116" i="1"/>
  <c r="BY116" i="2" s="1"/>
  <c r="CA157" i="1"/>
  <c r="CC157" i="2" s="1"/>
  <c r="CC118" i="1"/>
  <c r="CE118" i="2" s="1"/>
  <c r="CA145" i="1"/>
  <c r="CC145" i="2" s="1"/>
  <c r="CA141" i="1"/>
  <c r="CC141" i="2" s="1"/>
  <c r="CA150" i="1"/>
  <c r="CC150" i="2" s="1"/>
  <c r="BU150" i="1"/>
  <c r="BW150" i="2" s="1"/>
  <c r="AZ193" i="1"/>
  <c r="CB177" i="1"/>
  <c r="CD177" i="2" s="1"/>
  <c r="CA171" i="1"/>
  <c r="CC171" i="2" s="1"/>
  <c r="BT171" i="1"/>
  <c r="BV171" i="2" s="1"/>
  <c r="BS171" i="1"/>
  <c r="BU171" i="2" s="1"/>
  <c r="BV171" i="1"/>
  <c r="BX171" i="2" s="1"/>
  <c r="BY171" i="1"/>
  <c r="CA171" i="2" s="1"/>
  <c r="BW171" i="1"/>
  <c r="BY171" i="2" s="1"/>
  <c r="BS121" i="1"/>
  <c r="BU121" i="2" s="1"/>
  <c r="BU189" i="1"/>
  <c r="BW189" i="2" s="1"/>
  <c r="BS189" i="1"/>
  <c r="BU189" i="2" s="1"/>
  <c r="BR151" i="1"/>
  <c r="BY151" i="1"/>
  <c r="CA151" i="2" s="1"/>
  <c r="BR113" i="1"/>
  <c r="M113" i="1" s="1"/>
  <c r="BY113" i="1"/>
  <c r="CA113" i="2" s="1"/>
  <c r="BX156" i="1"/>
  <c r="BZ156" i="2" s="1"/>
  <c r="AU193" i="1"/>
  <c r="AR193" i="1"/>
  <c r="BW163" i="1"/>
  <c r="BY163" i="2" s="1"/>
  <c r="BY163" i="1"/>
  <c r="CA163" i="2" s="1"/>
  <c r="CB123" i="1"/>
  <c r="CD123" i="2" s="1"/>
  <c r="BV129" i="1"/>
  <c r="BX129" i="2" s="1"/>
  <c r="BX129" i="1"/>
  <c r="BZ129" i="2" s="1"/>
  <c r="BX158" i="1"/>
  <c r="BZ158" i="2" s="1"/>
  <c r="AY193" i="1"/>
  <c r="BT141" i="1"/>
  <c r="BV141" i="2" s="1"/>
  <c r="BR144" i="1"/>
  <c r="BT144" i="2" s="1"/>
  <c r="BW173" i="1"/>
  <c r="BY173" i="2" s="1"/>
  <c r="CA173" i="1"/>
  <c r="CC173" i="2" s="1"/>
  <c r="CC173" i="1"/>
  <c r="CE173" i="2" s="1"/>
  <c r="BS142" i="1"/>
  <c r="BU142" i="2" s="1"/>
  <c r="BU142" i="1"/>
  <c r="BW142" i="2" s="1"/>
  <c r="BW142" i="1"/>
  <c r="BY142" i="2" s="1"/>
  <c r="BX159" i="1"/>
  <c r="BZ159" i="2" s="1"/>
  <c r="BT159" i="1"/>
  <c r="BV159" i="2" s="1"/>
  <c r="M132" i="1"/>
  <c r="M159" i="1"/>
  <c r="BR125" i="1"/>
  <c r="BT125" i="2" s="1"/>
  <c r="BS141" i="1"/>
  <c r="BU141" i="2" s="1"/>
  <c r="BY173" i="1"/>
  <c r="CA173" i="2" s="1"/>
  <c r="CA116" i="1"/>
  <c r="CC116" i="2" s="1"/>
  <c r="BY186" i="1"/>
  <c r="CA186" i="2" s="1"/>
  <c r="BS119" i="1"/>
  <c r="BU119" i="2" s="1"/>
  <c r="AT193" i="1"/>
  <c r="CB127" i="1"/>
  <c r="CD127" i="2" s="1"/>
  <c r="BW127" i="1"/>
  <c r="BY127" i="2" s="1"/>
  <c r="BW176" i="1"/>
  <c r="BY176" i="2" s="1"/>
  <c r="AW193" i="1"/>
  <c r="BU134" i="1"/>
  <c r="BW134" i="2" s="1"/>
  <c r="AX193" i="1"/>
  <c r="BZ124" i="1"/>
  <c r="CB124" i="2" s="1"/>
  <c r="BX179" i="1"/>
  <c r="BZ179" i="2" s="1"/>
  <c r="CA148" i="1"/>
  <c r="CC148" i="2" s="1"/>
  <c r="CC175" i="1"/>
  <c r="CE175" i="2" s="1"/>
  <c r="BW149" i="1"/>
  <c r="BY149" i="2" s="1"/>
  <c r="CC146" i="1"/>
  <c r="CE146" i="2" s="1"/>
  <c r="BW146" i="1"/>
  <c r="BY146" i="2" s="1"/>
  <c r="BY146" i="1"/>
  <c r="CA146" i="2" s="1"/>
  <c r="BV146" i="1"/>
  <c r="BX146" i="2" s="1"/>
  <c r="CB146" i="1"/>
  <c r="CD146" i="2" s="1"/>
  <c r="BU146" i="1"/>
  <c r="BW146" i="2" s="1"/>
  <c r="BX146" i="1"/>
  <c r="BZ146" i="2" s="1"/>
  <c r="BT146" i="1"/>
  <c r="BV146" i="2" s="1"/>
  <c r="BR146" i="1"/>
  <c r="BT146" i="2" s="1"/>
  <c r="BS146" i="1"/>
  <c r="BU146" i="2" s="1"/>
  <c r="BZ146" i="1"/>
  <c r="CB146" i="2" s="1"/>
  <c r="CA146" i="1"/>
  <c r="CC146" i="2" s="1"/>
  <c r="BW152" i="1"/>
  <c r="BY152" i="2" s="1"/>
  <c r="BZ152" i="1"/>
  <c r="CB152" i="2" s="1"/>
  <c r="CA152" i="1"/>
  <c r="CC152" i="2" s="1"/>
  <c r="BT152" i="1"/>
  <c r="BV152" i="2" s="1"/>
  <c r="BY152" i="1"/>
  <c r="CA152" i="2" s="1"/>
  <c r="BV152" i="1"/>
  <c r="BX152" i="2" s="1"/>
  <c r="BU152" i="1"/>
  <c r="BW152" i="2" s="1"/>
  <c r="BS152" i="1"/>
  <c r="BU152" i="2" s="1"/>
  <c r="CB152" i="1"/>
  <c r="CD152" i="2" s="1"/>
  <c r="BR152" i="1"/>
  <c r="BT152" i="2" s="1"/>
  <c r="CC152" i="1"/>
  <c r="CE152" i="2" s="1"/>
  <c r="BX152" i="1"/>
  <c r="BZ152" i="2" s="1"/>
  <c r="CB160" i="1"/>
  <c r="CD160" i="2" s="1"/>
  <c r="BY160" i="1"/>
  <c r="CA160" i="2" s="1"/>
  <c r="BS160" i="1"/>
  <c r="BU160" i="2" s="1"/>
  <c r="BW160" i="1"/>
  <c r="BY160" i="2" s="1"/>
  <c r="CC160" i="1"/>
  <c r="CE160" i="2" s="1"/>
  <c r="BR160" i="1"/>
  <c r="BT160" i="2" s="1"/>
  <c r="BV160" i="1"/>
  <c r="BX160" i="2" s="1"/>
  <c r="BX160" i="1"/>
  <c r="BZ160" i="2" s="1"/>
  <c r="BZ160" i="1"/>
  <c r="CB160" i="2" s="1"/>
  <c r="CA160" i="1"/>
  <c r="CC160" i="2" s="1"/>
  <c r="BT160" i="1"/>
  <c r="BV160" i="2" s="1"/>
  <c r="BU160" i="1"/>
  <c r="BW160" i="2" s="1"/>
  <c r="CB133" i="1"/>
  <c r="CD133" i="2" s="1"/>
  <c r="CA133" i="1"/>
  <c r="CC133" i="2" s="1"/>
  <c r="BS133" i="1"/>
  <c r="BU133" i="2" s="1"/>
  <c r="BR133" i="1"/>
  <c r="BT133" i="2" s="1"/>
  <c r="BW133" i="1"/>
  <c r="BY133" i="2" s="1"/>
  <c r="BV133" i="1"/>
  <c r="BX133" i="2" s="1"/>
  <c r="BY133" i="1"/>
  <c r="CA133" i="2" s="1"/>
  <c r="BT133" i="1"/>
  <c r="BV133" i="2" s="1"/>
  <c r="BZ133" i="1"/>
  <c r="CB133" i="2" s="1"/>
  <c r="CC133" i="1"/>
  <c r="CE133" i="2" s="1"/>
  <c r="BX133" i="1"/>
  <c r="BZ133" i="2" s="1"/>
  <c r="BU133" i="1"/>
  <c r="BW133" i="2" s="1"/>
  <c r="CC162" i="1"/>
  <c r="CE162" i="2" s="1"/>
  <c r="BZ162" i="1"/>
  <c r="CB162" i="2" s="1"/>
  <c r="BY162" i="1"/>
  <c r="CA162" i="2" s="1"/>
  <c r="BR162" i="1"/>
  <c r="BT162" i="2" s="1"/>
  <c r="BT162" i="1"/>
  <c r="BV162" i="2" s="1"/>
  <c r="BW162" i="1"/>
  <c r="BY162" i="2" s="1"/>
  <c r="BX162" i="1"/>
  <c r="BZ162" i="2" s="1"/>
  <c r="BV162" i="1"/>
  <c r="BX162" i="2" s="1"/>
  <c r="BU162" i="1"/>
  <c r="BW162" i="2" s="1"/>
  <c r="BS162" i="1"/>
  <c r="BU162" i="2" s="1"/>
  <c r="CA162" i="1"/>
  <c r="CC162" i="2" s="1"/>
  <c r="CB162" i="1"/>
  <c r="CD162" i="2" s="1"/>
  <c r="L193" i="1"/>
  <c r="J113" i="3"/>
  <c r="AQ113" i="2" s="1"/>
  <c r="CA161" i="1"/>
  <c r="CC161" i="2" s="1"/>
  <c r="BT161" i="1"/>
  <c r="BV161" i="2" s="1"/>
  <c r="BV161" i="1"/>
  <c r="BX161" i="2" s="1"/>
  <c r="BX161" i="1"/>
  <c r="BZ161" i="2" s="1"/>
  <c r="BW161" i="1"/>
  <c r="BY161" i="2" s="1"/>
  <c r="BZ161" i="1"/>
  <c r="CB161" i="2" s="1"/>
  <c r="CC161" i="1"/>
  <c r="CE161" i="2" s="1"/>
  <c r="BR161" i="1"/>
  <c r="BT161" i="2" s="1"/>
  <c r="CB161" i="1"/>
  <c r="CD161" i="2" s="1"/>
  <c r="BY161" i="1"/>
  <c r="CA161" i="2" s="1"/>
  <c r="BS161" i="1"/>
  <c r="BU161" i="2" s="1"/>
  <c r="BU161" i="1"/>
  <c r="BW161" i="2" s="1"/>
  <c r="CA130" i="1"/>
  <c r="CC130" i="2" s="1"/>
  <c r="BW130" i="1"/>
  <c r="BY130" i="2" s="1"/>
  <c r="CC130" i="1"/>
  <c r="CE130" i="2" s="1"/>
  <c r="BT130" i="1"/>
  <c r="BV130" i="2" s="1"/>
  <c r="BX130" i="1"/>
  <c r="BZ130" i="2" s="1"/>
  <c r="CB130" i="1"/>
  <c r="CD130" i="2" s="1"/>
  <c r="BR130" i="1"/>
  <c r="BT130" i="2" s="1"/>
  <c r="BY130" i="1"/>
  <c r="CA130" i="2" s="1"/>
  <c r="BZ130" i="1"/>
  <c r="CB130" i="2" s="1"/>
  <c r="BS130" i="1"/>
  <c r="BU130" i="2" s="1"/>
  <c r="BU130" i="1"/>
  <c r="BW130" i="2" s="1"/>
  <c r="BV130" i="1"/>
  <c r="BX130" i="2" s="1"/>
  <c r="BZ117" i="1"/>
  <c r="CB117" i="2" s="1"/>
  <c r="BW117" i="1"/>
  <c r="BY117" i="2" s="1"/>
  <c r="BV117" i="1"/>
  <c r="BX117" i="2" s="1"/>
  <c r="CB117" i="1"/>
  <c r="CD117" i="2" s="1"/>
  <c r="BX117" i="1"/>
  <c r="BZ117" i="2" s="1"/>
  <c r="BR117" i="1"/>
  <c r="BT117" i="1"/>
  <c r="BV117" i="2" s="1"/>
  <c r="CC117" i="1"/>
  <c r="CE117" i="2" s="1"/>
  <c r="CA117" i="1"/>
  <c r="CC117" i="2" s="1"/>
  <c r="BU117" i="1"/>
  <c r="BW117" i="2" s="1"/>
  <c r="BY117" i="1"/>
  <c r="CA117" i="2" s="1"/>
  <c r="BS117" i="1"/>
  <c r="BU117" i="2" s="1"/>
  <c r="J116" i="3"/>
  <c r="AQ116" i="2" s="1"/>
  <c r="CA136" i="1"/>
  <c r="CC136" i="2" s="1"/>
  <c r="BR136" i="1"/>
  <c r="BT136" i="2" s="1"/>
  <c r="BS136" i="1"/>
  <c r="BU136" i="2" s="1"/>
  <c r="BZ136" i="1"/>
  <c r="CB136" i="2" s="1"/>
  <c r="CB136" i="1"/>
  <c r="CD136" i="2" s="1"/>
  <c r="BT136" i="1"/>
  <c r="BV136" i="2" s="1"/>
  <c r="BU136" i="1"/>
  <c r="BW136" i="2" s="1"/>
  <c r="BW136" i="1"/>
  <c r="BY136" i="2" s="1"/>
  <c r="CC136" i="1"/>
  <c r="CE136" i="2" s="1"/>
  <c r="BX136" i="1"/>
  <c r="BZ136" i="2" s="1"/>
  <c r="BY136" i="1"/>
  <c r="CA136" i="2" s="1"/>
  <c r="CB138" i="1"/>
  <c r="CD138" i="2" s="1"/>
  <c r="BZ138" i="1"/>
  <c r="CB138" i="2" s="1"/>
  <c r="CC138" i="1"/>
  <c r="CE138" i="2" s="1"/>
  <c r="BX138" i="1"/>
  <c r="BZ138" i="2" s="1"/>
  <c r="BY138" i="1"/>
  <c r="CA138" i="2" s="1"/>
  <c r="BW138" i="1"/>
  <c r="BY138" i="2" s="1"/>
  <c r="BS138" i="1"/>
  <c r="BU138" i="2" s="1"/>
  <c r="BT138" i="1"/>
  <c r="BV138" i="2" s="1"/>
  <c r="BR138" i="1"/>
  <c r="BU138" i="1"/>
  <c r="BW138" i="2" s="1"/>
  <c r="BX170" i="1"/>
  <c r="BZ170" i="2" s="1"/>
  <c r="BR170" i="1"/>
  <c r="BT170" i="2" s="1"/>
  <c r="BS170" i="1"/>
  <c r="BU170" i="2" s="1"/>
  <c r="CB170" i="1"/>
  <c r="CD170" i="2" s="1"/>
  <c r="CA170" i="1"/>
  <c r="CC170" i="2" s="1"/>
  <c r="BW170" i="1"/>
  <c r="BY170" i="2" s="1"/>
  <c r="BT170" i="1"/>
  <c r="BV170" i="2" s="1"/>
  <c r="CC170" i="1"/>
  <c r="CE170" i="2" s="1"/>
  <c r="BU170" i="1"/>
  <c r="BW170" i="2" s="1"/>
  <c r="CB131" i="1"/>
  <c r="CD131" i="2" s="1"/>
  <c r="BY170" i="1"/>
  <c r="CA170" i="2" s="1"/>
  <c r="CB157" i="1"/>
  <c r="CD157" i="2" s="1"/>
  <c r="BX157" i="1"/>
  <c r="BZ157" i="2" s="1"/>
  <c r="BU157" i="1"/>
  <c r="BW157" i="2" s="1"/>
  <c r="BR157" i="1"/>
  <c r="BT157" i="2" s="1"/>
  <c r="BS157" i="1"/>
  <c r="BU157" i="2" s="1"/>
  <c r="BV157" i="1"/>
  <c r="BX157" i="2" s="1"/>
  <c r="CC157" i="1"/>
  <c r="CE157" i="2" s="1"/>
  <c r="BR156" i="1"/>
  <c r="BT156" i="2" s="1"/>
  <c r="CA156" i="1"/>
  <c r="CC156" i="2" s="1"/>
  <c r="BS156" i="1"/>
  <c r="BU156" i="2" s="1"/>
  <c r="BT156" i="1"/>
  <c r="BV156" i="2" s="1"/>
  <c r="BV156" i="1"/>
  <c r="BX156" i="2" s="1"/>
  <c r="CC156" i="1"/>
  <c r="CE156" i="2" s="1"/>
  <c r="CB156" i="1"/>
  <c r="CD156" i="2" s="1"/>
  <c r="BX177" i="1"/>
  <c r="BZ177" i="2" s="1"/>
  <c r="BS177" i="1"/>
  <c r="BU177" i="2" s="1"/>
  <c r="BZ177" i="1"/>
  <c r="CB177" i="2" s="1"/>
  <c r="BU177" i="1"/>
  <c r="BW177" i="2" s="1"/>
  <c r="CA177" i="1"/>
  <c r="CC177" i="2" s="1"/>
  <c r="BT177" i="1"/>
  <c r="BV177" i="2" s="1"/>
  <c r="BW177" i="1"/>
  <c r="BY177" i="2" s="1"/>
  <c r="BV177" i="1"/>
  <c r="BX177" i="2" s="1"/>
  <c r="CC187" i="1"/>
  <c r="CE187" i="2" s="1"/>
  <c r="BS187" i="1"/>
  <c r="BU187" i="2" s="1"/>
  <c r="BW187" i="1"/>
  <c r="BY187" i="2" s="1"/>
  <c r="BV187" i="1"/>
  <c r="BX187" i="2" s="1"/>
  <c r="BY187" i="1"/>
  <c r="CA187" i="2" s="1"/>
  <c r="CA187" i="1"/>
  <c r="CC187" i="2" s="1"/>
  <c r="CB187" i="1"/>
  <c r="CD187" i="2" s="1"/>
  <c r="BT187" i="1"/>
  <c r="BV187" i="2" s="1"/>
  <c r="BZ187" i="1"/>
  <c r="CB187" i="2" s="1"/>
  <c r="CB114" i="1"/>
  <c r="CD114" i="2" s="1"/>
  <c r="BV114" i="1"/>
  <c r="BX114" i="2" s="1"/>
  <c r="BY114" i="1"/>
  <c r="CA114" i="2" s="1"/>
  <c r="BX114" i="1"/>
  <c r="BZ114" i="2" s="1"/>
  <c r="BS114" i="1"/>
  <c r="BU114" i="2" s="1"/>
  <c r="CC114" i="1"/>
  <c r="CE114" i="2" s="1"/>
  <c r="BW114" i="1"/>
  <c r="BY114" i="2" s="1"/>
  <c r="CA114" i="1"/>
  <c r="CC114" i="2" s="1"/>
  <c r="BU114" i="1"/>
  <c r="BW114" i="2" s="1"/>
  <c r="BT114" i="1"/>
  <c r="BV114" i="2" s="1"/>
  <c r="BR114" i="1"/>
  <c r="BZ114" i="1"/>
  <c r="CB114" i="2" s="1"/>
  <c r="BV167" i="1"/>
  <c r="BX167" i="2" s="1"/>
  <c r="BZ167" i="1"/>
  <c r="CB167" i="2" s="1"/>
  <c r="CB167" i="1"/>
  <c r="CD167" i="2" s="1"/>
  <c r="BR167" i="1"/>
  <c r="BT167" i="2" s="1"/>
  <c r="CA167" i="1"/>
  <c r="CC167" i="2" s="1"/>
  <c r="BT167" i="1"/>
  <c r="BV167" i="2" s="1"/>
  <c r="CC167" i="1"/>
  <c r="CE167" i="2" s="1"/>
  <c r="BW167" i="1"/>
  <c r="BY167" i="2" s="1"/>
  <c r="BX167" i="1"/>
  <c r="BZ167" i="2" s="1"/>
  <c r="BU167" i="1"/>
  <c r="BW167" i="2" s="1"/>
  <c r="BS167" i="1"/>
  <c r="BU167" i="2" s="1"/>
  <c r="CC179" i="1"/>
  <c r="CE179" i="2" s="1"/>
  <c r="BT179" i="1"/>
  <c r="BV179" i="2" s="1"/>
  <c r="BS179" i="1"/>
  <c r="BU179" i="2" s="1"/>
  <c r="BV179" i="1"/>
  <c r="BX179" i="2" s="1"/>
  <c r="BY179" i="1"/>
  <c r="CA179" i="2" s="1"/>
  <c r="BZ179" i="1"/>
  <c r="CB179" i="2" s="1"/>
  <c r="CB179" i="1"/>
  <c r="CD179" i="2" s="1"/>
  <c r="BW179" i="1"/>
  <c r="BY179" i="2" s="1"/>
  <c r="BZ163" i="1"/>
  <c r="CB163" i="2" s="1"/>
  <c r="CB163" i="1"/>
  <c r="CD163" i="2" s="1"/>
  <c r="BT163" i="1"/>
  <c r="BV163" i="2" s="1"/>
  <c r="CC163" i="1"/>
  <c r="CE163" i="2" s="1"/>
  <c r="BS163" i="1"/>
  <c r="BU163" i="2" s="1"/>
  <c r="BR163" i="1"/>
  <c r="BT163" i="2" s="1"/>
  <c r="CA163" i="1"/>
  <c r="CC163" i="2" s="1"/>
  <c r="BX163" i="1"/>
  <c r="BZ163" i="2" s="1"/>
  <c r="CB153" i="1"/>
  <c r="CD153" i="2" s="1"/>
  <c r="BV153" i="1"/>
  <c r="BX153" i="2" s="1"/>
  <c r="CA153" i="1"/>
  <c r="CC153" i="2" s="1"/>
  <c r="BY153" i="1"/>
  <c r="CA153" i="2" s="1"/>
  <c r="BS153" i="1"/>
  <c r="BU153" i="2" s="1"/>
  <c r="BT153" i="1"/>
  <c r="BV153" i="2" s="1"/>
  <c r="CC153" i="1"/>
  <c r="CE153" i="2" s="1"/>
  <c r="BZ153" i="1"/>
  <c r="CB153" i="2" s="1"/>
  <c r="BX131" i="1"/>
  <c r="BZ131" i="2" s="1"/>
  <c r="BS176" i="1"/>
  <c r="BU176" i="2" s="1"/>
  <c r="BT134" i="1"/>
  <c r="BV134" i="2" s="1"/>
  <c r="BV138" i="1"/>
  <c r="BX138" i="2" s="1"/>
  <c r="BV163" i="1"/>
  <c r="BX163" i="2" s="1"/>
  <c r="BW135" i="1"/>
  <c r="BY135" i="2" s="1"/>
  <c r="CC135" i="1"/>
  <c r="CE135" i="2" s="1"/>
  <c r="BU135" i="1"/>
  <c r="BW135" i="2" s="1"/>
  <c r="BT135" i="1"/>
  <c r="BV135" i="2" s="1"/>
  <c r="CA135" i="1"/>
  <c r="CC135" i="2" s="1"/>
  <c r="BX135" i="1"/>
  <c r="BZ135" i="2" s="1"/>
  <c r="BS135" i="1"/>
  <c r="BU135" i="2" s="1"/>
  <c r="BY135" i="1"/>
  <c r="CA135" i="2" s="1"/>
  <c r="BV135" i="1"/>
  <c r="BX135" i="2" s="1"/>
  <c r="BZ135" i="1"/>
  <c r="CB135" i="2" s="1"/>
  <c r="BZ159" i="1"/>
  <c r="CB159" i="2" s="1"/>
  <c r="CB159" i="1"/>
  <c r="CD159" i="2" s="1"/>
  <c r="CC159" i="1"/>
  <c r="CE159" i="2" s="1"/>
  <c r="BU159" i="1"/>
  <c r="BW159" i="2" s="1"/>
  <c r="BY159" i="1"/>
  <c r="CA159" i="2" s="1"/>
  <c r="CA159" i="1"/>
  <c r="CC159" i="2" s="1"/>
  <c r="BS159" i="1"/>
  <c r="BU159" i="2" s="1"/>
  <c r="BW159" i="1"/>
  <c r="BY159" i="2" s="1"/>
  <c r="CB151" i="1"/>
  <c r="CD151" i="2" s="1"/>
  <c r="BW151" i="1"/>
  <c r="BY151" i="2" s="1"/>
  <c r="BS151" i="1"/>
  <c r="BU151" i="2" s="1"/>
  <c r="BU151" i="1"/>
  <c r="BW151" i="2" s="1"/>
  <c r="BT151" i="1"/>
  <c r="BV151" i="2" s="1"/>
  <c r="BX151" i="1"/>
  <c r="BZ151" i="2" s="1"/>
  <c r="CC151" i="1"/>
  <c r="CE151" i="2" s="1"/>
  <c r="CA151" i="1"/>
  <c r="CC151" i="2" s="1"/>
  <c r="BV151" i="1"/>
  <c r="BX151" i="2" s="1"/>
  <c r="CA113" i="1"/>
  <c r="BV176" i="1"/>
  <c r="BX176" i="2" s="1"/>
  <c r="CC125" i="1"/>
  <c r="CE125" i="2" s="1"/>
  <c r="BZ125" i="1"/>
  <c r="CB125" i="2" s="1"/>
  <c r="BV125" i="1"/>
  <c r="BX125" i="2" s="1"/>
  <c r="BW125" i="1"/>
  <c r="BY125" i="2" s="1"/>
  <c r="BS125" i="1"/>
  <c r="BU125" i="2" s="1"/>
  <c r="CA125" i="1"/>
  <c r="CC125" i="2" s="1"/>
  <c r="BX125" i="1"/>
  <c r="BZ125" i="2" s="1"/>
  <c r="BT125" i="1"/>
  <c r="BV125" i="2" s="1"/>
  <c r="CB125" i="1"/>
  <c r="CD125" i="2" s="1"/>
  <c r="BY164" i="1"/>
  <c r="CA164" i="2" s="1"/>
  <c r="CA164" i="1"/>
  <c r="CC164" i="2" s="1"/>
  <c r="BX164" i="1"/>
  <c r="BZ164" i="2" s="1"/>
  <c r="BS164" i="1"/>
  <c r="BU164" i="2" s="1"/>
  <c r="BU164" i="1"/>
  <c r="BW164" i="2" s="1"/>
  <c r="BV164" i="1"/>
  <c r="BX164" i="2" s="1"/>
  <c r="CC164" i="1"/>
  <c r="CE164" i="2" s="1"/>
  <c r="BT164" i="1"/>
  <c r="BV164" i="2" s="1"/>
  <c r="BU169" i="1"/>
  <c r="BW169" i="2" s="1"/>
  <c r="BV159" i="1"/>
  <c r="BX159" i="2" s="1"/>
  <c r="BW141" i="1"/>
  <c r="BY141" i="2" s="1"/>
  <c r="BZ141" i="1"/>
  <c r="CB141" i="2" s="1"/>
  <c r="BY141" i="1"/>
  <c r="CA141" i="2" s="1"/>
  <c r="BX141" i="1"/>
  <c r="BZ141" i="2" s="1"/>
  <c r="CC141" i="1"/>
  <c r="CE141" i="2" s="1"/>
  <c r="BV141" i="1"/>
  <c r="BX141" i="2" s="1"/>
  <c r="BU141" i="1"/>
  <c r="BW141" i="2" s="1"/>
  <c r="CB141" i="1"/>
  <c r="CD141" i="2" s="1"/>
  <c r="BR141" i="1"/>
  <c r="BT141" i="2" s="1"/>
  <c r="BY115" i="1"/>
  <c r="CA115" i="2" s="1"/>
  <c r="BW113" i="1"/>
  <c r="CC188" i="1"/>
  <c r="CE188" i="2" s="1"/>
  <c r="BS188" i="1"/>
  <c r="BU188" i="2" s="1"/>
  <c r="CB188" i="1"/>
  <c r="CD188" i="2" s="1"/>
  <c r="BX188" i="1"/>
  <c r="BZ188" i="2" s="1"/>
  <c r="BZ188" i="1"/>
  <c r="CB188" i="2" s="1"/>
  <c r="BV188" i="1"/>
  <c r="BX188" i="2" s="1"/>
  <c r="BR188" i="1"/>
  <c r="BT188" i="2" s="1"/>
  <c r="CA188" i="1"/>
  <c r="CC188" i="2" s="1"/>
  <c r="BT188" i="1"/>
  <c r="BV188" i="2" s="1"/>
  <c r="BU188" i="1"/>
  <c r="BW188" i="2" s="1"/>
  <c r="BY188" i="1"/>
  <c r="CA188" i="2" s="1"/>
  <c r="BV165" i="1"/>
  <c r="BX165" i="2" s="1"/>
  <c r="CA147" i="1"/>
  <c r="CC147" i="2" s="1"/>
  <c r="BR147" i="1"/>
  <c r="BW147" i="1"/>
  <c r="BY147" i="2" s="1"/>
  <c r="CB147" i="1"/>
  <c r="CD147" i="2" s="1"/>
  <c r="BV147" i="1"/>
  <c r="BX147" i="2" s="1"/>
  <c r="BU147" i="1"/>
  <c r="BW147" i="2" s="1"/>
  <c r="CC147" i="1"/>
  <c r="CE147" i="2" s="1"/>
  <c r="BX147" i="1"/>
  <c r="BZ147" i="2" s="1"/>
  <c r="BT147" i="1"/>
  <c r="BV147" i="2" s="1"/>
  <c r="BS147" i="1"/>
  <c r="BU147" i="2" s="1"/>
  <c r="BZ147" i="1"/>
  <c r="CB147" i="2" s="1"/>
  <c r="CB120" i="1"/>
  <c r="CD120" i="2" s="1"/>
  <c r="BW120" i="1"/>
  <c r="BY120" i="2" s="1"/>
  <c r="CA120" i="1"/>
  <c r="CC120" i="2" s="1"/>
  <c r="BR120" i="1"/>
  <c r="BZ120" i="1"/>
  <c r="CB120" i="2" s="1"/>
  <c r="CC120" i="1"/>
  <c r="CE120" i="2" s="1"/>
  <c r="BU120" i="1"/>
  <c r="BW120" i="2" s="1"/>
  <c r="BT120" i="1"/>
  <c r="BV120" i="2" s="1"/>
  <c r="BV120" i="1"/>
  <c r="BX120" i="2" s="1"/>
  <c r="BX120" i="1"/>
  <c r="BZ120" i="2" s="1"/>
  <c r="BV113" i="1"/>
  <c r="CB164" i="1"/>
  <c r="CD164" i="2" s="1"/>
  <c r="CA174" i="1"/>
  <c r="CC174" i="2" s="1"/>
  <c r="CB174" i="1"/>
  <c r="CD174" i="2" s="1"/>
  <c r="BX174" i="1"/>
  <c r="BZ174" i="2" s="1"/>
  <c r="BW174" i="1"/>
  <c r="BY174" i="2" s="1"/>
  <c r="BT174" i="1"/>
  <c r="BV174" i="2" s="1"/>
  <c r="BZ174" i="1"/>
  <c r="CB174" i="2" s="1"/>
  <c r="BS174" i="1"/>
  <c r="BU174" i="2" s="1"/>
  <c r="CC174" i="1"/>
  <c r="CE174" i="2" s="1"/>
  <c r="BU174" i="1"/>
  <c r="BW174" i="2" s="1"/>
  <c r="BY174" i="1"/>
  <c r="CA174" i="2" s="1"/>
  <c r="BR174" i="1"/>
  <c r="BW164" i="1"/>
  <c r="BY164" i="2" s="1"/>
  <c r="BW157" i="1"/>
  <c r="BY157" i="2" s="1"/>
  <c r="CA176" i="1"/>
  <c r="CC176" i="2" s="1"/>
  <c r="BR187" i="1"/>
  <c r="BT187" i="2" s="1"/>
  <c r="BZ173" i="1"/>
  <c r="CB173" i="2" s="1"/>
  <c r="BU187" i="1"/>
  <c r="BW187" i="2" s="1"/>
  <c r="BU156" i="1"/>
  <c r="BW156" i="2" s="1"/>
  <c r="BR115" i="1"/>
  <c r="BT115" i="2" s="1"/>
  <c r="BR164" i="1"/>
  <c r="BS120" i="1"/>
  <c r="BU120" i="2" s="1"/>
  <c r="BV174" i="1"/>
  <c r="BX174" i="2" s="1"/>
  <c r="BU153" i="1"/>
  <c r="BW153" i="2" s="1"/>
  <c r="BZ156" i="1"/>
  <c r="CB156" i="2" s="1"/>
  <c r="BY125" i="1"/>
  <c r="CA125" i="2" s="1"/>
  <c r="BZ168" i="1"/>
  <c r="CB168" i="2" s="1"/>
  <c r="BY168" i="1"/>
  <c r="CA168" i="2" s="1"/>
  <c r="CC168" i="1"/>
  <c r="CE168" i="2" s="1"/>
  <c r="BT168" i="1"/>
  <c r="BV168" i="2" s="1"/>
  <c r="BS168" i="1"/>
  <c r="BU168" i="2" s="1"/>
  <c r="CB168" i="1"/>
  <c r="CD168" i="2" s="1"/>
  <c r="CA168" i="1"/>
  <c r="CC168" i="2" s="1"/>
  <c r="BX168" i="1"/>
  <c r="BZ168" i="2" s="1"/>
  <c r="BV168" i="1"/>
  <c r="BX168" i="2" s="1"/>
  <c r="CC139" i="1"/>
  <c r="CE139" i="2" s="1"/>
  <c r="BY139" i="1"/>
  <c r="CA139" i="2" s="1"/>
  <c r="BS139" i="1"/>
  <c r="BU139" i="2" s="1"/>
  <c r="CA139" i="1"/>
  <c r="CC139" i="2" s="1"/>
  <c r="BU139" i="1"/>
  <c r="BW139" i="2" s="1"/>
  <c r="CB139" i="1"/>
  <c r="CD139" i="2" s="1"/>
  <c r="BT139" i="1"/>
  <c r="BV139" i="2" s="1"/>
  <c r="BV139" i="1"/>
  <c r="BX139" i="2" s="1"/>
  <c r="CA123" i="1"/>
  <c r="CC123" i="2" s="1"/>
  <c r="CC123" i="1"/>
  <c r="CE123" i="2" s="1"/>
  <c r="BZ123" i="1"/>
  <c r="CB123" i="2" s="1"/>
  <c r="BS123" i="1"/>
  <c r="BU123" i="2" s="1"/>
  <c r="BT123" i="1"/>
  <c r="BV123" i="2" s="1"/>
  <c r="BX123" i="1"/>
  <c r="BZ123" i="2" s="1"/>
  <c r="BU123" i="1"/>
  <c r="BW123" i="2" s="1"/>
  <c r="BW123" i="1"/>
  <c r="BY123" i="2" s="1"/>
  <c r="BY123" i="1"/>
  <c r="CA123" i="2" s="1"/>
  <c r="CC131" i="1"/>
  <c r="CE131" i="2" s="1"/>
  <c r="CA131" i="1"/>
  <c r="CC131" i="2" s="1"/>
  <c r="BZ131" i="1"/>
  <c r="CB131" i="2" s="1"/>
  <c r="BS131" i="1"/>
  <c r="BU131" i="2" s="1"/>
  <c r="BW131" i="1"/>
  <c r="BY131" i="2" s="1"/>
  <c r="BU131" i="1"/>
  <c r="BW131" i="2" s="1"/>
  <c r="BT131" i="1"/>
  <c r="BV131" i="2" s="1"/>
  <c r="BR131" i="1"/>
  <c r="BT131" i="2" s="1"/>
  <c r="BZ189" i="1"/>
  <c r="CB189" i="2" s="1"/>
  <c r="CB189" i="1"/>
  <c r="CD189" i="2" s="1"/>
  <c r="CC189" i="1"/>
  <c r="CE189" i="2" s="1"/>
  <c r="BV189" i="1"/>
  <c r="BX189" i="2" s="1"/>
  <c r="BW189" i="1"/>
  <c r="BY189" i="2" s="1"/>
  <c r="BX189" i="1"/>
  <c r="BZ189" i="2" s="1"/>
  <c r="BT189" i="1"/>
  <c r="BV189" i="2" s="1"/>
  <c r="CA189" i="1"/>
  <c r="CC189" i="2" s="1"/>
  <c r="BY189" i="1"/>
  <c r="CA189" i="2" s="1"/>
  <c r="BY176" i="1"/>
  <c r="CA176" i="2" s="1"/>
  <c r="BR176" i="1"/>
  <c r="CC176" i="1"/>
  <c r="CE176" i="2" s="1"/>
  <c r="BT176" i="1"/>
  <c r="BV176" i="2" s="1"/>
  <c r="CB176" i="1"/>
  <c r="CD176" i="2" s="1"/>
  <c r="BZ176" i="1"/>
  <c r="CB176" i="2" s="1"/>
  <c r="BX176" i="1"/>
  <c r="BZ176" i="2" s="1"/>
  <c r="BZ119" i="1"/>
  <c r="CB119" i="2" s="1"/>
  <c r="CC119" i="1"/>
  <c r="CE119" i="2" s="1"/>
  <c r="BV119" i="1"/>
  <c r="BX119" i="2" s="1"/>
  <c r="CA119" i="1"/>
  <c r="CC119" i="2" s="1"/>
  <c r="CB119" i="1"/>
  <c r="CD119" i="2" s="1"/>
  <c r="BU119" i="1"/>
  <c r="BW119" i="2" s="1"/>
  <c r="BW119" i="1"/>
  <c r="BY119" i="2" s="1"/>
  <c r="BT119" i="1"/>
  <c r="BV119" i="2" s="1"/>
  <c r="BY119" i="1"/>
  <c r="CA119" i="2" s="1"/>
  <c r="BR119" i="1"/>
  <c r="BT119" i="2" s="1"/>
  <c r="BV173" i="1"/>
  <c r="BX173" i="2" s="1"/>
  <c r="BS173" i="1"/>
  <c r="BU173" i="2" s="1"/>
  <c r="CB173" i="1"/>
  <c r="CD173" i="2" s="1"/>
  <c r="BR173" i="1"/>
  <c r="BT173" i="1"/>
  <c r="BV173" i="2" s="1"/>
  <c r="CA126" i="1"/>
  <c r="CC126" i="2" s="1"/>
  <c r="BW126" i="1"/>
  <c r="BY126" i="2" s="1"/>
  <c r="BY126" i="1"/>
  <c r="CA126" i="2" s="1"/>
  <c r="BX126" i="1"/>
  <c r="BZ126" i="2" s="1"/>
  <c r="CC126" i="1"/>
  <c r="CE126" i="2" s="1"/>
  <c r="BZ126" i="1"/>
  <c r="CB126" i="2" s="1"/>
  <c r="BR126" i="1"/>
  <c r="BT126" i="2" s="1"/>
  <c r="BT126" i="1"/>
  <c r="BV126" i="2" s="1"/>
  <c r="BV126" i="1"/>
  <c r="BX126" i="2" s="1"/>
  <c r="CB126" i="1"/>
  <c r="CD126" i="2" s="1"/>
  <c r="BS126" i="1"/>
  <c r="BU126" i="2" s="1"/>
  <c r="BS182" i="1"/>
  <c r="BU182" i="2" s="1"/>
  <c r="CC182" i="1"/>
  <c r="CE182" i="2" s="1"/>
  <c r="BT182" i="1"/>
  <c r="BV182" i="2" s="1"/>
  <c r="BZ182" i="1"/>
  <c r="CB182" i="2" s="1"/>
  <c r="BY182" i="1"/>
  <c r="CA182" i="2" s="1"/>
  <c r="BV182" i="1"/>
  <c r="BX182" i="2" s="1"/>
  <c r="CB182" i="1"/>
  <c r="CD182" i="2" s="1"/>
  <c r="CA182" i="1"/>
  <c r="CC182" i="2" s="1"/>
  <c r="BR182" i="1"/>
  <c r="BT182" i="2" s="1"/>
  <c r="BW182" i="1"/>
  <c r="BY182" i="2" s="1"/>
  <c r="BU182" i="1"/>
  <c r="BW182" i="2" s="1"/>
  <c r="BZ134" i="1"/>
  <c r="CB134" i="2" s="1"/>
  <c r="BV134" i="1"/>
  <c r="BX134" i="2" s="1"/>
  <c r="BS134" i="1"/>
  <c r="BU134" i="2" s="1"/>
  <c r="CC134" i="1"/>
  <c r="CE134" i="2" s="1"/>
  <c r="CA134" i="1"/>
  <c r="CC134" i="2" s="1"/>
  <c r="BR134" i="1"/>
  <c r="BT134" i="2" s="1"/>
  <c r="BW134" i="1"/>
  <c r="BY134" i="2" s="1"/>
  <c r="BY134" i="1"/>
  <c r="CA134" i="2" s="1"/>
  <c r="CB134" i="1"/>
  <c r="CD134" i="2" s="1"/>
  <c r="BX122" i="1"/>
  <c r="BZ122" i="2" s="1"/>
  <c r="CC122" i="1"/>
  <c r="CE122" i="2" s="1"/>
  <c r="BU122" i="1"/>
  <c r="BW122" i="2" s="1"/>
  <c r="BW122" i="1"/>
  <c r="BY122" i="2" s="1"/>
  <c r="CB122" i="1"/>
  <c r="CD122" i="2" s="1"/>
  <c r="BV122" i="1"/>
  <c r="BX122" i="2" s="1"/>
  <c r="BR122" i="1"/>
  <c r="BT122" i="2" s="1"/>
  <c r="BS122" i="1"/>
  <c r="BU122" i="2" s="1"/>
  <c r="BY122" i="1"/>
  <c r="CA122" i="2" s="1"/>
  <c r="CA122" i="1"/>
  <c r="CC122" i="2" s="1"/>
  <c r="BT122" i="1"/>
  <c r="BV122" i="2" s="1"/>
  <c r="BX113" i="1"/>
  <c r="BU113" i="1"/>
  <c r="BT113" i="1"/>
  <c r="BS113" i="1"/>
  <c r="BZ113" i="1"/>
  <c r="M153" i="1"/>
  <c r="BZ169" i="1"/>
  <c r="CB169" i="2" s="1"/>
  <c r="CC169" i="1"/>
  <c r="CE169" i="2" s="1"/>
  <c r="BS169" i="1"/>
  <c r="BU169" i="2" s="1"/>
  <c r="BT169" i="1"/>
  <c r="BV169" i="2" s="1"/>
  <c r="BV169" i="1"/>
  <c r="BX169" i="2" s="1"/>
  <c r="BX169" i="1"/>
  <c r="BZ169" i="2" s="1"/>
  <c r="CB169" i="1"/>
  <c r="CD169" i="2" s="1"/>
  <c r="BY169" i="1"/>
  <c r="CA169" i="2" s="1"/>
  <c r="BR169" i="1"/>
  <c r="BT169" i="2" s="1"/>
  <c r="BV136" i="1"/>
  <c r="BX136" i="2" s="1"/>
  <c r="CB115" i="1"/>
  <c r="CD115" i="2" s="1"/>
  <c r="CC115" i="1"/>
  <c r="CE115" i="2" s="1"/>
  <c r="BX115" i="1"/>
  <c r="BZ115" i="2" s="1"/>
  <c r="BS115" i="1"/>
  <c r="BU115" i="2" s="1"/>
  <c r="BW115" i="1"/>
  <c r="BY115" i="2" s="1"/>
  <c r="BZ115" i="1"/>
  <c r="CB115" i="2" s="1"/>
  <c r="BU115" i="1"/>
  <c r="BW115" i="2" s="1"/>
  <c r="CA115" i="1"/>
  <c r="CC115" i="2" s="1"/>
  <c r="BT115" i="1"/>
  <c r="BV115" i="2" s="1"/>
  <c r="BU168" i="1"/>
  <c r="BW168" i="2" s="1"/>
  <c r="BX139" i="1"/>
  <c r="BZ139" i="2" s="1"/>
  <c r="BW178" i="1"/>
  <c r="BY178" i="2" s="1"/>
  <c r="BX178" i="1"/>
  <c r="BZ178" i="2" s="1"/>
  <c r="BU178" i="1"/>
  <c r="BW178" i="2" s="1"/>
  <c r="BR178" i="1"/>
  <c r="CB178" i="1"/>
  <c r="CD178" i="2" s="1"/>
  <c r="BY178" i="1"/>
  <c r="CA178" i="2" s="1"/>
  <c r="BS178" i="1"/>
  <c r="BU178" i="2" s="1"/>
  <c r="BT178" i="1"/>
  <c r="BV178" i="2" s="1"/>
  <c r="BV178" i="1"/>
  <c r="BX178" i="2" s="1"/>
  <c r="CA178" i="1"/>
  <c r="CC178" i="2" s="1"/>
  <c r="CC178" i="1"/>
  <c r="CE178" i="2" s="1"/>
  <c r="BZ178" i="1"/>
  <c r="CB178" i="2" s="1"/>
  <c r="BS165" i="1"/>
  <c r="BU165" i="2" s="1"/>
  <c r="CA165" i="1"/>
  <c r="CC165" i="2" s="1"/>
  <c r="BW165" i="1"/>
  <c r="BY165" i="2" s="1"/>
  <c r="BX165" i="1"/>
  <c r="BZ165" i="2" s="1"/>
  <c r="CC165" i="1"/>
  <c r="CE165" i="2" s="1"/>
  <c r="BU165" i="1"/>
  <c r="BW165" i="2" s="1"/>
  <c r="BY165" i="1"/>
  <c r="CA165" i="2" s="1"/>
  <c r="BT165" i="1"/>
  <c r="BV165" i="2" s="1"/>
  <c r="BR165" i="1"/>
  <c r="BZ165" i="1"/>
  <c r="CB165" i="2" s="1"/>
  <c r="CB165" i="1"/>
  <c r="CD165" i="2" s="1"/>
  <c r="BY177" i="1"/>
  <c r="CA177" i="2" s="1"/>
  <c r="BY156" i="1"/>
  <c r="CA156" i="2" s="1"/>
  <c r="BV123" i="1"/>
  <c r="BX123" i="2" s="1"/>
  <c r="CC177" i="1"/>
  <c r="CE177" i="2" s="1"/>
  <c r="BY131" i="1"/>
  <c r="CA131" i="2" s="1"/>
  <c r="CA143" i="1"/>
  <c r="CC143" i="2" s="1"/>
  <c r="CC143" i="1"/>
  <c r="CE143" i="2" s="1"/>
  <c r="CB143" i="1"/>
  <c r="CD143" i="2" s="1"/>
  <c r="BX143" i="1"/>
  <c r="BZ143" i="2" s="1"/>
  <c r="BT143" i="1"/>
  <c r="BV143" i="2" s="1"/>
  <c r="BU143" i="1"/>
  <c r="BW143" i="2" s="1"/>
  <c r="BW143" i="1"/>
  <c r="BY143" i="2" s="1"/>
  <c r="BR143" i="1"/>
  <c r="BY143" i="1"/>
  <c r="CA143" i="2" s="1"/>
  <c r="BZ143" i="1"/>
  <c r="CB143" i="2" s="1"/>
  <c r="BS143" i="1"/>
  <c r="BU143" i="2" s="1"/>
  <c r="BV143" i="1"/>
  <c r="BX143" i="2" s="1"/>
  <c r="CC186" i="1"/>
  <c r="CE186" i="2" s="1"/>
  <c r="BU186" i="1"/>
  <c r="BW186" i="2" s="1"/>
  <c r="BX186" i="1"/>
  <c r="BZ186" i="2" s="1"/>
  <c r="CB186" i="1"/>
  <c r="CD186" i="2" s="1"/>
  <c r="BT186" i="1"/>
  <c r="BV186" i="2" s="1"/>
  <c r="BZ186" i="1"/>
  <c r="CB186" i="2" s="1"/>
  <c r="BS186" i="1"/>
  <c r="BU186" i="2" s="1"/>
  <c r="CA186" i="1"/>
  <c r="CC186" i="2" s="1"/>
  <c r="BR186" i="1"/>
  <c r="BT186" i="2" s="1"/>
  <c r="BW186" i="1"/>
  <c r="BY186" i="2" s="1"/>
  <c r="BV186" i="1"/>
  <c r="BX186" i="2" s="1"/>
  <c r="BV115" i="1"/>
  <c r="BX115" i="2" s="1"/>
  <c r="BX153" i="1"/>
  <c r="BZ153" i="2" s="1"/>
  <c r="BX144" i="1"/>
  <c r="BZ144" i="2" s="1"/>
  <c r="CA144" i="1"/>
  <c r="CC144" i="2" s="1"/>
  <c r="BZ144" i="1"/>
  <c r="CB144" i="2" s="1"/>
  <c r="CB144" i="1"/>
  <c r="CD144" i="2" s="1"/>
  <c r="BY144" i="1"/>
  <c r="CA144" i="2" s="1"/>
  <c r="BT144" i="1"/>
  <c r="BV144" i="2" s="1"/>
  <c r="BW144" i="1"/>
  <c r="BY144" i="2" s="1"/>
  <c r="BV144" i="1"/>
  <c r="BX144" i="2" s="1"/>
  <c r="BS144" i="1"/>
  <c r="BU144" i="2" s="1"/>
  <c r="BU144" i="1"/>
  <c r="BW144" i="2" s="1"/>
  <c r="CC144" i="1"/>
  <c r="CE144" i="2" s="1"/>
  <c r="CA138" i="1"/>
  <c r="CC138" i="2" s="1"/>
  <c r="CB113" i="1"/>
  <c r="BV170" i="1"/>
  <c r="BX170" i="2" s="1"/>
  <c r="BX173" i="1"/>
  <c r="BZ173" i="2" s="1"/>
  <c r="BR150" i="1"/>
  <c r="BT150" i="2" s="1"/>
  <c r="BT150" i="1"/>
  <c r="BV150" i="2" s="1"/>
  <c r="BW150" i="1"/>
  <c r="BY150" i="2" s="1"/>
  <c r="BZ150" i="1"/>
  <c r="CB150" i="2" s="1"/>
  <c r="CB150" i="1"/>
  <c r="CD150" i="2" s="1"/>
  <c r="BS150" i="1"/>
  <c r="BU150" i="2" s="1"/>
  <c r="BY150" i="1"/>
  <c r="CA150" i="2" s="1"/>
  <c r="BX150" i="1"/>
  <c r="BZ150" i="2" s="1"/>
  <c r="CC150" i="1"/>
  <c r="CE150" i="2" s="1"/>
  <c r="BV150" i="1"/>
  <c r="BX150" i="2" s="1"/>
  <c r="BR189" i="1"/>
  <c r="BT189" i="2" s="1"/>
  <c r="BZ170" i="1"/>
  <c r="CB170" i="2" s="1"/>
  <c r="BY127" i="1"/>
  <c r="CA127" i="2" s="1"/>
  <c r="BR127" i="1"/>
  <c r="BT127" i="2" s="1"/>
  <c r="CA127" i="1"/>
  <c r="CC127" i="2" s="1"/>
  <c r="CC127" i="1"/>
  <c r="CE127" i="2" s="1"/>
  <c r="BX127" i="1"/>
  <c r="BZ127" i="2" s="1"/>
  <c r="BU127" i="1"/>
  <c r="BW127" i="2" s="1"/>
  <c r="BT127" i="1"/>
  <c r="BV127" i="2" s="1"/>
  <c r="BZ127" i="1"/>
  <c r="CB127" i="2" s="1"/>
  <c r="BV127" i="1"/>
  <c r="BX127" i="2" s="1"/>
  <c r="BS127" i="1"/>
  <c r="BU127" i="2" s="1"/>
  <c r="BW139" i="1"/>
  <c r="BY139" i="2" s="1"/>
  <c r="BZ164" i="1"/>
  <c r="CB164" i="2" s="1"/>
  <c r="CC183" i="1"/>
  <c r="CE183" i="2" s="1"/>
  <c r="CA183" i="1"/>
  <c r="CC183" i="2" s="1"/>
  <c r="BZ183" i="1"/>
  <c r="CB183" i="2" s="1"/>
  <c r="BU183" i="1"/>
  <c r="BW183" i="2" s="1"/>
  <c r="BR183" i="1"/>
  <c r="BT183" i="2" s="1"/>
  <c r="BV183" i="1"/>
  <c r="BX183" i="2" s="1"/>
  <c r="CB183" i="1"/>
  <c r="CD183" i="2" s="1"/>
  <c r="BS183" i="1"/>
  <c r="BU183" i="2" s="1"/>
  <c r="BW183" i="1"/>
  <c r="BY183" i="2" s="1"/>
  <c r="BX183" i="1"/>
  <c r="BZ183" i="2" s="1"/>
  <c r="BY183" i="1"/>
  <c r="CA183" i="2" s="1"/>
  <c r="BT183" i="1"/>
  <c r="BV183" i="2" s="1"/>
  <c r="BU121" i="1"/>
  <c r="BW121" i="2" s="1"/>
  <c r="BY121" i="1"/>
  <c r="CA121" i="2" s="1"/>
  <c r="BZ121" i="1"/>
  <c r="CB121" i="2" s="1"/>
  <c r="CB121" i="1"/>
  <c r="CD121" i="2" s="1"/>
  <c r="BW121" i="1"/>
  <c r="BY121" i="2" s="1"/>
  <c r="BR121" i="1"/>
  <c r="BT121" i="1"/>
  <c r="BV121" i="2" s="1"/>
  <c r="CC121" i="1"/>
  <c r="CE121" i="2" s="1"/>
  <c r="BV121" i="1"/>
  <c r="BX121" i="2" s="1"/>
  <c r="BX121" i="1"/>
  <c r="BZ121" i="2" s="1"/>
  <c r="BU163" i="1"/>
  <c r="BW163" i="2" s="1"/>
  <c r="BR168" i="1"/>
  <c r="BT168" i="2" s="1"/>
  <c r="BU179" i="1"/>
  <c r="BW179" i="2" s="1"/>
  <c r="BY157" i="1"/>
  <c r="CA157" i="2" s="1"/>
  <c r="CC113" i="1"/>
  <c r="BR123" i="1"/>
  <c r="BT123" i="2" s="1"/>
  <c r="BZ139" i="1"/>
  <c r="CB139" i="2" s="1"/>
  <c r="BW156" i="1"/>
  <c r="BY156" i="2" s="1"/>
  <c r="BX134" i="1"/>
  <c r="BZ134" i="2" s="1"/>
  <c r="BT157" i="1"/>
  <c r="BV157" i="2" s="1"/>
  <c r="AS193" i="1"/>
  <c r="BR129" i="1"/>
  <c r="BT129" i="2" s="1"/>
  <c r="BT129" i="1"/>
  <c r="BV129" i="2" s="1"/>
  <c r="CA129" i="1"/>
  <c r="CC129" i="2" s="1"/>
  <c r="CC129" i="1"/>
  <c r="CE129" i="2" s="1"/>
  <c r="BU129" i="1"/>
  <c r="BW129" i="2" s="1"/>
  <c r="BW129" i="1"/>
  <c r="BY129" i="2" s="1"/>
  <c r="BZ129" i="1"/>
  <c r="CB129" i="2" s="1"/>
  <c r="BS129" i="1"/>
  <c r="BU129" i="2" s="1"/>
  <c r="BX149" i="1"/>
  <c r="BZ149" i="2" s="1"/>
  <c r="BZ149" i="1"/>
  <c r="CB149" i="2" s="1"/>
  <c r="BY149" i="1"/>
  <c r="CA149" i="2" s="1"/>
  <c r="CB149" i="1"/>
  <c r="CD149" i="2" s="1"/>
  <c r="BV149" i="1"/>
  <c r="BX149" i="2" s="1"/>
  <c r="BU149" i="1"/>
  <c r="BW149" i="2" s="1"/>
  <c r="BR149" i="1"/>
  <c r="CA149" i="1"/>
  <c r="CC149" i="2" s="1"/>
  <c r="BT149" i="1"/>
  <c r="BV149" i="2" s="1"/>
  <c r="BY137" i="1"/>
  <c r="CA137" i="2" s="1"/>
  <c r="BZ137" i="1"/>
  <c r="CB137" i="2" s="1"/>
  <c r="BX137" i="1"/>
  <c r="BZ137" i="2" s="1"/>
  <c r="CC137" i="1"/>
  <c r="CE137" i="2" s="1"/>
  <c r="CB137" i="1"/>
  <c r="CD137" i="2" s="1"/>
  <c r="BU137" i="1"/>
  <c r="BW137" i="2" s="1"/>
  <c r="CA137" i="1"/>
  <c r="CC137" i="2" s="1"/>
  <c r="BR137" i="1"/>
  <c r="BT137" i="2" s="1"/>
  <c r="CB116" i="1"/>
  <c r="CD116" i="2" s="1"/>
  <c r="CC116" i="1"/>
  <c r="CE116" i="2" s="1"/>
  <c r="BX116" i="1"/>
  <c r="BZ116" i="2" s="1"/>
  <c r="BZ116" i="1"/>
  <c r="CB116" i="2" s="1"/>
  <c r="BY116" i="1"/>
  <c r="CA116" i="2" s="1"/>
  <c r="BR116" i="1"/>
  <c r="BT116" i="2" s="1"/>
  <c r="BS116" i="1"/>
  <c r="BU116" i="2" s="1"/>
  <c r="CC145" i="1"/>
  <c r="CE145" i="2" s="1"/>
  <c r="BU145" i="1"/>
  <c r="BW145" i="2" s="1"/>
  <c r="BR145" i="1"/>
  <c r="BT145" i="2" s="1"/>
  <c r="BT145" i="1"/>
  <c r="BV145" i="2" s="1"/>
  <c r="BV145" i="1"/>
  <c r="BX145" i="2" s="1"/>
  <c r="BY145" i="1"/>
  <c r="CA145" i="2" s="1"/>
  <c r="BZ145" i="1"/>
  <c r="CB145" i="2" s="1"/>
  <c r="CB128" i="1"/>
  <c r="CD128" i="2" s="1"/>
  <c r="BZ128" i="1"/>
  <c r="CB128" i="2" s="1"/>
  <c r="BR128" i="1"/>
  <c r="BT128" i="2" s="1"/>
  <c r="BS128" i="1"/>
  <c r="BU128" i="2" s="1"/>
  <c r="BV128" i="1"/>
  <c r="BX128" i="2" s="1"/>
  <c r="BY128" i="1"/>
  <c r="CA128" i="2" s="1"/>
  <c r="CA128" i="1"/>
  <c r="CC128" i="2" s="1"/>
  <c r="CC128" i="1"/>
  <c r="CE128" i="2" s="1"/>
  <c r="BX128" i="1"/>
  <c r="BZ128" i="2" s="1"/>
  <c r="BU166" i="1"/>
  <c r="BW166" i="2" s="1"/>
  <c r="BY166" i="1"/>
  <c r="CA166" i="2" s="1"/>
  <c r="CC166" i="1"/>
  <c r="CE166" i="2" s="1"/>
  <c r="BR166" i="1"/>
  <c r="BT166" i="2" s="1"/>
  <c r="CB166" i="1"/>
  <c r="CD166" i="2" s="1"/>
  <c r="BZ166" i="1"/>
  <c r="CB166" i="2" s="1"/>
  <c r="BW166" i="1"/>
  <c r="BY166" i="2" s="1"/>
  <c r="BV166" i="1"/>
  <c r="BX166" i="2" s="1"/>
  <c r="BS166" i="1"/>
  <c r="BU166" i="2" s="1"/>
  <c r="BX166" i="1"/>
  <c r="BZ166" i="2" s="1"/>
  <c r="CA166" i="1"/>
  <c r="CC166" i="2" s="1"/>
  <c r="BY129" i="1"/>
  <c r="CA129" i="2" s="1"/>
  <c r="BV137" i="1"/>
  <c r="BX137" i="2" s="1"/>
  <c r="BV116" i="1"/>
  <c r="BX116" i="2" s="1"/>
  <c r="BS137" i="1"/>
  <c r="BU137" i="2" s="1"/>
  <c r="BW137" i="1"/>
  <c r="BY137" i="2" s="1"/>
  <c r="BX132" i="1"/>
  <c r="BZ132" i="2" s="1"/>
  <c r="CC132" i="1"/>
  <c r="CE132" i="2" s="1"/>
  <c r="CB132" i="1"/>
  <c r="CD132" i="2" s="1"/>
  <c r="BV132" i="1"/>
  <c r="BX132" i="2" s="1"/>
  <c r="BZ132" i="1"/>
  <c r="CB132" i="2" s="1"/>
  <c r="BU132" i="1"/>
  <c r="BW132" i="2" s="1"/>
  <c r="BS132" i="1"/>
  <c r="BU132" i="2" s="1"/>
  <c r="BT132" i="1"/>
  <c r="BV132" i="2" s="1"/>
  <c r="CA132" i="1"/>
  <c r="CC132" i="2" s="1"/>
  <c r="CB142" i="1"/>
  <c r="CD142" i="2" s="1"/>
  <c r="CC142" i="1"/>
  <c r="CE142" i="2" s="1"/>
  <c r="BV142" i="1"/>
  <c r="BX142" i="2" s="1"/>
  <c r="BR142" i="1"/>
  <c r="BT142" i="2" s="1"/>
  <c r="BZ142" i="1"/>
  <c r="CB142" i="2" s="1"/>
  <c r="CA142" i="1"/>
  <c r="CC142" i="2" s="1"/>
  <c r="BY142" i="1"/>
  <c r="CA142" i="2" s="1"/>
  <c r="BX142" i="1"/>
  <c r="BZ142" i="2" s="1"/>
  <c r="BT142" i="1"/>
  <c r="BV142" i="2" s="1"/>
  <c r="BW132" i="1"/>
  <c r="BY132" i="2" s="1"/>
  <c r="BX148" i="1"/>
  <c r="BZ148" i="2" s="1"/>
  <c r="BT148" i="1"/>
  <c r="BV148" i="2" s="1"/>
  <c r="CB148" i="1"/>
  <c r="CD148" i="2" s="1"/>
  <c r="BU148" i="1"/>
  <c r="BW148" i="2" s="1"/>
  <c r="BS148" i="1"/>
  <c r="BU148" i="2" s="1"/>
  <c r="BR148" i="1"/>
  <c r="BT148" i="2" s="1"/>
  <c r="BV148" i="1"/>
  <c r="BX148" i="2" s="1"/>
  <c r="CC171" i="1"/>
  <c r="CE171" i="2" s="1"/>
  <c r="BZ171" i="1"/>
  <c r="CB171" i="2" s="1"/>
  <c r="BX171" i="1"/>
  <c r="BZ171" i="2" s="1"/>
  <c r="BU171" i="1"/>
  <c r="BW171" i="2" s="1"/>
  <c r="CB171" i="1"/>
  <c r="CD171" i="2" s="1"/>
  <c r="BR171" i="1"/>
  <c r="BT171" i="2" s="1"/>
  <c r="CC124" i="1"/>
  <c r="CE124" i="2" s="1"/>
  <c r="BV124" i="1"/>
  <c r="BX124" i="2" s="1"/>
  <c r="CA124" i="1"/>
  <c r="CC124" i="2" s="1"/>
  <c r="BX124" i="1"/>
  <c r="BZ124" i="2" s="1"/>
  <c r="BS124" i="1"/>
  <c r="BU124" i="2" s="1"/>
  <c r="BT124" i="1"/>
  <c r="BV124" i="2" s="1"/>
  <c r="CB124" i="1"/>
  <c r="CD124" i="2" s="1"/>
  <c r="BY124" i="1"/>
  <c r="CA124" i="2" s="1"/>
  <c r="BW124" i="1"/>
  <c r="BY124" i="2" s="1"/>
  <c r="BX175" i="1"/>
  <c r="BZ175" i="2" s="1"/>
  <c r="BY175" i="1"/>
  <c r="CA175" i="2" s="1"/>
  <c r="BZ175" i="1"/>
  <c r="CB175" i="2" s="1"/>
  <c r="BT175" i="1"/>
  <c r="BV175" i="2" s="1"/>
  <c r="BV175" i="1"/>
  <c r="BX175" i="2" s="1"/>
  <c r="CB175" i="1"/>
  <c r="CD175" i="2" s="1"/>
  <c r="BU175" i="1"/>
  <c r="BW175" i="2" s="1"/>
  <c r="BS175" i="1"/>
  <c r="BU175" i="2" s="1"/>
  <c r="BW175" i="1"/>
  <c r="BY175" i="2" s="1"/>
  <c r="CA118" i="1"/>
  <c r="CC118" i="2" s="1"/>
  <c r="BY118" i="1"/>
  <c r="CA118" i="2" s="1"/>
  <c r="BX118" i="1"/>
  <c r="BZ118" i="2" s="1"/>
  <c r="BR118" i="1"/>
  <c r="BU118" i="1"/>
  <c r="BW118" i="2" s="1"/>
  <c r="BV118" i="1"/>
  <c r="BX118" i="2" s="1"/>
  <c r="CB118" i="1"/>
  <c r="CD118" i="2" s="1"/>
  <c r="BW118" i="1"/>
  <c r="BY118" i="2" s="1"/>
  <c r="BT118" i="1"/>
  <c r="BV118" i="2" s="1"/>
  <c r="BS118" i="1"/>
  <c r="BU118" i="2" s="1"/>
  <c r="BS149" i="1"/>
  <c r="BU149" i="2" s="1"/>
  <c r="BT166" i="1"/>
  <c r="BV166" i="2" s="1"/>
  <c r="BT128" i="1"/>
  <c r="BV128" i="2" s="1"/>
  <c r="BT116" i="1"/>
  <c r="BV116" i="2" s="1"/>
  <c r="CB129" i="1"/>
  <c r="CD129" i="2" s="1"/>
  <c r="CB145" i="1"/>
  <c r="CD145" i="2" s="1"/>
  <c r="BW145" i="1"/>
  <c r="BY145" i="2" s="1"/>
  <c r="CA175" i="1"/>
  <c r="CC175" i="2" s="1"/>
  <c r="CB158" i="1"/>
  <c r="CD158" i="2" s="1"/>
  <c r="BY158" i="1"/>
  <c r="CA158" i="2" s="1"/>
  <c r="BZ158" i="1"/>
  <c r="CB158" i="2" s="1"/>
  <c r="BV158" i="1"/>
  <c r="BX158" i="2" s="1"/>
  <c r="BT158" i="1"/>
  <c r="BV158" i="2" s="1"/>
  <c r="CA158" i="1"/>
  <c r="CC158" i="2" s="1"/>
  <c r="BS158" i="1"/>
  <c r="BU158" i="2" s="1"/>
  <c r="BR158" i="1"/>
  <c r="BW158" i="1"/>
  <c r="BY158" i="2" s="1"/>
  <c r="L205" i="1" l="1"/>
  <c r="J185" i="3"/>
  <c r="AQ185" i="2"/>
  <c r="M185" i="2" s="1"/>
  <c r="K182" i="3" s="1"/>
  <c r="J183" i="3"/>
  <c r="AY194" i="1"/>
  <c r="L20" i="4"/>
  <c r="AU194" i="1"/>
  <c r="H20" i="4"/>
  <c r="AZ194" i="1"/>
  <c r="M20" i="4"/>
  <c r="AW194" i="1"/>
  <c r="J20" i="4"/>
  <c r="AT194" i="1"/>
  <c r="G20" i="4"/>
  <c r="AS194" i="1"/>
  <c r="F20" i="4"/>
  <c r="AX194" i="1"/>
  <c r="K20" i="4"/>
  <c r="AR194" i="1"/>
  <c r="E20" i="4"/>
  <c r="BT178" i="2"/>
  <c r="M178" i="1"/>
  <c r="BT175" i="2"/>
  <c r="M175" i="1"/>
  <c r="BT176" i="2"/>
  <c r="M176" i="1"/>
  <c r="N177" i="1"/>
  <c r="O177" i="1" s="1"/>
  <c r="P177" i="1" s="1"/>
  <c r="Q177" i="1" s="1"/>
  <c r="BT173" i="2"/>
  <c r="M173" i="1"/>
  <c r="BT174" i="2"/>
  <c r="M174" i="1"/>
  <c r="BT179" i="2"/>
  <c r="M179" i="1"/>
  <c r="N179" i="1" s="1"/>
  <c r="O179" i="1" s="1"/>
  <c r="P179" i="1" s="1"/>
  <c r="Q179" i="1" s="1"/>
  <c r="L177" i="2"/>
  <c r="J174" i="3" s="1"/>
  <c r="L175" i="2"/>
  <c r="J172" i="3" s="1"/>
  <c r="L182" i="2"/>
  <c r="J179" i="3" s="1"/>
  <c r="AQ182" i="2" s="1"/>
  <c r="AS205" i="1"/>
  <c r="AS206" i="1" s="1"/>
  <c r="AX205" i="1"/>
  <c r="AX206" i="1" s="1"/>
  <c r="AY205" i="1"/>
  <c r="AY206" i="1" s="1"/>
  <c r="AR205" i="1"/>
  <c r="AR206" i="1" s="1"/>
  <c r="AZ205" i="1"/>
  <c r="AZ206" i="1" s="1"/>
  <c r="AO205" i="1"/>
  <c r="AO206" i="1" s="1"/>
  <c r="AW205" i="1"/>
  <c r="AW206" i="1" s="1"/>
  <c r="AT205" i="1"/>
  <c r="AT206" i="1" s="1"/>
  <c r="AU205" i="1"/>
  <c r="AU206" i="1" s="1"/>
  <c r="AQ139" i="2"/>
  <c r="M139" i="2" s="1"/>
  <c r="K139" i="3" s="1"/>
  <c r="AQ159" i="2"/>
  <c r="M159" i="2" s="1"/>
  <c r="K156" i="3" s="1"/>
  <c r="AQ132" i="2"/>
  <c r="M132" i="2" s="1"/>
  <c r="AQ153" i="2"/>
  <c r="M153" i="2" s="1"/>
  <c r="K152" i="3" s="1"/>
  <c r="M119" i="1"/>
  <c r="N119" i="1" s="1"/>
  <c r="M124" i="1"/>
  <c r="N124" i="1" s="1"/>
  <c r="M135" i="1"/>
  <c r="AQ179" i="2"/>
  <c r="AP193" i="2"/>
  <c r="AP204" i="2" s="1"/>
  <c r="L152" i="2"/>
  <c r="M157" i="1"/>
  <c r="AQ157" i="2" s="1"/>
  <c r="M130" i="1"/>
  <c r="N130" i="1" s="1"/>
  <c r="M125" i="1"/>
  <c r="N125" i="1" s="1"/>
  <c r="M152" i="1"/>
  <c r="N152" i="1" s="1"/>
  <c r="M170" i="1"/>
  <c r="N170" i="1" s="1"/>
  <c r="M131" i="1"/>
  <c r="AQ131" i="2" s="1"/>
  <c r="M136" i="1"/>
  <c r="N136" i="1" s="1"/>
  <c r="M168" i="1"/>
  <c r="AQ168" i="2" s="1"/>
  <c r="BR193" i="1"/>
  <c r="BR205" i="1" s="1"/>
  <c r="BT113" i="2"/>
  <c r="M189" i="1"/>
  <c r="M128" i="1"/>
  <c r="N128" i="1" s="1"/>
  <c r="M161" i="1"/>
  <c r="N161" i="1" s="1"/>
  <c r="N139" i="1"/>
  <c r="O139" i="1" s="1"/>
  <c r="CA193" i="2"/>
  <c r="CA204" i="2" s="1"/>
  <c r="BT151" i="2"/>
  <c r="M151" i="1"/>
  <c r="N151" i="1" s="1"/>
  <c r="M129" i="1"/>
  <c r="N129" i="1" s="1"/>
  <c r="M163" i="1"/>
  <c r="AQ163" i="2" s="1"/>
  <c r="M133" i="1"/>
  <c r="M146" i="1"/>
  <c r="N146" i="1" s="1"/>
  <c r="M187" i="1"/>
  <c r="AQ187" i="2" s="1"/>
  <c r="M141" i="1"/>
  <c r="AQ141" i="2" s="1"/>
  <c r="M144" i="1"/>
  <c r="N144" i="1" s="1"/>
  <c r="BT158" i="2"/>
  <c r="M158" i="1"/>
  <c r="AQ158" i="2" s="1"/>
  <c r="CC193" i="1"/>
  <c r="CC205" i="1" s="1"/>
  <c r="CE113" i="2"/>
  <c r="CE193" i="2" s="1"/>
  <c r="CE204" i="2" s="1"/>
  <c r="M188" i="1"/>
  <c r="AQ188" i="2" s="1"/>
  <c r="M188" i="2" s="1"/>
  <c r="K185" i="3" s="1"/>
  <c r="BW193" i="1"/>
  <c r="BW205" i="1" s="1"/>
  <c r="BY113" i="2"/>
  <c r="BY193" i="2" s="1"/>
  <c r="BY204" i="2" s="1"/>
  <c r="M171" i="1"/>
  <c r="AQ171" i="2" s="1"/>
  <c r="EG193" i="2"/>
  <c r="EG204" i="2" s="1"/>
  <c r="EG205" i="2" s="1"/>
  <c r="N113" i="1"/>
  <c r="M149" i="1"/>
  <c r="AQ149" i="2" s="1"/>
  <c r="BT149" i="2"/>
  <c r="BU193" i="1"/>
  <c r="BU205" i="1" s="1"/>
  <c r="BW113" i="2"/>
  <c r="BW193" i="2" s="1"/>
  <c r="BW204" i="2" s="1"/>
  <c r="BV193" i="1"/>
  <c r="BV205" i="1" s="1"/>
  <c r="BX113" i="2"/>
  <c r="BX193" i="2" s="1"/>
  <c r="BX204" i="2" s="1"/>
  <c r="M127" i="1"/>
  <c r="DZ193" i="2"/>
  <c r="DZ204" i="2" s="1"/>
  <c r="DZ205" i="2" s="1"/>
  <c r="EE193" i="2"/>
  <c r="EE204" i="2" s="1"/>
  <c r="EE205" i="2" s="1"/>
  <c r="M115" i="1"/>
  <c r="M116" i="1"/>
  <c r="M126" i="1"/>
  <c r="AQ126" i="2" s="1"/>
  <c r="M137" i="1"/>
  <c r="AQ137" i="2" s="1"/>
  <c r="M122" i="1"/>
  <c r="AQ122" i="2" s="1"/>
  <c r="BX193" i="1"/>
  <c r="BX205" i="1" s="1"/>
  <c r="BZ113" i="2"/>
  <c r="BZ193" i="2" s="1"/>
  <c r="BZ204" i="2" s="1"/>
  <c r="EA193" i="2"/>
  <c r="EA204" i="2" s="1"/>
  <c r="EA205" i="2" s="1"/>
  <c r="EI193" i="2"/>
  <c r="EI204" i="2" s="1"/>
  <c r="EI205" i="2" s="1"/>
  <c r="EB193" i="2"/>
  <c r="EB204" i="2" s="1"/>
  <c r="EB205" i="2" s="1"/>
  <c r="EH193" i="2"/>
  <c r="EH204" i="2" s="1"/>
  <c r="EH205" i="2" s="1"/>
  <c r="M183" i="1"/>
  <c r="BY193" i="1"/>
  <c r="BY205" i="1" s="1"/>
  <c r="M116" i="2"/>
  <c r="M156" i="1"/>
  <c r="AQ156" i="2" s="1"/>
  <c r="M167" i="1"/>
  <c r="AQ167" i="2" s="1"/>
  <c r="L195" i="1"/>
  <c r="CB193" i="1"/>
  <c r="CB205" i="1" s="1"/>
  <c r="CD113" i="2"/>
  <c r="CD193" i="2" s="1"/>
  <c r="CD204" i="2" s="1"/>
  <c r="M148" i="1"/>
  <c r="AQ148" i="2" s="1"/>
  <c r="BT164" i="2"/>
  <c r="M164" i="1"/>
  <c r="AQ164" i="2" s="1"/>
  <c r="M114" i="1"/>
  <c r="BT114" i="2"/>
  <c r="ED193" i="2"/>
  <c r="ED204" i="2" s="1"/>
  <c r="ED205" i="2" s="1"/>
  <c r="BT117" i="2"/>
  <c r="M117" i="1"/>
  <c r="AQ117" i="2" s="1"/>
  <c r="BT143" i="2"/>
  <c r="M143" i="1"/>
  <c r="AQ143" i="2" s="1"/>
  <c r="BT165" i="2"/>
  <c r="M165" i="1"/>
  <c r="AQ165" i="2" s="1"/>
  <c r="M186" i="1"/>
  <c r="BU113" i="2"/>
  <c r="BU193" i="2" s="1"/>
  <c r="BU204" i="2" s="1"/>
  <c r="BS193" i="1"/>
  <c r="BS205" i="1" s="1"/>
  <c r="BT120" i="2"/>
  <c r="M120" i="1"/>
  <c r="AQ120" i="2" s="1"/>
  <c r="CA193" i="1"/>
  <c r="CA205" i="1" s="1"/>
  <c r="CC113" i="2"/>
  <c r="CC193" i="2" s="1"/>
  <c r="CC204" i="2" s="1"/>
  <c r="EC193" i="2"/>
  <c r="EC204" i="2" s="1"/>
  <c r="EC205" i="2" s="1"/>
  <c r="M182" i="1"/>
  <c r="BT138" i="2"/>
  <c r="M138" i="1"/>
  <c r="AQ138" i="2" s="1"/>
  <c r="BT118" i="2"/>
  <c r="M118" i="1"/>
  <c r="AQ118" i="2" s="1"/>
  <c r="BT121" i="2"/>
  <c r="M121" i="1"/>
  <c r="AQ121" i="2" s="1"/>
  <c r="M160" i="1"/>
  <c r="AQ160" i="2" s="1"/>
  <c r="N153" i="1"/>
  <c r="BZ193" i="1"/>
  <c r="BZ205" i="1" s="1"/>
  <c r="CB113" i="2"/>
  <c r="CB193" i="2" s="1"/>
  <c r="CB204" i="2" s="1"/>
  <c r="BT193" i="1"/>
  <c r="BT205" i="1" s="1"/>
  <c r="BV113" i="2"/>
  <c r="BV193" i="2" s="1"/>
  <c r="BV204" i="2" s="1"/>
  <c r="M162" i="1"/>
  <c r="AQ162" i="2" s="1"/>
  <c r="N132" i="1"/>
  <c r="BT147" i="2"/>
  <c r="M147" i="1"/>
  <c r="AQ147" i="2" s="1"/>
  <c r="M169" i="1"/>
  <c r="AQ169" i="2" s="1"/>
  <c r="M145" i="1"/>
  <c r="AQ145" i="2" s="1"/>
  <c r="M150" i="1"/>
  <c r="AQ150" i="2" s="1"/>
  <c r="EF193" i="2"/>
  <c r="EF204" i="2" s="1"/>
  <c r="EF205" i="2" s="1"/>
  <c r="DY204" i="2"/>
  <c r="DY205" i="2" s="1"/>
  <c r="M123" i="1"/>
  <c r="M166" i="1"/>
  <c r="AQ166" i="2" s="1"/>
  <c r="M134" i="1"/>
  <c r="N159" i="1"/>
  <c r="M142" i="1"/>
  <c r="AQ142" i="2" s="1"/>
  <c r="AQ186" i="2" l="1"/>
  <c r="M186" i="2" s="1"/>
  <c r="N175" i="1"/>
  <c r="O175" i="1" s="1"/>
  <c r="P175" i="1" s="1"/>
  <c r="Q175" i="1" s="1"/>
  <c r="R179" i="1"/>
  <c r="S179" i="1" s="1"/>
  <c r="T179" i="1" s="1"/>
  <c r="C179" i="1"/>
  <c r="N173" i="1"/>
  <c r="O173" i="1" s="1"/>
  <c r="P173" i="1" s="1"/>
  <c r="Q173" i="1" s="1"/>
  <c r="AQ173" i="2"/>
  <c r="M173" i="2" s="1"/>
  <c r="K170" i="3" s="1"/>
  <c r="N176" i="1"/>
  <c r="O176" i="1" s="1"/>
  <c r="P176" i="1" s="1"/>
  <c r="Q176" i="1" s="1"/>
  <c r="AQ176" i="2"/>
  <c r="M176" i="2" s="1"/>
  <c r="K173" i="3" s="1"/>
  <c r="N178" i="1"/>
  <c r="O178" i="1" s="1"/>
  <c r="P178" i="1" s="1"/>
  <c r="Q178" i="1" s="1"/>
  <c r="AQ178" i="2"/>
  <c r="M178" i="2" s="1"/>
  <c r="K175" i="3" s="1"/>
  <c r="N189" i="1"/>
  <c r="O189" i="1" s="1"/>
  <c r="AQ189" i="2"/>
  <c r="M189" i="2" s="1"/>
  <c r="K186" i="3" s="1"/>
  <c r="N174" i="1"/>
  <c r="O174" i="1" s="1"/>
  <c r="P174" i="1" s="1"/>
  <c r="Q174" i="1" s="1"/>
  <c r="AQ174" i="2"/>
  <c r="M174" i="2" s="1"/>
  <c r="K171" i="3" s="1"/>
  <c r="R177" i="1"/>
  <c r="S177" i="1" s="1"/>
  <c r="T177" i="1" s="1"/>
  <c r="C177" i="1"/>
  <c r="AQ183" i="2"/>
  <c r="M183" i="2" s="1"/>
  <c r="K180" i="3" s="1"/>
  <c r="AQ175" i="2"/>
  <c r="AQ177" i="2"/>
  <c r="M118" i="2"/>
  <c r="K118" i="3" s="1"/>
  <c r="AQ130" i="2"/>
  <c r="M130" i="2" s="1"/>
  <c r="K130" i="3" s="1"/>
  <c r="AR130" i="2" s="1"/>
  <c r="AR153" i="2"/>
  <c r="N153" i="2" s="1"/>
  <c r="L152" i="3" s="1"/>
  <c r="AQ146" i="2"/>
  <c r="M146" i="2" s="1"/>
  <c r="K145" i="3" s="1"/>
  <c r="AR146" i="2" s="1"/>
  <c r="AQ129" i="2"/>
  <c r="M129" i="2" s="1"/>
  <c r="K129" i="3" s="1"/>
  <c r="AR129" i="2" s="1"/>
  <c r="AQ161" i="2"/>
  <c r="M161" i="2" s="1"/>
  <c r="K158" i="3" s="1"/>
  <c r="AR161" i="2" s="1"/>
  <c r="AQ136" i="2"/>
  <c r="M136" i="2" s="1"/>
  <c r="K136" i="3" s="1"/>
  <c r="AR136" i="2" s="1"/>
  <c r="AQ119" i="2"/>
  <c r="M119" i="2" s="1"/>
  <c r="K119" i="3" s="1"/>
  <c r="AQ125" i="2"/>
  <c r="M125" i="2" s="1"/>
  <c r="K125" i="3" s="1"/>
  <c r="AR125" i="2" s="1"/>
  <c r="AR139" i="2"/>
  <c r="N139" i="2" s="1"/>
  <c r="L139" i="3" s="1"/>
  <c r="AS139" i="2" s="1"/>
  <c r="AR159" i="2"/>
  <c r="N159" i="2" s="1"/>
  <c r="L156" i="3" s="1"/>
  <c r="AQ170" i="2"/>
  <c r="M170" i="2" s="1"/>
  <c r="K167" i="3" s="1"/>
  <c r="AR170" i="2" s="1"/>
  <c r="AQ124" i="2"/>
  <c r="M124" i="2" s="1"/>
  <c r="K124" i="3" s="1"/>
  <c r="AR124" i="2" s="1"/>
  <c r="AQ135" i="2"/>
  <c r="M135" i="2" s="1"/>
  <c r="K135" i="3" s="1"/>
  <c r="AQ151" i="2"/>
  <c r="M151" i="2" s="1"/>
  <c r="AQ128" i="2"/>
  <c r="M128" i="2" s="1"/>
  <c r="K128" i="3" s="1"/>
  <c r="AR128" i="2" s="1"/>
  <c r="AQ144" i="2"/>
  <c r="M144" i="2" s="1"/>
  <c r="K143" i="3" s="1"/>
  <c r="AR144" i="2" s="1"/>
  <c r="M122" i="2"/>
  <c r="K122" i="3" s="1"/>
  <c r="AQ127" i="2"/>
  <c r="M127" i="2" s="1"/>
  <c r="K127" i="3" s="1"/>
  <c r="M126" i="2"/>
  <c r="K126" i="3" s="1"/>
  <c r="AQ134" i="2"/>
  <c r="M134" i="2" s="1"/>
  <c r="K134" i="3" s="1"/>
  <c r="AQ123" i="2"/>
  <c r="M123" i="2" s="1"/>
  <c r="K123" i="3" s="1"/>
  <c r="AQ115" i="2"/>
  <c r="M115" i="2" s="1"/>
  <c r="K115" i="3" s="1"/>
  <c r="AQ133" i="2"/>
  <c r="M133" i="2" s="1"/>
  <c r="K133" i="3" s="1"/>
  <c r="M166" i="2"/>
  <c r="K163" i="3" s="1"/>
  <c r="M167" i="2"/>
  <c r="K164" i="3" s="1"/>
  <c r="M157" i="2"/>
  <c r="K154" i="3" s="1"/>
  <c r="M150" i="2"/>
  <c r="K149" i="3" s="1"/>
  <c r="M148" i="2"/>
  <c r="K147" i="3" s="1"/>
  <c r="M187" i="2"/>
  <c r="K184" i="3" s="1"/>
  <c r="M162" i="2"/>
  <c r="K159" i="3" s="1"/>
  <c r="M160" i="2"/>
  <c r="K157" i="3" s="1"/>
  <c r="M171" i="2"/>
  <c r="K168" i="3" s="1"/>
  <c r="M142" i="2"/>
  <c r="K141" i="3" s="1"/>
  <c r="M141" i="2"/>
  <c r="K140" i="3" s="1"/>
  <c r="M163" i="2"/>
  <c r="K160" i="3" s="1"/>
  <c r="M168" i="2"/>
  <c r="K165" i="3" s="1"/>
  <c r="M156" i="2"/>
  <c r="K153" i="3" s="1"/>
  <c r="M137" i="2"/>
  <c r="K137" i="3" s="1"/>
  <c r="M169" i="2"/>
  <c r="K166" i="3" s="1"/>
  <c r="M145" i="2"/>
  <c r="K144" i="3" s="1"/>
  <c r="N141" i="1"/>
  <c r="O141" i="1" s="1"/>
  <c r="M120" i="2"/>
  <c r="K120" i="3" s="1"/>
  <c r="M143" i="2"/>
  <c r="K142" i="3" s="1"/>
  <c r="K132" i="3"/>
  <c r="M138" i="2"/>
  <c r="K138" i="3" s="1"/>
  <c r="M147" i="2"/>
  <c r="K146" i="3" s="1"/>
  <c r="N135" i="1"/>
  <c r="O135" i="1" s="1"/>
  <c r="P135" i="1" s="1"/>
  <c r="M165" i="2"/>
  <c r="K162" i="3" s="1"/>
  <c r="N157" i="1"/>
  <c r="O157" i="1" s="1"/>
  <c r="M158" i="2"/>
  <c r="K155" i="3" s="1"/>
  <c r="N131" i="1"/>
  <c r="O131" i="1" s="1"/>
  <c r="M131" i="2"/>
  <c r="K131" i="3" s="1"/>
  <c r="M149" i="2"/>
  <c r="K148" i="3" s="1"/>
  <c r="M117" i="2"/>
  <c r="K117" i="3" s="1"/>
  <c r="M121" i="2"/>
  <c r="K121" i="3" s="1"/>
  <c r="L193" i="2"/>
  <c r="J151" i="3"/>
  <c r="AQ152" i="2" s="1"/>
  <c r="N187" i="1"/>
  <c r="O187" i="1" s="1"/>
  <c r="N168" i="1"/>
  <c r="O168" i="1" s="1"/>
  <c r="N133" i="1"/>
  <c r="O133" i="1" s="1"/>
  <c r="N163" i="1"/>
  <c r="M193" i="1"/>
  <c r="N145" i="1"/>
  <c r="N160" i="1"/>
  <c r="O119" i="1"/>
  <c r="O161" i="1"/>
  <c r="O130" i="1"/>
  <c r="M164" i="2"/>
  <c r="O136" i="1"/>
  <c r="O113" i="1"/>
  <c r="O128" i="1"/>
  <c r="N134" i="1"/>
  <c r="N123" i="1"/>
  <c r="O125" i="1"/>
  <c r="N169" i="1"/>
  <c r="O132" i="1"/>
  <c r="N117" i="1"/>
  <c r="N148" i="1"/>
  <c r="N167" i="1"/>
  <c r="N122" i="1"/>
  <c r="N137" i="1"/>
  <c r="P139" i="1"/>
  <c r="N142" i="1"/>
  <c r="O151" i="1"/>
  <c r="N166" i="1"/>
  <c r="N150" i="1"/>
  <c r="N120" i="1"/>
  <c r="N114" i="1"/>
  <c r="N171" i="1"/>
  <c r="O159" i="1"/>
  <c r="N121" i="1"/>
  <c r="N118" i="1"/>
  <c r="N138" i="1"/>
  <c r="N186" i="1"/>
  <c r="N143" i="1"/>
  <c r="O124" i="1"/>
  <c r="O146" i="1"/>
  <c r="M113" i="2"/>
  <c r="O170" i="1"/>
  <c r="BT193" i="2"/>
  <c r="BT204" i="2" s="1"/>
  <c r="N147" i="1"/>
  <c r="N162" i="1"/>
  <c r="O153" i="1"/>
  <c r="N182" i="1"/>
  <c r="N165" i="1"/>
  <c r="N164" i="1"/>
  <c r="N156" i="1"/>
  <c r="N183" i="1"/>
  <c r="N126" i="1"/>
  <c r="N116" i="1"/>
  <c r="K116" i="3"/>
  <c r="AR116" i="2" s="1"/>
  <c r="N115" i="1"/>
  <c r="N127" i="1"/>
  <c r="O129" i="1"/>
  <c r="N149" i="1"/>
  <c r="O144" i="1"/>
  <c r="N188" i="1"/>
  <c r="O152" i="1"/>
  <c r="N158" i="1"/>
  <c r="L204" i="2" l="1"/>
  <c r="J190" i="3"/>
  <c r="M205" i="1"/>
  <c r="AR187" i="2"/>
  <c r="N187" i="2" s="1"/>
  <c r="L184" i="3" s="1"/>
  <c r="AR185" i="2"/>
  <c r="N185" i="2" s="1"/>
  <c r="L182" i="3" s="1"/>
  <c r="K183" i="3"/>
  <c r="AR186" i="2" s="1"/>
  <c r="N186" i="2" s="1"/>
  <c r="AR189" i="2"/>
  <c r="N189" i="2" s="1"/>
  <c r="L186" i="3" s="1"/>
  <c r="AS189" i="2" s="1"/>
  <c r="R175" i="1"/>
  <c r="S175" i="1" s="1"/>
  <c r="T175" i="1" s="1"/>
  <c r="U175" i="1" s="1"/>
  <c r="V175" i="1" s="1"/>
  <c r="W175" i="1" s="1"/>
  <c r="X175" i="1" s="1"/>
  <c r="AR174" i="2"/>
  <c r="AR178" i="2"/>
  <c r="AR176" i="2"/>
  <c r="C175" i="1"/>
  <c r="AR183" i="2"/>
  <c r="U177" i="1"/>
  <c r="V177" i="1" s="1"/>
  <c r="W177" i="1" s="1"/>
  <c r="X177" i="1" s="1"/>
  <c r="R176" i="1"/>
  <c r="S176" i="1" s="1"/>
  <c r="T176" i="1" s="1"/>
  <c r="C176" i="1"/>
  <c r="U179" i="1"/>
  <c r="V179" i="1" s="1"/>
  <c r="W179" i="1" s="1"/>
  <c r="X179" i="1" s="1"/>
  <c r="AR188" i="2"/>
  <c r="N188" i="2" s="1"/>
  <c r="R174" i="1"/>
  <c r="S174" i="1" s="1"/>
  <c r="T174" i="1" s="1"/>
  <c r="C174" i="1"/>
  <c r="R178" i="1"/>
  <c r="S178" i="1" s="1"/>
  <c r="T178" i="1" s="1"/>
  <c r="C178" i="1"/>
  <c r="R173" i="1"/>
  <c r="S173" i="1" s="1"/>
  <c r="T173" i="1" s="1"/>
  <c r="C173" i="1"/>
  <c r="M182" i="2"/>
  <c r="AQ181" i="2"/>
  <c r="M181" i="2" s="1"/>
  <c r="M177" i="2"/>
  <c r="M175" i="2"/>
  <c r="K172" i="3" s="1"/>
  <c r="M179" i="2"/>
  <c r="K176" i="3" s="1"/>
  <c r="AR118" i="2"/>
  <c r="N118" i="2" s="1"/>
  <c r="L118" i="3" s="1"/>
  <c r="AR134" i="2"/>
  <c r="N134" i="2" s="1"/>
  <c r="L134" i="3" s="1"/>
  <c r="AR115" i="2"/>
  <c r="N115" i="2" s="1"/>
  <c r="L115" i="3" s="1"/>
  <c r="AR126" i="2"/>
  <c r="N126" i="2" s="1"/>
  <c r="L126" i="3" s="1"/>
  <c r="AR135" i="2"/>
  <c r="N135" i="2" s="1"/>
  <c r="L135" i="3" s="1"/>
  <c r="AR168" i="2"/>
  <c r="N168" i="2" s="1"/>
  <c r="L165" i="3" s="1"/>
  <c r="AS168" i="2" s="1"/>
  <c r="AR162" i="2"/>
  <c r="N162" i="2" s="1"/>
  <c r="L159" i="3" s="1"/>
  <c r="AR133" i="2"/>
  <c r="N133" i="2" s="1"/>
  <c r="L133" i="3" s="1"/>
  <c r="AR166" i="2"/>
  <c r="N166" i="2" s="1"/>
  <c r="L163" i="3" s="1"/>
  <c r="AS153" i="2"/>
  <c r="O153" i="2" s="1"/>
  <c r="M152" i="3" s="1"/>
  <c r="AR123" i="2"/>
  <c r="N123" i="2" s="1"/>
  <c r="L123" i="3" s="1"/>
  <c r="AR169" i="2"/>
  <c r="N169" i="2" s="1"/>
  <c r="L166" i="3" s="1"/>
  <c r="AR160" i="2"/>
  <c r="N160" i="2" s="1"/>
  <c r="L157" i="3" s="1"/>
  <c r="AR157" i="2"/>
  <c r="N157" i="2" s="1"/>
  <c r="L154" i="3" s="1"/>
  <c r="AS157" i="2" s="1"/>
  <c r="AR127" i="2"/>
  <c r="N127" i="2" s="1"/>
  <c r="L127" i="3" s="1"/>
  <c r="AR117" i="2"/>
  <c r="N117" i="2" s="1"/>
  <c r="L117" i="3" s="1"/>
  <c r="AR147" i="2"/>
  <c r="N147" i="2" s="1"/>
  <c r="L146" i="3" s="1"/>
  <c r="AR120" i="2"/>
  <c r="N120" i="2" s="1"/>
  <c r="L120" i="3" s="1"/>
  <c r="AR145" i="2"/>
  <c r="N145" i="2" s="1"/>
  <c r="L144" i="3" s="1"/>
  <c r="AR163" i="2"/>
  <c r="N163" i="2" s="1"/>
  <c r="L160" i="3" s="1"/>
  <c r="AR142" i="2"/>
  <c r="N142" i="2" s="1"/>
  <c r="L141" i="3" s="1"/>
  <c r="AR167" i="2"/>
  <c r="N167" i="2" s="1"/>
  <c r="L164" i="3" s="1"/>
  <c r="AS159" i="2"/>
  <c r="O159" i="2" s="1"/>
  <c r="M156" i="3" s="1"/>
  <c r="AR150" i="2"/>
  <c r="N150" i="2" s="1"/>
  <c r="L149" i="3" s="1"/>
  <c r="AR158" i="2"/>
  <c r="N158" i="2" s="1"/>
  <c r="L155" i="3" s="1"/>
  <c r="AR143" i="2"/>
  <c r="N143" i="2" s="1"/>
  <c r="L142" i="3" s="1"/>
  <c r="AR137" i="2"/>
  <c r="N137" i="2" s="1"/>
  <c r="L137" i="3" s="1"/>
  <c r="AR122" i="2"/>
  <c r="N122" i="2" s="1"/>
  <c r="L122" i="3" s="1"/>
  <c r="AR121" i="2"/>
  <c r="N121" i="2" s="1"/>
  <c r="L121" i="3" s="1"/>
  <c r="AR149" i="2"/>
  <c r="N149" i="2" s="1"/>
  <c r="L148" i="3" s="1"/>
  <c r="AR131" i="2"/>
  <c r="N131" i="2" s="1"/>
  <c r="L131" i="3" s="1"/>
  <c r="AR165" i="2"/>
  <c r="N165" i="2" s="1"/>
  <c r="L162" i="3" s="1"/>
  <c r="AR138" i="2"/>
  <c r="N138" i="2" s="1"/>
  <c r="L138" i="3" s="1"/>
  <c r="AR156" i="2"/>
  <c r="N156" i="2" s="1"/>
  <c r="L153" i="3" s="1"/>
  <c r="AR141" i="2"/>
  <c r="N141" i="2" s="1"/>
  <c r="L140" i="3" s="1"/>
  <c r="AS141" i="2" s="1"/>
  <c r="AR171" i="2"/>
  <c r="N171" i="2" s="1"/>
  <c r="L168" i="3" s="1"/>
  <c r="AR148" i="2"/>
  <c r="N148" i="2" s="1"/>
  <c r="L147" i="3" s="1"/>
  <c r="AR119" i="2"/>
  <c r="N119" i="2" s="1"/>
  <c r="AR132" i="2"/>
  <c r="N132" i="2" s="1"/>
  <c r="L132" i="3" s="1"/>
  <c r="AS132" i="2" s="1"/>
  <c r="N146" i="2"/>
  <c r="L145" i="3" s="1"/>
  <c r="AS146" i="2" s="1"/>
  <c r="N170" i="2"/>
  <c r="L167" i="3" s="1"/>
  <c r="AS170" i="2" s="1"/>
  <c r="N136" i="2"/>
  <c r="N161" i="2"/>
  <c r="L158" i="3" s="1"/>
  <c r="AS161" i="2" s="1"/>
  <c r="N144" i="2"/>
  <c r="L143" i="3" s="1"/>
  <c r="AS144" i="2" s="1"/>
  <c r="N128" i="2"/>
  <c r="L128" i="3" s="1"/>
  <c r="AS128" i="2" s="1"/>
  <c r="N129" i="2"/>
  <c r="L129" i="3" s="1"/>
  <c r="N130" i="2"/>
  <c r="L130" i="3" s="1"/>
  <c r="N125" i="2"/>
  <c r="L125" i="3" s="1"/>
  <c r="N124" i="2"/>
  <c r="L124" i="3" s="1"/>
  <c r="N116" i="2"/>
  <c r="L116" i="3" s="1"/>
  <c r="AS116" i="2" s="1"/>
  <c r="O139" i="2"/>
  <c r="M139" i="3" s="1"/>
  <c r="AT139" i="2" s="1"/>
  <c r="O163" i="1"/>
  <c r="P163" i="1" s="1"/>
  <c r="J189" i="3"/>
  <c r="J191" i="3" s="1"/>
  <c r="L195" i="2"/>
  <c r="K150" i="3"/>
  <c r="AR151" i="2" s="1"/>
  <c r="M195" i="1"/>
  <c r="DX204" i="2"/>
  <c r="DX205" i="2" s="1"/>
  <c r="N193" i="1"/>
  <c r="O126" i="1"/>
  <c r="P152" i="1"/>
  <c r="O116" i="1"/>
  <c r="P153" i="1"/>
  <c r="P170" i="1"/>
  <c r="P146" i="1"/>
  <c r="P124" i="1"/>
  <c r="O186" i="1"/>
  <c r="O121" i="1"/>
  <c r="O150" i="1"/>
  <c r="O122" i="1"/>
  <c r="P125" i="1"/>
  <c r="P128" i="1"/>
  <c r="P141" i="1"/>
  <c r="P136" i="1"/>
  <c r="P161" i="1"/>
  <c r="P187" i="1"/>
  <c r="O160" i="1"/>
  <c r="O149" i="1"/>
  <c r="O183" i="1"/>
  <c r="M114" i="2"/>
  <c r="O182" i="1"/>
  <c r="P131" i="1"/>
  <c r="K113" i="3"/>
  <c r="AR113" i="2" s="1"/>
  <c r="O143" i="1"/>
  <c r="O138" i="1"/>
  <c r="O118" i="1"/>
  <c r="O171" i="1"/>
  <c r="O114" i="1"/>
  <c r="O169" i="1"/>
  <c r="P144" i="1"/>
  <c r="O127" i="1"/>
  <c r="P133" i="1"/>
  <c r="O164" i="1"/>
  <c r="O165" i="1"/>
  <c r="P159" i="1"/>
  <c r="P151" i="1"/>
  <c r="Q139" i="1"/>
  <c r="P157" i="1"/>
  <c r="O117" i="1"/>
  <c r="P132" i="1"/>
  <c r="O134" i="1"/>
  <c r="P113" i="1"/>
  <c r="P189" i="1"/>
  <c r="P130" i="1"/>
  <c r="P119" i="1"/>
  <c r="O158" i="1"/>
  <c r="O188" i="1"/>
  <c r="P129" i="1"/>
  <c r="O115" i="1"/>
  <c r="O156" i="1"/>
  <c r="K161" i="3"/>
  <c r="AR164" i="2" s="1"/>
  <c r="O162" i="1"/>
  <c r="O147" i="1"/>
  <c r="P168" i="1"/>
  <c r="O120" i="1"/>
  <c r="O166" i="1"/>
  <c r="O142" i="1"/>
  <c r="O137" i="1"/>
  <c r="O167" i="1"/>
  <c r="O148" i="1"/>
  <c r="O123" i="1"/>
  <c r="Q135" i="1"/>
  <c r="O145" i="1"/>
  <c r="AS187" i="2" l="1"/>
  <c r="O187" i="2" s="1"/>
  <c r="M184" i="3" s="1"/>
  <c r="L185" i="3"/>
  <c r="AS188" i="2" s="1"/>
  <c r="O188" i="2" s="1"/>
  <c r="AS185" i="2"/>
  <c r="O185" i="2" s="1"/>
  <c r="M182" i="3" s="1"/>
  <c r="L183" i="3"/>
  <c r="AS186" i="2" s="1"/>
  <c r="O186" i="2" s="1"/>
  <c r="U176" i="1"/>
  <c r="V176" i="1" s="1"/>
  <c r="W176" i="1" s="1"/>
  <c r="X176" i="1" s="1"/>
  <c r="U178" i="1"/>
  <c r="V178" i="1" s="1"/>
  <c r="W178" i="1" s="1"/>
  <c r="X178" i="1" s="1"/>
  <c r="K178" i="3"/>
  <c r="AR181" i="2" s="1"/>
  <c r="N181" i="2" s="1"/>
  <c r="L178" i="3" s="1"/>
  <c r="U173" i="1"/>
  <c r="V173" i="1" s="1"/>
  <c r="W173" i="1" s="1"/>
  <c r="X173" i="1" s="1"/>
  <c r="U174" i="1"/>
  <c r="V174" i="1" s="1"/>
  <c r="W174" i="1" s="1"/>
  <c r="X174" i="1" s="1"/>
  <c r="K174" i="3"/>
  <c r="AR177" i="2" s="1"/>
  <c r="N177" i="2" s="1"/>
  <c r="L174" i="3" s="1"/>
  <c r="K179" i="3"/>
  <c r="AR182" i="2" s="1"/>
  <c r="N182" i="2" s="1"/>
  <c r="L179" i="3" s="1"/>
  <c r="J197" i="3"/>
  <c r="AQ192" i="2"/>
  <c r="M192" i="2" s="1"/>
  <c r="AR191" i="2" s="1"/>
  <c r="N191" i="2" s="1"/>
  <c r="AR173" i="2"/>
  <c r="N173" i="2" s="1"/>
  <c r="L170" i="3" s="1"/>
  <c r="N183" i="2"/>
  <c r="L180" i="3" s="1"/>
  <c r="AS183" i="2" s="1"/>
  <c r="N174" i="2"/>
  <c r="L171" i="3" s="1"/>
  <c r="N176" i="2"/>
  <c r="L173" i="3" s="1"/>
  <c r="N178" i="2"/>
  <c r="AS118" i="2"/>
  <c r="O118" i="2" s="1"/>
  <c r="M118" i="3" s="1"/>
  <c r="AS126" i="2"/>
  <c r="O126" i="2" s="1"/>
  <c r="M126" i="3" s="1"/>
  <c r="AS138" i="2"/>
  <c r="O138" i="2" s="1"/>
  <c r="M138" i="3" s="1"/>
  <c r="N195" i="1"/>
  <c r="N205" i="1"/>
  <c r="AS162" i="2"/>
  <c r="O162" i="2" s="1"/>
  <c r="M159" i="3" s="1"/>
  <c r="AS137" i="2"/>
  <c r="O137" i="2" s="1"/>
  <c r="M137" i="3" s="1"/>
  <c r="AS145" i="2"/>
  <c r="O145" i="2" s="1"/>
  <c r="M144" i="3" s="1"/>
  <c r="AT153" i="2"/>
  <c r="P153" i="2" s="1"/>
  <c r="N152" i="3" s="1"/>
  <c r="AS143" i="2"/>
  <c r="O143" i="2" s="1"/>
  <c r="M142" i="3" s="1"/>
  <c r="AS120" i="2"/>
  <c r="O120" i="2" s="1"/>
  <c r="M120" i="3" s="1"/>
  <c r="AS167" i="2"/>
  <c r="O167" i="2" s="1"/>
  <c r="M164" i="3" s="1"/>
  <c r="AS149" i="2"/>
  <c r="O149" i="2" s="1"/>
  <c r="M148" i="3" s="1"/>
  <c r="AS163" i="2"/>
  <c r="O163" i="2" s="1"/>
  <c r="M160" i="3" s="1"/>
  <c r="AT163" i="2" s="1"/>
  <c r="AS147" i="2"/>
  <c r="O147" i="2" s="1"/>
  <c r="M146" i="3" s="1"/>
  <c r="AS127" i="2"/>
  <c r="O127" i="2" s="1"/>
  <c r="M127" i="3" s="1"/>
  <c r="AT159" i="2"/>
  <c r="P159" i="2" s="1"/>
  <c r="N156" i="3" s="1"/>
  <c r="AS150" i="2"/>
  <c r="O150" i="2" s="1"/>
  <c r="M149" i="3" s="1"/>
  <c r="AS171" i="2"/>
  <c r="O171" i="2" s="1"/>
  <c r="M168" i="3" s="1"/>
  <c r="AS115" i="2"/>
  <c r="O115" i="2" s="1"/>
  <c r="M115" i="3" s="1"/>
  <c r="AS117" i="2"/>
  <c r="O117" i="2" s="1"/>
  <c r="M117" i="3" s="1"/>
  <c r="AS166" i="2"/>
  <c r="O166" i="2" s="1"/>
  <c r="M163" i="3" s="1"/>
  <c r="AS123" i="2"/>
  <c r="O123" i="2" s="1"/>
  <c r="M123" i="3" s="1"/>
  <c r="AS148" i="2"/>
  <c r="O148" i="2" s="1"/>
  <c r="M147" i="3" s="1"/>
  <c r="AS156" i="2"/>
  <c r="O156" i="2" s="1"/>
  <c r="M153" i="3" s="1"/>
  <c r="AS121" i="2"/>
  <c r="O121" i="2" s="1"/>
  <c r="M121" i="3" s="1"/>
  <c r="AS122" i="2"/>
  <c r="O122" i="2" s="1"/>
  <c r="M122" i="3" s="1"/>
  <c r="AS158" i="2"/>
  <c r="O158" i="2" s="1"/>
  <c r="M155" i="3" s="1"/>
  <c r="AS134" i="2"/>
  <c r="O134" i="2" s="1"/>
  <c r="M134" i="3" s="1"/>
  <c r="AS142" i="2"/>
  <c r="O142" i="2" s="1"/>
  <c r="M141" i="3" s="1"/>
  <c r="AS165" i="2"/>
  <c r="O165" i="2" s="1"/>
  <c r="M162" i="3" s="1"/>
  <c r="AS169" i="2"/>
  <c r="O169" i="2" s="1"/>
  <c r="M166" i="3" s="1"/>
  <c r="AS160" i="2"/>
  <c r="O160" i="2" s="1"/>
  <c r="M157" i="3" s="1"/>
  <c r="L119" i="3"/>
  <c r="AS119" i="2" s="1"/>
  <c r="O119" i="2" s="1"/>
  <c r="M119" i="3" s="1"/>
  <c r="AT119" i="2" s="1"/>
  <c r="AS135" i="2"/>
  <c r="O135" i="2" s="1"/>
  <c r="M135" i="3" s="1"/>
  <c r="AT135" i="2" s="1"/>
  <c r="AS131" i="2"/>
  <c r="O131" i="2" s="1"/>
  <c r="AS124" i="2"/>
  <c r="O124" i="2" s="1"/>
  <c r="M124" i="3" s="1"/>
  <c r="AT124" i="2" s="1"/>
  <c r="AS125" i="2"/>
  <c r="O125" i="2" s="1"/>
  <c r="AS129" i="2"/>
  <c r="O129" i="2" s="1"/>
  <c r="M129" i="3" s="1"/>
  <c r="AT129" i="2" s="1"/>
  <c r="AS133" i="2"/>
  <c r="O133" i="2" s="1"/>
  <c r="O132" i="2"/>
  <c r="M132" i="3" s="1"/>
  <c r="AT132" i="2" s="1"/>
  <c r="AS130" i="2"/>
  <c r="O130" i="2" s="1"/>
  <c r="O146" i="2"/>
  <c r="M145" i="3" s="1"/>
  <c r="AT146" i="2" s="1"/>
  <c r="O189" i="2"/>
  <c r="M186" i="3" s="1"/>
  <c r="O144" i="2"/>
  <c r="O161" i="2"/>
  <c r="O168" i="2"/>
  <c r="O170" i="2"/>
  <c r="L136" i="3"/>
  <c r="N164" i="2"/>
  <c r="L161" i="3" s="1"/>
  <c r="AS164" i="2" s="1"/>
  <c r="N151" i="2"/>
  <c r="L150" i="3" s="1"/>
  <c r="AS151" i="2" s="1"/>
  <c r="P139" i="2"/>
  <c r="N139" i="3" s="1"/>
  <c r="AU139" i="2" s="1"/>
  <c r="O141" i="2"/>
  <c r="O128" i="2"/>
  <c r="M128" i="3" s="1"/>
  <c r="AT128" i="2" s="1"/>
  <c r="O116" i="2"/>
  <c r="M116" i="3" s="1"/>
  <c r="AT116" i="2" s="1"/>
  <c r="O157" i="2"/>
  <c r="M152" i="2"/>
  <c r="K151" i="3" s="1"/>
  <c r="AR152" i="2" s="1"/>
  <c r="Q144" i="1"/>
  <c r="P169" i="1"/>
  <c r="P114" i="1"/>
  <c r="Q131" i="1"/>
  <c r="P182" i="1"/>
  <c r="P149" i="1"/>
  <c r="P160" i="1"/>
  <c r="Q161" i="1"/>
  <c r="Q141" i="1"/>
  <c r="Q125" i="1"/>
  <c r="P121" i="1"/>
  <c r="Q124" i="1"/>
  <c r="Q153" i="1"/>
  <c r="Q152" i="1"/>
  <c r="Q168" i="1"/>
  <c r="P188" i="1"/>
  <c r="Q159" i="1"/>
  <c r="Q163" i="1"/>
  <c r="K114" i="3"/>
  <c r="AR114" i="2" s="1"/>
  <c r="P122" i="1"/>
  <c r="Q170" i="1"/>
  <c r="P167" i="1"/>
  <c r="P166" i="1"/>
  <c r="P120" i="1"/>
  <c r="P115" i="1"/>
  <c r="Q113" i="1"/>
  <c r="P117" i="1"/>
  <c r="R139" i="1"/>
  <c r="P165" i="1"/>
  <c r="P171" i="1"/>
  <c r="P138" i="1"/>
  <c r="P143" i="1"/>
  <c r="P183" i="1"/>
  <c r="Q187" i="1"/>
  <c r="Q136" i="1"/>
  <c r="Q128" i="1"/>
  <c r="P186" i="1"/>
  <c r="Q146" i="1"/>
  <c r="C139" i="1"/>
  <c r="R135" i="1"/>
  <c r="C135" i="1"/>
  <c r="P148" i="1"/>
  <c r="P142" i="1"/>
  <c r="Q189" i="1"/>
  <c r="P164" i="1"/>
  <c r="P118" i="1"/>
  <c r="P116" i="1"/>
  <c r="P137" i="1"/>
  <c r="P147" i="1"/>
  <c r="P156" i="1"/>
  <c r="Q119" i="1"/>
  <c r="P127" i="1"/>
  <c r="P145" i="1"/>
  <c r="P123" i="1"/>
  <c r="P162" i="1"/>
  <c r="Q129" i="1"/>
  <c r="P158" i="1"/>
  <c r="Q130" i="1"/>
  <c r="O193" i="1"/>
  <c r="P134" i="1"/>
  <c r="Q132" i="1"/>
  <c r="Q157" i="1"/>
  <c r="Q151" i="1"/>
  <c r="Q133" i="1"/>
  <c r="P150" i="1"/>
  <c r="P126" i="1"/>
  <c r="O205" i="1" l="1"/>
  <c r="AT185" i="2"/>
  <c r="P185" i="2" s="1"/>
  <c r="N182" i="3" s="1"/>
  <c r="M183" i="3"/>
  <c r="AT187" i="2"/>
  <c r="P187" i="2" s="1"/>
  <c r="N184" i="3" s="1"/>
  <c r="M185" i="3"/>
  <c r="AT188" i="2" s="1"/>
  <c r="P188" i="2" s="1"/>
  <c r="AS190" i="2"/>
  <c r="O190" i="2" s="1"/>
  <c r="L188" i="3"/>
  <c r="C133" i="1"/>
  <c r="C124" i="1"/>
  <c r="C131" i="1"/>
  <c r="C130" i="1"/>
  <c r="C187" i="1"/>
  <c r="C152" i="1"/>
  <c r="C144" i="1"/>
  <c r="AT186" i="2"/>
  <c r="L175" i="3"/>
  <c r="AS178" i="2" s="1"/>
  <c r="O178" i="2" s="1"/>
  <c r="M175" i="3" s="1"/>
  <c r="AQ193" i="2"/>
  <c r="AQ204" i="2" s="1"/>
  <c r="AR175" i="2"/>
  <c r="N175" i="2" s="1"/>
  <c r="L172" i="3" s="1"/>
  <c r="AR179" i="2"/>
  <c r="N179" i="2" s="1"/>
  <c r="L176" i="3" s="1"/>
  <c r="AS182" i="2"/>
  <c r="O182" i="2" s="1"/>
  <c r="M179" i="3" s="1"/>
  <c r="AS181" i="2"/>
  <c r="O181" i="2" s="1"/>
  <c r="M178" i="3" s="1"/>
  <c r="AS176" i="2"/>
  <c r="AS174" i="2"/>
  <c r="AS177" i="2"/>
  <c r="AT118" i="2"/>
  <c r="P118" i="2" s="1"/>
  <c r="N118" i="3" s="1"/>
  <c r="AT149" i="2"/>
  <c r="P149" i="2" s="1"/>
  <c r="N148" i="3" s="1"/>
  <c r="AT143" i="2"/>
  <c r="P143" i="2" s="1"/>
  <c r="N142" i="3" s="1"/>
  <c r="AT123" i="2"/>
  <c r="P123" i="2" s="1"/>
  <c r="N123" i="3" s="1"/>
  <c r="AT120" i="2"/>
  <c r="P120" i="2" s="1"/>
  <c r="N120" i="3" s="1"/>
  <c r="AT150" i="2"/>
  <c r="P150" i="2" s="1"/>
  <c r="N149" i="3" s="1"/>
  <c r="AT169" i="2"/>
  <c r="P169" i="2" s="1"/>
  <c r="N166" i="3" s="1"/>
  <c r="AT148" i="2"/>
  <c r="P148" i="2" s="1"/>
  <c r="N147" i="3" s="1"/>
  <c r="AT126" i="2"/>
  <c r="P126" i="2" s="1"/>
  <c r="N126" i="3" s="1"/>
  <c r="AT162" i="2"/>
  <c r="P162" i="2" s="1"/>
  <c r="N159" i="3" s="1"/>
  <c r="AT160" i="2"/>
  <c r="P160" i="2" s="1"/>
  <c r="N157" i="3" s="1"/>
  <c r="AT134" i="2"/>
  <c r="P134" i="2" s="1"/>
  <c r="N134" i="3" s="1"/>
  <c r="AT156" i="2"/>
  <c r="P156" i="2" s="1"/>
  <c r="N153" i="3" s="1"/>
  <c r="AT166" i="2"/>
  <c r="P166" i="2" s="1"/>
  <c r="N163" i="3" s="1"/>
  <c r="AT171" i="2"/>
  <c r="P171" i="2" s="1"/>
  <c r="N168" i="3" s="1"/>
  <c r="AT158" i="2"/>
  <c r="P158" i="2" s="1"/>
  <c r="N155" i="3" s="1"/>
  <c r="AT167" i="2"/>
  <c r="P167" i="2" s="1"/>
  <c r="N164" i="3" s="1"/>
  <c r="AT122" i="2"/>
  <c r="P122" i="2" s="1"/>
  <c r="N122" i="3" s="1"/>
  <c r="AT127" i="2"/>
  <c r="P127" i="2" s="1"/>
  <c r="N127" i="3" s="1"/>
  <c r="AU153" i="2"/>
  <c r="Q153" i="2" s="1"/>
  <c r="P132" i="2"/>
  <c r="N132" i="3" s="1"/>
  <c r="AU132" i="2" s="1"/>
  <c r="AT165" i="2"/>
  <c r="P165" i="2" s="1"/>
  <c r="N162" i="3" s="1"/>
  <c r="P186" i="2"/>
  <c r="AT145" i="2"/>
  <c r="P145" i="2" s="1"/>
  <c r="N144" i="3" s="1"/>
  <c r="AT147" i="2"/>
  <c r="P147" i="2" s="1"/>
  <c r="N146" i="3" s="1"/>
  <c r="AT121" i="2"/>
  <c r="P121" i="2" s="1"/>
  <c r="N121" i="3" s="1"/>
  <c r="AT115" i="2"/>
  <c r="P115" i="2" s="1"/>
  <c r="N115" i="3" s="1"/>
  <c r="AT117" i="2"/>
  <c r="P117" i="2" s="1"/>
  <c r="N117" i="3" s="1"/>
  <c r="AU159" i="2"/>
  <c r="Q159" i="2" s="1"/>
  <c r="AT142" i="2"/>
  <c r="P142" i="2" s="1"/>
  <c r="N141" i="3" s="1"/>
  <c r="AT137" i="2"/>
  <c r="P137" i="2" s="1"/>
  <c r="N137" i="3" s="1"/>
  <c r="AT138" i="2"/>
  <c r="P138" i="2" s="1"/>
  <c r="N138" i="3" s="1"/>
  <c r="M133" i="3"/>
  <c r="AT133" i="2" s="1"/>
  <c r="P133" i="2" s="1"/>
  <c r="N133" i="3" s="1"/>
  <c r="AU133" i="2" s="1"/>
  <c r="M130" i="3"/>
  <c r="AT130" i="2" s="1"/>
  <c r="P130" i="2" s="1"/>
  <c r="M131" i="3"/>
  <c r="AT131" i="2" s="1"/>
  <c r="P131" i="2" s="1"/>
  <c r="N131" i="3" s="1"/>
  <c r="AU131" i="2" s="1"/>
  <c r="M125" i="3"/>
  <c r="AT125" i="2" s="1"/>
  <c r="P125" i="2" s="1"/>
  <c r="P124" i="2"/>
  <c r="N124" i="3" s="1"/>
  <c r="AU124" i="2" s="1"/>
  <c r="P135" i="2"/>
  <c r="N135" i="3" s="1"/>
  <c r="AU135" i="2" s="1"/>
  <c r="P129" i="2"/>
  <c r="N129" i="3" s="1"/>
  <c r="AU129" i="2" s="1"/>
  <c r="AS136" i="2"/>
  <c r="O136" i="2" s="1"/>
  <c r="P119" i="2"/>
  <c r="N119" i="3" s="1"/>
  <c r="AU119" i="2" s="1"/>
  <c r="M158" i="3"/>
  <c r="M143" i="3"/>
  <c r="P163" i="2"/>
  <c r="N160" i="3" s="1"/>
  <c r="AU163" i="2" s="1"/>
  <c r="M165" i="3"/>
  <c r="M167" i="3"/>
  <c r="P146" i="2"/>
  <c r="N145" i="3" s="1"/>
  <c r="AU146" i="2" s="1"/>
  <c r="N114" i="2"/>
  <c r="L114" i="3" s="1"/>
  <c r="AS114" i="2" s="1"/>
  <c r="N152" i="2"/>
  <c r="L151" i="3" s="1"/>
  <c r="AS152" i="2" s="1"/>
  <c r="P116" i="2"/>
  <c r="N116" i="3" s="1"/>
  <c r="AU116" i="2" s="1"/>
  <c r="M140" i="3"/>
  <c r="AT141" i="2" s="1"/>
  <c r="P128" i="2"/>
  <c r="N128" i="3" s="1"/>
  <c r="AU128" i="2" s="1"/>
  <c r="Q139" i="2"/>
  <c r="M154" i="3"/>
  <c r="AT157" i="2" s="1"/>
  <c r="O164" i="2"/>
  <c r="O151" i="2"/>
  <c r="M193" i="2"/>
  <c r="K190" i="3" s="1"/>
  <c r="K189" i="3"/>
  <c r="Q134" i="1"/>
  <c r="R129" i="1"/>
  <c r="R136" i="1"/>
  <c r="C136" i="1"/>
  <c r="Q167" i="1"/>
  <c r="R170" i="1"/>
  <c r="C170" i="1"/>
  <c r="R159" i="1"/>
  <c r="C159" i="1"/>
  <c r="R168" i="1"/>
  <c r="C168" i="1"/>
  <c r="Q149" i="1"/>
  <c r="Q156" i="1"/>
  <c r="Q137" i="1"/>
  <c r="S139" i="1"/>
  <c r="Q188" i="1"/>
  <c r="R124" i="1"/>
  <c r="R125" i="1"/>
  <c r="Q114" i="1"/>
  <c r="Q150" i="1"/>
  <c r="R133" i="1"/>
  <c r="R151" i="1"/>
  <c r="C151" i="1"/>
  <c r="R132" i="1"/>
  <c r="C132" i="1"/>
  <c r="O195" i="1"/>
  <c r="Q158" i="1"/>
  <c r="Q123" i="1"/>
  <c r="Q116" i="1"/>
  <c r="Q164" i="1"/>
  <c r="Q148" i="1"/>
  <c r="R146" i="1"/>
  <c r="C146" i="1"/>
  <c r="Q143" i="1"/>
  <c r="Q165" i="1"/>
  <c r="R113" i="1"/>
  <c r="C113" i="1"/>
  <c r="Q115" i="1"/>
  <c r="Q120" i="1"/>
  <c r="Q122" i="1"/>
  <c r="R152" i="1"/>
  <c r="Q160" i="1"/>
  <c r="R131" i="1"/>
  <c r="R144" i="1"/>
  <c r="C129" i="1"/>
  <c r="R157" i="1"/>
  <c r="R130" i="1"/>
  <c r="Q145" i="1"/>
  <c r="R119" i="1"/>
  <c r="C119" i="1"/>
  <c r="Q147" i="1"/>
  <c r="N113" i="2"/>
  <c r="R189" i="1"/>
  <c r="Q142" i="1"/>
  <c r="Q186" i="1"/>
  <c r="Q171" i="1"/>
  <c r="P193" i="1"/>
  <c r="R153" i="1"/>
  <c r="R141" i="1"/>
  <c r="Q169" i="1"/>
  <c r="C157" i="1"/>
  <c r="Q162" i="1"/>
  <c r="S135" i="1"/>
  <c r="Q138" i="1"/>
  <c r="Q166" i="1"/>
  <c r="R163" i="1"/>
  <c r="C163" i="1"/>
  <c r="Q126" i="1"/>
  <c r="Q127" i="1"/>
  <c r="C125" i="1"/>
  <c r="Q118" i="1"/>
  <c r="C189" i="1"/>
  <c r="R128" i="1"/>
  <c r="C128" i="1"/>
  <c r="R187" i="1"/>
  <c r="Q183" i="1"/>
  <c r="Q117" i="1"/>
  <c r="C153" i="1"/>
  <c r="Q121" i="1"/>
  <c r="C141" i="1"/>
  <c r="R161" i="1"/>
  <c r="C161" i="1"/>
  <c r="Q182" i="1"/>
  <c r="P205" i="1" l="1"/>
  <c r="K191" i="3"/>
  <c r="AU187" i="2"/>
  <c r="N185" i="3"/>
  <c r="AU185" i="2"/>
  <c r="Q185" i="2" s="1"/>
  <c r="N183" i="3"/>
  <c r="AU186" i="2" s="1"/>
  <c r="Q186" i="2" s="1"/>
  <c r="AT189" i="2"/>
  <c r="M187" i="3"/>
  <c r="C118" i="1"/>
  <c r="C167" i="1"/>
  <c r="C183" i="1"/>
  <c r="C169" i="1"/>
  <c r="C150" i="1"/>
  <c r="C149" i="1"/>
  <c r="C182" i="1"/>
  <c r="C186" i="1"/>
  <c r="K197" i="3"/>
  <c r="AR192" i="2"/>
  <c r="N192" i="2" s="1"/>
  <c r="N193" i="2" s="1"/>
  <c r="AS179" i="2"/>
  <c r="O179" i="2" s="1"/>
  <c r="M176" i="3" s="1"/>
  <c r="AS175" i="2"/>
  <c r="O175" i="2" s="1"/>
  <c r="M172" i="3" s="1"/>
  <c r="AS173" i="2"/>
  <c r="O173" i="2" s="1"/>
  <c r="M170" i="3" s="1"/>
  <c r="O174" i="2"/>
  <c r="O176" i="2"/>
  <c r="O183" i="2"/>
  <c r="M180" i="3" s="1"/>
  <c r="AT183" i="2" s="1"/>
  <c r="AT181" i="2"/>
  <c r="P181" i="2" s="1"/>
  <c r="N178" i="3" s="1"/>
  <c r="AT178" i="2"/>
  <c r="O177" i="2"/>
  <c r="M174" i="3" s="1"/>
  <c r="AU118" i="2"/>
  <c r="Q118" i="2" s="1"/>
  <c r="M195" i="2"/>
  <c r="M204" i="2"/>
  <c r="AU143" i="2"/>
  <c r="Q143" i="2" s="1"/>
  <c r="AU149" i="2"/>
  <c r="Q149" i="2" s="1"/>
  <c r="Q129" i="2"/>
  <c r="Q131" i="2"/>
  <c r="AU147" i="2"/>
  <c r="Q147" i="2" s="1"/>
  <c r="AU115" i="2"/>
  <c r="Q115" i="2" s="1"/>
  <c r="AU145" i="2"/>
  <c r="Q145" i="2" s="1"/>
  <c r="AU165" i="2"/>
  <c r="Q165" i="2" s="1"/>
  <c r="AU122" i="2"/>
  <c r="Q122" i="2" s="1"/>
  <c r="AU162" i="2"/>
  <c r="Q162" i="2" s="1"/>
  <c r="AU150" i="2"/>
  <c r="Q150" i="2" s="1"/>
  <c r="AU142" i="2"/>
  <c r="Q142" i="2" s="1"/>
  <c r="AU137" i="2"/>
  <c r="Q137" i="2" s="1"/>
  <c r="AU148" i="2"/>
  <c r="Q148" i="2" s="1"/>
  <c r="Q119" i="2"/>
  <c r="Q124" i="2"/>
  <c r="AU134" i="2"/>
  <c r="Q134" i="2" s="1"/>
  <c r="Q132" i="2"/>
  <c r="AU166" i="2"/>
  <c r="Q166" i="2" s="1"/>
  <c r="AU160" i="2"/>
  <c r="Q160" i="2" s="1"/>
  <c r="AU156" i="2"/>
  <c r="Q156" i="2" s="1"/>
  <c r="AU171" i="2"/>
  <c r="Q171" i="2" s="1"/>
  <c r="AU117" i="2"/>
  <c r="Q117" i="2" s="1"/>
  <c r="AU158" i="2"/>
  <c r="Q158" i="2" s="1"/>
  <c r="AU167" i="2"/>
  <c r="Q167" i="2" s="1"/>
  <c r="AU121" i="2"/>
  <c r="Q121" i="2" s="1"/>
  <c r="AU120" i="2"/>
  <c r="Q120" i="2" s="1"/>
  <c r="AU127" i="2"/>
  <c r="Q127" i="2" s="1"/>
  <c r="AU126" i="2"/>
  <c r="Q126" i="2" s="1"/>
  <c r="AU123" i="2"/>
  <c r="Q123" i="2" s="1"/>
  <c r="AU169" i="2"/>
  <c r="Q169" i="2" s="1"/>
  <c r="AU138" i="2"/>
  <c r="Q138" i="2" s="1"/>
  <c r="N130" i="3"/>
  <c r="AU130" i="2" s="1"/>
  <c r="Q130" i="2" s="1"/>
  <c r="M136" i="3"/>
  <c r="AT136" i="2" s="1"/>
  <c r="P136" i="2" s="1"/>
  <c r="N125" i="3"/>
  <c r="AU125" i="2" s="1"/>
  <c r="Q125" i="2" s="1"/>
  <c r="AT144" i="2"/>
  <c r="P144" i="2" s="1"/>
  <c r="N143" i="3" s="1"/>
  <c r="AU144" i="2" s="1"/>
  <c r="AT170" i="2"/>
  <c r="P170" i="2" s="1"/>
  <c r="Q133" i="2"/>
  <c r="P189" i="2"/>
  <c r="N186" i="3" s="1"/>
  <c r="AT161" i="2"/>
  <c r="P161" i="2" s="1"/>
  <c r="N158" i="3" s="1"/>
  <c r="AT168" i="2"/>
  <c r="P168" i="2" s="1"/>
  <c r="Q163" i="2"/>
  <c r="Q146" i="2"/>
  <c r="O152" i="2"/>
  <c r="M151" i="3" s="1"/>
  <c r="AT152" i="2" s="1"/>
  <c r="P157" i="2"/>
  <c r="P141" i="2"/>
  <c r="M150" i="3"/>
  <c r="AT151" i="2" s="1"/>
  <c r="O139" i="3"/>
  <c r="AV139" i="2" s="1"/>
  <c r="C139" i="2"/>
  <c r="Q128" i="2"/>
  <c r="C159" i="2"/>
  <c r="O156" i="3"/>
  <c r="AV159" i="2" s="1"/>
  <c r="C153" i="2"/>
  <c r="O152" i="3"/>
  <c r="AV153" i="2" s="1"/>
  <c r="M161" i="3"/>
  <c r="AT164" i="2" s="1"/>
  <c r="Q116" i="2"/>
  <c r="O114" i="2"/>
  <c r="M114" i="3" s="1"/>
  <c r="AT114" i="2" s="1"/>
  <c r="Q135" i="2"/>
  <c r="R127" i="1"/>
  <c r="S141" i="1"/>
  <c r="S187" i="1"/>
  <c r="R126" i="1"/>
  <c r="C126" i="1"/>
  <c r="R138" i="1"/>
  <c r="C138" i="1"/>
  <c r="R169" i="1"/>
  <c r="S153" i="1"/>
  <c r="R171" i="1"/>
  <c r="R147" i="1"/>
  <c r="C147" i="1"/>
  <c r="R122" i="1"/>
  <c r="R115" i="1"/>
  <c r="C115" i="1"/>
  <c r="S113" i="1"/>
  <c r="R143" i="1"/>
  <c r="C143" i="1"/>
  <c r="S146" i="1"/>
  <c r="R158" i="1"/>
  <c r="C158" i="1"/>
  <c r="S125" i="1"/>
  <c r="R188" i="1"/>
  <c r="C188" i="1"/>
  <c r="R167" i="1"/>
  <c r="R134" i="1"/>
  <c r="C134" i="1"/>
  <c r="C171" i="1"/>
  <c r="C127" i="1"/>
  <c r="R166" i="1"/>
  <c r="C166" i="1"/>
  <c r="T135" i="1"/>
  <c r="R142" i="1"/>
  <c r="L113" i="3"/>
  <c r="AS113" i="2" s="1"/>
  <c r="S157" i="1"/>
  <c r="S152" i="1"/>
  <c r="Q193" i="1"/>
  <c r="R123" i="1"/>
  <c r="C123" i="1"/>
  <c r="S132" i="1"/>
  <c r="S133" i="1"/>
  <c r="R114" i="1"/>
  <c r="C114" i="1"/>
  <c r="T139" i="1"/>
  <c r="R156" i="1"/>
  <c r="C156" i="1"/>
  <c r="S159" i="1"/>
  <c r="S129" i="1"/>
  <c r="C142" i="1"/>
  <c r="R121" i="1"/>
  <c r="C121" i="1"/>
  <c r="R183" i="1"/>
  <c r="R145" i="1"/>
  <c r="C145" i="1"/>
  <c r="S131" i="1"/>
  <c r="R148" i="1"/>
  <c r="C148" i="1"/>
  <c r="S170" i="1"/>
  <c r="S136" i="1"/>
  <c r="R182" i="1"/>
  <c r="S161" i="1"/>
  <c r="R117" i="1"/>
  <c r="C117" i="1"/>
  <c r="S128" i="1"/>
  <c r="R118" i="1"/>
  <c r="S163" i="1"/>
  <c r="R162" i="1"/>
  <c r="C162" i="1"/>
  <c r="P195" i="1"/>
  <c r="R186" i="1"/>
  <c r="S189" i="1"/>
  <c r="S119" i="1"/>
  <c r="S130" i="1"/>
  <c r="S144" i="1"/>
  <c r="R160" i="1"/>
  <c r="C160" i="1"/>
  <c r="C122" i="1"/>
  <c r="R120" i="1"/>
  <c r="C120" i="1"/>
  <c r="R165" i="1"/>
  <c r="C165" i="1"/>
  <c r="R164" i="1"/>
  <c r="C164" i="1"/>
  <c r="R116" i="1"/>
  <c r="C116" i="1"/>
  <c r="S151" i="1"/>
  <c r="R150" i="1"/>
  <c r="S124" i="1"/>
  <c r="R137" i="1"/>
  <c r="C137" i="1"/>
  <c r="R149" i="1"/>
  <c r="S168" i="1"/>
  <c r="N204" i="2" l="1"/>
  <c r="L190" i="3"/>
  <c r="Q205" i="1"/>
  <c r="O182" i="3"/>
  <c r="AV185" i="2" s="1"/>
  <c r="R185" i="2" s="1"/>
  <c r="P182" i="3" s="1"/>
  <c r="O183" i="3"/>
  <c r="C185" i="2"/>
  <c r="C138" i="2"/>
  <c r="O127" i="3"/>
  <c r="AV127" i="2" s="1"/>
  <c r="R127" i="2" s="1"/>
  <c r="P127" i="3" s="1"/>
  <c r="C124" i="2"/>
  <c r="O141" i="3"/>
  <c r="AV142" i="2" s="1"/>
  <c r="R142" i="2" s="1"/>
  <c r="P141" i="3" s="1"/>
  <c r="O131" i="3"/>
  <c r="AV131" i="2" s="1"/>
  <c r="R131" i="2" s="1"/>
  <c r="P131" i="3" s="1"/>
  <c r="AW131" i="2" s="1"/>
  <c r="O145" i="3"/>
  <c r="AV146" i="2" s="1"/>
  <c r="R146" i="2" s="1"/>
  <c r="P145" i="3" s="1"/>
  <c r="AW146" i="2" s="1"/>
  <c r="C119" i="2"/>
  <c r="C145" i="2"/>
  <c r="C129" i="2"/>
  <c r="O160" i="3"/>
  <c r="AV163" i="2" s="1"/>
  <c r="R163" i="2" s="1"/>
  <c r="P160" i="3" s="1"/>
  <c r="AW163" i="2" s="1"/>
  <c r="O133" i="3"/>
  <c r="AV133" i="2" s="1"/>
  <c r="R133" i="2" s="1"/>
  <c r="P133" i="3" s="1"/>
  <c r="AW133" i="2" s="1"/>
  <c r="O123" i="3"/>
  <c r="C121" i="2"/>
  <c r="C132" i="2"/>
  <c r="C115" i="2"/>
  <c r="C118" i="2"/>
  <c r="O146" i="3"/>
  <c r="C143" i="2"/>
  <c r="M171" i="3"/>
  <c r="AT174" i="2" s="1"/>
  <c r="P174" i="2" s="1"/>
  <c r="M173" i="3"/>
  <c r="AT176" i="2" s="1"/>
  <c r="P176" i="2" s="1"/>
  <c r="AR193" i="2"/>
  <c r="AR204" i="2" s="1"/>
  <c r="AS191" i="2"/>
  <c r="O191" i="2" s="1"/>
  <c r="M188" i="3" s="1"/>
  <c r="AT175" i="2"/>
  <c r="P175" i="2" s="1"/>
  <c r="N172" i="3" s="1"/>
  <c r="AT179" i="2"/>
  <c r="P179" i="2" s="1"/>
  <c r="N176" i="3" s="1"/>
  <c r="P178" i="2"/>
  <c r="N175" i="3" s="1"/>
  <c r="AT177" i="2"/>
  <c r="P177" i="2" s="1"/>
  <c r="N174" i="3" s="1"/>
  <c r="AT182" i="2"/>
  <c r="P182" i="2" s="1"/>
  <c r="O124" i="3"/>
  <c r="AV124" i="2" s="1"/>
  <c r="R124" i="2" s="1"/>
  <c r="P124" i="3" s="1"/>
  <c r="AW124" i="2" s="1"/>
  <c r="O129" i="3"/>
  <c r="AV129" i="2" s="1"/>
  <c r="R129" i="2" s="1"/>
  <c r="P129" i="3" s="1"/>
  <c r="AW129" i="2" s="1"/>
  <c r="O132" i="3"/>
  <c r="AV132" i="2" s="1"/>
  <c r="R132" i="2" s="1"/>
  <c r="P132" i="3" s="1"/>
  <c r="AW132" i="2" s="1"/>
  <c r="C130" i="2"/>
  <c r="O130" i="3"/>
  <c r="AV130" i="2" s="1"/>
  <c r="R130" i="2" s="1"/>
  <c r="P130" i="3" s="1"/>
  <c r="AW130" i="2" s="1"/>
  <c r="C131" i="2"/>
  <c r="O125" i="3"/>
  <c r="AV125" i="2" s="1"/>
  <c r="R125" i="2" s="1"/>
  <c r="P125" i="3" s="1"/>
  <c r="AW125" i="2" s="1"/>
  <c r="C125" i="2"/>
  <c r="AV123" i="2"/>
  <c r="R123" i="2" s="1"/>
  <c r="P123" i="3" s="1"/>
  <c r="AV147" i="2"/>
  <c r="R147" i="2" s="1"/>
  <c r="P146" i="3" s="1"/>
  <c r="O119" i="3"/>
  <c r="AV119" i="2" s="1"/>
  <c r="R119" i="2" s="1"/>
  <c r="P119" i="3" s="1"/>
  <c r="AW119" i="2" s="1"/>
  <c r="N136" i="3"/>
  <c r="AU136" i="2" s="1"/>
  <c r="Q136" i="2" s="1"/>
  <c r="N165" i="3"/>
  <c r="AU168" i="2" s="1"/>
  <c r="Q168" i="2" s="1"/>
  <c r="AU161" i="2"/>
  <c r="Q161" i="2" s="1"/>
  <c r="N167" i="3"/>
  <c r="AU170" i="2" s="1"/>
  <c r="Q170" i="2" s="1"/>
  <c r="Q144" i="2"/>
  <c r="C133" i="2"/>
  <c r="C163" i="2"/>
  <c r="C146" i="2"/>
  <c r="AT173" i="2"/>
  <c r="N154" i="3"/>
  <c r="AU157" i="2" s="1"/>
  <c r="Q157" i="2" s="1"/>
  <c r="N140" i="3"/>
  <c r="P164" i="2"/>
  <c r="O137" i="3"/>
  <c r="AV137" i="2" s="1"/>
  <c r="C137" i="2"/>
  <c r="C158" i="2"/>
  <c r="O155" i="3"/>
  <c r="AV158" i="2" s="1"/>
  <c r="C116" i="2"/>
  <c r="O116" i="3"/>
  <c r="O168" i="3"/>
  <c r="AV171" i="2" s="1"/>
  <c r="C171" i="2"/>
  <c r="O134" i="3"/>
  <c r="C134" i="2"/>
  <c r="O163" i="3"/>
  <c r="AV166" i="2" s="1"/>
  <c r="C166" i="2"/>
  <c r="O164" i="3"/>
  <c r="AV167" i="2" s="1"/>
  <c r="C167" i="2"/>
  <c r="O159" i="3"/>
  <c r="AV162" i="2" s="1"/>
  <c r="C162" i="2"/>
  <c r="C117" i="2"/>
  <c r="O117" i="3"/>
  <c r="AV117" i="2" s="1"/>
  <c r="C120" i="2"/>
  <c r="O120" i="3"/>
  <c r="AV120" i="2" s="1"/>
  <c r="C148" i="2"/>
  <c r="O147" i="3"/>
  <c r="AV148" i="2" s="1"/>
  <c r="O135" i="3"/>
  <c r="AV135" i="2" s="1"/>
  <c r="C135" i="2"/>
  <c r="O128" i="3"/>
  <c r="AV128" i="2" s="1"/>
  <c r="C128" i="2"/>
  <c r="O149" i="3"/>
  <c r="AV150" i="2" s="1"/>
  <c r="C150" i="2"/>
  <c r="C149" i="2"/>
  <c r="O148" i="3"/>
  <c r="AV149" i="2" s="1"/>
  <c r="O157" i="3"/>
  <c r="AV160" i="2" s="1"/>
  <c r="C160" i="2"/>
  <c r="C156" i="2"/>
  <c r="O153" i="3"/>
  <c r="AV156" i="2" s="1"/>
  <c r="C169" i="2"/>
  <c r="O166" i="3"/>
  <c r="AV169" i="2" s="1"/>
  <c r="P114" i="2"/>
  <c r="N114" i="3" s="1"/>
  <c r="AU114" i="2" s="1"/>
  <c r="O126" i="3"/>
  <c r="Q187" i="2"/>
  <c r="R159" i="2"/>
  <c r="P156" i="3" s="1"/>
  <c r="AW159" i="2" s="1"/>
  <c r="C122" i="2"/>
  <c r="O118" i="3"/>
  <c r="AV118" i="2" s="1"/>
  <c r="O121" i="3"/>
  <c r="AV121" i="2" s="1"/>
  <c r="C142" i="2"/>
  <c r="O122" i="3"/>
  <c r="AV122" i="2" s="1"/>
  <c r="O138" i="3"/>
  <c r="AV138" i="2" s="1"/>
  <c r="C165" i="2"/>
  <c r="C123" i="2"/>
  <c r="R139" i="2"/>
  <c r="P139" i="3" s="1"/>
  <c r="AW139" i="2" s="1"/>
  <c r="C126" i="2"/>
  <c r="C147" i="2"/>
  <c r="O162" i="3"/>
  <c r="AV165" i="2" s="1"/>
  <c r="C127" i="2"/>
  <c r="O144" i="3"/>
  <c r="AV145" i="2" s="1"/>
  <c r="O142" i="3"/>
  <c r="AV143" i="2" s="1"/>
  <c r="O115" i="3"/>
  <c r="AV115" i="2" s="1"/>
  <c r="C186" i="2"/>
  <c r="R153" i="2"/>
  <c r="P152" i="3" s="1"/>
  <c r="AW153" i="2" s="1"/>
  <c r="P152" i="2"/>
  <c r="P151" i="2"/>
  <c r="C193" i="1"/>
  <c r="C205" i="1" s="1"/>
  <c r="T168" i="1"/>
  <c r="T124" i="1"/>
  <c r="T144" i="1"/>
  <c r="S186" i="1"/>
  <c r="T128" i="1"/>
  <c r="T136" i="1"/>
  <c r="S145" i="1"/>
  <c r="T113" i="1"/>
  <c r="S127" i="1"/>
  <c r="S116" i="1"/>
  <c r="T161" i="1"/>
  <c r="S121" i="1"/>
  <c r="T129" i="1"/>
  <c r="S114" i="1"/>
  <c r="T132" i="1"/>
  <c r="Q195" i="1"/>
  <c r="N195" i="2"/>
  <c r="S143" i="1"/>
  <c r="R193" i="1"/>
  <c r="S122" i="1"/>
  <c r="T153" i="1"/>
  <c r="T187" i="1"/>
  <c r="S149" i="1"/>
  <c r="S160" i="1"/>
  <c r="T130" i="1"/>
  <c r="T189" i="1"/>
  <c r="S162" i="1"/>
  <c r="S118" i="1"/>
  <c r="T170" i="1"/>
  <c r="S148" i="1"/>
  <c r="T131" i="1"/>
  <c r="S183" i="1"/>
  <c r="S156" i="1"/>
  <c r="U135" i="1"/>
  <c r="S188" i="1"/>
  <c r="S158" i="1"/>
  <c r="T146" i="1"/>
  <c r="S171" i="1"/>
  <c r="S126" i="1"/>
  <c r="S150" i="1"/>
  <c r="S164" i="1"/>
  <c r="T119" i="1"/>
  <c r="S182" i="1"/>
  <c r="S123" i="1"/>
  <c r="T157" i="1"/>
  <c r="S166" i="1"/>
  <c r="S134" i="1"/>
  <c r="T125" i="1"/>
  <c r="S147" i="1"/>
  <c r="T141" i="1"/>
  <c r="S137" i="1"/>
  <c r="T151" i="1"/>
  <c r="S165" i="1"/>
  <c r="S120" i="1"/>
  <c r="T163" i="1"/>
  <c r="S117" i="1"/>
  <c r="T159" i="1"/>
  <c r="U139" i="1"/>
  <c r="T133" i="1"/>
  <c r="T152" i="1"/>
  <c r="L189" i="3"/>
  <c r="S142" i="1"/>
  <c r="S167" i="1"/>
  <c r="S115" i="1"/>
  <c r="S169" i="1"/>
  <c r="S138" i="1"/>
  <c r="L191" i="3" l="1"/>
  <c r="R205" i="1"/>
  <c r="O184" i="3"/>
  <c r="C157" i="2"/>
  <c r="C144" i="2"/>
  <c r="N173" i="3"/>
  <c r="AU176" i="2" s="1"/>
  <c r="Q176" i="2" s="1"/>
  <c r="N171" i="3"/>
  <c r="AU174" i="2" s="1"/>
  <c r="Q174" i="2" s="1"/>
  <c r="AU181" i="2"/>
  <c r="Q181" i="2" s="1"/>
  <c r="N179" i="3"/>
  <c r="L197" i="3"/>
  <c r="AS192" i="2"/>
  <c r="O192" i="2" s="1"/>
  <c r="AT190" i="2"/>
  <c r="P190" i="2" s="1"/>
  <c r="N187" i="3" s="1"/>
  <c r="AU179" i="2"/>
  <c r="Q179" i="2" s="1"/>
  <c r="AU175" i="2"/>
  <c r="Q175" i="2" s="1"/>
  <c r="AU188" i="2"/>
  <c r="Q188" i="2" s="1"/>
  <c r="AU178" i="2"/>
  <c r="Q178" i="2" s="1"/>
  <c r="P183" i="2"/>
  <c r="N180" i="3" s="1"/>
  <c r="AU183" i="2" s="1"/>
  <c r="O143" i="3"/>
  <c r="AV144" i="2" s="1"/>
  <c r="R144" i="2" s="1"/>
  <c r="AW142" i="2"/>
  <c r="S142" i="2" s="1"/>
  <c r="Q141" i="3" s="1"/>
  <c r="AW147" i="2"/>
  <c r="S147" i="2" s="1"/>
  <c r="Q146" i="3" s="1"/>
  <c r="AW127" i="2"/>
  <c r="S127" i="2" s="1"/>
  <c r="Q127" i="3" s="1"/>
  <c r="AW123" i="2"/>
  <c r="S123" i="2" s="1"/>
  <c r="Q123" i="3" s="1"/>
  <c r="O158" i="3"/>
  <c r="C161" i="2"/>
  <c r="O136" i="3"/>
  <c r="C136" i="2"/>
  <c r="C168" i="2"/>
  <c r="O165" i="3"/>
  <c r="O167" i="3"/>
  <c r="AV170" i="2" s="1"/>
  <c r="R170" i="2" s="1"/>
  <c r="C170" i="2"/>
  <c r="AV116" i="2"/>
  <c r="R116" i="2" s="1"/>
  <c r="AV126" i="2"/>
  <c r="R126" i="2" s="1"/>
  <c r="P126" i="3" s="1"/>
  <c r="AV134" i="2"/>
  <c r="R134" i="2" s="1"/>
  <c r="AU141" i="2"/>
  <c r="Q141" i="2" s="1"/>
  <c r="P173" i="2"/>
  <c r="N170" i="3" s="1"/>
  <c r="N161" i="3"/>
  <c r="AU164" i="2" s="1"/>
  <c r="Q164" i="2" s="1"/>
  <c r="R158" i="2"/>
  <c r="P155" i="3" s="1"/>
  <c r="AW158" i="2" s="1"/>
  <c r="O154" i="3"/>
  <c r="R166" i="2"/>
  <c r="R171" i="2"/>
  <c r="R137" i="2"/>
  <c r="Q114" i="2"/>
  <c r="S130" i="2"/>
  <c r="Q130" i="3" s="1"/>
  <c r="AX130" i="2" s="1"/>
  <c r="S159" i="2"/>
  <c r="Q156" i="3" s="1"/>
  <c r="AX159" i="2" s="1"/>
  <c r="S132" i="2"/>
  <c r="S119" i="2"/>
  <c r="Q119" i="3" s="1"/>
  <c r="AX119" i="2" s="1"/>
  <c r="S131" i="2"/>
  <c r="Q131" i="3" s="1"/>
  <c r="AX131" i="2" s="1"/>
  <c r="AV186" i="2"/>
  <c r="R186" i="2" s="1"/>
  <c r="C187" i="2"/>
  <c r="S125" i="2"/>
  <c r="Q125" i="3" s="1"/>
  <c r="AX125" i="2" s="1"/>
  <c r="R143" i="2"/>
  <c r="P142" i="3" s="1"/>
  <c r="AW143" i="2" s="1"/>
  <c r="S124" i="2"/>
  <c r="Q124" i="3" s="1"/>
  <c r="AX124" i="2" s="1"/>
  <c r="S129" i="2"/>
  <c r="Q129" i="3" s="1"/>
  <c r="AX129" i="2" s="1"/>
  <c r="N150" i="3"/>
  <c r="AU151" i="2" s="1"/>
  <c r="N151" i="3"/>
  <c r="AU152" i="2" s="1"/>
  <c r="S153" i="2"/>
  <c r="Q152" i="3" s="1"/>
  <c r="AX153" i="2" s="1"/>
  <c r="R145" i="2"/>
  <c r="P144" i="3" s="1"/>
  <c r="AW145" i="2" s="1"/>
  <c r="R165" i="2"/>
  <c r="P162" i="3" s="1"/>
  <c r="AW165" i="2" s="1"/>
  <c r="S139" i="2"/>
  <c r="S146" i="2"/>
  <c r="Q145" i="3" s="1"/>
  <c r="AX146" i="2" s="1"/>
  <c r="R138" i="2"/>
  <c r="P138" i="3" s="1"/>
  <c r="AW138" i="2" s="1"/>
  <c r="R118" i="2"/>
  <c r="P118" i="3" s="1"/>
  <c r="AW118" i="2" s="1"/>
  <c r="R149" i="2"/>
  <c r="P148" i="3" s="1"/>
  <c r="AW149" i="2" s="1"/>
  <c r="R150" i="2"/>
  <c r="P149" i="3" s="1"/>
  <c r="AW150" i="2" s="1"/>
  <c r="R135" i="2"/>
  <c r="P135" i="3" s="1"/>
  <c r="AW135" i="2" s="1"/>
  <c r="R148" i="2"/>
  <c r="P147" i="3" s="1"/>
  <c r="AW148" i="2" s="1"/>
  <c r="R167" i="2"/>
  <c r="P164" i="3" s="1"/>
  <c r="AW167" i="2" s="1"/>
  <c r="R115" i="2"/>
  <c r="P115" i="3" s="1"/>
  <c r="AW115" i="2" s="1"/>
  <c r="R122" i="2"/>
  <c r="P122" i="3" s="1"/>
  <c r="AW122" i="2" s="1"/>
  <c r="S163" i="2"/>
  <c r="Q160" i="3" s="1"/>
  <c r="AX163" i="2" s="1"/>
  <c r="S133" i="2"/>
  <c r="Q133" i="3" s="1"/>
  <c r="AX133" i="2" s="1"/>
  <c r="R156" i="2"/>
  <c r="P153" i="3" s="1"/>
  <c r="AW156" i="2" s="1"/>
  <c r="R160" i="2"/>
  <c r="P157" i="3" s="1"/>
  <c r="AW160" i="2" s="1"/>
  <c r="R128" i="2"/>
  <c r="P128" i="3" s="1"/>
  <c r="AW128" i="2" s="1"/>
  <c r="R117" i="2"/>
  <c r="P117" i="3" s="1"/>
  <c r="AW117" i="2" s="1"/>
  <c r="R162" i="2"/>
  <c r="P159" i="3" s="1"/>
  <c r="AW162" i="2" s="1"/>
  <c r="R121" i="2"/>
  <c r="P121" i="3" s="1"/>
  <c r="AW121" i="2" s="1"/>
  <c r="R169" i="2"/>
  <c r="P166" i="3" s="1"/>
  <c r="AW169" i="2" s="1"/>
  <c r="R120" i="2"/>
  <c r="P120" i="3" s="1"/>
  <c r="AW120" i="2" s="1"/>
  <c r="T169" i="1"/>
  <c r="U152" i="1"/>
  <c r="T182" i="1"/>
  <c r="T126" i="1"/>
  <c r="T188" i="1"/>
  <c r="T138" i="1"/>
  <c r="T117" i="1"/>
  <c r="U151" i="1"/>
  <c r="T137" i="1"/>
  <c r="T134" i="1"/>
  <c r="U119" i="1"/>
  <c r="T150" i="1"/>
  <c r="T158" i="1"/>
  <c r="V135" i="1"/>
  <c r="U170" i="1"/>
  <c r="U187" i="1"/>
  <c r="U132" i="1"/>
  <c r="T127" i="1"/>
  <c r="U113" i="1"/>
  <c r="U128" i="1"/>
  <c r="U144" i="1"/>
  <c r="U168" i="1"/>
  <c r="T142" i="1"/>
  <c r="U133" i="1"/>
  <c r="T165" i="1"/>
  <c r="U141" i="1"/>
  <c r="T166" i="1"/>
  <c r="T171" i="1"/>
  <c r="T183" i="1"/>
  <c r="U131" i="1"/>
  <c r="T162" i="1"/>
  <c r="U130" i="1"/>
  <c r="T122" i="1"/>
  <c r="T143" i="1"/>
  <c r="T121" i="1"/>
  <c r="U161" i="1"/>
  <c r="U136" i="1"/>
  <c r="T167" i="1"/>
  <c r="U159" i="1"/>
  <c r="U163" i="1"/>
  <c r="T123" i="1"/>
  <c r="T164" i="1"/>
  <c r="U146" i="1"/>
  <c r="T148" i="1"/>
  <c r="T149" i="1"/>
  <c r="T114" i="1"/>
  <c r="S193" i="1"/>
  <c r="T145" i="1"/>
  <c r="T115" i="1"/>
  <c r="O113" i="2"/>
  <c r="V139" i="1"/>
  <c r="T120" i="1"/>
  <c r="T147" i="1"/>
  <c r="U125" i="1"/>
  <c r="U157" i="1"/>
  <c r="T156" i="1"/>
  <c r="T118" i="1"/>
  <c r="U189" i="1"/>
  <c r="T160" i="1"/>
  <c r="U153" i="1"/>
  <c r="U129" i="1"/>
  <c r="T116" i="1"/>
  <c r="T186" i="1"/>
  <c r="U124" i="1"/>
  <c r="S205" i="1" l="1"/>
  <c r="O185" i="3"/>
  <c r="AW185" i="2"/>
  <c r="S185" i="2" s="1"/>
  <c r="Q182" i="3" s="1"/>
  <c r="P183" i="3"/>
  <c r="O161" i="3"/>
  <c r="AV164" i="2" s="1"/>
  <c r="R164" i="2" s="1"/>
  <c r="P161" i="3" s="1"/>
  <c r="AW164" i="2" s="1"/>
  <c r="O171" i="3"/>
  <c r="O175" i="3"/>
  <c r="C114" i="2"/>
  <c r="O140" i="3"/>
  <c r="AV141" i="2" s="1"/>
  <c r="R141" i="2" s="1"/>
  <c r="O172" i="3"/>
  <c r="O176" i="3"/>
  <c r="O178" i="3"/>
  <c r="C181" i="2"/>
  <c r="C176" i="2"/>
  <c r="O173" i="3"/>
  <c r="AS193" i="2"/>
  <c r="AS204" i="2" s="1"/>
  <c r="AU189" i="2"/>
  <c r="Q189" i="2" s="1"/>
  <c r="AT191" i="2"/>
  <c r="P191" i="2" s="1"/>
  <c r="N188" i="3" s="1"/>
  <c r="C175" i="2"/>
  <c r="C179" i="2"/>
  <c r="AV187" i="2"/>
  <c r="R187" i="2" s="1"/>
  <c r="C188" i="2"/>
  <c r="AU177" i="2"/>
  <c r="Q177" i="2" s="1"/>
  <c r="Q183" i="2"/>
  <c r="C178" i="2"/>
  <c r="AV174" i="2"/>
  <c r="R174" i="2" s="1"/>
  <c r="P171" i="3" s="1"/>
  <c r="C174" i="2"/>
  <c r="AU182" i="2"/>
  <c r="Q182" i="2" s="1"/>
  <c r="AX127" i="2"/>
  <c r="T127" i="2" s="1"/>
  <c r="R127" i="3" s="1"/>
  <c r="AX123" i="2"/>
  <c r="T123" i="2" s="1"/>
  <c r="R123" i="3" s="1"/>
  <c r="AX142" i="2"/>
  <c r="T142" i="2" s="1"/>
  <c r="R141" i="3" s="1"/>
  <c r="AX147" i="2"/>
  <c r="T147" i="2" s="1"/>
  <c r="R146" i="3" s="1"/>
  <c r="P143" i="3"/>
  <c r="AW144" i="2" s="1"/>
  <c r="S144" i="2" s="1"/>
  <c r="AW126" i="2"/>
  <c r="S126" i="2" s="1"/>
  <c r="P167" i="3"/>
  <c r="AW170" i="2" s="1"/>
  <c r="S170" i="2" s="1"/>
  <c r="Q167" i="3" s="1"/>
  <c r="AX170" i="2" s="1"/>
  <c r="P134" i="3"/>
  <c r="AW134" i="2" s="1"/>
  <c r="S134" i="2" s="1"/>
  <c r="Q134" i="3" s="1"/>
  <c r="AX134" i="2" s="1"/>
  <c r="P116" i="3"/>
  <c r="AW116" i="2" s="1"/>
  <c r="S116" i="2" s="1"/>
  <c r="AV157" i="2"/>
  <c r="R157" i="2" s="1"/>
  <c r="C141" i="2"/>
  <c r="AV136" i="2"/>
  <c r="R136" i="2" s="1"/>
  <c r="AV168" i="2"/>
  <c r="R168" i="2" s="1"/>
  <c r="AV161" i="2"/>
  <c r="R161" i="2" s="1"/>
  <c r="P168" i="3"/>
  <c r="P163" i="3"/>
  <c r="AW166" i="2" s="1"/>
  <c r="S166" i="2" s="1"/>
  <c r="Q163" i="3" s="1"/>
  <c r="AX166" i="2" s="1"/>
  <c r="C164" i="2"/>
  <c r="S158" i="2"/>
  <c r="Q155" i="3" s="1"/>
  <c r="AX158" i="2" s="1"/>
  <c r="P137" i="3"/>
  <c r="S115" i="2"/>
  <c r="Q115" i="3" s="1"/>
  <c r="AX115" i="2" s="1"/>
  <c r="S143" i="2"/>
  <c r="Q142" i="3" s="1"/>
  <c r="AX143" i="2" s="1"/>
  <c r="S120" i="2"/>
  <c r="Q120" i="3" s="1"/>
  <c r="AX120" i="2" s="1"/>
  <c r="S167" i="2"/>
  <c r="Q164" i="3" s="1"/>
  <c r="AX167" i="2" s="1"/>
  <c r="S162" i="2"/>
  <c r="Q159" i="3" s="1"/>
  <c r="AX162" i="2" s="1"/>
  <c r="S118" i="2"/>
  <c r="Q118" i="3" s="1"/>
  <c r="AX118" i="2" s="1"/>
  <c r="S145" i="2"/>
  <c r="Q144" i="3" s="1"/>
  <c r="AX145" i="2" s="1"/>
  <c r="T130" i="2"/>
  <c r="T133" i="2"/>
  <c r="S150" i="2"/>
  <c r="Q149" i="3" s="1"/>
  <c r="AX150" i="2" s="1"/>
  <c r="Q132" i="3"/>
  <c r="S169" i="2"/>
  <c r="S160" i="2"/>
  <c r="Q157" i="3" s="1"/>
  <c r="AX160" i="2" s="1"/>
  <c r="S122" i="2"/>
  <c r="Q122" i="3" s="1"/>
  <c r="AX122" i="2" s="1"/>
  <c r="S135" i="2"/>
  <c r="Q135" i="3" s="1"/>
  <c r="AX135" i="2" s="1"/>
  <c r="Q139" i="3"/>
  <c r="AX139" i="2" s="1"/>
  <c r="T124" i="2"/>
  <c r="S121" i="2"/>
  <c r="Q121" i="3" s="1"/>
  <c r="AX121" i="2" s="1"/>
  <c r="S117" i="2"/>
  <c r="Q117" i="3" s="1"/>
  <c r="AX117" i="2" s="1"/>
  <c r="S128" i="2"/>
  <c r="Q128" i="3" s="1"/>
  <c r="AX128" i="2" s="1"/>
  <c r="S156" i="2"/>
  <c r="Q153" i="3" s="1"/>
  <c r="AX156" i="2" s="1"/>
  <c r="T163" i="2"/>
  <c r="R160" i="3" s="1"/>
  <c r="S148" i="2"/>
  <c r="Q147" i="3" s="1"/>
  <c r="AX148" i="2" s="1"/>
  <c r="S149" i="2"/>
  <c r="Q148" i="3" s="1"/>
  <c r="AX149" i="2" s="1"/>
  <c r="S138" i="2"/>
  <c r="Q138" i="3" s="1"/>
  <c r="AX138" i="2" s="1"/>
  <c r="T146" i="2"/>
  <c r="R145" i="3" s="1"/>
  <c r="S165" i="2"/>
  <c r="Q162" i="3" s="1"/>
  <c r="AX165" i="2" s="1"/>
  <c r="T153" i="2"/>
  <c r="Q151" i="2"/>
  <c r="T129" i="2"/>
  <c r="T125" i="2"/>
  <c r="T131" i="2"/>
  <c r="R131" i="3" s="1"/>
  <c r="T119" i="2"/>
  <c r="T159" i="2"/>
  <c r="R156" i="3" s="1"/>
  <c r="O114" i="3"/>
  <c r="AV114" i="2" s="1"/>
  <c r="Q152" i="2"/>
  <c r="U160" i="1"/>
  <c r="V125" i="1"/>
  <c r="U147" i="1"/>
  <c r="W139" i="1"/>
  <c r="V163" i="1"/>
  <c r="U142" i="1"/>
  <c r="V187" i="1"/>
  <c r="V151" i="1"/>
  <c r="U186" i="1"/>
  <c r="V153" i="1"/>
  <c r="U118" i="1"/>
  <c r="U120" i="1"/>
  <c r="O193" i="2"/>
  <c r="M113" i="3"/>
  <c r="AT113" i="2" s="1"/>
  <c r="U114" i="1"/>
  <c r="U164" i="1"/>
  <c r="U143" i="1"/>
  <c r="V131" i="1"/>
  <c r="U166" i="1"/>
  <c r="V133" i="1"/>
  <c r="V168" i="1"/>
  <c r="T193" i="1"/>
  <c r="V132" i="1"/>
  <c r="W135" i="1"/>
  <c r="U150" i="1"/>
  <c r="U138" i="1"/>
  <c r="U126" i="1"/>
  <c r="U169" i="1"/>
  <c r="V129" i="1"/>
  <c r="V189" i="1"/>
  <c r="V157" i="1"/>
  <c r="V146" i="1"/>
  <c r="U121" i="1"/>
  <c r="U122" i="1"/>
  <c r="V141" i="1"/>
  <c r="V113" i="1"/>
  <c r="U127" i="1"/>
  <c r="V170" i="1"/>
  <c r="V152" i="1"/>
  <c r="U145" i="1"/>
  <c r="U148" i="1"/>
  <c r="V136" i="1"/>
  <c r="V130" i="1"/>
  <c r="U183" i="1"/>
  <c r="V144" i="1"/>
  <c r="U134" i="1"/>
  <c r="U117" i="1"/>
  <c r="V124" i="1"/>
  <c r="U116" i="1"/>
  <c r="U156" i="1"/>
  <c r="U115" i="1"/>
  <c r="U149" i="1"/>
  <c r="U123" i="1"/>
  <c r="V159" i="1"/>
  <c r="U167" i="1"/>
  <c r="V161" i="1"/>
  <c r="U162" i="1"/>
  <c r="U171" i="1"/>
  <c r="U165" i="1"/>
  <c r="V128" i="1"/>
  <c r="U158" i="1"/>
  <c r="V119" i="1"/>
  <c r="U137" i="1"/>
  <c r="U188" i="1"/>
  <c r="U182" i="1"/>
  <c r="T205" i="1" l="1"/>
  <c r="O204" i="2"/>
  <c r="M190" i="3"/>
  <c r="O186" i="3"/>
  <c r="AW186" i="2"/>
  <c r="S186" i="2" s="1"/>
  <c r="Q183" i="3" s="1"/>
  <c r="P184" i="3"/>
  <c r="O174" i="3"/>
  <c r="AV177" i="2" s="1"/>
  <c r="R177" i="2" s="1"/>
  <c r="P174" i="3" s="1"/>
  <c r="C189" i="2"/>
  <c r="O179" i="3"/>
  <c r="AV182" i="2" s="1"/>
  <c r="R182" i="2" s="1"/>
  <c r="P179" i="3" s="1"/>
  <c r="O180" i="3"/>
  <c r="AV183" i="2" s="1"/>
  <c r="R183" i="2" s="1"/>
  <c r="P180" i="3" s="1"/>
  <c r="AW183" i="2" s="1"/>
  <c r="C177" i="2"/>
  <c r="AU190" i="2"/>
  <c r="Q190" i="2" s="1"/>
  <c r="AV188" i="2"/>
  <c r="R188" i="2" s="1"/>
  <c r="P185" i="3" s="1"/>
  <c r="AX185" i="2"/>
  <c r="T185" i="2" s="1"/>
  <c r="R182" i="3" s="1"/>
  <c r="AU173" i="2"/>
  <c r="Q173" i="2" s="1"/>
  <c r="AV179" i="2"/>
  <c r="R179" i="2" s="1"/>
  <c r="P176" i="3" s="1"/>
  <c r="AV176" i="2"/>
  <c r="R176" i="2" s="1"/>
  <c r="P173" i="3" s="1"/>
  <c r="AV178" i="2"/>
  <c r="R178" i="2" s="1"/>
  <c r="P175" i="3" s="1"/>
  <c r="AV181" i="2"/>
  <c r="R181" i="2" s="1"/>
  <c r="P178" i="3" s="1"/>
  <c r="C182" i="2"/>
  <c r="AV175" i="2"/>
  <c r="R175" i="2" s="1"/>
  <c r="P172" i="3" s="1"/>
  <c r="AW174" i="2"/>
  <c r="S174" i="2" s="1"/>
  <c r="Q171" i="3" s="1"/>
  <c r="C183" i="2"/>
  <c r="P140" i="3"/>
  <c r="AW141" i="2" s="1"/>
  <c r="S141" i="2" s="1"/>
  <c r="P136" i="3"/>
  <c r="AW136" i="2" s="1"/>
  <c r="S136" i="2" s="1"/>
  <c r="Q143" i="3"/>
  <c r="AX144" i="2" s="1"/>
  <c r="T144" i="2" s="1"/>
  <c r="R143" i="3" s="1"/>
  <c r="AY144" i="2" s="1"/>
  <c r="U144" i="2" s="1"/>
  <c r="P158" i="3"/>
  <c r="AW161" i="2" s="1"/>
  <c r="S161" i="2" s="1"/>
  <c r="P154" i="3"/>
  <c r="AW157" i="2" s="1"/>
  <c r="S157" i="2" s="1"/>
  <c r="Q154" i="3" s="1"/>
  <c r="AX157" i="2" s="1"/>
  <c r="Q116" i="3"/>
  <c r="AX116" i="2" s="1"/>
  <c r="T116" i="2" s="1"/>
  <c r="R116" i="3" s="1"/>
  <c r="AY116" i="2" s="1"/>
  <c r="U116" i="2" s="1"/>
  <c r="S116" i="3" s="1"/>
  <c r="Q126" i="3"/>
  <c r="AX126" i="2" s="1"/>
  <c r="T126" i="2" s="1"/>
  <c r="R126" i="3" s="1"/>
  <c r="AY126" i="2" s="1"/>
  <c r="U126" i="2" s="1"/>
  <c r="S126" i="3" s="1"/>
  <c r="P165" i="3"/>
  <c r="AW168" i="2" s="1"/>
  <c r="S168" i="2" s="1"/>
  <c r="T170" i="2"/>
  <c r="R167" i="3" s="1"/>
  <c r="AY170" i="2" s="1"/>
  <c r="U170" i="2" s="1"/>
  <c r="S167" i="3" s="1"/>
  <c r="T134" i="2"/>
  <c r="R134" i="3" s="1"/>
  <c r="AY134" i="2" s="1"/>
  <c r="U134" i="2" s="1"/>
  <c r="AW137" i="2"/>
  <c r="S137" i="2" s="1"/>
  <c r="Q137" i="3" s="1"/>
  <c r="AW171" i="2"/>
  <c r="S171" i="2" s="1"/>
  <c r="Q168" i="3" s="1"/>
  <c r="AX132" i="2"/>
  <c r="T132" i="2" s="1"/>
  <c r="R132" i="3" s="1"/>
  <c r="AY132" i="2" s="1"/>
  <c r="U132" i="2" s="1"/>
  <c r="S132" i="3" s="1"/>
  <c r="T166" i="2"/>
  <c r="R163" i="3" s="1"/>
  <c r="AY166" i="2" s="1"/>
  <c r="U166" i="2" s="1"/>
  <c r="S163" i="3" s="1"/>
  <c r="T158" i="2"/>
  <c r="R155" i="3" s="1"/>
  <c r="AY158" i="2" s="1"/>
  <c r="U158" i="2" s="1"/>
  <c r="T139" i="2"/>
  <c r="R139" i="3" s="1"/>
  <c r="AY139" i="2" s="1"/>
  <c r="U139" i="2" s="1"/>
  <c r="S139" i="3" s="1"/>
  <c r="AZ139" i="2" s="1"/>
  <c r="S164" i="2"/>
  <c r="Q161" i="3" s="1"/>
  <c r="AX164" i="2" s="1"/>
  <c r="AY123" i="2"/>
  <c r="U123" i="2" s="1"/>
  <c r="S123" i="3" s="1"/>
  <c r="AY147" i="2"/>
  <c r="U147" i="2" s="1"/>
  <c r="S146" i="3" s="1"/>
  <c r="AY127" i="2"/>
  <c r="U127" i="2" s="1"/>
  <c r="AY159" i="2"/>
  <c r="U159" i="2" s="1"/>
  <c r="S156" i="3" s="1"/>
  <c r="T165" i="2"/>
  <c r="R162" i="3" s="1"/>
  <c r="Q166" i="3"/>
  <c r="AX169" i="2" s="1"/>
  <c r="R133" i="3"/>
  <c r="AY133" i="2" s="1"/>
  <c r="U133" i="2" s="1"/>
  <c r="T120" i="2"/>
  <c r="R120" i="3" s="1"/>
  <c r="O151" i="3"/>
  <c r="AV152" i="2" s="1"/>
  <c r="C152" i="2"/>
  <c r="AY131" i="2"/>
  <c r="U131" i="2" s="1"/>
  <c r="S131" i="3" s="1"/>
  <c r="O150" i="3"/>
  <c r="AV151" i="2" s="1"/>
  <c r="C151" i="2"/>
  <c r="AY146" i="2"/>
  <c r="U146" i="2" s="1"/>
  <c r="S145" i="3" s="1"/>
  <c r="T148" i="2"/>
  <c r="T117" i="2"/>
  <c r="R117" i="3" s="1"/>
  <c r="T122" i="2"/>
  <c r="R122" i="3" s="1"/>
  <c r="R130" i="3"/>
  <c r="AY130" i="2" s="1"/>
  <c r="U130" i="2" s="1"/>
  <c r="S130" i="3" s="1"/>
  <c r="AZ130" i="2" s="1"/>
  <c r="T145" i="2"/>
  <c r="R144" i="3" s="1"/>
  <c r="T143" i="2"/>
  <c r="R142" i="3" s="1"/>
  <c r="R125" i="3"/>
  <c r="AY125" i="2" s="1"/>
  <c r="U125" i="2" s="1"/>
  <c r="R152" i="3"/>
  <c r="AY153" i="2" s="1"/>
  <c r="U153" i="2" s="1"/>
  <c r="S152" i="3" s="1"/>
  <c r="AZ153" i="2" s="1"/>
  <c r="T138" i="2"/>
  <c r="R138" i="3" s="1"/>
  <c r="AY163" i="2"/>
  <c r="U163" i="2" s="1"/>
  <c r="T121" i="2"/>
  <c r="R121" i="3" s="1"/>
  <c r="T160" i="2"/>
  <c r="T150" i="2"/>
  <c r="R149" i="3" s="1"/>
  <c r="T118" i="2"/>
  <c r="AY142" i="2"/>
  <c r="U142" i="2" s="1"/>
  <c r="S141" i="3" s="1"/>
  <c r="T149" i="2"/>
  <c r="T156" i="2"/>
  <c r="R124" i="3"/>
  <c r="AY124" i="2" s="1"/>
  <c r="U124" i="2" s="1"/>
  <c r="S124" i="3" s="1"/>
  <c r="AZ124" i="2" s="1"/>
  <c r="T167" i="2"/>
  <c r="R164" i="3" s="1"/>
  <c r="T115" i="2"/>
  <c r="R119" i="3"/>
  <c r="AY119" i="2" s="1"/>
  <c r="U119" i="2" s="1"/>
  <c r="S119" i="3" s="1"/>
  <c r="AZ119" i="2" s="1"/>
  <c r="R129" i="3"/>
  <c r="AY129" i="2" s="1"/>
  <c r="U129" i="2" s="1"/>
  <c r="T128" i="2"/>
  <c r="T135" i="2"/>
  <c r="T162" i="2"/>
  <c r="R114" i="2"/>
  <c r="P114" i="3" s="1"/>
  <c r="AW114" i="2" s="1"/>
  <c r="W161" i="1"/>
  <c r="V149" i="1"/>
  <c r="W124" i="1"/>
  <c r="W130" i="1"/>
  <c r="W129" i="1"/>
  <c r="W168" i="1"/>
  <c r="O195" i="2"/>
  <c r="V182" i="1"/>
  <c r="V167" i="1"/>
  <c r="V134" i="1"/>
  <c r="V145" i="1"/>
  <c r="W113" i="1"/>
  <c r="W189" i="1"/>
  <c r="V138" i="1"/>
  <c r="V150" i="1"/>
  <c r="X135" i="1"/>
  <c r="W132" i="1"/>
  <c r="V120" i="1"/>
  <c r="V118" i="1"/>
  <c r="W153" i="1"/>
  <c r="W187" i="1"/>
  <c r="V147" i="1"/>
  <c r="W119" i="1"/>
  <c r="V115" i="1"/>
  <c r="V156" i="1"/>
  <c r="W144" i="1"/>
  <c r="W136" i="1"/>
  <c r="W170" i="1"/>
  <c r="V127" i="1"/>
  <c r="W146" i="1"/>
  <c r="V164" i="1"/>
  <c r="V114" i="1"/>
  <c r="M189" i="3"/>
  <c r="M191" i="3" s="1"/>
  <c r="V186" i="1"/>
  <c r="V142" i="1"/>
  <c r="X139" i="1"/>
  <c r="V160" i="1"/>
  <c r="V188" i="1"/>
  <c r="V158" i="1"/>
  <c r="W128" i="1"/>
  <c r="V165" i="1"/>
  <c r="W159" i="1"/>
  <c r="W152" i="1"/>
  <c r="V121" i="1"/>
  <c r="V169" i="1"/>
  <c r="V166" i="1"/>
  <c r="W163" i="1"/>
  <c r="V171" i="1"/>
  <c r="V162" i="1"/>
  <c r="V116" i="1"/>
  <c r="V117" i="1"/>
  <c r="V183" i="1"/>
  <c r="V148" i="1"/>
  <c r="V122" i="1"/>
  <c r="V137" i="1"/>
  <c r="V123" i="1"/>
  <c r="U193" i="1"/>
  <c r="W141" i="1"/>
  <c r="W157" i="1"/>
  <c r="V126" i="1"/>
  <c r="W133" i="1"/>
  <c r="W131" i="1"/>
  <c r="V143" i="1"/>
  <c r="W151" i="1"/>
  <c r="W125" i="1"/>
  <c r="O187" i="3" l="1"/>
  <c r="U205" i="1"/>
  <c r="O170" i="3"/>
  <c r="AW187" i="2"/>
  <c r="S187" i="2" s="1"/>
  <c r="AV189" i="2"/>
  <c r="R189" i="2" s="1"/>
  <c r="P186" i="3" s="1"/>
  <c r="C190" i="2"/>
  <c r="M197" i="3"/>
  <c r="AT192" i="2"/>
  <c r="P192" i="2" s="1"/>
  <c r="AW179" i="2"/>
  <c r="S179" i="2" s="1"/>
  <c r="Q176" i="3" s="1"/>
  <c r="AW177" i="2"/>
  <c r="S177" i="2" s="1"/>
  <c r="Q174" i="3" s="1"/>
  <c r="AW178" i="2"/>
  <c r="S178" i="2" s="1"/>
  <c r="Q175" i="3" s="1"/>
  <c r="C173" i="2"/>
  <c r="AW181" i="2"/>
  <c r="S181" i="2" s="1"/>
  <c r="Q178" i="3" s="1"/>
  <c r="AW176" i="2"/>
  <c r="S176" i="2" s="1"/>
  <c r="Q173" i="3" s="1"/>
  <c r="AW175" i="2"/>
  <c r="S175" i="2" s="1"/>
  <c r="Q172" i="3" s="1"/>
  <c r="R115" i="3"/>
  <c r="AY115" i="2" s="1"/>
  <c r="U115" i="2" s="1"/>
  <c r="S115" i="3" s="1"/>
  <c r="Q140" i="3"/>
  <c r="AX141" i="2" s="1"/>
  <c r="T141" i="2" s="1"/>
  <c r="R140" i="3" s="1"/>
  <c r="AY141" i="2" s="1"/>
  <c r="U141" i="2" s="1"/>
  <c r="AX137" i="2"/>
  <c r="T137" i="2" s="1"/>
  <c r="R137" i="3" s="1"/>
  <c r="AY137" i="2" s="1"/>
  <c r="U137" i="2" s="1"/>
  <c r="S137" i="3" s="1"/>
  <c r="Q158" i="3"/>
  <c r="AX161" i="2" s="1"/>
  <c r="T161" i="2" s="1"/>
  <c r="R158" i="3" s="1"/>
  <c r="AY161" i="2" s="1"/>
  <c r="U161" i="2" s="1"/>
  <c r="Q136" i="3"/>
  <c r="AX136" i="2" s="1"/>
  <c r="T136" i="2" s="1"/>
  <c r="R136" i="3" s="1"/>
  <c r="AY136" i="2" s="1"/>
  <c r="U136" i="2" s="1"/>
  <c r="S136" i="3" s="1"/>
  <c r="AZ136" i="2" s="1"/>
  <c r="V136" i="2" s="1"/>
  <c r="T136" i="3" s="1"/>
  <c r="AX171" i="2"/>
  <c r="T171" i="2" s="1"/>
  <c r="R168" i="3" s="1"/>
  <c r="AY171" i="2" s="1"/>
  <c r="U171" i="2" s="1"/>
  <c r="S168" i="3" s="1"/>
  <c r="AZ171" i="2" s="1"/>
  <c r="V171" i="2" s="1"/>
  <c r="T168" i="3" s="1"/>
  <c r="Q165" i="3"/>
  <c r="AX168" i="2" s="1"/>
  <c r="T168" i="2" s="1"/>
  <c r="R165" i="3" s="1"/>
  <c r="AY168" i="2" s="1"/>
  <c r="U168" i="2" s="1"/>
  <c r="S165" i="3" s="1"/>
  <c r="AZ168" i="2" s="1"/>
  <c r="V168" i="2" s="1"/>
  <c r="T164" i="2"/>
  <c r="R161" i="3" s="1"/>
  <c r="AY164" i="2" s="1"/>
  <c r="U164" i="2" s="1"/>
  <c r="T169" i="2"/>
  <c r="R166" i="3" s="1"/>
  <c r="AY169" i="2" s="1"/>
  <c r="U169" i="2" s="1"/>
  <c r="S166" i="3" s="1"/>
  <c r="T157" i="2"/>
  <c r="R154" i="3" s="1"/>
  <c r="AY157" i="2" s="1"/>
  <c r="U157" i="2" s="1"/>
  <c r="S133" i="3"/>
  <c r="AZ133" i="2" s="1"/>
  <c r="V133" i="2" s="1"/>
  <c r="T133" i="3" s="1"/>
  <c r="BA133" i="2" s="1"/>
  <c r="AZ123" i="2"/>
  <c r="V123" i="2" s="1"/>
  <c r="T123" i="3" s="1"/>
  <c r="S125" i="3"/>
  <c r="AZ125" i="2" s="1"/>
  <c r="V125" i="2" s="1"/>
  <c r="T125" i="3" s="1"/>
  <c r="BA125" i="2" s="1"/>
  <c r="V130" i="2"/>
  <c r="T130" i="3" s="1"/>
  <c r="BA130" i="2" s="1"/>
  <c r="S129" i="3"/>
  <c r="AZ129" i="2" s="1"/>
  <c r="V129" i="2" s="1"/>
  <c r="T129" i="3" s="1"/>
  <c r="S143" i="3"/>
  <c r="AZ144" i="2" s="1"/>
  <c r="V144" i="2" s="1"/>
  <c r="T143" i="3" s="1"/>
  <c r="AZ147" i="2"/>
  <c r="V147" i="2" s="1"/>
  <c r="T146" i="3" s="1"/>
  <c r="S114" i="2"/>
  <c r="Q114" i="3" s="1"/>
  <c r="AX114" i="2" s="1"/>
  <c r="R157" i="3"/>
  <c r="AY160" i="2" s="1"/>
  <c r="U160" i="2" s="1"/>
  <c r="S157" i="3" s="1"/>
  <c r="AZ160" i="2" s="1"/>
  <c r="AY145" i="2"/>
  <c r="U145" i="2" s="1"/>
  <c r="AY122" i="2"/>
  <c r="U122" i="2" s="1"/>
  <c r="R147" i="3"/>
  <c r="AY148" i="2" s="1"/>
  <c r="U148" i="2" s="1"/>
  <c r="S147" i="3" s="1"/>
  <c r="AZ148" i="2" s="1"/>
  <c r="AZ170" i="2"/>
  <c r="V170" i="2" s="1"/>
  <c r="R148" i="3"/>
  <c r="AY149" i="2" s="1"/>
  <c r="U149" i="2" s="1"/>
  <c r="S148" i="3" s="1"/>
  <c r="AZ142" i="2"/>
  <c r="V142" i="2" s="1"/>
  <c r="T141" i="3" s="1"/>
  <c r="S160" i="3"/>
  <c r="AZ163" i="2" s="1"/>
  <c r="V163" i="2" s="1"/>
  <c r="T160" i="3" s="1"/>
  <c r="BA163" i="2" s="1"/>
  <c r="AY117" i="2"/>
  <c r="U117" i="2" s="1"/>
  <c r="S117" i="3" s="1"/>
  <c r="AY120" i="2"/>
  <c r="U120" i="2" s="1"/>
  <c r="S120" i="3" s="1"/>
  <c r="R159" i="3"/>
  <c r="AY162" i="2" s="1"/>
  <c r="U162" i="2" s="1"/>
  <c r="R135" i="3"/>
  <c r="AY135" i="2" s="1"/>
  <c r="U135" i="2" s="1"/>
  <c r="AY167" i="2"/>
  <c r="U167" i="2" s="1"/>
  <c r="S164" i="3" s="1"/>
  <c r="AY150" i="2"/>
  <c r="U150" i="2" s="1"/>
  <c r="AZ132" i="2"/>
  <c r="V132" i="2" s="1"/>
  <c r="T132" i="3" s="1"/>
  <c r="AZ126" i="2"/>
  <c r="V126" i="2" s="1"/>
  <c r="T126" i="3" s="1"/>
  <c r="AZ166" i="2"/>
  <c r="V166" i="2" s="1"/>
  <c r="T163" i="3" s="1"/>
  <c r="AY138" i="2"/>
  <c r="U138" i="2" s="1"/>
  <c r="S138" i="3" s="1"/>
  <c r="AY165" i="2"/>
  <c r="U165" i="2" s="1"/>
  <c r="S162" i="3" s="1"/>
  <c r="R128" i="3"/>
  <c r="AY128" i="2" s="1"/>
  <c r="U128" i="2" s="1"/>
  <c r="S128" i="3" s="1"/>
  <c r="R153" i="3"/>
  <c r="AY156" i="2" s="1"/>
  <c r="U156" i="2" s="1"/>
  <c r="S153" i="3" s="1"/>
  <c r="AZ156" i="2" s="1"/>
  <c r="R118" i="3"/>
  <c r="AY118" i="2" s="1"/>
  <c r="U118" i="2" s="1"/>
  <c r="S118" i="3" s="1"/>
  <c r="AZ118" i="2" s="1"/>
  <c r="AY121" i="2"/>
  <c r="U121" i="2" s="1"/>
  <c r="S121" i="3" s="1"/>
  <c r="AY143" i="2"/>
  <c r="U143" i="2" s="1"/>
  <c r="S142" i="3" s="1"/>
  <c r="AZ116" i="2"/>
  <c r="V116" i="2" s="1"/>
  <c r="T116" i="3" s="1"/>
  <c r="AZ146" i="2"/>
  <c r="V146" i="2" s="1"/>
  <c r="T145" i="3" s="1"/>
  <c r="AZ159" i="2"/>
  <c r="V159" i="2" s="1"/>
  <c r="T156" i="3" s="1"/>
  <c r="AZ131" i="2"/>
  <c r="V131" i="2" s="1"/>
  <c r="T131" i="3" s="1"/>
  <c r="V139" i="2"/>
  <c r="T139" i="3" s="1"/>
  <c r="V153" i="2"/>
  <c r="T152" i="3" s="1"/>
  <c r="BA153" i="2" s="1"/>
  <c r="R151" i="2"/>
  <c r="P150" i="3" s="1"/>
  <c r="AW151" i="2" s="1"/>
  <c r="R152" i="2"/>
  <c r="P151" i="3" s="1"/>
  <c r="AW152" i="2" s="1"/>
  <c r="V124" i="2"/>
  <c r="T124" i="3" s="1"/>
  <c r="BA124" i="2" s="1"/>
  <c r="W183" i="1"/>
  <c r="W162" i="1"/>
  <c r="X128" i="1"/>
  <c r="X136" i="1"/>
  <c r="X119" i="1"/>
  <c r="W150" i="1"/>
  <c r="W167" i="1"/>
  <c r="X130" i="1"/>
  <c r="W171" i="1"/>
  <c r="W166" i="1"/>
  <c r="W121" i="1"/>
  <c r="W165" i="1"/>
  <c r="W188" i="1"/>
  <c r="W114" i="1"/>
  <c r="X146" i="1"/>
  <c r="W127" i="1"/>
  <c r="X187" i="1"/>
  <c r="W120" i="1"/>
  <c r="X132" i="1"/>
  <c r="W134" i="1"/>
  <c r="W149" i="1"/>
  <c r="X161" i="1"/>
  <c r="X125" i="1"/>
  <c r="W143" i="1"/>
  <c r="X133" i="1"/>
  <c r="W126" i="1"/>
  <c r="X157" i="1"/>
  <c r="W148" i="1"/>
  <c r="W117" i="1"/>
  <c r="X159" i="1"/>
  <c r="W158" i="1"/>
  <c r="P113" i="2"/>
  <c r="X144" i="1"/>
  <c r="W115" i="1"/>
  <c r="X153" i="1"/>
  <c r="X113" i="1"/>
  <c r="S134" i="3"/>
  <c r="X129" i="1"/>
  <c r="W116" i="1"/>
  <c r="X163" i="1"/>
  <c r="W169" i="1"/>
  <c r="X152" i="1"/>
  <c r="S127" i="3"/>
  <c r="AZ127" i="2" s="1"/>
  <c r="W137" i="1"/>
  <c r="X151" i="1"/>
  <c r="X131" i="1"/>
  <c r="X141" i="1"/>
  <c r="W123" i="1"/>
  <c r="W122" i="1"/>
  <c r="S155" i="3"/>
  <c r="AZ158" i="2" s="1"/>
  <c r="W160" i="1"/>
  <c r="W142" i="1"/>
  <c r="W186" i="1"/>
  <c r="W164" i="1"/>
  <c r="X170" i="1"/>
  <c r="W156" i="1"/>
  <c r="W147" i="1"/>
  <c r="W118" i="1"/>
  <c r="W138" i="1"/>
  <c r="X189" i="1"/>
  <c r="V193" i="1"/>
  <c r="W145" i="1"/>
  <c r="W182" i="1"/>
  <c r="X168" i="1"/>
  <c r="V119" i="2"/>
  <c r="X124" i="1"/>
  <c r="V205" i="1" l="1"/>
  <c r="AX186" i="2"/>
  <c r="T186" i="2" s="1"/>
  <c r="Q184" i="3"/>
  <c r="AT193" i="2"/>
  <c r="AT204" i="2" s="1"/>
  <c r="AU191" i="2"/>
  <c r="Q191" i="2" s="1"/>
  <c r="AW188" i="2"/>
  <c r="S188" i="2" s="1"/>
  <c r="Q185" i="3" s="1"/>
  <c r="AX177" i="2"/>
  <c r="T177" i="2" s="1"/>
  <c r="AX175" i="2"/>
  <c r="T175" i="2" s="1"/>
  <c r="R172" i="3" s="1"/>
  <c r="AX176" i="2"/>
  <c r="T176" i="2" s="1"/>
  <c r="R173" i="3" s="1"/>
  <c r="AX178" i="2"/>
  <c r="T178" i="2" s="1"/>
  <c r="R175" i="3" s="1"/>
  <c r="AX179" i="2"/>
  <c r="T179" i="2" s="1"/>
  <c r="R176" i="3" s="1"/>
  <c r="AX174" i="2"/>
  <c r="T174" i="2" s="1"/>
  <c r="S183" i="2"/>
  <c r="AW182" i="2"/>
  <c r="S182" i="2" s="1"/>
  <c r="Q179" i="3" s="1"/>
  <c r="AV173" i="2"/>
  <c r="R173" i="2" s="1"/>
  <c r="S158" i="3"/>
  <c r="AZ161" i="2" s="1"/>
  <c r="V161" i="2" s="1"/>
  <c r="W125" i="2"/>
  <c r="U125" i="3" s="1"/>
  <c r="BB125" i="2" s="1"/>
  <c r="BA171" i="2"/>
  <c r="W171" i="2" s="1"/>
  <c r="U168" i="3" s="1"/>
  <c r="S159" i="3"/>
  <c r="AZ162" i="2" s="1"/>
  <c r="V162" i="2" s="1"/>
  <c r="BA126" i="2"/>
  <c r="W126" i="2" s="1"/>
  <c r="W153" i="2"/>
  <c r="U152" i="3" s="1"/>
  <c r="BB153" i="2" s="1"/>
  <c r="BA147" i="2"/>
  <c r="W147" i="2" s="1"/>
  <c r="U146" i="3" s="1"/>
  <c r="BA123" i="2"/>
  <c r="W123" i="2" s="1"/>
  <c r="W163" i="2"/>
  <c r="U160" i="3" s="1"/>
  <c r="BB163" i="2" s="1"/>
  <c r="S154" i="3"/>
  <c r="AZ157" i="2" s="1"/>
  <c r="V157" i="2" s="1"/>
  <c r="BA159" i="2"/>
  <c r="W159" i="2" s="1"/>
  <c r="U156" i="3" s="1"/>
  <c r="BA116" i="2"/>
  <c r="W116" i="2" s="1"/>
  <c r="U116" i="3" s="1"/>
  <c r="BA132" i="2"/>
  <c r="W132" i="2" s="1"/>
  <c r="U132" i="3" s="1"/>
  <c r="T167" i="3"/>
  <c r="BA170" i="2" s="1"/>
  <c r="W170" i="2" s="1"/>
  <c r="S144" i="3"/>
  <c r="AZ145" i="2" s="1"/>
  <c r="V145" i="2" s="1"/>
  <c r="T144" i="3" s="1"/>
  <c r="BA145" i="2" s="1"/>
  <c r="AZ121" i="2"/>
  <c r="V121" i="2" s="1"/>
  <c r="AZ167" i="2"/>
  <c r="V167" i="2" s="1"/>
  <c r="T164" i="3" s="1"/>
  <c r="AZ117" i="2"/>
  <c r="V117" i="2" s="1"/>
  <c r="T117" i="3" s="1"/>
  <c r="BA142" i="2"/>
  <c r="W142" i="2" s="1"/>
  <c r="U141" i="3" s="1"/>
  <c r="S161" i="3"/>
  <c r="AZ164" i="2" s="1"/>
  <c r="V164" i="2" s="1"/>
  <c r="BA146" i="2"/>
  <c r="W146" i="2" s="1"/>
  <c r="U145" i="3" s="1"/>
  <c r="AZ165" i="2"/>
  <c r="V165" i="2" s="1"/>
  <c r="T162" i="3" s="1"/>
  <c r="S149" i="3"/>
  <c r="AZ150" i="2" s="1"/>
  <c r="V150" i="2" s="1"/>
  <c r="T149" i="3" s="1"/>
  <c r="S122" i="3"/>
  <c r="AZ122" i="2" s="1"/>
  <c r="V122" i="2" s="1"/>
  <c r="T122" i="3" s="1"/>
  <c r="BA122" i="2" s="1"/>
  <c r="BA131" i="2"/>
  <c r="W131" i="2" s="1"/>
  <c r="U131" i="3" s="1"/>
  <c r="AZ138" i="2"/>
  <c r="V138" i="2" s="1"/>
  <c r="AZ143" i="2"/>
  <c r="V143" i="2" s="1"/>
  <c r="T165" i="3"/>
  <c r="BA168" i="2" s="1"/>
  <c r="W168" i="2" s="1"/>
  <c r="U165" i="3" s="1"/>
  <c r="BB168" i="2" s="1"/>
  <c r="BA166" i="2"/>
  <c r="W166" i="2" s="1"/>
  <c r="U163" i="3" s="1"/>
  <c r="BA136" i="2"/>
  <c r="W136" i="2" s="1"/>
  <c r="AZ120" i="2"/>
  <c r="V120" i="2" s="1"/>
  <c r="AZ115" i="2"/>
  <c r="V115" i="2" s="1"/>
  <c r="T114" i="2"/>
  <c r="S151" i="2"/>
  <c r="Q150" i="3" s="1"/>
  <c r="AX151" i="2" s="1"/>
  <c r="BA129" i="2"/>
  <c r="W129" i="2" s="1"/>
  <c r="U129" i="3" s="1"/>
  <c r="BA144" i="2"/>
  <c r="W144" i="2" s="1"/>
  <c r="AZ149" i="2"/>
  <c r="V149" i="2" s="1"/>
  <c r="T148" i="3" s="1"/>
  <c r="AZ134" i="2"/>
  <c r="V134" i="2" s="1"/>
  <c r="AZ128" i="2"/>
  <c r="V128" i="2" s="1"/>
  <c r="T128" i="3" s="1"/>
  <c r="AZ169" i="2"/>
  <c r="V169" i="2" s="1"/>
  <c r="T166" i="3" s="1"/>
  <c r="S135" i="3"/>
  <c r="AZ135" i="2" s="1"/>
  <c r="V135" i="2" s="1"/>
  <c r="V160" i="2"/>
  <c r="T157" i="3" s="1"/>
  <c r="BA160" i="2" s="1"/>
  <c r="W124" i="2"/>
  <c r="U124" i="3" s="1"/>
  <c r="AZ137" i="2"/>
  <c r="V137" i="2" s="1"/>
  <c r="T137" i="3" s="1"/>
  <c r="BA139" i="2"/>
  <c r="W139" i="2" s="1"/>
  <c r="U139" i="3" s="1"/>
  <c r="S152" i="2"/>
  <c r="Q151" i="3" s="1"/>
  <c r="AX152" i="2" s="1"/>
  <c r="S140" i="3"/>
  <c r="AZ141" i="2" s="1"/>
  <c r="V141" i="2" s="1"/>
  <c r="V148" i="2"/>
  <c r="T147" i="3" s="1"/>
  <c r="BA148" i="2" s="1"/>
  <c r="V156" i="2"/>
  <c r="T153" i="3" s="1"/>
  <c r="BA156" i="2" s="1"/>
  <c r="W193" i="1"/>
  <c r="T119" i="3"/>
  <c r="BA119" i="2" s="1"/>
  <c r="X160" i="1"/>
  <c r="X117" i="1"/>
  <c r="X118" i="1"/>
  <c r="X186" i="1"/>
  <c r="X122" i="1"/>
  <c r="X137" i="1"/>
  <c r="X116" i="1"/>
  <c r="X149" i="1"/>
  <c r="X134" i="1"/>
  <c r="X120" i="1"/>
  <c r="X165" i="1"/>
  <c r="X121" i="1"/>
  <c r="X167" i="1"/>
  <c r="X162" i="1"/>
  <c r="X156" i="1"/>
  <c r="P193" i="2"/>
  <c r="N113" i="3"/>
  <c r="AU113" i="2" s="1"/>
  <c r="X143" i="1"/>
  <c r="X114" i="1"/>
  <c r="V118" i="2"/>
  <c r="X145" i="1"/>
  <c r="X147" i="1"/>
  <c r="X164" i="1"/>
  <c r="X169" i="1"/>
  <c r="X158" i="1"/>
  <c r="X126" i="1"/>
  <c r="X188" i="1"/>
  <c r="X166" i="1"/>
  <c r="W130" i="2"/>
  <c r="X150" i="1"/>
  <c r="X182" i="1"/>
  <c r="X138" i="1"/>
  <c r="X142" i="1"/>
  <c r="X123" i="1"/>
  <c r="V158" i="2"/>
  <c r="V127" i="2"/>
  <c r="X115" i="1"/>
  <c r="X148" i="1"/>
  <c r="X127" i="1"/>
  <c r="X171" i="1"/>
  <c r="W133" i="2"/>
  <c r="X183" i="1"/>
  <c r="P204" i="2" l="1"/>
  <c r="N190" i="3"/>
  <c r="W205" i="1"/>
  <c r="O188" i="3"/>
  <c r="AY185" i="2"/>
  <c r="U185" i="2" s="1"/>
  <c r="S182" i="3" s="1"/>
  <c r="R183" i="3"/>
  <c r="R174" i="3"/>
  <c r="AY177" i="2" s="1"/>
  <c r="U177" i="2" s="1"/>
  <c r="AX182" i="2"/>
  <c r="T182" i="2" s="1"/>
  <c r="R179" i="3" s="1"/>
  <c r="Q180" i="3"/>
  <c r="AX183" i="2" s="1"/>
  <c r="T183" i="2" s="1"/>
  <c r="R180" i="3" s="1"/>
  <c r="AY183" i="2" s="1"/>
  <c r="P170" i="3"/>
  <c r="AW173" i="2" s="1"/>
  <c r="S173" i="2" s="1"/>
  <c r="Q170" i="3" s="1"/>
  <c r="R171" i="3"/>
  <c r="AY174" i="2" s="1"/>
  <c r="U174" i="2" s="1"/>
  <c r="AY176" i="2"/>
  <c r="U176" i="2" s="1"/>
  <c r="S173" i="3" s="1"/>
  <c r="AV190" i="2"/>
  <c r="R190" i="2" s="1"/>
  <c r="P187" i="3" s="1"/>
  <c r="C191" i="2"/>
  <c r="AX187" i="2"/>
  <c r="T187" i="2" s="1"/>
  <c r="R184" i="3" s="1"/>
  <c r="AY178" i="2"/>
  <c r="U178" i="2" s="1"/>
  <c r="S175" i="3" s="1"/>
  <c r="AX181" i="2"/>
  <c r="T181" i="2" s="1"/>
  <c r="AY175" i="2"/>
  <c r="U175" i="2" s="1"/>
  <c r="AY179" i="2"/>
  <c r="U179" i="2" s="1"/>
  <c r="S176" i="3" s="1"/>
  <c r="T158" i="3"/>
  <c r="BA161" i="2" s="1"/>
  <c r="W161" i="2" s="1"/>
  <c r="U158" i="3" s="1"/>
  <c r="BB161" i="2" s="1"/>
  <c r="X161" i="2" s="1"/>
  <c r="V158" i="3" s="1"/>
  <c r="X163" i="2"/>
  <c r="V160" i="3" s="1"/>
  <c r="X153" i="2"/>
  <c r="V152" i="3" s="1"/>
  <c r="T159" i="3"/>
  <c r="BA162" i="2" s="1"/>
  <c r="W162" i="2" s="1"/>
  <c r="BB147" i="2"/>
  <c r="X147" i="2" s="1"/>
  <c r="BB171" i="2"/>
  <c r="X171" i="2" s="1"/>
  <c r="T161" i="3"/>
  <c r="BA164" i="2" s="1"/>
  <c r="W164" i="2" s="1"/>
  <c r="U161" i="3" s="1"/>
  <c r="U167" i="3"/>
  <c r="BB170" i="2" s="1"/>
  <c r="X170" i="2" s="1"/>
  <c r="V167" i="3" s="1"/>
  <c r="W148" i="2"/>
  <c r="U147" i="3" s="1"/>
  <c r="BB148" i="2" s="1"/>
  <c r="X168" i="2"/>
  <c r="V165" i="3" s="1"/>
  <c r="BB166" i="2"/>
  <c r="X166" i="2" s="1"/>
  <c r="V163" i="3" s="1"/>
  <c r="BB142" i="2"/>
  <c r="X142" i="2" s="1"/>
  <c r="V141" i="3" s="1"/>
  <c r="BB139" i="2"/>
  <c r="X139" i="2" s="1"/>
  <c r="V139" i="3" s="1"/>
  <c r="BA169" i="2"/>
  <c r="W169" i="2" s="1"/>
  <c r="U166" i="3" s="1"/>
  <c r="R114" i="3"/>
  <c r="AY114" i="2" s="1"/>
  <c r="U114" i="2" s="1"/>
  <c r="S114" i="3" s="1"/>
  <c r="AZ114" i="2" s="1"/>
  <c r="BA167" i="2"/>
  <c r="W167" i="2" s="1"/>
  <c r="U164" i="3" s="1"/>
  <c r="BA137" i="2"/>
  <c r="W137" i="2" s="1"/>
  <c r="BA128" i="2"/>
  <c r="W128" i="2" s="1"/>
  <c r="U128" i="3" s="1"/>
  <c r="U143" i="3"/>
  <c r="BB144" i="2" s="1"/>
  <c r="X144" i="2" s="1"/>
  <c r="V143" i="3" s="1"/>
  <c r="T115" i="3"/>
  <c r="BA115" i="2" s="1"/>
  <c r="W115" i="2" s="1"/>
  <c r="U115" i="3" s="1"/>
  <c r="BB115" i="2" s="1"/>
  <c r="U136" i="3"/>
  <c r="BB136" i="2" s="1"/>
  <c r="X136" i="2" s="1"/>
  <c r="T142" i="3"/>
  <c r="BA143" i="2" s="1"/>
  <c r="W143" i="2" s="1"/>
  <c r="U142" i="3" s="1"/>
  <c r="BB143" i="2" s="1"/>
  <c r="BB132" i="2"/>
  <c r="X132" i="2" s="1"/>
  <c r="V132" i="3" s="1"/>
  <c r="BB124" i="2"/>
  <c r="X124" i="2" s="1"/>
  <c r="V124" i="3" s="1"/>
  <c r="T134" i="3"/>
  <c r="BA134" i="2" s="1"/>
  <c r="W134" i="2" s="1"/>
  <c r="U134" i="3" s="1"/>
  <c r="BB129" i="2"/>
  <c r="X129" i="2" s="1"/>
  <c r="T120" i="3"/>
  <c r="BA120" i="2" s="1"/>
  <c r="W120" i="2" s="1"/>
  <c r="U120" i="3" s="1"/>
  <c r="T138" i="3"/>
  <c r="BA138" i="2" s="1"/>
  <c r="W138" i="2" s="1"/>
  <c r="U138" i="3" s="1"/>
  <c r="BB138" i="2" s="1"/>
  <c r="BA165" i="2"/>
  <c r="W165" i="2" s="1"/>
  <c r="U162" i="3" s="1"/>
  <c r="BB116" i="2"/>
  <c r="X116" i="2" s="1"/>
  <c r="V116" i="3" s="1"/>
  <c r="T152" i="2"/>
  <c r="R151" i="3" s="1"/>
  <c r="BA149" i="2"/>
  <c r="W149" i="2" s="1"/>
  <c r="U148" i="3" s="1"/>
  <c r="T151" i="2"/>
  <c r="BB131" i="2"/>
  <c r="X131" i="2" s="1"/>
  <c r="V131" i="3" s="1"/>
  <c r="BA150" i="2"/>
  <c r="W150" i="2" s="1"/>
  <c r="BB146" i="2"/>
  <c r="X146" i="2" s="1"/>
  <c r="V145" i="3" s="1"/>
  <c r="BA117" i="2"/>
  <c r="W117" i="2" s="1"/>
  <c r="U117" i="3" s="1"/>
  <c r="T121" i="3"/>
  <c r="BA121" i="2" s="1"/>
  <c r="W121" i="2" s="1"/>
  <c r="U121" i="3" s="1"/>
  <c r="BB121" i="2" s="1"/>
  <c r="BB159" i="2"/>
  <c r="X159" i="2" s="1"/>
  <c r="V156" i="3" s="1"/>
  <c r="T140" i="3"/>
  <c r="BA141" i="2" s="1"/>
  <c r="W141" i="2" s="1"/>
  <c r="U140" i="3" s="1"/>
  <c r="W156" i="2"/>
  <c r="U153" i="3" s="1"/>
  <c r="T135" i="3"/>
  <c r="BA135" i="2" s="1"/>
  <c r="W135" i="2" s="1"/>
  <c r="U135" i="3" s="1"/>
  <c r="T154" i="3"/>
  <c r="BA157" i="2" s="1"/>
  <c r="W157" i="2" s="1"/>
  <c r="W145" i="2"/>
  <c r="U144" i="3" s="1"/>
  <c r="BB145" i="2" s="1"/>
  <c r="W122" i="2"/>
  <c r="U122" i="3" s="1"/>
  <c r="U133" i="3"/>
  <c r="T127" i="3"/>
  <c r="U130" i="3"/>
  <c r="P195" i="2"/>
  <c r="T155" i="3"/>
  <c r="U123" i="3"/>
  <c r="T118" i="3"/>
  <c r="N189" i="3"/>
  <c r="N191" i="3" s="1"/>
  <c r="W160" i="2"/>
  <c r="X193" i="1"/>
  <c r="U126" i="3"/>
  <c r="X125" i="2"/>
  <c r="W119" i="2"/>
  <c r="X205" i="1" l="1"/>
  <c r="R178" i="3"/>
  <c r="AY181" i="2" s="1"/>
  <c r="S171" i="3"/>
  <c r="AZ174" i="2" s="1"/>
  <c r="V174" i="2" s="1"/>
  <c r="S174" i="3"/>
  <c r="AZ177" i="2" s="1"/>
  <c r="V177" i="2" s="1"/>
  <c r="S172" i="3"/>
  <c r="AZ175" i="2" s="1"/>
  <c r="V175" i="2" s="1"/>
  <c r="AZ176" i="2"/>
  <c r="V176" i="2" s="1"/>
  <c r="T173" i="3" s="1"/>
  <c r="AY186" i="2"/>
  <c r="U186" i="2" s="1"/>
  <c r="S183" i="3" s="1"/>
  <c r="AW189" i="2"/>
  <c r="S189" i="2" s="1"/>
  <c r="Q186" i="3" s="1"/>
  <c r="N197" i="3"/>
  <c r="AU192" i="2"/>
  <c r="Q192" i="2" s="1"/>
  <c r="AZ179" i="2"/>
  <c r="V179" i="2" s="1"/>
  <c r="T176" i="3" s="1"/>
  <c r="AZ178" i="2"/>
  <c r="V178" i="2" s="1"/>
  <c r="T175" i="3" s="1"/>
  <c r="U183" i="2"/>
  <c r="S180" i="3" s="1"/>
  <c r="AZ183" i="2" s="1"/>
  <c r="AY182" i="2"/>
  <c r="X138" i="2"/>
  <c r="V138" i="3" s="1"/>
  <c r="U159" i="3"/>
  <c r="BB162" i="2" s="1"/>
  <c r="X162" i="2" s="1"/>
  <c r="V136" i="3"/>
  <c r="BC116" i="2"/>
  <c r="BB128" i="2"/>
  <c r="X128" i="2" s="1"/>
  <c r="V128" i="3" s="1"/>
  <c r="BB169" i="2"/>
  <c r="X169" i="2" s="1"/>
  <c r="V166" i="3" s="1"/>
  <c r="U154" i="3"/>
  <c r="BB157" i="2" s="1"/>
  <c r="X157" i="2" s="1"/>
  <c r="BB117" i="2"/>
  <c r="X117" i="2" s="1"/>
  <c r="V117" i="3" s="1"/>
  <c r="R150" i="3"/>
  <c r="AY151" i="2" s="1"/>
  <c r="U151" i="2" s="1"/>
  <c r="V129" i="3"/>
  <c r="U137" i="3"/>
  <c r="BB137" i="2" s="1"/>
  <c r="X137" i="2" s="1"/>
  <c r="V137" i="3" s="1"/>
  <c r="BB135" i="2"/>
  <c r="X135" i="2" s="1"/>
  <c r="V135" i="3" s="1"/>
  <c r="BB149" i="2"/>
  <c r="X149" i="2" s="1"/>
  <c r="V148" i="3" s="1"/>
  <c r="BB165" i="2"/>
  <c r="X165" i="2" s="1"/>
  <c r="V162" i="3" s="1"/>
  <c r="BB134" i="2"/>
  <c r="X134" i="2" s="1"/>
  <c r="V134" i="3" s="1"/>
  <c r="U149" i="3"/>
  <c r="BB150" i="2" s="1"/>
  <c r="X150" i="2" s="1"/>
  <c r="V149" i="3" s="1"/>
  <c r="AY152" i="2"/>
  <c r="U152" i="2" s="1"/>
  <c r="S151" i="3" s="1"/>
  <c r="BB167" i="2"/>
  <c r="X167" i="2" s="1"/>
  <c r="V164" i="3" s="1"/>
  <c r="BA118" i="2"/>
  <c r="W118" i="2" s="1"/>
  <c r="U118" i="3" s="1"/>
  <c r="BB122" i="2"/>
  <c r="X122" i="2" s="1"/>
  <c r="V122" i="3" s="1"/>
  <c r="BB123" i="2"/>
  <c r="X123" i="2" s="1"/>
  <c r="V123" i="3" s="1"/>
  <c r="BB133" i="2"/>
  <c r="X133" i="2" s="1"/>
  <c r="V133" i="3" s="1"/>
  <c r="BB141" i="2"/>
  <c r="X141" i="2" s="1"/>
  <c r="V140" i="3" s="1"/>
  <c r="X143" i="2"/>
  <c r="V142" i="3" s="1"/>
  <c r="X145" i="2"/>
  <c r="V144" i="3" s="1"/>
  <c r="BB156" i="2"/>
  <c r="X156" i="2" s="1"/>
  <c r="BA158" i="2"/>
  <c r="W158" i="2" s="1"/>
  <c r="U155" i="3" s="1"/>
  <c r="BA127" i="2"/>
  <c r="W127" i="2" s="1"/>
  <c r="U127" i="3" s="1"/>
  <c r="BB120" i="2"/>
  <c r="X120" i="2" s="1"/>
  <c r="V120" i="3" s="1"/>
  <c r="BB126" i="2"/>
  <c r="X126" i="2" s="1"/>
  <c r="V126" i="3" s="1"/>
  <c r="BB164" i="2"/>
  <c r="X164" i="2" s="1"/>
  <c r="V161" i="3" s="1"/>
  <c r="BB130" i="2"/>
  <c r="X130" i="2" s="1"/>
  <c r="V130" i="3" s="1"/>
  <c r="U119" i="3"/>
  <c r="V146" i="3"/>
  <c r="U157" i="3"/>
  <c r="V168" i="3"/>
  <c r="Q113" i="2"/>
  <c r="V114" i="2"/>
  <c r="V125" i="3"/>
  <c r="X115" i="2"/>
  <c r="X148" i="2"/>
  <c r="X121" i="2"/>
  <c r="T172" i="3" l="1"/>
  <c r="BA175" i="2" s="1"/>
  <c r="W175" i="2" s="1"/>
  <c r="T174" i="3"/>
  <c r="BA177" i="2" s="1"/>
  <c r="W177" i="2" s="1"/>
  <c r="U174" i="3" s="1"/>
  <c r="T171" i="3"/>
  <c r="BA174" i="2" s="1"/>
  <c r="W174" i="2" s="1"/>
  <c r="U171" i="3" s="1"/>
  <c r="AU193" i="2"/>
  <c r="AU204" i="2" s="1"/>
  <c r="AX188" i="2"/>
  <c r="T188" i="2" s="1"/>
  <c r="R185" i="3" s="1"/>
  <c r="AV191" i="2"/>
  <c r="R191" i="2" s="1"/>
  <c r="P188" i="3" s="1"/>
  <c r="C192" i="2"/>
  <c r="AZ185" i="2"/>
  <c r="V185" i="2" s="1"/>
  <c r="T182" i="3" s="1"/>
  <c r="BA178" i="2"/>
  <c r="W178" i="2" s="1"/>
  <c r="U175" i="3" s="1"/>
  <c r="BA176" i="2"/>
  <c r="AX173" i="2"/>
  <c r="T173" i="2" s="1"/>
  <c r="R170" i="3" s="1"/>
  <c r="BA179" i="2"/>
  <c r="W179" i="2" s="1"/>
  <c r="U176" i="3" s="1"/>
  <c r="U181" i="2"/>
  <c r="U182" i="2"/>
  <c r="S179" i="3" s="1"/>
  <c r="AZ182" i="2" s="1"/>
  <c r="V183" i="2"/>
  <c r="T180" i="3" s="1"/>
  <c r="BA183" i="2" s="1"/>
  <c r="V159" i="3"/>
  <c r="BB127" i="2"/>
  <c r="X127" i="2" s="1"/>
  <c r="V127" i="3" s="1"/>
  <c r="V153" i="3"/>
  <c r="BB118" i="2"/>
  <c r="X118" i="2" s="1"/>
  <c r="V118" i="3" s="1"/>
  <c r="BB158" i="2"/>
  <c r="X158" i="2" s="1"/>
  <c r="V155" i="3" s="1"/>
  <c r="AZ152" i="2"/>
  <c r="V152" i="2" s="1"/>
  <c r="S150" i="3"/>
  <c r="AZ151" i="2" s="1"/>
  <c r="V151" i="2" s="1"/>
  <c r="V154" i="3"/>
  <c r="BB160" i="2"/>
  <c r="X160" i="2" s="1"/>
  <c r="V157" i="3" s="1"/>
  <c r="BB119" i="2"/>
  <c r="X119" i="2" s="1"/>
  <c r="V119" i="3" s="1"/>
  <c r="V121" i="3"/>
  <c r="V115" i="3"/>
  <c r="V147" i="3"/>
  <c r="T114" i="3"/>
  <c r="Q193" i="2"/>
  <c r="O113" i="3"/>
  <c r="AV113" i="2" s="1"/>
  <c r="C113" i="2"/>
  <c r="Q204" i="2" l="1"/>
  <c r="O190" i="3"/>
  <c r="AU207" i="2"/>
  <c r="S178" i="3"/>
  <c r="U172" i="3"/>
  <c r="BB175" i="2" s="1"/>
  <c r="X175" i="2" s="1"/>
  <c r="AW190" i="2"/>
  <c r="S190" i="2" s="1"/>
  <c r="Q187" i="3" s="1"/>
  <c r="AY187" i="2"/>
  <c r="U187" i="2" s="1"/>
  <c r="S184" i="3" s="1"/>
  <c r="AY173" i="2"/>
  <c r="BB179" i="2"/>
  <c r="X179" i="2" s="1"/>
  <c r="BB178" i="2"/>
  <c r="W176" i="2"/>
  <c r="W183" i="2"/>
  <c r="U180" i="3" s="1"/>
  <c r="BB183" i="2" s="1"/>
  <c r="BB174" i="2"/>
  <c r="BB177" i="2"/>
  <c r="T150" i="3"/>
  <c r="BA151" i="2" s="1"/>
  <c r="W151" i="2" s="1"/>
  <c r="T151" i="3"/>
  <c r="BA152" i="2" s="1"/>
  <c r="W152" i="2" s="1"/>
  <c r="BA114" i="2"/>
  <c r="W114" i="2" s="1"/>
  <c r="U114" i="3" s="1"/>
  <c r="C193" i="2"/>
  <c r="C204" i="2" s="1"/>
  <c r="Q195" i="2"/>
  <c r="O189" i="3"/>
  <c r="O191" i="3" s="1"/>
  <c r="V172" i="3" l="1"/>
  <c r="U173" i="3"/>
  <c r="BB176" i="2" s="1"/>
  <c r="X176" i="2" s="1"/>
  <c r="V176" i="3"/>
  <c r="AZ186" i="2"/>
  <c r="V186" i="2" s="1"/>
  <c r="T183" i="3" s="1"/>
  <c r="AX189" i="2"/>
  <c r="T189" i="2" s="1"/>
  <c r="R186" i="3" s="1"/>
  <c r="O197" i="3"/>
  <c r="AV192" i="2"/>
  <c r="R192" i="2" s="1"/>
  <c r="X178" i="2"/>
  <c r="U173" i="2"/>
  <c r="X174" i="2"/>
  <c r="V182" i="2"/>
  <c r="T179" i="3" s="1"/>
  <c r="BA182" i="2" s="1"/>
  <c r="AZ181" i="2"/>
  <c r="X177" i="2"/>
  <c r="V174" i="3" s="1"/>
  <c r="BB114" i="2"/>
  <c r="X114" i="2" s="1"/>
  <c r="V114" i="3" s="1"/>
  <c r="U150" i="3"/>
  <c r="BB151" i="2" s="1"/>
  <c r="X151" i="2" s="1"/>
  <c r="V150" i="3" s="1"/>
  <c r="U151" i="3"/>
  <c r="BB152" i="2" s="1"/>
  <c r="X152" i="2" s="1"/>
  <c r="R113" i="2"/>
  <c r="V173" i="3" l="1"/>
  <c r="V175" i="3"/>
  <c r="V171" i="3"/>
  <c r="S170" i="3"/>
  <c r="AZ173" i="2" s="1"/>
  <c r="V173" i="2" s="1"/>
  <c r="T170" i="3" s="1"/>
  <c r="AV193" i="2"/>
  <c r="AV204" i="2" s="1"/>
  <c r="AY188" i="2"/>
  <c r="U188" i="2" s="1"/>
  <c r="S185" i="3" s="1"/>
  <c r="AW191" i="2"/>
  <c r="S191" i="2" s="1"/>
  <c r="Q188" i="3" s="1"/>
  <c r="BA185" i="2"/>
  <c r="W185" i="2" s="1"/>
  <c r="U182" i="3" s="1"/>
  <c r="V181" i="2"/>
  <c r="X183" i="2"/>
  <c r="V151" i="3"/>
  <c r="BC114" i="2"/>
  <c r="R193" i="2"/>
  <c r="P113" i="3"/>
  <c r="AW113" i="2" s="1"/>
  <c r="R204" i="2" l="1"/>
  <c r="P190" i="3"/>
  <c r="T178" i="3"/>
  <c r="BA181" i="2" s="1"/>
  <c r="V180" i="3"/>
  <c r="AX190" i="2"/>
  <c r="T190" i="2" s="1"/>
  <c r="R187" i="3" s="1"/>
  <c r="AZ187" i="2"/>
  <c r="V187" i="2" s="1"/>
  <c r="T184" i="3" s="1"/>
  <c r="W182" i="2"/>
  <c r="U179" i="3" s="1"/>
  <c r="BB182" i="2" s="1"/>
  <c r="BA173" i="2"/>
  <c r="P189" i="3"/>
  <c r="P191" i="3" s="1"/>
  <c r="BA186" i="2" l="1"/>
  <c r="W186" i="2" s="1"/>
  <c r="U183" i="3" s="1"/>
  <c r="P197" i="3"/>
  <c r="AW192" i="2"/>
  <c r="S192" i="2" s="1"/>
  <c r="AY189" i="2"/>
  <c r="U189" i="2" s="1"/>
  <c r="S186" i="3" s="1"/>
  <c r="X182" i="2"/>
  <c r="W173" i="2"/>
  <c r="W181" i="2"/>
  <c r="S113" i="2"/>
  <c r="U178" i="3" l="1"/>
  <c r="BB181" i="2" s="1"/>
  <c r="X181" i="2" s="1"/>
  <c r="U170" i="3"/>
  <c r="BB173" i="2" s="1"/>
  <c r="X173" i="2" s="1"/>
  <c r="V179" i="3"/>
  <c r="BC182" i="2" s="1"/>
  <c r="AW193" i="2"/>
  <c r="AW204" i="2" s="1"/>
  <c r="AX191" i="2"/>
  <c r="T191" i="2" s="1"/>
  <c r="R188" i="3" s="1"/>
  <c r="AZ188" i="2"/>
  <c r="V188" i="2" s="1"/>
  <c r="T185" i="3" s="1"/>
  <c r="BB185" i="2"/>
  <c r="X185" i="2" s="1"/>
  <c r="V182" i="3" s="1"/>
  <c r="S193" i="2"/>
  <c r="Q113" i="3"/>
  <c r="AX113" i="2" s="1"/>
  <c r="S204" i="2" l="1"/>
  <c r="Q190" i="3"/>
  <c r="V178" i="3"/>
  <c r="BC181" i="2" s="1"/>
  <c r="Y181" i="2" s="1"/>
  <c r="W178" i="3" s="1"/>
  <c r="V170" i="3"/>
  <c r="BA187" i="2"/>
  <c r="W187" i="2" s="1"/>
  <c r="U184" i="3" s="1"/>
  <c r="AY190" i="2"/>
  <c r="U190" i="2" s="1"/>
  <c r="S187" i="3" s="1"/>
  <c r="Q189" i="3"/>
  <c r="Q191" i="3" s="1"/>
  <c r="Q197" i="3" l="1"/>
  <c r="AX192" i="2"/>
  <c r="T192" i="2" s="1"/>
  <c r="AZ189" i="2"/>
  <c r="V189" i="2" s="1"/>
  <c r="T186" i="3" s="1"/>
  <c r="BB186" i="2"/>
  <c r="X186" i="2" s="1"/>
  <c r="T113" i="2"/>
  <c r="BC185" i="2" l="1"/>
  <c r="Y185" i="2" s="1"/>
  <c r="W182" i="3" s="1"/>
  <c r="V183" i="3"/>
  <c r="BA188" i="2"/>
  <c r="W188" i="2" s="1"/>
  <c r="U185" i="3" s="1"/>
  <c r="AY191" i="2"/>
  <c r="U191" i="2" s="1"/>
  <c r="S188" i="3" s="1"/>
  <c r="AX193" i="2"/>
  <c r="AX204" i="2" s="1"/>
  <c r="T193" i="2"/>
  <c r="R113" i="3"/>
  <c r="AY113" i="2" s="1"/>
  <c r="T204" i="2" l="1"/>
  <c r="R190" i="3"/>
  <c r="AZ190" i="2"/>
  <c r="V190" i="2" s="1"/>
  <c r="T187" i="3" s="1"/>
  <c r="BB187" i="2"/>
  <c r="X187" i="2" s="1"/>
  <c r="V184" i="3" s="1"/>
  <c r="R189" i="3"/>
  <c r="R191" i="3" l="1"/>
  <c r="R197" i="3"/>
  <c r="AY192" i="2"/>
  <c r="AY193" i="2" s="1"/>
  <c r="AY204" i="2" s="1"/>
  <c r="BA189" i="2"/>
  <c r="W189" i="2" s="1"/>
  <c r="U186" i="3" s="1"/>
  <c r="U113" i="2"/>
  <c r="BB188" i="2" l="1"/>
  <c r="X188" i="2" s="1"/>
  <c r="U192" i="2"/>
  <c r="U193" i="2" s="1"/>
  <c r="S113" i="3"/>
  <c r="AZ113" i="2" s="1"/>
  <c r="U204" i="2" l="1"/>
  <c r="S190" i="3"/>
  <c r="V185" i="3"/>
  <c r="AZ191" i="2"/>
  <c r="S189" i="3"/>
  <c r="S191" i="3" l="1"/>
  <c r="V191" i="2"/>
  <c r="T188" i="3" s="1"/>
  <c r="S197" i="3"/>
  <c r="AZ192" i="2"/>
  <c r="AZ193" i="2" s="1"/>
  <c r="AZ204" i="2" s="1"/>
  <c r="V113" i="2"/>
  <c r="V192" i="2" l="1"/>
  <c r="V193" i="2" s="1"/>
  <c r="BA190" i="2"/>
  <c r="W190" i="2" s="1"/>
  <c r="U187" i="3" s="1"/>
  <c r="T113" i="3"/>
  <c r="BA113" i="2" s="1"/>
  <c r="V204" i="2" l="1"/>
  <c r="T190" i="3"/>
  <c r="BB189" i="2"/>
  <c r="X189" i="2" s="1"/>
  <c r="BA191" i="2"/>
  <c r="T189" i="3"/>
  <c r="T191" i="3" s="1"/>
  <c r="BC188" i="2" l="1"/>
  <c r="V186" i="3"/>
  <c r="T197" i="3"/>
  <c r="BA192" i="2"/>
  <c r="BA193" i="2" s="1"/>
  <c r="BA204" i="2" s="1"/>
  <c r="W191" i="2"/>
  <c r="U188" i="3" s="1"/>
  <c r="W113" i="2"/>
  <c r="BB190" i="2" l="1"/>
  <c r="X190" i="2" s="1"/>
  <c r="V187" i="3" s="1"/>
  <c r="W192" i="2"/>
  <c r="W193" i="2" s="1"/>
  <c r="U113" i="3"/>
  <c r="BB113" i="2" s="1"/>
  <c r="W204" i="2" l="1"/>
  <c r="U190" i="3"/>
  <c r="BB191" i="2"/>
  <c r="U189" i="3"/>
  <c r="U191" i="3" s="1"/>
  <c r="X191" i="2" l="1"/>
  <c r="V188" i="3" s="1"/>
  <c r="U197" i="3"/>
  <c r="BB192" i="2"/>
  <c r="BB193" i="2" s="1"/>
  <c r="BB204" i="2" s="1"/>
  <c r="X113" i="2"/>
  <c r="X192" i="2" l="1"/>
  <c r="X193" i="2" s="1"/>
  <c r="BC190" i="2"/>
  <c r="Y190" i="2" s="1"/>
  <c r="W187" i="3" s="1"/>
  <c r="V113" i="3"/>
  <c r="BC113" i="2" s="1"/>
  <c r="X204" i="2" l="1"/>
  <c r="V190" i="3"/>
  <c r="BC191" i="2"/>
  <c r="V189" i="3"/>
  <c r="V191" i="3" s="1"/>
  <c r="V197" i="3" l="1"/>
  <c r="BC192" i="2"/>
  <c r="Y191" i="2"/>
  <c r="W188" i="3" s="1"/>
  <c r="BQ46" i="1"/>
  <c r="BQ201" i="1" s="1"/>
  <c r="BQ206" i="1" s="1"/>
  <c r="CB7" i="1"/>
  <c r="BX7" i="1"/>
  <c r="BX46" i="1" s="1"/>
  <c r="BX201" i="1" s="1"/>
  <c r="BX206" i="1" s="1"/>
  <c r="BU7" i="1"/>
  <c r="CH7" i="1"/>
  <c r="CH46" i="1" s="1"/>
  <c r="CH201" i="1" s="1"/>
  <c r="CE7" i="1"/>
  <c r="CI7" i="1"/>
  <c r="CK7" i="1"/>
  <c r="L7" i="1"/>
  <c r="AP7" i="2" s="1"/>
  <c r="CJ45" i="2" l="1"/>
  <c r="BS45" i="2"/>
  <c r="BZ45" i="2"/>
  <c r="BD190" i="2"/>
  <c r="Z190" i="2" s="1"/>
  <c r="X187" i="3" s="1"/>
  <c r="Y192" i="2"/>
  <c r="CG7" i="2"/>
  <c r="CE46" i="1"/>
  <c r="CE201" i="1" s="1"/>
  <c r="CI46" i="1"/>
  <c r="CI201" i="1" s="1"/>
  <c r="CK7" i="2"/>
  <c r="CD7" i="2"/>
  <c r="CB46" i="1"/>
  <c r="CB201" i="1" s="1"/>
  <c r="CB206" i="1" s="1"/>
  <c r="BZ7" i="2"/>
  <c r="BZ46" i="2" s="1"/>
  <c r="BZ200" i="2" s="1"/>
  <c r="BZ205" i="2" s="1"/>
  <c r="L46" i="1"/>
  <c r="L201" i="1" s="1"/>
  <c r="L206" i="1" s="1"/>
  <c r="BW7" i="2"/>
  <c r="BU46" i="1"/>
  <c r="BU201" i="1" s="1"/>
  <c r="BU206" i="1" s="1"/>
  <c r="CJ7" i="2"/>
  <c r="CJ46" i="2" s="1"/>
  <c r="CJ200" i="2" s="1"/>
  <c r="CM7" i="2"/>
  <c r="CK46" i="1"/>
  <c r="CK201" i="1" s="1"/>
  <c r="BW7" i="1"/>
  <c r="CA7" i="1"/>
  <c r="BZ7" i="1"/>
  <c r="BS7" i="1"/>
  <c r="CF7" i="1"/>
  <c r="CC7" i="1"/>
  <c r="BR7" i="1"/>
  <c r="BT7" i="1"/>
  <c r="CG7" i="1"/>
  <c r="BY7" i="1"/>
  <c r="CD7" i="1"/>
  <c r="CJ7" i="1"/>
  <c r="BV7" i="1"/>
  <c r="CM45" i="2" l="1"/>
  <c r="CM46" i="2" s="1"/>
  <c r="CM200" i="2" s="1"/>
  <c r="L45" i="2"/>
  <c r="BS46" i="2"/>
  <c r="BS200" i="2" s="1"/>
  <c r="BS205" i="2" s="1"/>
  <c r="CK45" i="2"/>
  <c r="CK46" i="2" s="1"/>
  <c r="CK200" i="2" s="1"/>
  <c r="BW45" i="2"/>
  <c r="BW46" i="2" s="1"/>
  <c r="BW200" i="2" s="1"/>
  <c r="BW205" i="2" s="1"/>
  <c r="CD45" i="2"/>
  <c r="CD46" i="2" s="1"/>
  <c r="CD200" i="2" s="1"/>
  <c r="CD205" i="2" s="1"/>
  <c r="CG45" i="2"/>
  <c r="CG46" i="2" s="1"/>
  <c r="CG200" i="2" s="1"/>
  <c r="BD191" i="2"/>
  <c r="BV46" i="1"/>
  <c r="BV201" i="1" s="1"/>
  <c r="BV206" i="1" s="1"/>
  <c r="BX7" i="2"/>
  <c r="CI7" i="2"/>
  <c r="CG46" i="1"/>
  <c r="CG201" i="1" s="1"/>
  <c r="CF46" i="1"/>
  <c r="CF201" i="1" s="1"/>
  <c r="CH7" i="2"/>
  <c r="BY7" i="2"/>
  <c r="BW46" i="1"/>
  <c r="BW201" i="1" s="1"/>
  <c r="BW206" i="1" s="1"/>
  <c r="L48" i="1"/>
  <c r="CD46" i="1"/>
  <c r="CD201" i="1" s="1"/>
  <c r="CF7" i="2"/>
  <c r="BT7" i="2"/>
  <c r="BR46" i="1"/>
  <c r="BR201" i="1" s="1"/>
  <c r="BR206" i="1" s="1"/>
  <c r="CB7" i="2"/>
  <c r="BZ46" i="1"/>
  <c r="BZ201" i="1" s="1"/>
  <c r="BZ206" i="1" s="1"/>
  <c r="M7" i="1"/>
  <c r="CA7" i="2"/>
  <c r="BY46" i="1"/>
  <c r="BY201" i="1" s="1"/>
  <c r="BY206" i="1" s="1"/>
  <c r="CC46" i="1"/>
  <c r="CC201" i="1" s="1"/>
  <c r="CC206" i="1" s="1"/>
  <c r="CE7" i="2"/>
  <c r="CA46" i="1"/>
  <c r="CA201" i="1" s="1"/>
  <c r="CA206" i="1" s="1"/>
  <c r="CC7" i="2"/>
  <c r="CJ46" i="1"/>
  <c r="CJ201" i="1" s="1"/>
  <c r="CL7" i="2"/>
  <c r="BV7" i="2"/>
  <c r="BT46" i="1"/>
  <c r="BT201" i="1" s="1"/>
  <c r="BT206" i="1" s="1"/>
  <c r="BU7" i="2"/>
  <c r="BS46" i="1"/>
  <c r="BS201" i="1" s="1"/>
  <c r="BS206" i="1" s="1"/>
  <c r="AP46" i="2"/>
  <c r="AP200" i="2" s="1"/>
  <c r="AP205" i="2" s="1"/>
  <c r="L7" i="2"/>
  <c r="CC45" i="2" l="1"/>
  <c r="CC46" i="2" s="1"/>
  <c r="CC200" i="2" s="1"/>
  <c r="CC205" i="2" s="1"/>
  <c r="BT45" i="2"/>
  <c r="BT46" i="2" s="1"/>
  <c r="BT200" i="2" s="1"/>
  <c r="BT205" i="2" s="1"/>
  <c r="CH45" i="2"/>
  <c r="CH46" i="2" s="1"/>
  <c r="CH200" i="2" s="1"/>
  <c r="BX45" i="2"/>
  <c r="BX46" i="2" s="1"/>
  <c r="BX200" i="2" s="1"/>
  <c r="BX205" i="2" s="1"/>
  <c r="BY45" i="2"/>
  <c r="BY46" i="2" s="1"/>
  <c r="BY200" i="2" s="1"/>
  <c r="BY205" i="2" s="1"/>
  <c r="CI45" i="2"/>
  <c r="CI46" i="2" s="1"/>
  <c r="CI200" i="2" s="1"/>
  <c r="BU45" i="2"/>
  <c r="BU46" i="2" s="1"/>
  <c r="BU200" i="2" s="1"/>
  <c r="BU205" i="2" s="1"/>
  <c r="CL45" i="2"/>
  <c r="CL46" i="2" s="1"/>
  <c r="CL200" i="2" s="1"/>
  <c r="CE45" i="2"/>
  <c r="CE46" i="2" s="1"/>
  <c r="CE200" i="2" s="1"/>
  <c r="CE205" i="2" s="1"/>
  <c r="CB45" i="2"/>
  <c r="CB46" i="2" s="1"/>
  <c r="CB200" i="2" s="1"/>
  <c r="CB205" i="2" s="1"/>
  <c r="BV45" i="2"/>
  <c r="BV46" i="2" s="1"/>
  <c r="BV200" i="2" s="1"/>
  <c r="BV205" i="2" s="1"/>
  <c r="CA45" i="2"/>
  <c r="CA46" i="2" s="1"/>
  <c r="CA200" i="2" s="1"/>
  <c r="CA205" i="2" s="1"/>
  <c r="CF45" i="2"/>
  <c r="CF46" i="2" s="1"/>
  <c r="CF200" i="2" s="1"/>
  <c r="Z191" i="2"/>
  <c r="X188" i="3" s="1"/>
  <c r="L46" i="2"/>
  <c r="L200" i="2" s="1"/>
  <c r="J7" i="3"/>
  <c r="AQ7" i="2" s="1"/>
  <c r="M46" i="1"/>
  <c r="M201" i="1" s="1"/>
  <c r="M206" i="1" s="1"/>
  <c r="N7" i="1"/>
  <c r="J47" i="3" l="1"/>
  <c r="M45" i="2"/>
  <c r="N45" i="2" s="1"/>
  <c r="O45" i="2" s="1"/>
  <c r="P45" i="2" s="1"/>
  <c r="Q45" i="2" s="1"/>
  <c r="BE190" i="2"/>
  <c r="AA190" i="2" s="1"/>
  <c r="Y187" i="3" s="1"/>
  <c r="L48" i="2"/>
  <c r="M48" i="1"/>
  <c r="J46" i="3"/>
  <c r="J48" i="3" s="1"/>
  <c r="N46" i="1"/>
  <c r="N201" i="1" s="1"/>
  <c r="N206" i="1" s="1"/>
  <c r="O7" i="1"/>
  <c r="R45" i="2" l="1"/>
  <c r="S45" i="2" s="1"/>
  <c r="T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C45" i="2"/>
  <c r="J194" i="3"/>
  <c r="AQ46" i="2"/>
  <c r="AQ200" i="2" s="1"/>
  <c r="M7" i="2"/>
  <c r="N48" i="1"/>
  <c r="O46" i="1"/>
  <c r="O201" i="1" s="1"/>
  <c r="O206" i="1" s="1"/>
  <c r="P7" i="1"/>
  <c r="D45" i="2" l="1"/>
  <c r="AG45" i="2"/>
  <c r="M46" i="2"/>
  <c r="M200" i="2" s="1"/>
  <c r="K7" i="3"/>
  <c r="AR7" i="2" s="1"/>
  <c r="P46" i="1"/>
  <c r="P201" i="1" s="1"/>
  <c r="P206" i="1" s="1"/>
  <c r="Q7" i="1"/>
  <c r="O48" i="1"/>
  <c r="K47" i="3" l="1"/>
  <c r="K46" i="3"/>
  <c r="Q46" i="1"/>
  <c r="Q201" i="1" s="1"/>
  <c r="Q206" i="1" s="1"/>
  <c r="R7" i="1"/>
  <c r="C7" i="1"/>
  <c r="M48" i="2"/>
  <c r="P48" i="1"/>
  <c r="K48" i="3" l="1"/>
  <c r="C46" i="1"/>
  <c r="C201" i="1" s="1"/>
  <c r="C206" i="1" s="1"/>
  <c r="K194" i="3"/>
  <c r="Q48" i="1"/>
  <c r="AR46" i="2"/>
  <c r="AR200" i="2" s="1"/>
  <c r="N7" i="2"/>
  <c r="S7" i="1"/>
  <c r="R46" i="1"/>
  <c r="R201" i="1" s="1"/>
  <c r="R206" i="1" s="1"/>
  <c r="N46" i="2" l="1"/>
  <c r="N200" i="2" s="1"/>
  <c r="L7" i="3"/>
  <c r="AS7" i="2" s="1"/>
  <c r="S46" i="1"/>
  <c r="S201" i="1" s="1"/>
  <c r="S206" i="1" s="1"/>
  <c r="T7" i="1"/>
  <c r="L47" i="3" l="1"/>
  <c r="N48" i="2"/>
  <c r="L46" i="3"/>
  <c r="T46" i="1"/>
  <c r="T201" i="1" s="1"/>
  <c r="T206" i="1" s="1"/>
  <c r="U7" i="1"/>
  <c r="L48" i="3" l="1"/>
  <c r="L194" i="3"/>
  <c r="V7" i="1"/>
  <c r="U46" i="1"/>
  <c r="U201" i="1" s="1"/>
  <c r="U206" i="1" s="1"/>
  <c r="AS46" i="2"/>
  <c r="AS200" i="2" s="1"/>
  <c r="O7" i="2"/>
  <c r="O46" i="2" l="1"/>
  <c r="O200" i="2" s="1"/>
  <c r="M7" i="3"/>
  <c r="AT7" i="2" s="1"/>
  <c r="V46" i="1"/>
  <c r="V201" i="1" s="1"/>
  <c r="V206" i="1" s="1"/>
  <c r="W7" i="1"/>
  <c r="M47" i="3" l="1"/>
  <c r="O48" i="2"/>
  <c r="W46" i="1"/>
  <c r="W201" i="1" s="1"/>
  <c r="W206" i="1" s="1"/>
  <c r="X7" i="1"/>
  <c r="M46" i="3"/>
  <c r="M48" i="3" s="1"/>
  <c r="M194" i="3" l="1"/>
  <c r="AT46" i="2"/>
  <c r="AT200" i="2" s="1"/>
  <c r="P7" i="2"/>
  <c r="Y7" i="1"/>
  <c r="X46" i="1"/>
  <c r="X201" i="1" s="1"/>
  <c r="X206" i="1" s="1"/>
  <c r="Z7" i="1" l="1"/>
  <c r="Y46" i="1"/>
  <c r="Y201" i="1" s="1"/>
  <c r="P46" i="2"/>
  <c r="P200" i="2" s="1"/>
  <c r="N7" i="3"/>
  <c r="AU7" i="2" s="1"/>
  <c r="N47" i="3" l="1"/>
  <c r="N46" i="3"/>
  <c r="N48" i="3" s="1"/>
  <c r="P48" i="2"/>
  <c r="Z46" i="1"/>
  <c r="Z201" i="1" s="1"/>
  <c r="AA7" i="1"/>
  <c r="N194" i="3" l="1"/>
  <c r="AA46" i="1"/>
  <c r="AA201" i="1" s="1"/>
  <c r="AB7" i="1"/>
  <c r="AU46" i="2"/>
  <c r="AU200" i="2" s="1"/>
  <c r="Q7" i="2"/>
  <c r="Q46" i="2" l="1"/>
  <c r="Q200" i="2" s="1"/>
  <c r="O7" i="3"/>
  <c r="AV7" i="2" s="1"/>
  <c r="C7" i="2"/>
  <c r="AC7" i="1"/>
  <c r="AB46" i="1"/>
  <c r="AB201" i="1" s="1"/>
  <c r="O47" i="3" l="1"/>
  <c r="C46" i="2"/>
  <c r="C200" i="2" s="1"/>
  <c r="Q48" i="2"/>
  <c r="O46" i="3"/>
  <c r="AC46" i="1"/>
  <c r="AC201" i="1" s="1"/>
  <c r="AD7" i="1"/>
  <c r="O48" i="3" l="1"/>
  <c r="O194" i="3"/>
  <c r="AD46" i="1"/>
  <c r="AD201" i="1" s="1"/>
  <c r="AE7" i="1"/>
  <c r="AV46" i="2"/>
  <c r="AV200" i="2" s="1"/>
  <c r="R7" i="2"/>
  <c r="AE46" i="1" l="1"/>
  <c r="AE201" i="1" s="1"/>
  <c r="AF7" i="1"/>
  <c r="R46" i="2"/>
  <c r="R200" i="2" s="1"/>
  <c r="P7" i="3"/>
  <c r="AW7" i="2" s="1"/>
  <c r="P47" i="3" l="1"/>
  <c r="P46" i="3"/>
  <c r="AF46" i="1"/>
  <c r="AF201" i="1" s="1"/>
  <c r="D7" i="1"/>
  <c r="P48" i="3" l="1"/>
  <c r="D46" i="1"/>
  <c r="D201" i="1" s="1"/>
  <c r="P194" i="3"/>
  <c r="AW46" i="2"/>
  <c r="AW200" i="2" s="1"/>
  <c r="S7" i="2"/>
  <c r="S46" i="2" l="1"/>
  <c r="S200" i="2" s="1"/>
  <c r="Q7" i="3"/>
  <c r="AX7" i="2" s="1"/>
  <c r="Q47" i="3" l="1"/>
  <c r="Q46" i="3"/>
  <c r="Q48" i="3" s="1"/>
  <c r="Q194" i="3" l="1"/>
  <c r="AX46" i="2"/>
  <c r="AX200" i="2" s="1"/>
  <c r="T7" i="2"/>
  <c r="T46" i="2" l="1"/>
  <c r="T200" i="2" s="1"/>
  <c r="R7" i="3"/>
  <c r="AY7" i="2" s="1"/>
  <c r="R47" i="3" l="1"/>
  <c r="R46" i="3"/>
  <c r="R48" i="3" s="1"/>
  <c r="R194" i="3" l="1"/>
  <c r="AY46" i="2"/>
  <c r="AY200" i="2" s="1"/>
  <c r="U7" i="2"/>
  <c r="U46" i="2" l="1"/>
  <c r="U200" i="2" s="1"/>
  <c r="S7" i="3"/>
  <c r="AZ7" i="2" s="1"/>
  <c r="S47" i="3" l="1"/>
  <c r="S46" i="3"/>
  <c r="S48" i="3" s="1"/>
  <c r="S194" i="3" l="1"/>
  <c r="AZ46" i="2"/>
  <c r="AZ200" i="2" s="1"/>
  <c r="V7" i="2"/>
  <c r="V46" i="2" l="1"/>
  <c r="V200" i="2" s="1"/>
  <c r="T7" i="3"/>
  <c r="BA7" i="2" s="1"/>
  <c r="T47" i="3" l="1"/>
  <c r="T46" i="3"/>
  <c r="T48" i="3" l="1"/>
  <c r="T194" i="3"/>
  <c r="BA46" i="2"/>
  <c r="BA200" i="2" s="1"/>
  <c r="W7" i="2"/>
  <c r="W46" i="2" l="1"/>
  <c r="W200" i="2" s="1"/>
  <c r="U7" i="3"/>
  <c r="BB7" i="2" s="1"/>
  <c r="U47" i="3" l="1"/>
  <c r="U46" i="3"/>
  <c r="U48" i="3" l="1"/>
  <c r="U194" i="3"/>
  <c r="BB46" i="2"/>
  <c r="BB200" i="2" s="1"/>
  <c r="X7" i="2"/>
  <c r="X46" i="2" l="1"/>
  <c r="X200" i="2" s="1"/>
  <c r="V7" i="3"/>
  <c r="BC7" i="2" s="1"/>
  <c r="V47" i="3" l="1"/>
  <c r="V46" i="3"/>
  <c r="V48" i="3" l="1"/>
  <c r="V194" i="3"/>
  <c r="BC46" i="2"/>
  <c r="BC200" i="2" s="1"/>
  <c r="Y7" i="2"/>
  <c r="Y46" i="2" l="1"/>
  <c r="Y200" i="2" s="1"/>
  <c r="W7" i="3"/>
  <c r="BD7" i="2" s="1"/>
  <c r="W47" i="3" l="1"/>
  <c r="W46" i="3"/>
  <c r="W194" i="3" l="1"/>
  <c r="W48" i="3"/>
  <c r="BD46" i="2"/>
  <c r="BD200" i="2" s="1"/>
  <c r="Z7" i="2"/>
  <c r="Z46" i="2" l="1"/>
  <c r="Z200" i="2" s="1"/>
  <c r="X7" i="3"/>
  <c r="BE7" i="2" s="1"/>
  <c r="X47" i="3" l="1"/>
  <c r="X46" i="3"/>
  <c r="X194" i="3" l="1"/>
  <c r="X48" i="3"/>
  <c r="BE46" i="2"/>
  <c r="BE200" i="2" s="1"/>
  <c r="AA7" i="2"/>
  <c r="AA46" i="2" l="1"/>
  <c r="AA200" i="2" s="1"/>
  <c r="Y7" i="3"/>
  <c r="BF7" i="2" s="1"/>
  <c r="Y47" i="3" l="1"/>
  <c r="Y46" i="3"/>
  <c r="Y194" i="3" l="1"/>
  <c r="Y48" i="3"/>
  <c r="BF46" i="2"/>
  <c r="BF200" i="2" s="1"/>
  <c r="AB7" i="2"/>
  <c r="AB46" i="2" l="1"/>
  <c r="AB200" i="2" s="1"/>
  <c r="Z7" i="3"/>
  <c r="BG7" i="2" s="1"/>
  <c r="Z47" i="3" l="1"/>
  <c r="Z46" i="3"/>
  <c r="Z194" i="3" l="1"/>
  <c r="Z48" i="3"/>
  <c r="BG46" i="2"/>
  <c r="BG200" i="2" s="1"/>
  <c r="AC7" i="2"/>
  <c r="AC46" i="2" l="1"/>
  <c r="AC200" i="2" s="1"/>
  <c r="AA7" i="3"/>
  <c r="BH7" i="2" s="1"/>
  <c r="AA47" i="3" l="1"/>
  <c r="AA46" i="3"/>
  <c r="AA194" i="3" l="1"/>
  <c r="AA48" i="3"/>
  <c r="BH46" i="2"/>
  <c r="BH200" i="2" s="1"/>
  <c r="AD7" i="2"/>
  <c r="AD46" i="2" l="1"/>
  <c r="AD200" i="2" s="1"/>
  <c r="AB7" i="3"/>
  <c r="BI7" i="2" s="1"/>
  <c r="AB47" i="3" l="1"/>
  <c r="AB46" i="3"/>
  <c r="AB194" i="3" l="1"/>
  <c r="AB48" i="3"/>
  <c r="BI46" i="2"/>
  <c r="BI200" i="2" s="1"/>
  <c r="AE7" i="2"/>
  <c r="AE46" i="2" l="1"/>
  <c r="AE200" i="2" s="1"/>
  <c r="AC7" i="3"/>
  <c r="BJ7" i="2" s="1"/>
  <c r="AC47" i="3" l="1"/>
  <c r="AC46" i="3"/>
  <c r="AC194" i="3" l="1"/>
  <c r="AC48" i="3"/>
  <c r="BJ46" i="2"/>
  <c r="BJ200" i="2" s="1"/>
  <c r="BK7" i="2"/>
  <c r="AF7" i="2"/>
  <c r="BK46" i="2" l="1"/>
  <c r="BK200" i="2" s="1"/>
  <c r="AF46" i="2"/>
  <c r="AF200" i="2" s="1"/>
  <c r="AD7" i="3"/>
  <c r="AD46" i="3" s="1"/>
  <c r="AG7" i="2"/>
  <c r="AG46" i="2" s="1"/>
  <c r="AG200" i="2" s="1"/>
  <c r="D7" i="2"/>
  <c r="AD194" i="3" l="1"/>
  <c r="AD47" i="3"/>
  <c r="AD48" i="3" s="1"/>
  <c r="D46" i="2"/>
  <c r="D200" i="2" s="1"/>
  <c r="CJ133" i="1"/>
  <c r="CL133" i="2" s="1"/>
  <c r="CJ163" i="1"/>
  <c r="CL163" i="2" s="1"/>
  <c r="CF182" i="1"/>
  <c r="CH182" i="2" s="1"/>
  <c r="CH141" i="1"/>
  <c r="CJ141" i="2" s="1"/>
  <c r="CJ159" i="1"/>
  <c r="CL159" i="2" s="1"/>
  <c r="CJ126" i="1"/>
  <c r="CL126" i="2" s="1"/>
  <c r="CF156" i="1"/>
  <c r="CH156" i="2" s="1"/>
  <c r="CG121" i="1"/>
  <c r="CI121" i="2" s="1"/>
  <c r="CH179" i="1"/>
  <c r="CJ179" i="2" s="1"/>
  <c r="CG174" i="1"/>
  <c r="CI174" i="2" s="1"/>
  <c r="CF131" i="1"/>
  <c r="CH131" i="2" s="1"/>
  <c r="CJ124" i="1"/>
  <c r="CL124" i="2" s="1"/>
  <c r="CK149" i="1"/>
  <c r="CM149" i="2" s="1"/>
  <c r="CG151" i="1"/>
  <c r="CI151" i="2" s="1"/>
  <c r="CJ160" i="1"/>
  <c r="CL160" i="2" s="1"/>
  <c r="CJ134" i="1"/>
  <c r="CL134" i="2" s="1"/>
  <c r="CJ149" i="1"/>
  <c r="CL149" i="2" s="1"/>
  <c r="CH160" i="1"/>
  <c r="CJ160" i="2" s="1"/>
  <c r="CH182" i="1"/>
  <c r="CJ182" i="2" s="1"/>
  <c r="CG173" i="1"/>
  <c r="CI173" i="2" s="1"/>
  <c r="CF171" i="1"/>
  <c r="CH171" i="2" s="1"/>
  <c r="CK186" i="1"/>
  <c r="CM186" i="2" s="1"/>
  <c r="CF175" i="1"/>
  <c r="CH175" i="2" s="1"/>
  <c r="CI125" i="1"/>
  <c r="CK125" i="2" s="1"/>
  <c r="CH123" i="1"/>
  <c r="CJ123" i="2" s="1"/>
  <c r="CI186" i="1"/>
  <c r="CK186" i="2" s="1"/>
  <c r="CG156" i="1"/>
  <c r="CI156" i="2" s="1"/>
  <c r="CG178" i="1"/>
  <c r="CI178" i="2" s="1"/>
  <c r="CJ132" i="1"/>
  <c r="CL132" i="2" s="1"/>
  <c r="CK130" i="1"/>
  <c r="CM130" i="2" s="1"/>
  <c r="CJ131" i="1"/>
  <c r="CL131" i="2" s="1"/>
  <c r="CK137" i="1"/>
  <c r="CM137" i="2" s="1"/>
  <c r="CI142" i="1"/>
  <c r="CK142" i="2" s="1"/>
  <c r="CH143" i="1"/>
  <c r="CJ143" i="2" s="1"/>
  <c r="CH125" i="1"/>
  <c r="CJ125" i="2" s="1"/>
  <c r="CK158" i="1"/>
  <c r="CM158" i="2" s="1"/>
  <c r="CJ165" i="1"/>
  <c r="CL165" i="2" s="1"/>
  <c r="CK148" i="1"/>
  <c r="CM148" i="2" s="1"/>
  <c r="CK114" i="1"/>
  <c r="CM114" i="2" s="1"/>
  <c r="CJ119" i="1"/>
  <c r="CL119" i="2" s="1"/>
  <c r="CJ117" i="1"/>
  <c r="CL117" i="2" s="1"/>
  <c r="CH146" i="1"/>
  <c r="CJ146" i="2" s="1"/>
  <c r="CH186" i="1"/>
  <c r="CJ186" i="2" s="1"/>
  <c r="CK183" i="1"/>
  <c r="CM183" i="2" s="1"/>
  <c r="CH126" i="1"/>
  <c r="CJ126" i="2" s="1"/>
  <c r="CF136" i="1"/>
  <c r="CH136" i="2" s="1"/>
  <c r="CF138" i="1"/>
  <c r="CH138" i="2" s="1"/>
  <c r="CI152" i="1"/>
  <c r="CK152" i="2" s="1"/>
  <c r="CI148" i="1"/>
  <c r="CK148" i="2" s="1"/>
  <c r="CG132" i="1"/>
  <c r="CI132" i="2" s="1"/>
  <c r="CK187" i="1"/>
  <c r="CM187" i="2" s="1"/>
  <c r="CH163" i="1"/>
  <c r="CJ163" i="2" s="1"/>
  <c r="CJ144" i="1"/>
  <c r="CL144" i="2" s="1"/>
  <c r="CG112" i="1"/>
  <c r="CI112" i="2" s="1"/>
  <c r="CH137" i="1"/>
  <c r="CJ137" i="2" s="1"/>
  <c r="CD189" i="1" l="1"/>
  <c r="CF189" i="2" s="1"/>
  <c r="CJ112" i="1"/>
  <c r="CF112" i="1"/>
  <c r="CE169" i="1"/>
  <c r="CG169" i="2" s="1"/>
  <c r="CE167" i="1"/>
  <c r="CG167" i="2" s="1"/>
  <c r="CE165" i="1"/>
  <c r="CG165" i="2" s="1"/>
  <c r="CE119" i="1"/>
  <c r="CG119" i="2" s="1"/>
  <c r="CH112" i="1"/>
  <c r="CI136" i="1"/>
  <c r="CK136" i="2" s="1"/>
  <c r="CI128" i="1"/>
  <c r="CK128" i="2" s="1"/>
  <c r="CI115" i="1"/>
  <c r="CK115" i="2" s="1"/>
  <c r="CI165" i="1"/>
  <c r="CK165" i="2" s="1"/>
  <c r="CI159" i="1"/>
  <c r="CK159" i="2" s="1"/>
  <c r="CE121" i="1"/>
  <c r="CG121" i="2" s="1"/>
  <c r="CE175" i="1"/>
  <c r="CG175" i="2" s="1"/>
  <c r="CE171" i="1"/>
  <c r="CG171" i="2" s="1"/>
  <c r="CE141" i="1"/>
  <c r="CG141" i="2" s="1"/>
  <c r="CE129" i="1"/>
  <c r="CG129" i="2" s="1"/>
  <c r="CE188" i="1"/>
  <c r="CG188" i="2" s="1"/>
  <c r="CE152" i="1"/>
  <c r="CG152" i="2" s="1"/>
  <c r="CE168" i="1"/>
  <c r="CG168" i="2" s="1"/>
  <c r="CE125" i="1"/>
  <c r="CG125" i="2" s="1"/>
  <c r="CE174" i="1"/>
  <c r="CG174" i="2" s="1"/>
  <c r="CE120" i="1"/>
  <c r="CG120" i="2" s="1"/>
  <c r="CE160" i="1"/>
  <c r="CG160" i="2" s="1"/>
  <c r="CE186" i="1"/>
  <c r="CG186" i="2" s="1"/>
  <c r="CE161" i="1"/>
  <c r="CG161" i="2" s="1"/>
  <c r="CE145" i="1"/>
  <c r="CG145" i="2" s="1"/>
  <c r="CE179" i="1"/>
  <c r="CG179" i="2" s="1"/>
  <c r="CE146" i="1"/>
  <c r="CG146" i="2" s="1"/>
  <c r="CE144" i="1"/>
  <c r="CG144" i="2" s="1"/>
  <c r="CE117" i="1"/>
  <c r="CG117" i="2" s="1"/>
  <c r="CE187" i="1"/>
  <c r="CG187" i="2" s="1"/>
  <c r="CE123" i="1"/>
  <c r="CG123" i="2" s="1"/>
  <c r="CE143" i="1"/>
  <c r="CG143" i="2" s="1"/>
  <c r="CE139" i="1"/>
  <c r="CG139" i="2" s="1"/>
  <c r="CE162" i="1"/>
  <c r="CG162" i="2" s="1"/>
  <c r="CE138" i="1"/>
  <c r="CG138" i="2" s="1"/>
  <c r="CE189" i="1"/>
  <c r="CG189" i="2" s="1"/>
  <c r="CE115" i="1"/>
  <c r="CG115" i="2" s="1"/>
  <c r="CE148" i="1"/>
  <c r="CG148" i="2" s="1"/>
  <c r="CE151" i="1"/>
  <c r="CG151" i="2" s="1"/>
  <c r="CE114" i="1"/>
  <c r="CG114" i="2" s="1"/>
  <c r="CE124" i="1"/>
  <c r="CG124" i="2" s="1"/>
  <c r="CE133" i="1"/>
  <c r="CG133" i="2" s="1"/>
  <c r="CE149" i="1"/>
  <c r="CG149" i="2" s="1"/>
  <c r="CE128" i="1"/>
  <c r="CG128" i="2" s="1"/>
  <c r="CE131" i="1"/>
  <c r="CG131" i="2" s="1"/>
  <c r="CE164" i="1"/>
  <c r="CG164" i="2" s="1"/>
  <c r="CE182" i="1"/>
  <c r="CG182" i="2" s="1"/>
  <c r="CE113" i="1"/>
  <c r="CG113" i="2" s="1"/>
  <c r="CE147" i="1"/>
  <c r="CG147" i="2" s="1"/>
  <c r="CE127" i="1"/>
  <c r="CG127" i="2" s="1"/>
  <c r="CE132" i="1"/>
  <c r="CG132" i="2" s="1"/>
  <c r="CE126" i="1"/>
  <c r="CG126" i="2" s="1"/>
  <c r="CE134" i="1"/>
  <c r="CG134" i="2" s="1"/>
  <c r="CE122" i="1"/>
  <c r="CG122" i="2" s="1"/>
  <c r="CE178" i="1"/>
  <c r="CG178" i="2" s="1"/>
  <c r="CE135" i="1"/>
  <c r="CG135" i="2" s="1"/>
  <c r="CE176" i="1"/>
  <c r="CG176" i="2" s="1"/>
  <c r="CE156" i="1"/>
  <c r="CG156" i="2" s="1"/>
  <c r="CE173" i="1"/>
  <c r="CG173" i="2" s="1"/>
  <c r="CE137" i="1"/>
  <c r="CG137" i="2" s="1"/>
  <c r="CE159" i="1"/>
  <c r="CG159" i="2" s="1"/>
  <c r="CE170" i="1"/>
  <c r="CG170" i="2" s="1"/>
  <c r="CE116" i="1"/>
  <c r="CG116" i="2" s="1"/>
  <c r="CE158" i="1"/>
  <c r="CG158" i="2" s="1"/>
  <c r="CE177" i="1"/>
  <c r="CG177" i="2" s="1"/>
  <c r="CE157" i="1"/>
  <c r="CG157" i="2" s="1"/>
  <c r="CE142" i="1"/>
  <c r="CG142" i="2" s="1"/>
  <c r="CE163" i="1"/>
  <c r="CG163" i="2" s="1"/>
  <c r="CE166" i="1"/>
  <c r="CG166" i="2" s="1"/>
  <c r="CE136" i="1"/>
  <c r="CG136" i="2" s="1"/>
  <c r="CE118" i="1"/>
  <c r="CG118" i="2" s="1"/>
  <c r="CE150" i="1"/>
  <c r="CG150" i="2" s="1"/>
  <c r="CE153" i="1"/>
  <c r="CG153" i="2" s="1"/>
  <c r="CE183" i="1"/>
  <c r="CG183" i="2" s="1"/>
  <c r="CI162" i="1"/>
  <c r="CK162" i="2" s="1"/>
  <c r="CI168" i="1"/>
  <c r="CK168" i="2" s="1"/>
  <c r="CI135" i="1"/>
  <c r="CK135" i="2" s="1"/>
  <c r="CI164" i="1"/>
  <c r="CK164" i="2" s="1"/>
  <c r="CI123" i="1"/>
  <c r="CK123" i="2" s="1"/>
  <c r="CI119" i="1"/>
  <c r="CK119" i="2" s="1"/>
  <c r="CI138" i="1"/>
  <c r="CK138" i="2" s="1"/>
  <c r="CI127" i="1"/>
  <c r="CK127" i="2" s="1"/>
  <c r="CI156" i="1"/>
  <c r="CK156" i="2" s="1"/>
  <c r="CI151" i="1"/>
  <c r="CK151" i="2" s="1"/>
  <c r="CI167" i="1"/>
  <c r="CK167" i="2" s="1"/>
  <c r="CI166" i="1"/>
  <c r="CK166" i="2" s="1"/>
  <c r="CI188" i="1"/>
  <c r="CK188" i="2" s="1"/>
  <c r="CI116" i="1"/>
  <c r="CK116" i="2" s="1"/>
  <c r="CI177" i="1"/>
  <c r="CK177" i="2" s="1"/>
  <c r="CI117" i="1"/>
  <c r="CK117" i="2" s="1"/>
  <c r="CI160" i="1"/>
  <c r="CK160" i="2" s="1"/>
  <c r="CI144" i="1"/>
  <c r="CK144" i="2" s="1"/>
  <c r="CI132" i="1"/>
  <c r="CK132" i="2" s="1"/>
  <c r="CI137" i="1"/>
  <c r="CK137" i="2" s="1"/>
  <c r="CI189" i="1"/>
  <c r="CK189" i="2" s="1"/>
  <c r="CI150" i="1"/>
  <c r="CK150" i="2" s="1"/>
  <c r="CI146" i="1"/>
  <c r="CK146" i="2" s="1"/>
  <c r="CI133" i="1"/>
  <c r="CK133" i="2" s="1"/>
  <c r="CI170" i="1"/>
  <c r="CK170" i="2" s="1"/>
  <c r="CI131" i="1"/>
  <c r="CK131" i="2" s="1"/>
  <c r="CI173" i="1"/>
  <c r="CK173" i="2" s="1"/>
  <c r="CI161" i="1"/>
  <c r="CK161" i="2" s="1"/>
  <c r="CI134" i="1"/>
  <c r="CK134" i="2" s="1"/>
  <c r="CI179" i="1"/>
  <c r="CK179" i="2" s="1"/>
  <c r="CI183" i="1"/>
  <c r="CK183" i="2" s="1"/>
  <c r="CI157" i="1"/>
  <c r="CK157" i="2" s="1"/>
  <c r="CI178" i="1"/>
  <c r="CK178" i="2" s="1"/>
  <c r="CI120" i="1"/>
  <c r="CK120" i="2" s="1"/>
  <c r="CI158" i="1"/>
  <c r="CK158" i="2" s="1"/>
  <c r="CI153" i="1"/>
  <c r="CK153" i="2" s="1"/>
  <c r="CI143" i="1"/>
  <c r="CK143" i="2" s="1"/>
  <c r="CI126" i="1"/>
  <c r="CK126" i="2" s="1"/>
  <c r="CI147" i="1"/>
  <c r="CK147" i="2" s="1"/>
  <c r="CI149" i="1"/>
  <c r="CK149" i="2" s="1"/>
  <c r="CI130" i="1"/>
  <c r="CK130" i="2" s="1"/>
  <c r="CI122" i="1"/>
  <c r="CK122" i="2" s="1"/>
  <c r="CI124" i="1"/>
  <c r="CK124" i="2" s="1"/>
  <c r="CI145" i="1"/>
  <c r="CK145" i="2" s="1"/>
  <c r="CI169" i="1"/>
  <c r="CK169" i="2" s="1"/>
  <c r="CI176" i="1"/>
  <c r="CK176" i="2" s="1"/>
  <c r="CI187" i="1"/>
  <c r="CK187" i="2" s="1"/>
  <c r="CI114" i="1"/>
  <c r="CK114" i="2" s="1"/>
  <c r="CI139" i="1"/>
  <c r="CK139" i="2" s="1"/>
  <c r="CI118" i="1"/>
  <c r="CK118" i="2" s="1"/>
  <c r="CI129" i="1"/>
  <c r="CK129" i="2" s="1"/>
  <c r="CI182" i="1"/>
  <c r="CK182" i="2" s="1"/>
  <c r="CI141" i="1"/>
  <c r="CK141" i="2" s="1"/>
  <c r="CI175" i="1"/>
  <c r="CK175" i="2" s="1"/>
  <c r="CI174" i="1"/>
  <c r="CK174" i="2" s="1"/>
  <c r="CI163" i="1"/>
  <c r="CK163" i="2" s="1"/>
  <c r="CI113" i="1"/>
  <c r="CK113" i="2" s="1"/>
  <c r="CI121" i="1"/>
  <c r="CK121" i="2" s="1"/>
  <c r="CI171" i="1"/>
  <c r="CK171" i="2" s="1"/>
  <c r="CE130" i="1"/>
  <c r="CG130" i="2" s="1"/>
  <c r="CG162" i="1"/>
  <c r="CI162" i="2" s="1"/>
  <c r="CG170" i="1"/>
  <c r="CI170" i="2" s="1"/>
  <c r="CG126" i="1"/>
  <c r="CI126" i="2" s="1"/>
  <c r="CG165" i="1"/>
  <c r="CI165" i="2" s="1"/>
  <c r="CG150" i="1"/>
  <c r="CI150" i="2" s="1"/>
  <c r="CG133" i="1"/>
  <c r="CI133" i="2" s="1"/>
  <c r="CG175" i="1"/>
  <c r="CI175" i="2" s="1"/>
  <c r="CG147" i="1"/>
  <c r="CI147" i="2" s="1"/>
  <c r="CG152" i="1"/>
  <c r="CI152" i="2" s="1"/>
  <c r="CG187" i="1"/>
  <c r="CI187" i="2" s="1"/>
  <c r="CG136" i="1"/>
  <c r="CI136" i="2" s="1"/>
  <c r="CG176" i="1"/>
  <c r="CI176" i="2" s="1"/>
  <c r="CG168" i="1"/>
  <c r="CI168" i="2" s="1"/>
  <c r="CG114" i="1"/>
  <c r="CI114" i="2" s="1"/>
  <c r="CG153" i="1"/>
  <c r="CI153" i="2" s="1"/>
  <c r="CG143" i="1"/>
  <c r="CI143" i="2" s="1"/>
  <c r="CG125" i="1"/>
  <c r="CI125" i="2" s="1"/>
  <c r="CG117" i="1"/>
  <c r="CI117" i="2" s="1"/>
  <c r="CG135" i="1"/>
  <c r="CI135" i="2" s="1"/>
  <c r="CG116" i="1"/>
  <c r="CI116" i="2" s="1"/>
  <c r="CG159" i="1"/>
  <c r="CI159" i="2" s="1"/>
  <c r="CG138" i="1"/>
  <c r="CI138" i="2" s="1"/>
  <c r="CG158" i="1"/>
  <c r="CI158" i="2" s="1"/>
  <c r="CG164" i="1"/>
  <c r="CI164" i="2" s="1"/>
  <c r="CG120" i="1"/>
  <c r="CI120" i="2" s="1"/>
  <c r="CG146" i="1"/>
  <c r="CI146" i="2" s="1"/>
  <c r="CG137" i="1"/>
  <c r="CI137" i="2" s="1"/>
  <c r="CG144" i="1"/>
  <c r="CI144" i="2" s="1"/>
  <c r="CG163" i="1"/>
  <c r="CI163" i="2" s="1"/>
  <c r="CG131" i="1"/>
  <c r="CI131" i="2" s="1"/>
  <c r="CG134" i="1"/>
  <c r="CI134" i="2" s="1"/>
  <c r="CG157" i="1"/>
  <c r="CI157" i="2" s="1"/>
  <c r="CG179" i="1"/>
  <c r="CI179" i="2" s="1"/>
  <c r="CG130" i="1"/>
  <c r="CI130" i="2" s="1"/>
  <c r="CG186" i="1"/>
  <c r="CI186" i="2" s="1"/>
  <c r="CG129" i="1"/>
  <c r="CI129" i="2" s="1"/>
  <c r="CG161" i="1"/>
  <c r="CI161" i="2" s="1"/>
  <c r="CG167" i="1"/>
  <c r="CI167" i="2" s="1"/>
  <c r="CG145" i="1"/>
  <c r="CI145" i="2" s="1"/>
  <c r="CG128" i="1"/>
  <c r="CI128" i="2" s="1"/>
  <c r="CG177" i="1"/>
  <c r="CI177" i="2" s="1"/>
  <c r="CG183" i="1"/>
  <c r="CI183" i="2" s="1"/>
  <c r="CG142" i="1"/>
  <c r="CI142" i="2" s="1"/>
  <c r="CG166" i="1"/>
  <c r="CI166" i="2" s="1"/>
  <c r="CG123" i="1"/>
  <c r="CI123" i="2" s="1"/>
  <c r="CG149" i="1"/>
  <c r="CI149" i="2" s="1"/>
  <c r="CJ164" i="1"/>
  <c r="CL164" i="2" s="1"/>
  <c r="CJ130" i="1"/>
  <c r="CL130" i="2" s="1"/>
  <c r="CJ146" i="1"/>
  <c r="CL146" i="2" s="1"/>
  <c r="CJ128" i="1"/>
  <c r="CL128" i="2" s="1"/>
  <c r="CJ157" i="1"/>
  <c r="CL157" i="2" s="1"/>
  <c r="CJ139" i="1"/>
  <c r="CL139" i="2" s="1"/>
  <c r="CJ186" i="1"/>
  <c r="CL186" i="2" s="1"/>
  <c r="CJ147" i="1"/>
  <c r="CL147" i="2" s="1"/>
  <c r="CJ188" i="1"/>
  <c r="CL188" i="2" s="1"/>
  <c r="CJ153" i="1"/>
  <c r="CL153" i="2" s="1"/>
  <c r="CJ120" i="1"/>
  <c r="CL120" i="2" s="1"/>
  <c r="CJ152" i="1"/>
  <c r="CL152" i="2" s="1"/>
  <c r="CJ145" i="1"/>
  <c r="CL145" i="2" s="1"/>
  <c r="CJ135" i="1"/>
  <c r="CL135" i="2" s="1"/>
  <c r="CJ171" i="1"/>
  <c r="CL171" i="2" s="1"/>
  <c r="CJ179" i="1"/>
  <c r="CL179" i="2" s="1"/>
  <c r="CJ121" i="1"/>
  <c r="CL121" i="2" s="1"/>
  <c r="CJ142" i="1"/>
  <c r="CL142" i="2" s="1"/>
  <c r="CJ182" i="1"/>
  <c r="CL182" i="2" s="1"/>
  <c r="CJ177" i="1"/>
  <c r="CL177" i="2" s="1"/>
  <c r="CJ175" i="1"/>
  <c r="CL175" i="2" s="1"/>
  <c r="CJ169" i="1"/>
  <c r="CL169" i="2" s="1"/>
  <c r="CJ116" i="1"/>
  <c r="CL116" i="2" s="1"/>
  <c r="CJ118" i="1"/>
  <c r="CL118" i="2" s="1"/>
  <c r="CJ176" i="1"/>
  <c r="CL176" i="2" s="1"/>
  <c r="CJ189" i="1"/>
  <c r="CL189" i="2" s="1"/>
  <c r="CJ136" i="1"/>
  <c r="CL136" i="2" s="1"/>
  <c r="CJ125" i="1"/>
  <c r="CL125" i="2" s="1"/>
  <c r="CJ178" i="1"/>
  <c r="CL178" i="2" s="1"/>
  <c r="CJ174" i="1"/>
  <c r="CL174" i="2" s="1"/>
  <c r="CJ161" i="1"/>
  <c r="CL161" i="2" s="1"/>
  <c r="CJ137" i="1"/>
  <c r="CL137" i="2" s="1"/>
  <c r="CJ166" i="1"/>
  <c r="CL166" i="2" s="1"/>
  <c r="CJ138" i="1"/>
  <c r="CL138" i="2" s="1"/>
  <c r="CJ114" i="1"/>
  <c r="CL114" i="2" s="1"/>
  <c r="CJ123" i="1"/>
  <c r="CL123" i="2" s="1"/>
  <c r="CJ148" i="1"/>
  <c r="CL148" i="2" s="1"/>
  <c r="CJ113" i="1"/>
  <c r="CL113" i="2" s="1"/>
  <c r="CJ167" i="1"/>
  <c r="CL167" i="2" s="1"/>
  <c r="CJ173" i="1"/>
  <c r="CL173" i="2" s="1"/>
  <c r="CJ122" i="1"/>
  <c r="CL122" i="2" s="1"/>
  <c r="CJ158" i="1"/>
  <c r="CL158" i="2" s="1"/>
  <c r="CJ187" i="1"/>
  <c r="CL187" i="2" s="1"/>
  <c r="CH158" i="1"/>
  <c r="CJ158" i="2" s="1"/>
  <c r="CH169" i="1"/>
  <c r="CJ169" i="2" s="1"/>
  <c r="CJ127" i="1"/>
  <c r="CL127" i="2" s="1"/>
  <c r="CJ143" i="1"/>
  <c r="CL143" i="2" s="1"/>
  <c r="CK144" i="1"/>
  <c r="CM144" i="2" s="1"/>
  <c r="CK177" i="1"/>
  <c r="CM177" i="2" s="1"/>
  <c r="CG122" i="1"/>
  <c r="CI122" i="2" s="1"/>
  <c r="CH171" i="1"/>
  <c r="CJ171" i="2" s="1"/>
  <c r="CJ168" i="1"/>
  <c r="CL168" i="2" s="1"/>
  <c r="CH148" i="1"/>
  <c r="CJ148" i="2" s="1"/>
  <c r="CK123" i="1"/>
  <c r="CM123" i="2" s="1"/>
  <c r="CF142" i="1"/>
  <c r="CH142" i="2" s="1"/>
  <c r="CG119" i="1"/>
  <c r="CI119" i="2" s="1"/>
  <c r="CH189" i="1"/>
  <c r="CJ189" i="2" s="1"/>
  <c r="CG115" i="1"/>
  <c r="CI115" i="2" s="1"/>
  <c r="CK169" i="1"/>
  <c r="CM169" i="2" s="1"/>
  <c r="CH142" i="1"/>
  <c r="CJ142" i="2" s="1"/>
  <c r="CK150" i="1"/>
  <c r="CM150" i="2" s="1"/>
  <c r="CG189" i="1"/>
  <c r="CI189" i="2" s="1"/>
  <c r="CJ151" i="1"/>
  <c r="CL151" i="2" s="1"/>
  <c r="CJ150" i="1"/>
  <c r="CL150" i="2" s="1"/>
  <c r="CF162" i="1"/>
  <c r="CH162" i="2" s="1"/>
  <c r="CK120" i="1"/>
  <c r="CM120" i="2" s="1"/>
  <c r="CF166" i="1"/>
  <c r="CH166" i="2" s="1"/>
  <c r="CG139" i="1"/>
  <c r="CI139" i="2" s="1"/>
  <c r="CK174" i="1"/>
  <c r="CM174" i="2" s="1"/>
  <c r="CH131" i="1"/>
  <c r="CJ131" i="2" s="1"/>
  <c r="CJ141" i="1"/>
  <c r="CL141" i="2" s="1"/>
  <c r="CG188" i="1"/>
  <c r="CI188" i="2" s="1"/>
  <c r="CK127" i="1"/>
  <c r="CM127" i="2" s="1"/>
  <c r="CF150" i="1"/>
  <c r="CH150" i="2" s="1"/>
  <c r="CG182" i="1"/>
  <c r="CI182" i="2" s="1"/>
  <c r="CK189" i="1"/>
  <c r="CM189" i="2" s="1"/>
  <c r="CJ115" i="1"/>
  <c r="CL115" i="2" s="1"/>
  <c r="CK160" i="1"/>
  <c r="CM160" i="2" s="1"/>
  <c r="CK153" i="1"/>
  <c r="CM153" i="2" s="1"/>
  <c r="CH166" i="1"/>
  <c r="CJ166" i="2" s="1"/>
  <c r="CH130" i="1"/>
  <c r="CJ130" i="2" s="1"/>
  <c r="CH170" i="1"/>
  <c r="CJ170" i="2" s="1"/>
  <c r="CH167" i="1"/>
  <c r="CJ167" i="2" s="1"/>
  <c r="CH176" i="1"/>
  <c r="CJ176" i="2" s="1"/>
  <c r="CH135" i="1"/>
  <c r="CJ135" i="2" s="1"/>
  <c r="CH134" i="1"/>
  <c r="CJ134" i="2" s="1"/>
  <c r="CH161" i="1"/>
  <c r="CJ161" i="2" s="1"/>
  <c r="CH164" i="1"/>
  <c r="CJ164" i="2" s="1"/>
  <c r="CH149" i="1"/>
  <c r="CJ149" i="2" s="1"/>
  <c r="CH187" i="1"/>
  <c r="CJ187" i="2" s="1"/>
  <c r="CH178" i="1"/>
  <c r="CJ178" i="2" s="1"/>
  <c r="CH127" i="1"/>
  <c r="CJ127" i="2" s="1"/>
  <c r="CH128" i="1"/>
  <c r="CJ128" i="2" s="1"/>
  <c r="CH156" i="1"/>
  <c r="CJ156" i="2" s="1"/>
  <c r="CH175" i="1"/>
  <c r="CJ175" i="2" s="1"/>
  <c r="CH117" i="1"/>
  <c r="CJ117" i="2" s="1"/>
  <c r="CH165" i="1"/>
  <c r="CJ165" i="2" s="1"/>
  <c r="CH118" i="1"/>
  <c r="CJ118" i="2" s="1"/>
  <c r="CH173" i="1"/>
  <c r="CJ173" i="2" s="1"/>
  <c r="CH120" i="1"/>
  <c r="CJ120" i="2" s="1"/>
  <c r="CH168" i="1"/>
  <c r="CJ168" i="2" s="1"/>
  <c r="CH144" i="1"/>
  <c r="CJ144" i="2" s="1"/>
  <c r="CH119" i="1"/>
  <c r="CJ119" i="2" s="1"/>
  <c r="CH138" i="1"/>
  <c r="CJ138" i="2" s="1"/>
  <c r="CH152" i="1"/>
  <c r="CJ152" i="2" s="1"/>
  <c r="CH124" i="1"/>
  <c r="CJ124" i="2" s="1"/>
  <c r="CH151" i="1"/>
  <c r="CJ151" i="2" s="1"/>
  <c r="CH136" i="1"/>
  <c r="CJ136" i="2" s="1"/>
  <c r="CH145" i="1"/>
  <c r="CJ145" i="2" s="1"/>
  <c r="CH153" i="1"/>
  <c r="CJ153" i="2" s="1"/>
  <c r="CH121" i="1"/>
  <c r="CJ121" i="2" s="1"/>
  <c r="CH115" i="1"/>
  <c r="CJ115" i="2" s="1"/>
  <c r="CH188" i="1"/>
  <c r="CJ188" i="2" s="1"/>
  <c r="CH150" i="1"/>
  <c r="CJ150" i="2" s="1"/>
  <c r="CH113" i="1"/>
  <c r="CJ113" i="2" s="1"/>
  <c r="CH132" i="1"/>
  <c r="CJ132" i="2" s="1"/>
  <c r="CH122" i="1"/>
  <c r="CJ122" i="2" s="1"/>
  <c r="CH174" i="1"/>
  <c r="CJ174" i="2" s="1"/>
  <c r="CH177" i="1"/>
  <c r="CJ177" i="2" s="1"/>
  <c r="CH116" i="1"/>
  <c r="CJ116" i="2" s="1"/>
  <c r="CH114" i="1"/>
  <c r="CJ114" i="2" s="1"/>
  <c r="CH183" i="1"/>
  <c r="CJ183" i="2" s="1"/>
  <c r="CH162" i="1"/>
  <c r="CJ162" i="2" s="1"/>
  <c r="CH157" i="1"/>
  <c r="CJ157" i="2" s="1"/>
  <c r="CF115" i="1"/>
  <c r="CH115" i="2" s="1"/>
  <c r="CF114" i="1"/>
  <c r="CH114" i="2" s="1"/>
  <c r="CF151" i="1"/>
  <c r="CH151" i="2" s="1"/>
  <c r="CF188" i="1"/>
  <c r="CH188" i="2" s="1"/>
  <c r="CF120" i="1"/>
  <c r="CH120" i="2" s="1"/>
  <c r="CF187" i="1"/>
  <c r="CH187" i="2" s="1"/>
  <c r="CF153" i="1"/>
  <c r="CH153" i="2" s="1"/>
  <c r="CF145" i="1"/>
  <c r="CH145" i="2" s="1"/>
  <c r="CF152" i="1"/>
  <c r="CH152" i="2" s="1"/>
  <c r="CF176" i="1"/>
  <c r="CH176" i="2" s="1"/>
  <c r="CF126" i="1"/>
  <c r="CH126" i="2" s="1"/>
  <c r="CF169" i="1"/>
  <c r="CH169" i="2" s="1"/>
  <c r="CF135" i="1"/>
  <c r="CH135" i="2" s="1"/>
  <c r="CF159" i="1"/>
  <c r="CH159" i="2" s="1"/>
  <c r="CF124" i="1"/>
  <c r="CH124" i="2" s="1"/>
  <c r="CF117" i="1"/>
  <c r="CH117" i="2" s="1"/>
  <c r="CF123" i="1"/>
  <c r="CH123" i="2" s="1"/>
  <c r="CF129" i="1"/>
  <c r="CH129" i="2" s="1"/>
  <c r="CF168" i="1"/>
  <c r="CH168" i="2" s="1"/>
  <c r="CF132" i="1"/>
  <c r="CH132" i="2" s="1"/>
  <c r="CF147" i="1"/>
  <c r="CH147" i="2" s="1"/>
  <c r="CF157" i="1"/>
  <c r="CH157" i="2" s="1"/>
  <c r="CF139" i="1"/>
  <c r="CH139" i="2" s="1"/>
  <c r="CF177" i="1"/>
  <c r="CH177" i="2" s="1"/>
  <c r="CF174" i="1"/>
  <c r="CH174" i="2" s="1"/>
  <c r="CF161" i="1"/>
  <c r="CH161" i="2" s="1"/>
  <c r="CF149" i="1"/>
  <c r="CH149" i="2" s="1"/>
  <c r="CF116" i="1"/>
  <c r="CH116" i="2" s="1"/>
  <c r="CF170" i="1"/>
  <c r="CH170" i="2" s="1"/>
  <c r="CF189" i="1"/>
  <c r="CH189" i="2" s="1"/>
  <c r="CF113" i="1"/>
  <c r="CH113" i="2" s="1"/>
  <c r="CF141" i="1"/>
  <c r="CH141" i="2" s="1"/>
  <c r="CF146" i="1"/>
  <c r="CH146" i="2" s="1"/>
  <c r="CF183" i="1"/>
  <c r="CH183" i="2" s="1"/>
  <c r="CF122" i="1"/>
  <c r="CH122" i="2" s="1"/>
  <c r="CF118" i="1"/>
  <c r="CH118" i="2" s="1"/>
  <c r="CF125" i="1"/>
  <c r="CH125" i="2" s="1"/>
  <c r="CF128" i="1"/>
  <c r="CH128" i="2" s="1"/>
  <c r="CF134" i="1"/>
  <c r="CH134" i="2" s="1"/>
  <c r="CF163" i="1"/>
  <c r="CH163" i="2" s="1"/>
  <c r="CF178" i="1"/>
  <c r="CH178" i="2" s="1"/>
  <c r="CF164" i="1"/>
  <c r="CH164" i="2" s="1"/>
  <c r="CF133" i="1"/>
  <c r="CH133" i="2" s="1"/>
  <c r="CF130" i="1"/>
  <c r="CH130" i="2" s="1"/>
  <c r="CF144" i="1"/>
  <c r="CH144" i="2" s="1"/>
  <c r="CF148" i="1"/>
  <c r="CH148" i="2" s="1"/>
  <c r="CF121" i="1"/>
  <c r="CH121" i="2" s="1"/>
  <c r="CF186" i="1"/>
  <c r="CH186" i="2" s="1"/>
  <c r="CF143" i="1"/>
  <c r="CH143" i="2" s="1"/>
  <c r="CF137" i="1"/>
  <c r="CH137" i="2" s="1"/>
  <c r="CF165" i="1"/>
  <c r="CH165" i="2" s="1"/>
  <c r="CF127" i="1"/>
  <c r="CH127" i="2" s="1"/>
  <c r="CG148" i="1"/>
  <c r="CI148" i="2" s="1"/>
  <c r="CK136" i="1"/>
  <c r="CM136" i="2" s="1"/>
  <c r="CK170" i="1"/>
  <c r="CM170" i="2" s="1"/>
  <c r="CK134" i="1"/>
  <c r="CM134" i="2" s="1"/>
  <c r="CK147" i="1"/>
  <c r="CM147" i="2" s="1"/>
  <c r="CK131" i="1"/>
  <c r="CM131" i="2" s="1"/>
  <c r="CK179" i="1"/>
  <c r="CM179" i="2" s="1"/>
  <c r="CK116" i="1"/>
  <c r="CM116" i="2" s="1"/>
  <c r="CK167" i="1"/>
  <c r="CM167" i="2" s="1"/>
  <c r="CK125" i="1"/>
  <c r="CM125" i="2" s="1"/>
  <c r="CK173" i="1"/>
  <c r="CM173" i="2" s="1"/>
  <c r="CK168" i="1"/>
  <c r="CM168" i="2" s="1"/>
  <c r="CK145" i="1"/>
  <c r="CM145" i="2" s="1"/>
  <c r="CK138" i="1"/>
  <c r="CM138" i="2" s="1"/>
  <c r="CK161" i="1"/>
  <c r="CM161" i="2" s="1"/>
  <c r="CK146" i="1"/>
  <c r="CM146" i="2" s="1"/>
  <c r="CK141" i="1"/>
  <c r="CM141" i="2" s="1"/>
  <c r="CK129" i="1"/>
  <c r="CM129" i="2" s="1"/>
  <c r="CK133" i="1"/>
  <c r="CM133" i="2" s="1"/>
  <c r="CK128" i="1"/>
  <c r="CM128" i="2" s="1"/>
  <c r="CK182" i="1"/>
  <c r="CM182" i="2" s="1"/>
  <c r="CK162" i="1"/>
  <c r="CM162" i="2" s="1"/>
  <c r="CK126" i="1"/>
  <c r="CM126" i="2" s="1"/>
  <c r="CK135" i="1"/>
  <c r="CM135" i="2" s="1"/>
  <c r="CK119" i="1"/>
  <c r="CM119" i="2" s="1"/>
  <c r="CK117" i="1"/>
  <c r="CM117" i="2" s="1"/>
  <c r="CK122" i="1"/>
  <c r="CM122" i="2" s="1"/>
  <c r="CK165" i="1"/>
  <c r="CM165" i="2" s="1"/>
  <c r="CK142" i="1"/>
  <c r="CM142" i="2" s="1"/>
  <c r="CK115" i="1"/>
  <c r="CM115" i="2" s="1"/>
  <c r="CK159" i="1"/>
  <c r="CM159" i="2" s="1"/>
  <c r="CK152" i="1"/>
  <c r="CM152" i="2" s="1"/>
  <c r="CK132" i="1"/>
  <c r="CM132" i="2" s="1"/>
  <c r="CK151" i="1"/>
  <c r="CM151" i="2" s="1"/>
  <c r="CK113" i="1"/>
  <c r="CM113" i="2" s="1"/>
  <c r="CK175" i="1"/>
  <c r="CM175" i="2" s="1"/>
  <c r="CK171" i="1"/>
  <c r="CM171" i="2" s="1"/>
  <c r="CK163" i="1"/>
  <c r="CM163" i="2" s="1"/>
  <c r="CK157" i="1"/>
  <c r="CM157" i="2" s="1"/>
  <c r="CK124" i="1"/>
  <c r="CM124" i="2" s="1"/>
  <c r="CK143" i="1"/>
  <c r="CM143" i="2" s="1"/>
  <c r="CK188" i="1"/>
  <c r="CM188" i="2" s="1"/>
  <c r="CK139" i="1"/>
  <c r="CM139" i="2" s="1"/>
  <c r="CK166" i="1"/>
  <c r="CM166" i="2" s="1"/>
  <c r="CK178" i="1"/>
  <c r="CM178" i="2" s="1"/>
  <c r="CJ170" i="1"/>
  <c r="CL170" i="2" s="1"/>
  <c r="CK118" i="1"/>
  <c r="CM118" i="2" s="1"/>
  <c r="CF160" i="1"/>
  <c r="CH160" i="2" s="1"/>
  <c r="CJ162" i="1"/>
  <c r="CL162" i="2" s="1"/>
  <c r="CF158" i="1"/>
  <c r="CH158" i="2" s="1"/>
  <c r="CK121" i="1"/>
  <c r="CM121" i="2" s="1"/>
  <c r="CH139" i="1"/>
  <c r="CJ139" i="2" s="1"/>
  <c r="CH147" i="1"/>
  <c r="CJ147" i="2" s="1"/>
  <c r="CJ129" i="1"/>
  <c r="CL129" i="2" s="1"/>
  <c r="CH133" i="1"/>
  <c r="CJ133" i="2" s="1"/>
  <c r="CG127" i="1"/>
  <c r="CI127" i="2" s="1"/>
  <c r="CG141" i="1"/>
  <c r="CI141" i="2" s="1"/>
  <c r="CH129" i="1"/>
  <c r="CJ129" i="2" s="1"/>
  <c r="CF179" i="1"/>
  <c r="CH179" i="2" s="1"/>
  <c r="CG169" i="1"/>
  <c r="CI169" i="2" s="1"/>
  <c r="CF119" i="1"/>
  <c r="CH119" i="2" s="1"/>
  <c r="CK156" i="1"/>
  <c r="CM156" i="2" s="1"/>
  <c r="CF173" i="1"/>
  <c r="CH173" i="2" s="1"/>
  <c r="CJ183" i="1"/>
  <c r="CL183" i="2" s="1"/>
  <c r="CG171" i="1"/>
  <c r="CI171" i="2" s="1"/>
  <c r="CK176" i="1"/>
  <c r="CM176" i="2" s="1"/>
  <c r="CG124" i="1"/>
  <c r="CI124" i="2" s="1"/>
  <c r="CK164" i="1"/>
  <c r="CM164" i="2" s="1"/>
  <c r="CF167" i="1"/>
  <c r="CH167" i="2" s="1"/>
  <c r="CJ156" i="1"/>
  <c r="CL156" i="2" s="1"/>
  <c r="CG118" i="1"/>
  <c r="CI118" i="2" s="1"/>
  <c r="CH159" i="1"/>
  <c r="CJ159" i="2" s="1"/>
  <c r="CG160" i="1"/>
  <c r="CI160" i="2" s="1"/>
  <c r="Y189" i="1" l="1"/>
  <c r="EL193" i="2"/>
  <c r="EL204" i="2" s="1"/>
  <c r="EL205" i="2" s="1"/>
  <c r="CD122" i="1"/>
  <c r="CF122" i="2" s="1"/>
  <c r="CD119" i="1"/>
  <c r="CF119" i="2" s="1"/>
  <c r="CD159" i="1"/>
  <c r="CF159" i="2" s="1"/>
  <c r="CD175" i="1"/>
  <c r="CF175" i="2" s="1"/>
  <c r="CD160" i="1"/>
  <c r="CF160" i="2" s="1"/>
  <c r="CD188" i="1"/>
  <c r="CD179" i="1"/>
  <c r="CF179" i="2" s="1"/>
  <c r="CD127" i="1"/>
  <c r="CF127" i="2" s="1"/>
  <c r="CD117" i="1"/>
  <c r="CF117" i="2" s="1"/>
  <c r="CD124" i="1"/>
  <c r="CF124" i="2" s="1"/>
  <c r="CD169" i="1"/>
  <c r="CF169" i="2" s="1"/>
  <c r="CD133" i="1"/>
  <c r="CF133" i="2" s="1"/>
  <c r="BC193" i="1"/>
  <c r="CD118" i="1"/>
  <c r="CF118" i="2" s="1"/>
  <c r="CD128" i="1"/>
  <c r="CF128" i="2" s="1"/>
  <c r="CD141" i="1"/>
  <c r="CF141" i="2" s="1"/>
  <c r="CD114" i="1"/>
  <c r="CF114" i="2" s="1"/>
  <c r="Y114" i="2" s="1"/>
  <c r="CD146" i="1"/>
  <c r="CF146" i="2" s="1"/>
  <c r="EJ193" i="2"/>
  <c r="EJ204" i="2" s="1"/>
  <c r="EJ205" i="2" s="1"/>
  <c r="EQ193" i="2"/>
  <c r="EQ204" i="2" s="1"/>
  <c r="EQ205" i="2" s="1"/>
  <c r="EP193" i="2"/>
  <c r="EP204" i="2" s="1"/>
  <c r="EP205" i="2" s="1"/>
  <c r="EM193" i="2"/>
  <c r="EM204" i="2" s="1"/>
  <c r="EM205" i="2" s="1"/>
  <c r="CG113" i="1"/>
  <c r="BD193" i="1"/>
  <c r="EO193" i="2"/>
  <c r="EO204" i="2" s="1"/>
  <c r="EO205" i="2" s="1"/>
  <c r="CD150" i="1"/>
  <c r="CF150" i="2" s="1"/>
  <c r="CD147" i="1"/>
  <c r="CF147" i="2" s="1"/>
  <c r="CD144" i="1"/>
  <c r="CF144" i="2" s="1"/>
  <c r="CD115" i="1"/>
  <c r="CF115" i="2" s="1"/>
  <c r="CH193" i="1"/>
  <c r="CH205" i="1" s="1"/>
  <c r="CH206" i="1" s="1"/>
  <c r="CJ112" i="2"/>
  <c r="CJ193" i="2" s="1"/>
  <c r="CJ204" i="2" s="1"/>
  <c r="CJ205" i="2" s="1"/>
  <c r="CD126" i="1"/>
  <c r="CF126" i="2" s="1"/>
  <c r="CJ193" i="1"/>
  <c r="CJ205" i="1" s="1"/>
  <c r="CJ206" i="1" s="1"/>
  <c r="CL112" i="2"/>
  <c r="CL193" i="2" s="1"/>
  <c r="CL204" i="2" s="1"/>
  <c r="CL205" i="2" s="1"/>
  <c r="CD168" i="1"/>
  <c r="CF168" i="2" s="1"/>
  <c r="CD173" i="1"/>
  <c r="CF173" i="2" s="1"/>
  <c r="CD137" i="1"/>
  <c r="CF137" i="2" s="1"/>
  <c r="CD148" i="1"/>
  <c r="CF148" i="2" s="1"/>
  <c r="CD130" i="1"/>
  <c r="CF130" i="2" s="1"/>
  <c r="CD131" i="1"/>
  <c r="CF131" i="2" s="1"/>
  <c r="CD161" i="1"/>
  <c r="CF161" i="2" s="1"/>
  <c r="CD167" i="1"/>
  <c r="CF167" i="2" s="1"/>
  <c r="CD143" i="1"/>
  <c r="CF143" i="2" s="1"/>
  <c r="CD151" i="1"/>
  <c r="CF151" i="2" s="1"/>
  <c r="CD139" i="1"/>
  <c r="CF139" i="2" s="1"/>
  <c r="CD170" i="1"/>
  <c r="CF170" i="2" s="1"/>
  <c r="CD123" i="1"/>
  <c r="CF123" i="2" s="1"/>
  <c r="CD129" i="1"/>
  <c r="CF129" i="2" s="1"/>
  <c r="CD174" i="1"/>
  <c r="CF174" i="2" s="1"/>
  <c r="CD183" i="1"/>
  <c r="CF183" i="2" s="1"/>
  <c r="CH112" i="2"/>
  <c r="CH193" i="2" s="1"/>
  <c r="CH204" i="2" s="1"/>
  <c r="CH205" i="2" s="1"/>
  <c r="CF193" i="1"/>
  <c r="CF205" i="1" s="1"/>
  <c r="CF206" i="1" s="1"/>
  <c r="CD158" i="1"/>
  <c r="CF158" i="2" s="1"/>
  <c r="CD142" i="1"/>
  <c r="CF142" i="2" s="1"/>
  <c r="CD166" i="1"/>
  <c r="CF166" i="2" s="1"/>
  <c r="CD113" i="1"/>
  <c r="CF113" i="2" s="1"/>
  <c r="Y113" i="2" s="1"/>
  <c r="CD132" i="1"/>
  <c r="CF132" i="2" s="1"/>
  <c r="CD164" i="1"/>
  <c r="CF164" i="2" s="1"/>
  <c r="EN193" i="2"/>
  <c r="EN204" i="2" s="1"/>
  <c r="EN205" i="2" s="1"/>
  <c r="BF193" i="1"/>
  <c r="CI112" i="1"/>
  <c r="CD121" i="1"/>
  <c r="CF121" i="2" s="1"/>
  <c r="CD152" i="1"/>
  <c r="CF152" i="2" s="1"/>
  <c r="CD145" i="1"/>
  <c r="CF145" i="2" s="1"/>
  <c r="CD162" i="1"/>
  <c r="CF162" i="2" s="1"/>
  <c r="CD125" i="1"/>
  <c r="CF125" i="2" s="1"/>
  <c r="CD186" i="1"/>
  <c r="CF186" i="2" s="1"/>
  <c r="CD135" i="1"/>
  <c r="CF135" i="2" s="1"/>
  <c r="CD120" i="1"/>
  <c r="CF120" i="2" s="1"/>
  <c r="BH193" i="1"/>
  <c r="CK112" i="1"/>
  <c r="CD177" i="1"/>
  <c r="CF177" i="2" s="1"/>
  <c r="BA193" i="1"/>
  <c r="N20" i="4" s="1"/>
  <c r="CD112" i="1"/>
  <c r="Y112" i="1" s="1"/>
  <c r="EK193" i="2"/>
  <c r="EK204" i="2" s="1"/>
  <c r="EK205" i="2" s="1"/>
  <c r="BB193" i="1"/>
  <c r="O20" i="4" s="1"/>
  <c r="CE112" i="1"/>
  <c r="CD182" i="1"/>
  <c r="CF182" i="2" s="1"/>
  <c r="CD165" i="1"/>
  <c r="CF165" i="2" s="1"/>
  <c r="CD176" i="1"/>
  <c r="CF176" i="2" s="1"/>
  <c r="BE193" i="1"/>
  <c r="CD138" i="1"/>
  <c r="CF138" i="2" s="1"/>
  <c r="BG193" i="1"/>
  <c r="CD171" i="1"/>
  <c r="CF171" i="2" s="1"/>
  <c r="CD187" i="1"/>
  <c r="CF187" i="2" s="1"/>
  <c r="CD156" i="1"/>
  <c r="CF156" i="2" s="1"/>
  <c r="CD134" i="1"/>
  <c r="CF134" i="2" s="1"/>
  <c r="CD136" i="1"/>
  <c r="CF136" i="2" s="1"/>
  <c r="CD153" i="1"/>
  <c r="CF153" i="2" s="1"/>
  <c r="CD157" i="1"/>
  <c r="CF157" i="2" s="1"/>
  <c r="CD149" i="1"/>
  <c r="CF149" i="2" s="1"/>
  <c r="CD178" i="1"/>
  <c r="CF178" i="2" s="1"/>
  <c r="CD116" i="1"/>
  <c r="CF116" i="2" s="1"/>
  <c r="Y116" i="2" s="1"/>
  <c r="CD163" i="1"/>
  <c r="CF163" i="2" s="1"/>
  <c r="BH205" i="1" l="1"/>
  <c r="BH206" i="1" s="1"/>
  <c r="BH194" i="1"/>
  <c r="BG205" i="1"/>
  <c r="BG206" i="1" s="1"/>
  <c r="BG194" i="1"/>
  <c r="BE205" i="1"/>
  <c r="BE206" i="1" s="1"/>
  <c r="BE194" i="1"/>
  <c r="BA205" i="1"/>
  <c r="BA206" i="1" s="1"/>
  <c r="BA194" i="1"/>
  <c r="BC205" i="1"/>
  <c r="BC206" i="1" s="1"/>
  <c r="BC194" i="1"/>
  <c r="BB205" i="1"/>
  <c r="BB206" i="1" s="1"/>
  <c r="BB194" i="1"/>
  <c r="BF205" i="1"/>
  <c r="BF206" i="1" s="1"/>
  <c r="BF194" i="1"/>
  <c r="BD205" i="1"/>
  <c r="BD206" i="1" s="1"/>
  <c r="BD194" i="1"/>
  <c r="Y174" i="1"/>
  <c r="Z174" i="1" s="1"/>
  <c r="AA174" i="1" s="1"/>
  <c r="AB174" i="1" s="1"/>
  <c r="AC174" i="1" s="1"/>
  <c r="AD174" i="1" s="1"/>
  <c r="AE174" i="1" s="1"/>
  <c r="AF174" i="1" s="1"/>
  <c r="Z189" i="1"/>
  <c r="AA189" i="1" s="1"/>
  <c r="BC189" i="2"/>
  <c r="Y189" i="2" s="1"/>
  <c r="W186" i="3" s="1"/>
  <c r="CF188" i="2"/>
  <c r="Y188" i="2" s="1"/>
  <c r="Y178" i="1"/>
  <c r="Y177" i="1"/>
  <c r="Y179" i="1"/>
  <c r="Y175" i="1"/>
  <c r="Y173" i="1"/>
  <c r="Y176" i="1"/>
  <c r="Y119" i="1"/>
  <c r="Z119" i="1" s="1"/>
  <c r="Y151" i="1"/>
  <c r="BC151" i="2" s="1"/>
  <c r="Y182" i="1"/>
  <c r="Y182" i="2" s="1"/>
  <c r="W179" i="3" s="1"/>
  <c r="Y186" i="1"/>
  <c r="BC186" i="2" s="1"/>
  <c r="Y161" i="1"/>
  <c r="Z161" i="1" s="1"/>
  <c r="Y130" i="1"/>
  <c r="Y114" i="1"/>
  <c r="W114" i="3" s="1"/>
  <c r="BD114" i="2" s="1"/>
  <c r="Z114" i="2" s="1"/>
  <c r="Y125" i="1"/>
  <c r="BC125" i="2" s="1"/>
  <c r="Y145" i="1"/>
  <c r="BC145" i="2" s="1"/>
  <c r="Y146" i="1"/>
  <c r="Z146" i="1" s="1"/>
  <c r="Y141" i="1"/>
  <c r="BC141" i="2" s="1"/>
  <c r="Y153" i="1"/>
  <c r="BC153" i="2" s="1"/>
  <c r="Y134" i="1"/>
  <c r="Z134" i="1" s="1"/>
  <c r="Y157" i="1"/>
  <c r="Z157" i="1" s="1"/>
  <c r="Y167" i="1"/>
  <c r="Z167" i="1" s="1"/>
  <c r="Y171" i="1"/>
  <c r="BC171" i="2" s="1"/>
  <c r="Y138" i="1"/>
  <c r="Z138" i="1" s="1"/>
  <c r="Y164" i="1"/>
  <c r="Z164" i="1" s="1"/>
  <c r="Y113" i="1"/>
  <c r="Z113" i="1" s="1"/>
  <c r="Y139" i="1"/>
  <c r="BC139" i="2" s="1"/>
  <c r="Y144" i="1"/>
  <c r="BC144" i="2" s="1"/>
  <c r="Y150" i="1"/>
  <c r="BC150" i="2" s="1"/>
  <c r="Y133" i="1"/>
  <c r="Z133" i="1" s="1"/>
  <c r="Y169" i="1"/>
  <c r="Z169" i="1" s="1"/>
  <c r="Y127" i="1"/>
  <c r="BC127" i="2" s="1"/>
  <c r="Y163" i="1"/>
  <c r="BC163" i="2" s="1"/>
  <c r="Y152" i="1"/>
  <c r="Z152" i="1" s="1"/>
  <c r="Y158" i="1"/>
  <c r="Z158" i="1" s="1"/>
  <c r="Y183" i="1"/>
  <c r="Y129" i="1"/>
  <c r="Z129" i="1" s="1"/>
  <c r="Y123" i="1"/>
  <c r="Z123" i="1" s="1"/>
  <c r="Y137" i="1"/>
  <c r="Z137" i="1" s="1"/>
  <c r="Y118" i="1"/>
  <c r="Y124" i="1"/>
  <c r="Z124" i="1" s="1"/>
  <c r="Z112" i="1"/>
  <c r="CI113" i="2"/>
  <c r="CI193" i="2" s="1"/>
  <c r="CI204" i="2" s="1"/>
  <c r="CI205" i="2" s="1"/>
  <c r="CG193" i="1"/>
  <c r="CG205" i="1" s="1"/>
  <c r="CG206" i="1" s="1"/>
  <c r="Y187" i="1"/>
  <c r="BC187" i="2" s="1"/>
  <c r="Y165" i="1"/>
  <c r="Y120" i="1"/>
  <c r="Y162" i="1"/>
  <c r="Y142" i="1"/>
  <c r="Y168" i="1"/>
  <c r="Y126" i="1"/>
  <c r="Y115" i="1"/>
  <c r="Y147" i="1"/>
  <c r="Y188" i="1"/>
  <c r="Y159" i="1"/>
  <c r="Y122" i="1"/>
  <c r="CK112" i="2"/>
  <c r="CK193" i="2" s="1"/>
  <c r="CK204" i="2" s="1"/>
  <c r="CK205" i="2" s="1"/>
  <c r="CI193" i="1"/>
  <c r="CI205" i="1" s="1"/>
  <c r="CI206" i="1" s="1"/>
  <c r="Y116" i="1"/>
  <c r="Y149" i="1"/>
  <c r="Y136" i="1"/>
  <c r="Y156" i="1"/>
  <c r="CG112" i="2"/>
  <c r="CG193" i="2" s="1"/>
  <c r="CG204" i="2" s="1"/>
  <c r="CG205" i="2" s="1"/>
  <c r="CE193" i="1"/>
  <c r="CE205" i="1" s="1"/>
  <c r="CE206" i="1" s="1"/>
  <c r="CD193" i="1"/>
  <c r="CD205" i="1" s="1"/>
  <c r="CD206" i="1" s="1"/>
  <c r="CF112" i="2"/>
  <c r="CM112" i="2"/>
  <c r="CM193" i="2" s="1"/>
  <c r="CM204" i="2" s="1"/>
  <c r="CM205" i="2" s="1"/>
  <c r="CK193" i="1"/>
  <c r="CK205" i="1" s="1"/>
  <c r="CK206" i="1" s="1"/>
  <c r="Y135" i="1"/>
  <c r="Y121" i="1"/>
  <c r="Y132" i="1"/>
  <c r="Y166" i="1"/>
  <c r="Y170" i="1"/>
  <c r="Y143" i="1"/>
  <c r="Y131" i="1"/>
  <c r="Y148" i="1"/>
  <c r="Y128" i="1"/>
  <c r="Y117" i="1"/>
  <c r="Y160" i="1"/>
  <c r="BC174" i="2" l="1"/>
  <c r="Y174" i="2" s="1"/>
  <c r="W171" i="3" s="1"/>
  <c r="W185" i="3"/>
  <c r="BD188" i="2" s="1"/>
  <c r="BD189" i="2"/>
  <c r="Z189" i="2" s="1"/>
  <c r="X186" i="3" s="1"/>
  <c r="BE189" i="2" s="1"/>
  <c r="BC119" i="2"/>
  <c r="Y119" i="2" s="1"/>
  <c r="Z183" i="1"/>
  <c r="AA183" i="1" s="1"/>
  <c r="BC183" i="2"/>
  <c r="Y183" i="2" s="1"/>
  <c r="W180" i="3" s="1"/>
  <c r="Z173" i="1"/>
  <c r="AA173" i="1" s="1"/>
  <c r="AB173" i="1" s="1"/>
  <c r="AC173" i="1" s="1"/>
  <c r="AD173" i="1" s="1"/>
  <c r="AE173" i="1" s="1"/>
  <c r="AF173" i="1" s="1"/>
  <c r="BC173" i="2"/>
  <c r="Y173" i="2" s="1"/>
  <c r="W170" i="3" s="1"/>
  <c r="Z178" i="1"/>
  <c r="AA178" i="1" s="1"/>
  <c r="AB178" i="1" s="1"/>
  <c r="AC178" i="1" s="1"/>
  <c r="AD178" i="1" s="1"/>
  <c r="AE178" i="1" s="1"/>
  <c r="AF178" i="1" s="1"/>
  <c r="BC178" i="2"/>
  <c r="Y178" i="2" s="1"/>
  <c r="W175" i="3" s="1"/>
  <c r="D174" i="1"/>
  <c r="Z175" i="1"/>
  <c r="AA175" i="1" s="1"/>
  <c r="AB175" i="1" s="1"/>
  <c r="AC175" i="1" s="1"/>
  <c r="AD175" i="1" s="1"/>
  <c r="AE175" i="1" s="1"/>
  <c r="AF175" i="1" s="1"/>
  <c r="BC175" i="2"/>
  <c r="Y175" i="2" s="1"/>
  <c r="W172" i="3" s="1"/>
  <c r="Z179" i="1"/>
  <c r="AA179" i="1" s="1"/>
  <c r="AB179" i="1" s="1"/>
  <c r="AC179" i="1" s="1"/>
  <c r="AD179" i="1" s="1"/>
  <c r="AE179" i="1" s="1"/>
  <c r="AF179" i="1" s="1"/>
  <c r="BC179" i="2"/>
  <c r="Y179" i="2" s="1"/>
  <c r="W176" i="3" s="1"/>
  <c r="Z176" i="1"/>
  <c r="AA176" i="1" s="1"/>
  <c r="AB176" i="1" s="1"/>
  <c r="AC176" i="1" s="1"/>
  <c r="AD176" i="1" s="1"/>
  <c r="AE176" i="1" s="1"/>
  <c r="AF176" i="1" s="1"/>
  <c r="BC176" i="2"/>
  <c r="Y176" i="2" s="1"/>
  <c r="W173" i="3" s="1"/>
  <c r="Z177" i="1"/>
  <c r="AA177" i="1" s="1"/>
  <c r="AB177" i="1" s="1"/>
  <c r="AC177" i="1" s="1"/>
  <c r="AD177" i="1" s="1"/>
  <c r="AE177" i="1" s="1"/>
  <c r="AF177" i="1" s="1"/>
  <c r="BC177" i="2"/>
  <c r="Y177" i="2" s="1"/>
  <c r="W174" i="3" s="1"/>
  <c r="BC118" i="2"/>
  <c r="Y118" i="2" s="1"/>
  <c r="W118" i="3" s="1"/>
  <c r="Z130" i="1"/>
  <c r="AA130" i="1" s="1"/>
  <c r="BC130" i="2"/>
  <c r="Y130" i="2" s="1"/>
  <c r="W130" i="3" s="1"/>
  <c r="Z151" i="1"/>
  <c r="AA151" i="1" s="1"/>
  <c r="Z145" i="1"/>
  <c r="AA145" i="1" s="1"/>
  <c r="BC146" i="2"/>
  <c r="Y146" i="2" s="1"/>
  <c r="BC157" i="2"/>
  <c r="Y157" i="2" s="1"/>
  <c r="Z182" i="1"/>
  <c r="AA182" i="1" s="1"/>
  <c r="Z114" i="1"/>
  <c r="X114" i="3" s="1"/>
  <c r="BE114" i="2" s="1"/>
  <c r="AA114" i="2" s="1"/>
  <c r="Z141" i="1"/>
  <c r="AA141" i="1" s="1"/>
  <c r="BC138" i="2"/>
  <c r="Y138" i="2" s="1"/>
  <c r="BC161" i="2"/>
  <c r="Y161" i="2" s="1"/>
  <c r="Z186" i="1"/>
  <c r="AA186" i="1" s="1"/>
  <c r="Z125" i="1"/>
  <c r="AA125" i="1" s="1"/>
  <c r="BC137" i="2"/>
  <c r="Y137" i="2" s="1"/>
  <c r="BC134" i="2"/>
  <c r="Y134" i="2" s="1"/>
  <c r="W113" i="3"/>
  <c r="BD113" i="2" s="1"/>
  <c r="Z113" i="2" s="1"/>
  <c r="Z153" i="1"/>
  <c r="AA153" i="1" s="1"/>
  <c r="BC133" i="2"/>
  <c r="Y133" i="2" s="1"/>
  <c r="BC152" i="2"/>
  <c r="Y152" i="2" s="1"/>
  <c r="BC158" i="2"/>
  <c r="Y158" i="2" s="1"/>
  <c r="Z139" i="1"/>
  <c r="AA139" i="1" s="1"/>
  <c r="BC124" i="2"/>
  <c r="Y124" i="2" s="1"/>
  <c r="BC164" i="2"/>
  <c r="Y164" i="2" s="1"/>
  <c r="BC129" i="2"/>
  <c r="Y129" i="2" s="1"/>
  <c r="BC167" i="2"/>
  <c r="Y167" i="2" s="1"/>
  <c r="BC123" i="2"/>
  <c r="Y123" i="2" s="1"/>
  <c r="BC169" i="2"/>
  <c r="Y169" i="2" s="1"/>
  <c r="Z171" i="1"/>
  <c r="AA171" i="1" s="1"/>
  <c r="Z163" i="1"/>
  <c r="AA163" i="1" s="1"/>
  <c r="Z144" i="1"/>
  <c r="AA144" i="1" s="1"/>
  <c r="Z127" i="1"/>
  <c r="AA127" i="1" s="1"/>
  <c r="Z118" i="1"/>
  <c r="Z150" i="1"/>
  <c r="AA150" i="1" s="1"/>
  <c r="AA169" i="1"/>
  <c r="Z159" i="1"/>
  <c r="BC159" i="2"/>
  <c r="Z115" i="1"/>
  <c r="BC115" i="2"/>
  <c r="Z187" i="1"/>
  <c r="AA119" i="1"/>
  <c r="Z117" i="1"/>
  <c r="BC117" i="2"/>
  <c r="BC128" i="2"/>
  <c r="Z128" i="1"/>
  <c r="BC132" i="2"/>
  <c r="Z132" i="1"/>
  <c r="BC156" i="2"/>
  <c r="Z156" i="1"/>
  <c r="Y153" i="2"/>
  <c r="Z126" i="1"/>
  <c r="BC126" i="2"/>
  <c r="Y145" i="2"/>
  <c r="AA158" i="1"/>
  <c r="Y193" i="1"/>
  <c r="AA167" i="1"/>
  <c r="Z170" i="1"/>
  <c r="BC170" i="2"/>
  <c r="Z121" i="1"/>
  <c r="BC121" i="2"/>
  <c r="CF193" i="2"/>
  <c r="CF204" i="2" s="1"/>
  <c r="CF205" i="2" s="1"/>
  <c r="Y112" i="2"/>
  <c r="Z136" i="1"/>
  <c r="BC136" i="2"/>
  <c r="AA113" i="1"/>
  <c r="Y144" i="2"/>
  <c r="Y151" i="2"/>
  <c r="Z188" i="1"/>
  <c r="Z168" i="1"/>
  <c r="BC168" i="2"/>
  <c r="Y127" i="2"/>
  <c r="Y139" i="2"/>
  <c r="Y171" i="2"/>
  <c r="AA134" i="1"/>
  <c r="AA164" i="1"/>
  <c r="AA152" i="1"/>
  <c r="AA112" i="1"/>
  <c r="Z131" i="1"/>
  <c r="BC131" i="2"/>
  <c r="BC166" i="2"/>
  <c r="Z166" i="1"/>
  <c r="W116" i="3"/>
  <c r="BD116" i="2" s="1"/>
  <c r="Z116" i="1"/>
  <c r="AA157" i="1"/>
  <c r="BC162" i="2"/>
  <c r="Z162" i="1"/>
  <c r="Y186" i="2"/>
  <c r="W183" i="3" s="1"/>
  <c r="Z143" i="1"/>
  <c r="BC143" i="2"/>
  <c r="AA161" i="1"/>
  <c r="BC142" i="2"/>
  <c r="Z142" i="1"/>
  <c r="BC120" i="2"/>
  <c r="Z120" i="1"/>
  <c r="AA124" i="1"/>
  <c r="Y141" i="2"/>
  <c r="BC160" i="2"/>
  <c r="Z160" i="1"/>
  <c r="Z148" i="1"/>
  <c r="BC148" i="2"/>
  <c r="BC135" i="2"/>
  <c r="Z135" i="1"/>
  <c r="BC149" i="2"/>
  <c r="Z149" i="1"/>
  <c r="AA123" i="1"/>
  <c r="Y163" i="2"/>
  <c r="Z122" i="1"/>
  <c r="BC122" i="2"/>
  <c r="Z147" i="1"/>
  <c r="BC147" i="2"/>
  <c r="BC165" i="2"/>
  <c r="Z165" i="1"/>
  <c r="AA146" i="1"/>
  <c r="AB189" i="1"/>
  <c r="Y150" i="2"/>
  <c r="AA137" i="1"/>
  <c r="AA129" i="1"/>
  <c r="AA138" i="1"/>
  <c r="AA133" i="1"/>
  <c r="Y125" i="2"/>
  <c r="Y205" i="1" l="1"/>
  <c r="Y206" i="1" s="1"/>
  <c r="BD183" i="2"/>
  <c r="D176" i="1"/>
  <c r="D175" i="1"/>
  <c r="D178" i="1"/>
  <c r="D177" i="1"/>
  <c r="D173" i="1"/>
  <c r="D179" i="1"/>
  <c r="AA189" i="2"/>
  <c r="BD130" i="2"/>
  <c r="Z130" i="2" s="1"/>
  <c r="X130" i="3" s="1"/>
  <c r="BE130" i="2" s="1"/>
  <c r="AA130" i="2" s="1"/>
  <c r="Y130" i="3" s="1"/>
  <c r="BD118" i="2"/>
  <c r="Z118" i="2" s="1"/>
  <c r="X118" i="3" s="1"/>
  <c r="AA114" i="1"/>
  <c r="Y114" i="3" s="1"/>
  <c r="BF114" i="2" s="1"/>
  <c r="AB114" i="2" s="1"/>
  <c r="Z193" i="1"/>
  <c r="AA118" i="1"/>
  <c r="AB118" i="1" s="1"/>
  <c r="Y165" i="2"/>
  <c r="AA147" i="1"/>
  <c r="AB151" i="1"/>
  <c r="Y166" i="2"/>
  <c r="AB152" i="1"/>
  <c r="W133" i="3"/>
  <c r="BD133" i="2" s="1"/>
  <c r="Z133" i="2" s="1"/>
  <c r="W168" i="3"/>
  <c r="BD171" i="2" s="1"/>
  <c r="Z171" i="2" s="1"/>
  <c r="W150" i="3"/>
  <c r="BD151" i="2" s="1"/>
  <c r="Z151" i="2" s="1"/>
  <c r="W166" i="3"/>
  <c r="BD169" i="2" s="1"/>
  <c r="AA136" i="1"/>
  <c r="AA128" i="1"/>
  <c r="AB150" i="1"/>
  <c r="AA159" i="1"/>
  <c r="AB138" i="1"/>
  <c r="AB137" i="1"/>
  <c r="AA149" i="1"/>
  <c r="Y135" i="2"/>
  <c r="AA148" i="1"/>
  <c r="W140" i="3"/>
  <c r="BD141" i="2" s="1"/>
  <c r="Z141" i="2" s="1"/>
  <c r="Y143" i="2"/>
  <c r="AB171" i="1"/>
  <c r="W137" i="3"/>
  <c r="BD137" i="2" s="1"/>
  <c r="Z137" i="2" s="1"/>
  <c r="Z116" i="2"/>
  <c r="AA131" i="1"/>
  <c r="AB183" i="1"/>
  <c r="AB134" i="1"/>
  <c r="AB182" i="1"/>
  <c r="W139" i="3"/>
  <c r="BD139" i="2" s="1"/>
  <c r="Z139" i="2" s="1"/>
  <c r="Y168" i="2"/>
  <c r="AA188" i="1"/>
  <c r="W143" i="3"/>
  <c r="BD144" i="2" s="1"/>
  <c r="Z144" i="2" s="1"/>
  <c r="AB113" i="1"/>
  <c r="Y121" i="2"/>
  <c r="AB167" i="1"/>
  <c r="AB158" i="1"/>
  <c r="W144" i="3"/>
  <c r="BD145" i="2" s="1"/>
  <c r="Z145" i="2" s="1"/>
  <c r="AA126" i="1"/>
  <c r="AA156" i="1"/>
  <c r="AA132" i="1"/>
  <c r="W164" i="3"/>
  <c r="BD167" i="2" s="1"/>
  <c r="Z167" i="2" s="1"/>
  <c r="Y128" i="2"/>
  <c r="AA117" i="1"/>
  <c r="W138" i="3"/>
  <c r="BD138" i="2" s="1"/>
  <c r="Z138" i="2" s="1"/>
  <c r="AB130" i="1"/>
  <c r="AB141" i="1"/>
  <c r="AB127" i="1"/>
  <c r="Y187" i="2"/>
  <c r="W184" i="3" s="1"/>
  <c r="BD187" i="2" s="1"/>
  <c r="AA115" i="1"/>
  <c r="W161" i="3"/>
  <c r="BD164" i="2" s="1"/>
  <c r="Y122" i="2"/>
  <c r="W160" i="3"/>
  <c r="BD163" i="2" s="1"/>
  <c r="AA135" i="1"/>
  <c r="Y148" i="2"/>
  <c r="Y160" i="2"/>
  <c r="Y162" i="2"/>
  <c r="AA116" i="1"/>
  <c r="Y131" i="2"/>
  <c r="AB112" i="1"/>
  <c r="Y117" i="2"/>
  <c r="W125" i="3"/>
  <c r="BD125" i="2" s="1"/>
  <c r="Z125" i="2" s="1"/>
  <c r="AB129" i="1"/>
  <c r="AC189" i="1"/>
  <c r="AB133" i="1"/>
  <c r="AB139" i="1"/>
  <c r="AA165" i="1"/>
  <c r="AA122" i="1"/>
  <c r="AB123" i="1"/>
  <c r="Y149" i="2"/>
  <c r="AA160" i="1"/>
  <c r="AA120" i="1"/>
  <c r="AA142" i="1"/>
  <c r="AB161" i="1"/>
  <c r="AA143" i="1"/>
  <c r="W124" i="3"/>
  <c r="BD124" i="2" s="1"/>
  <c r="Z124" i="2" s="1"/>
  <c r="W158" i="3"/>
  <c r="BD161" i="2" s="1"/>
  <c r="Z161" i="2" s="1"/>
  <c r="AB157" i="1"/>
  <c r="W119" i="3"/>
  <c r="BD119" i="2" s="1"/>
  <c r="W127" i="3"/>
  <c r="BD127" i="2" s="1"/>
  <c r="Z127" i="2" s="1"/>
  <c r="AA168" i="1"/>
  <c r="Z188" i="2"/>
  <c r="AB163" i="1"/>
  <c r="X113" i="3"/>
  <c r="BE113" i="2" s="1"/>
  <c r="AA121" i="1"/>
  <c r="Y170" i="2"/>
  <c r="Y156" i="2"/>
  <c r="Y132" i="2"/>
  <c r="AB169" i="1"/>
  <c r="W151" i="3"/>
  <c r="BD152" i="2" s="1"/>
  <c r="W155" i="3"/>
  <c r="BD158" i="2" s="1"/>
  <c r="Z158" i="2" s="1"/>
  <c r="W134" i="3"/>
  <c r="BD134" i="2" s="1"/>
  <c r="Z134" i="2" s="1"/>
  <c r="W149" i="3"/>
  <c r="BD150" i="2" s="1"/>
  <c r="AB146" i="1"/>
  <c r="Y147" i="2"/>
  <c r="AB124" i="1"/>
  <c r="Y120" i="2"/>
  <c r="Y142" i="2"/>
  <c r="BD185" i="2"/>
  <c r="Z185" i="2" s="1"/>
  <c r="X182" i="3" s="1"/>
  <c r="W145" i="3"/>
  <c r="BD146" i="2" s="1"/>
  <c r="Z146" i="2" s="1"/>
  <c r="AA162" i="1"/>
  <c r="AA166" i="1"/>
  <c r="AB125" i="1"/>
  <c r="AB164" i="1"/>
  <c r="AB186" i="1"/>
  <c r="W154" i="3"/>
  <c r="BD157" i="2" s="1"/>
  <c r="Z157" i="2" s="1"/>
  <c r="Y136" i="2"/>
  <c r="W112" i="3"/>
  <c r="AA170" i="1"/>
  <c r="W129" i="3"/>
  <c r="BD129" i="2" s="1"/>
  <c r="Y126" i="2"/>
  <c r="W152" i="3"/>
  <c r="BD153" i="2" s="1"/>
  <c r="AB144" i="1"/>
  <c r="W123" i="3"/>
  <c r="BD123" i="2" s="1"/>
  <c r="AB119" i="1"/>
  <c r="AB145" i="1"/>
  <c r="AA187" i="1"/>
  <c r="Y115" i="2"/>
  <c r="BC193" i="2"/>
  <c r="BC204" i="2" s="1"/>
  <c r="Y159" i="2"/>
  <c r="AB153" i="1"/>
  <c r="Z205" i="1" l="1"/>
  <c r="Z206" i="1" s="1"/>
  <c r="X185" i="3"/>
  <c r="BE188" i="2" s="1"/>
  <c r="AA188" i="2" s="1"/>
  <c r="Y186" i="3"/>
  <c r="BF189" i="2" s="1"/>
  <c r="AB189" i="2" s="1"/>
  <c r="Z186" i="3" s="1"/>
  <c r="Z183" i="2"/>
  <c r="X180" i="3" s="1"/>
  <c r="BE183" i="2" s="1"/>
  <c r="BD182" i="2"/>
  <c r="Z182" i="2" s="1"/>
  <c r="X179" i="3" s="1"/>
  <c r="BD181" i="2"/>
  <c r="Z181" i="2" s="1"/>
  <c r="X178" i="3" s="1"/>
  <c r="BD176" i="2"/>
  <c r="Z176" i="2" s="1"/>
  <c r="X173" i="3" s="1"/>
  <c r="BD178" i="2"/>
  <c r="Z178" i="2" s="1"/>
  <c r="X175" i="3" s="1"/>
  <c r="BF130" i="2"/>
  <c r="AB130" i="2" s="1"/>
  <c r="Z130" i="3" s="1"/>
  <c r="BE118" i="2"/>
  <c r="AA118" i="2" s="1"/>
  <c r="Y118" i="3" s="1"/>
  <c r="BF118" i="2" s="1"/>
  <c r="AB114" i="1"/>
  <c r="Z114" i="3" s="1"/>
  <c r="BG114" i="2" s="1"/>
  <c r="Y193" i="2"/>
  <c r="X127" i="3"/>
  <c r="BE127" i="2" s="1"/>
  <c r="AA127" i="2" s="1"/>
  <c r="X168" i="3"/>
  <c r="BE171" i="2" s="1"/>
  <c r="X154" i="3"/>
  <c r="BE157" i="2" s="1"/>
  <c r="AA157" i="2" s="1"/>
  <c r="X133" i="3"/>
  <c r="BE133" i="2" s="1"/>
  <c r="AA133" i="2" s="1"/>
  <c r="X144" i="3"/>
  <c r="BE145" i="2" s="1"/>
  <c r="AA145" i="2" s="1"/>
  <c r="X138" i="3"/>
  <c r="BE138" i="2" s="1"/>
  <c r="AA138" i="2" s="1"/>
  <c r="AB170" i="1"/>
  <c r="W136" i="3"/>
  <c r="BD136" i="2" s="1"/>
  <c r="AB162" i="1"/>
  <c r="X134" i="3"/>
  <c r="BE134" i="2" s="1"/>
  <c r="AA134" i="2" s="1"/>
  <c r="AC153" i="1"/>
  <c r="AB187" i="1"/>
  <c r="AC145" i="1"/>
  <c r="BD112" i="2"/>
  <c r="AB166" i="1"/>
  <c r="W146" i="3"/>
  <c r="BD147" i="2" s="1"/>
  <c r="AC169" i="1"/>
  <c r="AB121" i="1"/>
  <c r="AB168" i="1"/>
  <c r="AC161" i="1"/>
  <c r="AB165" i="1"/>
  <c r="AC139" i="1"/>
  <c r="W131" i="3"/>
  <c r="BD131" i="2" s="1"/>
  <c r="Z131" i="2" s="1"/>
  <c r="W157" i="3"/>
  <c r="BD160" i="2" s="1"/>
  <c r="Z160" i="2" s="1"/>
  <c r="AB135" i="1"/>
  <c r="X164" i="3"/>
  <c r="BE167" i="2" s="1"/>
  <c r="AA167" i="2" s="1"/>
  <c r="W121" i="3"/>
  <c r="BD121" i="2" s="1"/>
  <c r="AC113" i="1"/>
  <c r="X139" i="3"/>
  <c r="BE139" i="2" s="1"/>
  <c r="AA139" i="2" s="1"/>
  <c r="AC182" i="1"/>
  <c r="AB131" i="1"/>
  <c r="AC171" i="1"/>
  <c r="AB148" i="1"/>
  <c r="W135" i="3"/>
  <c r="BD135" i="2" s="1"/>
  <c r="Z135" i="2" s="1"/>
  <c r="AB159" i="1"/>
  <c r="AB128" i="1"/>
  <c r="AC152" i="1"/>
  <c r="W163" i="3"/>
  <c r="BD166" i="2" s="1"/>
  <c r="AC119" i="1"/>
  <c r="Z153" i="2"/>
  <c r="Z129" i="2"/>
  <c r="AC164" i="1"/>
  <c r="AC125" i="1"/>
  <c r="W141" i="3"/>
  <c r="BD142" i="2" s="1"/>
  <c r="Z150" i="2"/>
  <c r="Z152" i="2"/>
  <c r="W132" i="3"/>
  <c r="BD132" i="2" s="1"/>
  <c r="Z132" i="2" s="1"/>
  <c r="AC163" i="1"/>
  <c r="AB143" i="1"/>
  <c r="AB142" i="1"/>
  <c r="AB160" i="1"/>
  <c r="W148" i="3"/>
  <c r="BD149" i="2" s="1"/>
  <c r="Z149" i="2" s="1"/>
  <c r="AC123" i="1"/>
  <c r="AD189" i="1"/>
  <c r="W117" i="3"/>
  <c r="BD117" i="2" s="1"/>
  <c r="Z117" i="2" s="1"/>
  <c r="AC112" i="1"/>
  <c r="AC127" i="1"/>
  <c r="W128" i="3"/>
  <c r="BD128" i="2" s="1"/>
  <c r="AB156" i="1"/>
  <c r="AB126" i="1"/>
  <c r="AC138" i="1"/>
  <c r="Z169" i="2"/>
  <c r="W162" i="3"/>
  <c r="BD165" i="2" s="1"/>
  <c r="W115" i="3"/>
  <c r="AC118" i="1"/>
  <c r="AC144" i="1"/>
  <c r="X145" i="3"/>
  <c r="BE146" i="2" s="1"/>
  <c r="AC124" i="1"/>
  <c r="X155" i="3"/>
  <c r="BE158" i="2" s="1"/>
  <c r="AA158" i="2" s="1"/>
  <c r="W167" i="3"/>
  <c r="BD170" i="2" s="1"/>
  <c r="Z170" i="2" s="1"/>
  <c r="X158" i="3"/>
  <c r="BE161" i="2" s="1"/>
  <c r="AA161" i="2" s="1"/>
  <c r="AB122" i="1"/>
  <c r="AB116" i="1"/>
  <c r="W159" i="3"/>
  <c r="BD162" i="2" s="1"/>
  <c r="Z162" i="2" s="1"/>
  <c r="W147" i="3"/>
  <c r="BD148" i="2" s="1"/>
  <c r="Z148" i="2" s="1"/>
  <c r="AB115" i="1"/>
  <c r="AC130" i="1"/>
  <c r="X143" i="3"/>
  <c r="BE144" i="2" s="1"/>
  <c r="AA144" i="2" s="1"/>
  <c r="AB188" i="1"/>
  <c r="AC183" i="1"/>
  <c r="X137" i="3"/>
  <c r="BE137" i="2" s="1"/>
  <c r="AA137" i="2" s="1"/>
  <c r="W142" i="3"/>
  <c r="BD143" i="2" s="1"/>
  <c r="Z143" i="2" s="1"/>
  <c r="X140" i="3"/>
  <c r="BE141" i="2" s="1"/>
  <c r="AA141" i="2" s="1"/>
  <c r="AC137" i="1"/>
  <c r="AC150" i="1"/>
  <c r="X150" i="3"/>
  <c r="BE151" i="2" s="1"/>
  <c r="AA151" i="2" s="1"/>
  <c r="AC151" i="1"/>
  <c r="W156" i="3"/>
  <c r="BD159" i="2" s="1"/>
  <c r="Z159" i="2" s="1"/>
  <c r="Z123" i="2"/>
  <c r="W126" i="3"/>
  <c r="BD126" i="2" s="1"/>
  <c r="Z126" i="2" s="1"/>
  <c r="AC186" i="1"/>
  <c r="W120" i="3"/>
  <c r="BD120" i="2" s="1"/>
  <c r="AC146" i="1"/>
  <c r="W153" i="3"/>
  <c r="BD156" i="2" s="1"/>
  <c r="Z119" i="2"/>
  <c r="AC157" i="1"/>
  <c r="X124" i="3"/>
  <c r="BE124" i="2" s="1"/>
  <c r="AA124" i="2" s="1"/>
  <c r="AB120" i="1"/>
  <c r="AC133" i="1"/>
  <c r="AC129" i="1"/>
  <c r="X125" i="3"/>
  <c r="BE125" i="2" s="1"/>
  <c r="AA125" i="2" s="1"/>
  <c r="AA113" i="2"/>
  <c r="AA193" i="1"/>
  <c r="X116" i="3"/>
  <c r="BE116" i="2" s="1"/>
  <c r="AA116" i="2" s="1"/>
  <c r="Z163" i="2"/>
  <c r="W122" i="3"/>
  <c r="BD122" i="2" s="1"/>
  <c r="Z164" i="2"/>
  <c r="BD186" i="2"/>
  <c r="Z186" i="2" s="1"/>
  <c r="X183" i="3" s="1"/>
  <c r="AC141" i="1"/>
  <c r="AB117" i="1"/>
  <c r="AB132" i="1"/>
  <c r="AC158" i="1"/>
  <c r="AC167" i="1"/>
  <c r="W165" i="3"/>
  <c r="BD168" i="2" s="1"/>
  <c r="AC134" i="1"/>
  <c r="AB149" i="1"/>
  <c r="AB136" i="1"/>
  <c r="AB147" i="1"/>
  <c r="AA205" i="1" l="1"/>
  <c r="AA206" i="1" s="1"/>
  <c r="Y204" i="2"/>
  <c r="W190" i="3"/>
  <c r="Y185" i="3"/>
  <c r="BF188" i="2" s="1"/>
  <c r="BE176" i="2"/>
  <c r="AA176" i="2" s="1"/>
  <c r="Y173" i="3" s="1"/>
  <c r="BE181" i="2"/>
  <c r="AA181" i="2" s="1"/>
  <c r="Y178" i="3" s="1"/>
  <c r="BE178" i="2"/>
  <c r="AA178" i="2" s="1"/>
  <c r="Y175" i="3" s="1"/>
  <c r="AA183" i="2"/>
  <c r="Y180" i="3" s="1"/>
  <c r="BF183" i="2" s="1"/>
  <c r="BE182" i="2"/>
  <c r="AA182" i="2" s="1"/>
  <c r="Y179" i="3" s="1"/>
  <c r="BD177" i="2"/>
  <c r="Z177" i="2" s="1"/>
  <c r="X174" i="3" s="1"/>
  <c r="BD174" i="2"/>
  <c r="Z174" i="2" s="1"/>
  <c r="X171" i="3" s="1"/>
  <c r="BD179" i="2"/>
  <c r="Z179" i="2" s="1"/>
  <c r="X176" i="3" s="1"/>
  <c r="BD175" i="2"/>
  <c r="BD173" i="2"/>
  <c r="Z173" i="2" s="1"/>
  <c r="X170" i="3" s="1"/>
  <c r="BG130" i="2"/>
  <c r="AC130" i="2" s="1"/>
  <c r="AA130" i="3" s="1"/>
  <c r="AC114" i="1"/>
  <c r="AD114" i="1" s="1"/>
  <c r="X142" i="3"/>
  <c r="BE143" i="2" s="1"/>
  <c r="AA143" i="2" s="1"/>
  <c r="Y124" i="3"/>
  <c r="BF124" i="2" s="1"/>
  <c r="AB124" i="2" s="1"/>
  <c r="AC117" i="1"/>
  <c r="AC122" i="1"/>
  <c r="Y155" i="3"/>
  <c r="BF158" i="2" s="1"/>
  <c r="AB158" i="2" s="1"/>
  <c r="X166" i="3"/>
  <c r="BE169" i="2" s="1"/>
  <c r="X152" i="3"/>
  <c r="BE153" i="2" s="1"/>
  <c r="AA153" i="2" s="1"/>
  <c r="AC159" i="1"/>
  <c r="Y164" i="3"/>
  <c r="BF167" i="2" s="1"/>
  <c r="AB167" i="2" s="1"/>
  <c r="Z136" i="2"/>
  <c r="Y144" i="3"/>
  <c r="BF145" i="2" s="1"/>
  <c r="AB145" i="2" s="1"/>
  <c r="Y154" i="3"/>
  <c r="BF157" i="2" s="1"/>
  <c r="AB157" i="2" s="1"/>
  <c r="AC149" i="1"/>
  <c r="AD158" i="1"/>
  <c r="X160" i="3"/>
  <c r="BE163" i="2" s="1"/>
  <c r="AA163" i="2" s="1"/>
  <c r="Z156" i="2"/>
  <c r="X123" i="3"/>
  <c r="BE123" i="2" s="1"/>
  <c r="AA123" i="2" s="1"/>
  <c r="AD137" i="1"/>
  <c r="X147" i="3"/>
  <c r="BE148" i="2" s="1"/>
  <c r="AA148" i="2" s="1"/>
  <c r="AB188" i="2"/>
  <c r="AD118" i="1"/>
  <c r="Z142" i="2"/>
  <c r="AC131" i="1"/>
  <c r="AC135" i="1"/>
  <c r="AC166" i="1"/>
  <c r="Y134" i="3"/>
  <c r="BF134" i="2" s="1"/>
  <c r="AB134" i="2" s="1"/>
  <c r="AC114" i="2"/>
  <c r="Y127" i="3"/>
  <c r="BF127" i="2" s="1"/>
  <c r="AC147" i="1"/>
  <c r="AD134" i="1"/>
  <c r="AD167" i="1"/>
  <c r="Z122" i="2"/>
  <c r="AD129" i="1"/>
  <c r="Y143" i="3"/>
  <c r="BF144" i="2" s="1"/>
  <c r="AB144" i="2" s="1"/>
  <c r="Y158" i="3"/>
  <c r="BF161" i="2" s="1"/>
  <c r="AB161" i="2" s="1"/>
  <c r="BD115" i="2"/>
  <c r="W189" i="3"/>
  <c r="Z128" i="2"/>
  <c r="AB193" i="1"/>
  <c r="AE189" i="1"/>
  <c r="X148" i="3"/>
  <c r="BE149" i="2" s="1"/>
  <c r="AA149" i="2" s="1"/>
  <c r="AC143" i="1"/>
  <c r="AD152" i="1"/>
  <c r="AD182" i="1"/>
  <c r="Z121" i="2"/>
  <c r="Z147" i="2"/>
  <c r="AC187" i="1"/>
  <c r="AA171" i="2"/>
  <c r="AC132" i="1"/>
  <c r="Y113" i="3"/>
  <c r="BF113" i="2" s="1"/>
  <c r="AB113" i="2" s="1"/>
  <c r="AD150" i="1"/>
  <c r="Y137" i="3"/>
  <c r="BF137" i="2" s="1"/>
  <c r="AB137" i="2" s="1"/>
  <c r="X159" i="3"/>
  <c r="BE162" i="2" s="1"/>
  <c r="AA162" i="2" s="1"/>
  <c r="X117" i="3"/>
  <c r="BE117" i="2" s="1"/>
  <c r="AA117" i="2" s="1"/>
  <c r="AD163" i="1"/>
  <c r="Z166" i="2"/>
  <c r="X135" i="3"/>
  <c r="BE135" i="2" s="1"/>
  <c r="AA135" i="2" s="1"/>
  <c r="X157" i="3"/>
  <c r="BE160" i="2" s="1"/>
  <c r="AC165" i="1"/>
  <c r="AD145" i="1"/>
  <c r="Y138" i="3"/>
  <c r="BF138" i="2" s="1"/>
  <c r="AB138" i="2" s="1"/>
  <c r="AC136" i="1"/>
  <c r="X161" i="3"/>
  <c r="BE164" i="2" s="1"/>
  <c r="AA164" i="2" s="1"/>
  <c r="X119" i="3"/>
  <c r="BE119" i="2" s="1"/>
  <c r="AA119" i="2" s="1"/>
  <c r="Z120" i="2"/>
  <c r="Y116" i="3"/>
  <c r="BF116" i="2" s="1"/>
  <c r="AB116" i="2" s="1"/>
  <c r="Z165" i="2"/>
  <c r="X151" i="3"/>
  <c r="BE152" i="2" s="1"/>
  <c r="X129" i="3"/>
  <c r="BE129" i="2" s="1"/>
  <c r="Z168" i="2"/>
  <c r="AD141" i="1"/>
  <c r="Z187" i="2"/>
  <c r="X184" i="3" s="1"/>
  <c r="BE187" i="2" s="1"/>
  <c r="Y125" i="3"/>
  <c r="BF125" i="2" s="1"/>
  <c r="AD186" i="1"/>
  <c r="X126" i="3"/>
  <c r="BE126" i="2" s="1"/>
  <c r="X156" i="3"/>
  <c r="BE159" i="2" s="1"/>
  <c r="AD151" i="1"/>
  <c r="Y150" i="3"/>
  <c r="BF151" i="2" s="1"/>
  <c r="AD130" i="1"/>
  <c r="X167" i="3"/>
  <c r="BE170" i="2" s="1"/>
  <c r="AA170" i="2" s="1"/>
  <c r="AA146" i="2"/>
  <c r="AD144" i="1"/>
  <c r="AD123" i="1"/>
  <c r="AC160" i="1"/>
  <c r="X132" i="3"/>
  <c r="BE132" i="2" s="1"/>
  <c r="AD125" i="1"/>
  <c r="AB118" i="2"/>
  <c r="AD171" i="1"/>
  <c r="Y139" i="3"/>
  <c r="BF139" i="2" s="1"/>
  <c r="AD133" i="1"/>
  <c r="AC120" i="1"/>
  <c r="AD157" i="1"/>
  <c r="AD146" i="1"/>
  <c r="AD183" i="1"/>
  <c r="AC116" i="1"/>
  <c r="AD138" i="1"/>
  <c r="AC156" i="1"/>
  <c r="AD127" i="1"/>
  <c r="AD112" i="1"/>
  <c r="AC142" i="1"/>
  <c r="X149" i="3"/>
  <c r="BE150" i="2" s="1"/>
  <c r="AC128" i="1"/>
  <c r="AD139" i="1"/>
  <c r="AD169" i="1"/>
  <c r="Z112" i="2"/>
  <c r="AD153" i="1"/>
  <c r="AC170" i="1"/>
  <c r="Y140" i="3"/>
  <c r="BF141" i="2" s="1"/>
  <c r="AB141" i="2" s="1"/>
  <c r="AC188" i="1"/>
  <c r="AC115" i="1"/>
  <c r="AD124" i="1"/>
  <c r="AC126" i="1"/>
  <c r="AD164" i="1"/>
  <c r="AD119" i="1"/>
  <c r="AC148" i="1"/>
  <c r="AD113" i="1"/>
  <c r="X131" i="3"/>
  <c r="BE131" i="2" s="1"/>
  <c r="AA131" i="2" s="1"/>
  <c r="AD161" i="1"/>
  <c r="AC168" i="1"/>
  <c r="AC121" i="1"/>
  <c r="AC162" i="1"/>
  <c r="Y133" i="3"/>
  <c r="BF133" i="2" s="1"/>
  <c r="AB133" i="2" s="1"/>
  <c r="AB205" i="1" l="1"/>
  <c r="AB206" i="1" s="1"/>
  <c r="BD192" i="2"/>
  <c r="Z192" i="2" s="1"/>
  <c r="W191" i="3"/>
  <c r="Z185" i="3"/>
  <c r="BG188" i="2" s="1"/>
  <c r="AC188" i="2" s="1"/>
  <c r="AA114" i="3"/>
  <c r="BH114" i="2" s="1"/>
  <c r="AD114" i="2" s="1"/>
  <c r="BD193" i="2"/>
  <c r="BD204" i="2" s="1"/>
  <c r="BE191" i="2"/>
  <c r="BE174" i="2"/>
  <c r="AA174" i="2" s="1"/>
  <c r="Y171" i="3" s="1"/>
  <c r="BF181" i="2"/>
  <c r="AB181" i="2" s="1"/>
  <c r="Z178" i="3" s="1"/>
  <c r="BF176" i="2"/>
  <c r="AB176" i="2" s="1"/>
  <c r="Z173" i="3" s="1"/>
  <c r="AB183" i="2"/>
  <c r="Z180" i="3" s="1"/>
  <c r="BG183" i="2" s="1"/>
  <c r="BF182" i="2"/>
  <c r="AB182" i="2" s="1"/>
  <c r="Z179" i="3" s="1"/>
  <c r="BE185" i="2"/>
  <c r="AA185" i="2" s="1"/>
  <c r="Y182" i="3" s="1"/>
  <c r="Z175" i="2"/>
  <c r="X172" i="3" s="1"/>
  <c r="BH130" i="2"/>
  <c r="AD130" i="2" s="1"/>
  <c r="AB130" i="3" s="1"/>
  <c r="W197" i="3"/>
  <c r="Z140" i="3"/>
  <c r="BG141" i="2" s="1"/>
  <c r="AC141" i="2" s="1"/>
  <c r="Y167" i="3"/>
  <c r="BF170" i="2" s="1"/>
  <c r="AB170" i="2" s="1"/>
  <c r="Z138" i="3"/>
  <c r="BG138" i="2" s="1"/>
  <c r="AC138" i="2" s="1"/>
  <c r="Y117" i="3"/>
  <c r="BF117" i="2" s="1"/>
  <c r="AB117" i="2" s="1"/>
  <c r="Z113" i="3"/>
  <c r="BG113" i="2" s="1"/>
  <c r="AC113" i="2" s="1"/>
  <c r="Z158" i="3"/>
  <c r="BG161" i="2" s="1"/>
  <c r="AC161" i="2" s="1"/>
  <c r="Y159" i="3"/>
  <c r="BF162" i="2" s="1"/>
  <c r="AB162" i="2" s="1"/>
  <c r="Z143" i="3"/>
  <c r="BG144" i="2" s="1"/>
  <c r="AC144" i="2" s="1"/>
  <c r="Z137" i="3"/>
  <c r="BG137" i="2" s="1"/>
  <c r="AC137" i="2" s="1"/>
  <c r="Z134" i="3"/>
  <c r="BG134" i="2" s="1"/>
  <c r="AC134" i="2" s="1"/>
  <c r="Z124" i="3"/>
  <c r="BG124" i="2" s="1"/>
  <c r="AC124" i="2" s="1"/>
  <c r="Z116" i="3"/>
  <c r="BG116" i="2" s="1"/>
  <c r="AC116" i="2" s="1"/>
  <c r="Y148" i="3"/>
  <c r="BF149" i="2" s="1"/>
  <c r="Z164" i="3"/>
  <c r="BG167" i="2" s="1"/>
  <c r="AC167" i="2" s="1"/>
  <c r="Y142" i="3"/>
  <c r="BF143" i="2" s="1"/>
  <c r="AA160" i="2"/>
  <c r="AE182" i="1"/>
  <c r="AE134" i="1"/>
  <c r="AD166" i="1"/>
  <c r="AD131" i="1"/>
  <c r="AE118" i="1"/>
  <c r="AD149" i="1"/>
  <c r="X136" i="3"/>
  <c r="BE136" i="2" s="1"/>
  <c r="AA136" i="2" s="1"/>
  <c r="AD122" i="1"/>
  <c r="AD117" i="1"/>
  <c r="AD162" i="1"/>
  <c r="AE113" i="1"/>
  <c r="AD115" i="1"/>
  <c r="X112" i="3"/>
  <c r="AD142" i="1"/>
  <c r="AC193" i="1"/>
  <c r="AD116" i="1"/>
  <c r="AE183" i="1"/>
  <c r="AE125" i="1"/>
  <c r="AA132" i="2"/>
  <c r="Y145" i="3"/>
  <c r="BF146" i="2" s="1"/>
  <c r="AE151" i="1"/>
  <c r="AA159" i="2"/>
  <c r="X162" i="3"/>
  <c r="BE165" i="2" s="1"/>
  <c r="AD165" i="1"/>
  <c r="X146" i="3"/>
  <c r="BE147" i="2" s="1"/>
  <c r="AD143" i="1"/>
  <c r="X128" i="3"/>
  <c r="BE128" i="2" s="1"/>
  <c r="AA128" i="2" s="1"/>
  <c r="AE129" i="1"/>
  <c r="AB127" i="2"/>
  <c r="AE158" i="1"/>
  <c r="AA169" i="2"/>
  <c r="Z133" i="3"/>
  <c r="BG133" i="2" s="1"/>
  <c r="AC133" i="2" s="1"/>
  <c r="AD170" i="1"/>
  <c r="AE146" i="1"/>
  <c r="AD160" i="1"/>
  <c r="AE144" i="1"/>
  <c r="AE186" i="1"/>
  <c r="X165" i="3"/>
  <c r="BE168" i="2" s="1"/>
  <c r="AA168" i="2" s="1"/>
  <c r="X120" i="3"/>
  <c r="BE120" i="2" s="1"/>
  <c r="Y119" i="3"/>
  <c r="BF119" i="2" s="1"/>
  <c r="AB119" i="2" s="1"/>
  <c r="Y135" i="3"/>
  <c r="BF135" i="2" s="1"/>
  <c r="AB135" i="2" s="1"/>
  <c r="AD187" i="1"/>
  <c r="AE152" i="1"/>
  <c r="AF189" i="1"/>
  <c r="Z115" i="2"/>
  <c r="AD147" i="1"/>
  <c r="Y147" i="3"/>
  <c r="BF148" i="2" s="1"/>
  <c r="AB148" i="2" s="1"/>
  <c r="Y123" i="3"/>
  <c r="BF123" i="2" s="1"/>
  <c r="AB123" i="2" s="1"/>
  <c r="Z154" i="3"/>
  <c r="BG157" i="2" s="1"/>
  <c r="Z144" i="3"/>
  <c r="BG145" i="2" s="1"/>
  <c r="AC145" i="2" s="1"/>
  <c r="Y152" i="3"/>
  <c r="BF153" i="2" s="1"/>
  <c r="AB153" i="2" s="1"/>
  <c r="Z155" i="3"/>
  <c r="BG158" i="2" s="1"/>
  <c r="AC158" i="2" s="1"/>
  <c r="AD168" i="1"/>
  <c r="AE161" i="1"/>
  <c r="AD148" i="1"/>
  <c r="AE164" i="1"/>
  <c r="AD126" i="1"/>
  <c r="AE124" i="1"/>
  <c r="AE169" i="1"/>
  <c r="AD128" i="1"/>
  <c r="AA150" i="2"/>
  <c r="AE112" i="1"/>
  <c r="AE127" i="1"/>
  <c r="AD120" i="1"/>
  <c r="AE133" i="1"/>
  <c r="AE171" i="1"/>
  <c r="AE130" i="1"/>
  <c r="AB151" i="2"/>
  <c r="AA126" i="2"/>
  <c r="AE141" i="1"/>
  <c r="AA129" i="2"/>
  <c r="AA152" i="2"/>
  <c r="AD136" i="1"/>
  <c r="X163" i="3"/>
  <c r="BE166" i="2" s="1"/>
  <c r="AA166" i="2" s="1"/>
  <c r="AE163" i="1"/>
  <c r="AD121" i="1"/>
  <c r="Y131" i="3"/>
  <c r="BF131" i="2" s="1"/>
  <c r="AB131" i="2" s="1"/>
  <c r="AE119" i="1"/>
  <c r="AD188" i="1"/>
  <c r="AE153" i="1"/>
  <c r="AE139" i="1"/>
  <c r="AD156" i="1"/>
  <c r="AE138" i="1"/>
  <c r="AE157" i="1"/>
  <c r="AB139" i="2"/>
  <c r="Z118" i="3"/>
  <c r="BG118" i="2" s="1"/>
  <c r="AC118" i="2" s="1"/>
  <c r="AE123" i="1"/>
  <c r="AE114" i="1"/>
  <c r="AB125" i="2"/>
  <c r="Y161" i="3"/>
  <c r="BF164" i="2" s="1"/>
  <c r="AB164" i="2" s="1"/>
  <c r="AE145" i="1"/>
  <c r="AE150" i="1"/>
  <c r="AD132" i="1"/>
  <c r="Y168" i="3"/>
  <c r="BF171" i="2" s="1"/>
  <c r="AB171" i="2" s="1"/>
  <c r="X121" i="3"/>
  <c r="BE121" i="2" s="1"/>
  <c r="X122" i="3"/>
  <c r="BE122" i="2" s="1"/>
  <c r="AE167" i="1"/>
  <c r="AD135" i="1"/>
  <c r="X141" i="3"/>
  <c r="BE142" i="2" s="1"/>
  <c r="AA142" i="2" s="1"/>
  <c r="AE137" i="1"/>
  <c r="X153" i="3"/>
  <c r="BE156" i="2" s="1"/>
  <c r="Y160" i="3"/>
  <c r="BF163" i="2" s="1"/>
  <c r="AB163" i="2" s="1"/>
  <c r="AD159" i="1"/>
  <c r="AC205" i="1" l="1"/>
  <c r="AC206" i="1" s="1"/>
  <c r="AA185" i="3"/>
  <c r="AA191" i="2"/>
  <c r="Y188" i="3" s="1"/>
  <c r="BG176" i="2"/>
  <c r="AC176" i="2" s="1"/>
  <c r="AA173" i="3" s="1"/>
  <c r="BF174" i="2"/>
  <c r="AB174" i="2" s="1"/>
  <c r="Z171" i="3" s="1"/>
  <c r="AC183" i="2"/>
  <c r="AA180" i="3" s="1"/>
  <c r="BH183" i="2" s="1"/>
  <c r="BG182" i="2"/>
  <c r="AC182" i="2" s="1"/>
  <c r="AA179" i="3" s="1"/>
  <c r="BG181" i="2"/>
  <c r="AC181" i="2" s="1"/>
  <c r="AA178" i="3" s="1"/>
  <c r="BE177" i="2"/>
  <c r="AA177" i="2" s="1"/>
  <c r="Y174" i="3" s="1"/>
  <c r="AA187" i="2"/>
  <c r="Y184" i="3" s="1"/>
  <c r="BF187" i="2" s="1"/>
  <c r="BE186" i="2"/>
  <c r="AA186" i="2" s="1"/>
  <c r="Y183" i="3" s="1"/>
  <c r="BE175" i="2"/>
  <c r="AA175" i="2" s="1"/>
  <c r="Y172" i="3" s="1"/>
  <c r="BE173" i="2"/>
  <c r="AA173" i="2" s="1"/>
  <c r="Y170" i="3" s="1"/>
  <c r="BF178" i="2"/>
  <c r="AB178" i="2" s="1"/>
  <c r="Z175" i="3" s="1"/>
  <c r="BE179" i="2"/>
  <c r="AA179" i="2" s="1"/>
  <c r="Y176" i="3" s="1"/>
  <c r="BI130" i="2"/>
  <c r="AE130" i="2" s="1"/>
  <c r="AC130" i="3" s="1"/>
  <c r="AD193" i="1"/>
  <c r="Z160" i="3"/>
  <c r="BG163" i="2" s="1"/>
  <c r="AC163" i="2" s="1"/>
  <c r="AF145" i="1"/>
  <c r="Z139" i="3"/>
  <c r="BG139" i="2" s="1"/>
  <c r="AC139" i="2" s="1"/>
  <c r="AA133" i="3"/>
  <c r="BH133" i="2" s="1"/>
  <c r="AD133" i="2" s="1"/>
  <c r="AA134" i="3"/>
  <c r="BH134" i="2" s="1"/>
  <c r="AD134" i="2" s="1"/>
  <c r="Y141" i="3"/>
  <c r="BF142" i="2" s="1"/>
  <c r="AB142" i="2" s="1"/>
  <c r="Z147" i="3"/>
  <c r="BG148" i="2" s="1"/>
  <c r="AC148" i="2" s="1"/>
  <c r="Z152" i="3"/>
  <c r="BG153" i="2" s="1"/>
  <c r="AC153" i="2" s="1"/>
  <c r="Z168" i="3"/>
  <c r="BG171" i="2" s="1"/>
  <c r="AC171" i="2" s="1"/>
  <c r="AF137" i="1"/>
  <c r="AB114" i="3"/>
  <c r="BI114" i="2" s="1"/>
  <c r="AE114" i="2" s="1"/>
  <c r="Z119" i="3"/>
  <c r="BG119" i="2" s="1"/>
  <c r="AC119" i="2" s="1"/>
  <c r="AA164" i="3"/>
  <c r="BH167" i="2" s="1"/>
  <c r="AD167" i="2" s="1"/>
  <c r="AA124" i="3"/>
  <c r="BH124" i="2" s="1"/>
  <c r="AD124" i="2" s="1"/>
  <c r="AA137" i="3"/>
  <c r="BH137" i="2" s="1"/>
  <c r="AD137" i="2" s="1"/>
  <c r="AA140" i="3"/>
  <c r="BH141" i="2" s="1"/>
  <c r="AD141" i="2" s="1"/>
  <c r="Y151" i="3"/>
  <c r="BF152" i="2" s="1"/>
  <c r="AB152" i="2" s="1"/>
  <c r="Y126" i="3"/>
  <c r="BF126" i="2" s="1"/>
  <c r="AB126" i="2" s="1"/>
  <c r="AE120" i="1"/>
  <c r="Y149" i="3"/>
  <c r="BF150" i="2" s="1"/>
  <c r="AB150" i="2" s="1"/>
  <c r="AF161" i="1"/>
  <c r="D189" i="1"/>
  <c r="Z135" i="3"/>
  <c r="BG135" i="2" s="1"/>
  <c r="AC135" i="2" s="1"/>
  <c r="Y165" i="3"/>
  <c r="BF168" i="2" s="1"/>
  <c r="AB168" i="2" s="1"/>
  <c r="AF186" i="1"/>
  <c r="Z127" i="3"/>
  <c r="BG127" i="2" s="1"/>
  <c r="AC127" i="2" s="1"/>
  <c r="AE143" i="1"/>
  <c r="Z159" i="3"/>
  <c r="BG162" i="2" s="1"/>
  <c r="AC162" i="2" s="1"/>
  <c r="AA113" i="3"/>
  <c r="BH113" i="2" s="1"/>
  <c r="AD113" i="2" s="1"/>
  <c r="AA138" i="3"/>
  <c r="BH138" i="2" s="1"/>
  <c r="AD138" i="2" s="1"/>
  <c r="Z167" i="3"/>
  <c r="BG170" i="2" s="1"/>
  <c r="AC170" i="2" s="1"/>
  <c r="AF138" i="1"/>
  <c r="Y129" i="3"/>
  <c r="BF129" i="2" s="1"/>
  <c r="AB129" i="2" s="1"/>
  <c r="Z150" i="3"/>
  <c r="BG151" i="2" s="1"/>
  <c r="AC151" i="2" s="1"/>
  <c r="AF169" i="1"/>
  <c r="AE148" i="1"/>
  <c r="AE187" i="1"/>
  <c r="AE170" i="1"/>
  <c r="AB146" i="2"/>
  <c r="AE116" i="1"/>
  <c r="AE122" i="1"/>
  <c r="AF134" i="1"/>
  <c r="AE159" i="1"/>
  <c r="AA156" i="2"/>
  <c r="AF167" i="1"/>
  <c r="AA122" i="2"/>
  <c r="AA121" i="2"/>
  <c r="AF150" i="1"/>
  <c r="Z125" i="3"/>
  <c r="BG125" i="2" s="1"/>
  <c r="AC125" i="2" s="1"/>
  <c r="AF123" i="1"/>
  <c r="AF130" i="1"/>
  <c r="AF171" i="1"/>
  <c r="AE128" i="1"/>
  <c r="X115" i="3"/>
  <c r="BE115" i="2" s="1"/>
  <c r="AF152" i="1"/>
  <c r="AA120" i="2"/>
  <c r="AE160" i="1"/>
  <c r="AF158" i="1"/>
  <c r="AF129" i="1"/>
  <c r="AE165" i="1"/>
  <c r="AA165" i="2"/>
  <c r="Y132" i="3"/>
  <c r="BF132" i="2" s="1"/>
  <c r="AB132" i="2" s="1"/>
  <c r="AA116" i="3"/>
  <c r="BH116" i="2" s="1"/>
  <c r="AE142" i="1"/>
  <c r="AF113" i="1"/>
  <c r="AF118" i="1"/>
  <c r="AE166" i="1"/>
  <c r="AB143" i="2"/>
  <c r="AE156" i="1"/>
  <c r="Y163" i="3"/>
  <c r="BF166" i="2" s="1"/>
  <c r="AF151" i="1"/>
  <c r="AF125" i="1"/>
  <c r="AE115" i="1"/>
  <c r="AE117" i="1"/>
  <c r="Y136" i="3"/>
  <c r="BF136" i="2" s="1"/>
  <c r="AB136" i="2" s="1"/>
  <c r="AE131" i="1"/>
  <c r="AA143" i="3"/>
  <c r="BH144" i="2" s="1"/>
  <c r="AD144" i="2" s="1"/>
  <c r="Z117" i="3"/>
  <c r="BG117" i="2" s="1"/>
  <c r="AC117" i="2" s="1"/>
  <c r="AE188" i="1"/>
  <c r="AF119" i="1"/>
  <c r="AE121" i="1"/>
  <c r="AE136" i="1"/>
  <c r="AF141" i="1"/>
  <c r="AF133" i="1"/>
  <c r="AE126" i="1"/>
  <c r="AC157" i="2"/>
  <c r="AA147" i="2"/>
  <c r="BE112" i="2"/>
  <c r="AE162" i="1"/>
  <c r="AF182" i="1"/>
  <c r="AE135" i="1"/>
  <c r="AE132" i="1"/>
  <c r="Z161" i="3"/>
  <c r="BG164" i="2" s="1"/>
  <c r="AC164" i="2" s="1"/>
  <c r="AF114" i="1"/>
  <c r="AA118" i="3"/>
  <c r="BH118" i="2" s="1"/>
  <c r="AD118" i="2" s="1"/>
  <c r="AF157" i="1"/>
  <c r="AF139" i="1"/>
  <c r="AF153" i="1"/>
  <c r="Z131" i="3"/>
  <c r="BG131" i="2" s="1"/>
  <c r="AC131" i="2" s="1"/>
  <c r="AF163" i="1"/>
  <c r="AF127" i="1"/>
  <c r="AF112" i="1"/>
  <c r="AF124" i="1"/>
  <c r="AF164" i="1"/>
  <c r="AE168" i="1"/>
  <c r="AA155" i="3"/>
  <c r="BH158" i="2" s="1"/>
  <c r="AD158" i="2" s="1"/>
  <c r="AA144" i="3"/>
  <c r="BH145" i="2" s="1"/>
  <c r="AD145" i="2" s="1"/>
  <c r="Z123" i="3"/>
  <c r="BG123" i="2" s="1"/>
  <c r="AC123" i="2" s="1"/>
  <c r="AE147" i="1"/>
  <c r="AF144" i="1"/>
  <c r="AF146" i="1"/>
  <c r="Y166" i="3"/>
  <c r="BF169" i="2" s="1"/>
  <c r="AB169" i="2" s="1"/>
  <c r="Y128" i="3"/>
  <c r="BF128" i="2" s="1"/>
  <c r="AB128" i="2" s="1"/>
  <c r="Y156" i="3"/>
  <c r="BF159" i="2" s="1"/>
  <c r="AB159" i="2" s="1"/>
  <c r="AF183" i="1"/>
  <c r="Z193" i="2"/>
  <c r="AE149" i="1"/>
  <c r="Y157" i="3"/>
  <c r="BF160" i="2" s="1"/>
  <c r="AB160" i="2" s="1"/>
  <c r="AB149" i="2"/>
  <c r="AA158" i="3"/>
  <c r="BH161" i="2" s="1"/>
  <c r="AD161" i="2" s="1"/>
  <c r="Z204" i="2" l="1"/>
  <c r="X190" i="3"/>
  <c r="AD205" i="1"/>
  <c r="AD206" i="1" s="1"/>
  <c r="D138" i="1"/>
  <c r="D118" i="1"/>
  <c r="D169" i="1"/>
  <c r="D164" i="1"/>
  <c r="D125" i="1"/>
  <c r="D112" i="1"/>
  <c r="D127" i="1"/>
  <c r="D139" i="1"/>
  <c r="D113" i="1"/>
  <c r="BF173" i="2"/>
  <c r="AB173" i="2" s="1"/>
  <c r="Z170" i="3" s="1"/>
  <c r="BF190" i="2"/>
  <c r="AB190" i="2" s="1"/>
  <c r="Z187" i="3" s="1"/>
  <c r="BG178" i="2"/>
  <c r="AC178" i="2" s="1"/>
  <c r="AA175" i="3" s="1"/>
  <c r="BG174" i="2"/>
  <c r="AC174" i="2" s="1"/>
  <c r="AA171" i="3" s="1"/>
  <c r="BH176" i="2"/>
  <c r="AD176" i="2" s="1"/>
  <c r="AB173" i="3" s="1"/>
  <c r="AB187" i="2"/>
  <c r="Z184" i="3" s="1"/>
  <c r="BG187" i="2" s="1"/>
  <c r="BF186" i="2"/>
  <c r="AB186" i="2" s="1"/>
  <c r="Z183" i="3" s="1"/>
  <c r="AD183" i="2"/>
  <c r="AB180" i="3" s="1"/>
  <c r="BI183" i="2" s="1"/>
  <c r="BH182" i="2"/>
  <c r="BF185" i="2"/>
  <c r="AB185" i="2" s="1"/>
  <c r="Z182" i="3" s="1"/>
  <c r="BF177" i="2"/>
  <c r="AB177" i="2" s="1"/>
  <c r="Z174" i="3" s="1"/>
  <c r="BF179" i="2"/>
  <c r="AB179" i="2" s="1"/>
  <c r="Z176" i="3" s="1"/>
  <c r="BJ130" i="2"/>
  <c r="BK130" i="2" s="1"/>
  <c r="AA123" i="3"/>
  <c r="BH123" i="2" s="1"/>
  <c r="AD123" i="2" s="1"/>
  <c r="AA161" i="3"/>
  <c r="BH164" i="2" s="1"/>
  <c r="AD164" i="2" s="1"/>
  <c r="Z156" i="3"/>
  <c r="BG159" i="2" s="1"/>
  <c r="AC159" i="2" s="1"/>
  <c r="AB118" i="3"/>
  <c r="BI118" i="2" s="1"/>
  <c r="AE118" i="2" s="1"/>
  <c r="AA159" i="3"/>
  <c r="BH162" i="2" s="1"/>
  <c r="AD162" i="2" s="1"/>
  <c r="Z149" i="3"/>
  <c r="BG150" i="2" s="1"/>
  <c r="AC150" i="2" s="1"/>
  <c r="AB137" i="3"/>
  <c r="BI137" i="2" s="1"/>
  <c r="AE137" i="2" s="1"/>
  <c r="AA139" i="3"/>
  <c r="BH139" i="2" s="1"/>
  <c r="AD139" i="2" s="1"/>
  <c r="Z157" i="3"/>
  <c r="BG160" i="2" s="1"/>
  <c r="AC160" i="2" s="1"/>
  <c r="AB155" i="3"/>
  <c r="BI158" i="2" s="1"/>
  <c r="AE158" i="2" s="1"/>
  <c r="AB143" i="3"/>
  <c r="BI144" i="2" s="1"/>
  <c r="AE144" i="2" s="1"/>
  <c r="AB138" i="3"/>
  <c r="BI138" i="2" s="1"/>
  <c r="AE138" i="2" s="1"/>
  <c r="AB124" i="3"/>
  <c r="BI124" i="2" s="1"/>
  <c r="AE124" i="2" s="1"/>
  <c r="Z132" i="3"/>
  <c r="BG132" i="2" s="1"/>
  <c r="AC132" i="2" s="1"/>
  <c r="AA150" i="3"/>
  <c r="BH151" i="2" s="1"/>
  <c r="AD151" i="2" s="1"/>
  <c r="AB164" i="3"/>
  <c r="BI167" i="2" s="1"/>
  <c r="AE167" i="2" s="1"/>
  <c r="AA152" i="3"/>
  <c r="BH153" i="2" s="1"/>
  <c r="AD153" i="2" s="1"/>
  <c r="AB158" i="3"/>
  <c r="BI161" i="2" s="1"/>
  <c r="AE161" i="2" s="1"/>
  <c r="Z136" i="3"/>
  <c r="BG136" i="2" s="1"/>
  <c r="AC136" i="2" s="1"/>
  <c r="AA135" i="3"/>
  <c r="BH135" i="2" s="1"/>
  <c r="AD135" i="2" s="1"/>
  <c r="AA168" i="3"/>
  <c r="BH171" i="2" s="1"/>
  <c r="AD171" i="2" s="1"/>
  <c r="AA160" i="3"/>
  <c r="BH163" i="2" s="1"/>
  <c r="AD163" i="2" s="1"/>
  <c r="D124" i="1"/>
  <c r="D163" i="1"/>
  <c r="AF132" i="1"/>
  <c r="D151" i="1"/>
  <c r="AF166" i="1"/>
  <c r="D123" i="1"/>
  <c r="Y122" i="3"/>
  <c r="BF122" i="2" s="1"/>
  <c r="Z145" i="3"/>
  <c r="BG146" i="2" s="1"/>
  <c r="AC146" i="2" s="1"/>
  <c r="AA167" i="3"/>
  <c r="BH170" i="2" s="1"/>
  <c r="AD170" i="2" s="1"/>
  <c r="AA127" i="3"/>
  <c r="BH127" i="2" s="1"/>
  <c r="AD127" i="2" s="1"/>
  <c r="Z126" i="3"/>
  <c r="BG126" i="2" s="1"/>
  <c r="AC126" i="2" s="1"/>
  <c r="D133" i="1"/>
  <c r="Z141" i="3"/>
  <c r="BG142" i="2" s="1"/>
  <c r="AC142" i="2" s="1"/>
  <c r="AB133" i="3"/>
  <c r="BI133" i="2" s="1"/>
  <c r="AE133" i="2" s="1"/>
  <c r="AE193" i="1"/>
  <c r="D182" i="1"/>
  <c r="AB166" i="2"/>
  <c r="AF142" i="1"/>
  <c r="D158" i="1"/>
  <c r="D152" i="1"/>
  <c r="AA115" i="2"/>
  <c r="D130" i="1"/>
  <c r="D167" i="1"/>
  <c r="D186" i="1"/>
  <c r="Z148" i="3"/>
  <c r="BG149" i="2" s="1"/>
  <c r="AC149" i="2" s="1"/>
  <c r="D144" i="1"/>
  <c r="AF147" i="1"/>
  <c r="AF135" i="1"/>
  <c r="X189" i="3"/>
  <c r="AF126" i="1"/>
  <c r="D141" i="1"/>
  <c r="AF188" i="1"/>
  <c r="AF115" i="1"/>
  <c r="D129" i="1"/>
  <c r="D150" i="1"/>
  <c r="AF116" i="1"/>
  <c r="AF170" i="1"/>
  <c r="D161" i="1"/>
  <c r="D183" i="1"/>
  <c r="D157" i="1"/>
  <c r="D114" i="1"/>
  <c r="AF136" i="1"/>
  <c r="Z142" i="3"/>
  <c r="BG143" i="2" s="1"/>
  <c r="AC143" i="2" s="1"/>
  <c r="AF165" i="1"/>
  <c r="AF160" i="1"/>
  <c r="AA125" i="3"/>
  <c r="BH125" i="2" s="1"/>
  <c r="AD125" i="2" s="1"/>
  <c r="AF148" i="1"/>
  <c r="AB113" i="3"/>
  <c r="BI113" i="2" s="1"/>
  <c r="AE113" i="2" s="1"/>
  <c r="Z165" i="3"/>
  <c r="BG168" i="2" s="1"/>
  <c r="AC168" i="2" s="1"/>
  <c r="Z151" i="3"/>
  <c r="BG152" i="2" s="1"/>
  <c r="AC152" i="2" s="1"/>
  <c r="AB140" i="3"/>
  <c r="BI141" i="2" s="1"/>
  <c r="AE141" i="2" s="1"/>
  <c r="AA119" i="3"/>
  <c r="BH119" i="2" s="1"/>
  <c r="AD119" i="2" s="1"/>
  <c r="AA147" i="3"/>
  <c r="BH148" i="2" s="1"/>
  <c r="AD148" i="2" s="1"/>
  <c r="AB134" i="3"/>
  <c r="BI134" i="2" s="1"/>
  <c r="AE134" i="2" s="1"/>
  <c r="AF149" i="1"/>
  <c r="D146" i="1"/>
  <c r="AF162" i="1"/>
  <c r="Y146" i="3"/>
  <c r="BF147" i="2" s="1"/>
  <c r="AB147" i="2" s="1"/>
  <c r="D119" i="1"/>
  <c r="D171" i="1"/>
  <c r="AF159" i="1"/>
  <c r="D145" i="1"/>
  <c r="Z128" i="3"/>
  <c r="BG128" i="2" s="1"/>
  <c r="AC128" i="2" s="1"/>
  <c r="Z166" i="3"/>
  <c r="BG169" i="2" s="1"/>
  <c r="AC169" i="2" s="1"/>
  <c r="AB144" i="3"/>
  <c r="BI145" i="2" s="1"/>
  <c r="AE145" i="2" s="1"/>
  <c r="AF168" i="1"/>
  <c r="AA131" i="3"/>
  <c r="BH131" i="2" s="1"/>
  <c r="AD131" i="2" s="1"/>
  <c r="D153" i="1"/>
  <c r="AC114" i="3"/>
  <c r="BJ114" i="2" s="1"/>
  <c r="BK114" i="2" s="1"/>
  <c r="AA112" i="2"/>
  <c r="AA154" i="3"/>
  <c r="BH157" i="2" s="1"/>
  <c r="AD157" i="2" s="1"/>
  <c r="AF121" i="1"/>
  <c r="AA117" i="3"/>
  <c r="BH117" i="2" s="1"/>
  <c r="AD117" i="2" s="1"/>
  <c r="AF131" i="1"/>
  <c r="AF117" i="1"/>
  <c r="AF156" i="1"/>
  <c r="Y162" i="3"/>
  <c r="BF165" i="2" s="1"/>
  <c r="AB165" i="2" s="1"/>
  <c r="Y120" i="3"/>
  <c r="BF120" i="2" s="1"/>
  <c r="AB120" i="2" s="1"/>
  <c r="AF128" i="1"/>
  <c r="Y121" i="3"/>
  <c r="BF121" i="2" s="1"/>
  <c r="AB121" i="2" s="1"/>
  <c r="Y153" i="3"/>
  <c r="BF156" i="2" s="1"/>
  <c r="AB156" i="2" s="1"/>
  <c r="D134" i="1"/>
  <c r="AF122" i="1"/>
  <c r="AF187" i="1"/>
  <c r="Z129" i="3"/>
  <c r="BG129" i="2" s="1"/>
  <c r="AC129" i="2" s="1"/>
  <c r="AD116" i="2"/>
  <c r="AF143" i="1"/>
  <c r="AF120" i="1"/>
  <c r="D137" i="1"/>
  <c r="BE192" i="2" l="1"/>
  <c r="AA192" i="2" s="1"/>
  <c r="X191" i="3"/>
  <c r="AE205" i="1"/>
  <c r="AE206" i="1" s="1"/>
  <c r="AF130" i="2"/>
  <c r="D162" i="1"/>
  <c r="D160" i="1"/>
  <c r="D170" i="1"/>
  <c r="D142" i="1"/>
  <c r="D168" i="1"/>
  <c r="D132" i="1"/>
  <c r="D166" i="1"/>
  <c r="D136" i="1"/>
  <c r="D143" i="1"/>
  <c r="D128" i="1"/>
  <c r="D188" i="1"/>
  <c r="BE193" i="2"/>
  <c r="BE204" i="2" s="1"/>
  <c r="BI176" i="2"/>
  <c r="AE176" i="2" s="1"/>
  <c r="BF191" i="2"/>
  <c r="AB191" i="2" s="1"/>
  <c r="Z188" i="3" s="1"/>
  <c r="BG189" i="2"/>
  <c r="AC189" i="2" s="1"/>
  <c r="AA186" i="3" s="1"/>
  <c r="BH178" i="2"/>
  <c r="AD178" i="2" s="1"/>
  <c r="AB175" i="3" s="1"/>
  <c r="AD182" i="2"/>
  <c r="AB179" i="3" s="1"/>
  <c r="BI182" i="2" s="1"/>
  <c r="BH181" i="2"/>
  <c r="AD181" i="2" s="1"/>
  <c r="AB178" i="3" s="1"/>
  <c r="AC187" i="2"/>
  <c r="AA184" i="3" s="1"/>
  <c r="BH187" i="2" s="1"/>
  <c r="BG186" i="2"/>
  <c r="AC186" i="2" s="1"/>
  <c r="AA183" i="3" s="1"/>
  <c r="BG177" i="2"/>
  <c r="AC177" i="2" s="1"/>
  <c r="AA174" i="3" s="1"/>
  <c r="BG185" i="2"/>
  <c r="AC185" i="2" s="1"/>
  <c r="AA182" i="3" s="1"/>
  <c r="AE183" i="2"/>
  <c r="BG179" i="2"/>
  <c r="AC179" i="2" s="1"/>
  <c r="BF175" i="2"/>
  <c r="AB175" i="2" s="1"/>
  <c r="Z172" i="3" s="1"/>
  <c r="BG173" i="2"/>
  <c r="AC173" i="2" s="1"/>
  <c r="AA170" i="3" s="1"/>
  <c r="X197" i="3"/>
  <c r="Z162" i="3"/>
  <c r="BG165" i="2" s="1"/>
  <c r="AC165" i="2" s="1"/>
  <c r="AB125" i="3"/>
  <c r="BI125" i="2" s="1"/>
  <c r="AE125" i="2" s="1"/>
  <c r="AB167" i="3"/>
  <c r="BI170" i="2" s="1"/>
  <c r="AE170" i="2" s="1"/>
  <c r="AB150" i="3"/>
  <c r="BI151" i="2" s="1"/>
  <c r="AE151" i="2" s="1"/>
  <c r="AA166" i="3"/>
  <c r="BH169" i="2" s="1"/>
  <c r="AD169" i="2" s="1"/>
  <c r="AA126" i="3"/>
  <c r="BH126" i="2" s="1"/>
  <c r="AD126" i="2" s="1"/>
  <c r="AA145" i="3"/>
  <c r="BH146" i="2" s="1"/>
  <c r="AD146" i="2" s="1"/>
  <c r="AC158" i="3"/>
  <c r="BJ161" i="2" s="1"/>
  <c r="BK161" i="2" s="1"/>
  <c r="AA132" i="3"/>
  <c r="BH132" i="2" s="1"/>
  <c r="AD132" i="2" s="1"/>
  <c r="AC155" i="3"/>
  <c r="BJ158" i="2" s="1"/>
  <c r="BK158" i="2" s="1"/>
  <c r="AA156" i="3"/>
  <c r="BH159" i="2" s="1"/>
  <c r="AD159" i="2" s="1"/>
  <c r="AA129" i="3"/>
  <c r="BH129" i="2" s="1"/>
  <c r="AD129" i="2" s="1"/>
  <c r="AB117" i="3"/>
  <c r="BI117" i="2" s="1"/>
  <c r="AE117" i="2" s="1"/>
  <c r="AA128" i="3"/>
  <c r="BH128" i="2" s="1"/>
  <c r="AD128" i="2" s="1"/>
  <c r="AC113" i="3"/>
  <c r="BJ113" i="2" s="1"/>
  <c r="BK113" i="2" s="1"/>
  <c r="AB152" i="3"/>
  <c r="BI153" i="2" s="1"/>
  <c r="AE153" i="2" s="1"/>
  <c r="AA157" i="3"/>
  <c r="BH160" i="2" s="1"/>
  <c r="AD160" i="2" s="1"/>
  <c r="AB161" i="3"/>
  <c r="BI164" i="2" s="1"/>
  <c r="AE164" i="2" s="1"/>
  <c r="Z120" i="3"/>
  <c r="BG120" i="2" s="1"/>
  <c r="AC120" i="2" s="1"/>
  <c r="AB131" i="3"/>
  <c r="BI131" i="2" s="1"/>
  <c r="AE131" i="2" s="1"/>
  <c r="AC144" i="3"/>
  <c r="BJ145" i="2" s="1"/>
  <c r="BK145" i="2" s="1"/>
  <c r="AB147" i="3"/>
  <c r="BI148" i="2" s="1"/>
  <c r="AE148" i="2" s="1"/>
  <c r="AA151" i="3"/>
  <c r="BH152" i="2" s="1"/>
  <c r="AD152" i="2" s="1"/>
  <c r="AA142" i="3"/>
  <c r="BH143" i="2" s="1"/>
  <c r="AD143" i="2" s="1"/>
  <c r="AA141" i="3"/>
  <c r="BH142" i="2" s="1"/>
  <c r="AD142" i="2" s="1"/>
  <c r="AC164" i="3"/>
  <c r="BJ167" i="2" s="1"/>
  <c r="BK167" i="2" s="1"/>
  <c r="AB139" i="3"/>
  <c r="BI139" i="2" s="1"/>
  <c r="AE139" i="2" s="1"/>
  <c r="AB123" i="3"/>
  <c r="BI123" i="2" s="1"/>
  <c r="AE123" i="2" s="1"/>
  <c r="AB116" i="3"/>
  <c r="BI116" i="2" s="1"/>
  <c r="AE116" i="2" s="1"/>
  <c r="AC134" i="3"/>
  <c r="BJ134" i="2" s="1"/>
  <c r="BK134" i="2" s="1"/>
  <c r="AB127" i="3"/>
  <c r="BI127" i="2" s="1"/>
  <c r="AE127" i="2" s="1"/>
  <c r="AA136" i="3"/>
  <c r="BH136" i="2" s="1"/>
  <c r="AD136" i="2" s="1"/>
  <c r="AC118" i="3"/>
  <c r="BJ118" i="2" s="1"/>
  <c r="BK118" i="2" s="1"/>
  <c r="D149" i="1"/>
  <c r="AF114" i="2"/>
  <c r="D147" i="1"/>
  <c r="D165" i="1"/>
  <c r="D117" i="1"/>
  <c r="D122" i="1"/>
  <c r="D148" i="1"/>
  <c r="AG130" i="2"/>
  <c r="D130" i="2"/>
  <c r="D115" i="1"/>
  <c r="D126" i="1"/>
  <c r="D135" i="1"/>
  <c r="AD130" i="3"/>
  <c r="AB122" i="2"/>
  <c r="D187" i="1"/>
  <c r="D156" i="1"/>
  <c r="AB154" i="3"/>
  <c r="BI157" i="2" s="1"/>
  <c r="AE157" i="2" s="1"/>
  <c r="AA148" i="3"/>
  <c r="BH149" i="2" s="1"/>
  <c r="AD149" i="2" s="1"/>
  <c r="AC143" i="3"/>
  <c r="BJ144" i="2" s="1"/>
  <c r="BK144" i="2" s="1"/>
  <c r="AA193" i="2"/>
  <c r="Y112" i="3"/>
  <c r="D159" i="1"/>
  <c r="D116" i="1"/>
  <c r="D120" i="1"/>
  <c r="Z153" i="3"/>
  <c r="BG156" i="2" s="1"/>
  <c r="AC156" i="2" s="1"/>
  <c r="Z121" i="3"/>
  <c r="BG121" i="2" s="1"/>
  <c r="AC121" i="2" s="1"/>
  <c r="D131" i="1"/>
  <c r="D121" i="1"/>
  <c r="Z146" i="3"/>
  <c r="BG147" i="2" s="1"/>
  <c r="AC147" i="2" s="1"/>
  <c r="AB119" i="3"/>
  <c r="BI119" i="2" s="1"/>
  <c r="AE119" i="2" s="1"/>
  <c r="AC140" i="3"/>
  <c r="BJ141" i="2" s="1"/>
  <c r="BK141" i="2" s="1"/>
  <c r="AA165" i="3"/>
  <c r="BH168" i="2" s="1"/>
  <c r="AD168" i="2" s="1"/>
  <c r="AF193" i="1"/>
  <c r="Y115" i="3"/>
  <c r="BF115" i="2" s="1"/>
  <c r="Z163" i="3"/>
  <c r="BG166" i="2" s="1"/>
  <c r="AC166" i="2" s="1"/>
  <c r="AC133" i="3"/>
  <c r="BJ133" i="2" s="1"/>
  <c r="BK133" i="2" s="1"/>
  <c r="AB160" i="3"/>
  <c r="BI163" i="2" s="1"/>
  <c r="AE163" i="2" s="1"/>
  <c r="AB168" i="3"/>
  <c r="BI171" i="2" s="1"/>
  <c r="AE171" i="2" s="1"/>
  <c r="AB135" i="3"/>
  <c r="BI135" i="2" s="1"/>
  <c r="AE135" i="2" s="1"/>
  <c r="AC124" i="3"/>
  <c r="BJ124" i="2" s="1"/>
  <c r="BK124" i="2" s="1"/>
  <c r="AC138" i="3"/>
  <c r="BJ138" i="2" s="1"/>
  <c r="BK138" i="2" s="1"/>
  <c r="AC137" i="3"/>
  <c r="BJ137" i="2" s="1"/>
  <c r="BK137" i="2" s="1"/>
  <c r="AA149" i="3"/>
  <c r="BH150" i="2" s="1"/>
  <c r="AD150" i="2" s="1"/>
  <c r="AB159" i="3"/>
  <c r="BI162" i="2" s="1"/>
  <c r="AE162" i="2" s="1"/>
  <c r="AA204" i="2" l="1"/>
  <c r="Y190" i="3"/>
  <c r="AF205" i="1"/>
  <c r="AF206" i="1" s="1"/>
  <c r="D114" i="2"/>
  <c r="AC180" i="3"/>
  <c r="BJ183" i="2" s="1"/>
  <c r="BK183" i="2" s="1"/>
  <c r="AA176" i="3"/>
  <c r="BH179" i="2" s="1"/>
  <c r="AD179" i="2" s="1"/>
  <c r="AB176" i="3" s="1"/>
  <c r="AC173" i="3"/>
  <c r="BJ176" i="2" s="1"/>
  <c r="BH188" i="2"/>
  <c r="AD188" i="2" s="1"/>
  <c r="AB185" i="3" s="1"/>
  <c r="BG190" i="2"/>
  <c r="AC190" i="2" s="1"/>
  <c r="AA187" i="3" s="1"/>
  <c r="BH173" i="2"/>
  <c r="AD173" i="2" s="1"/>
  <c r="AB170" i="3" s="1"/>
  <c r="BI178" i="2"/>
  <c r="AE178" i="2" s="1"/>
  <c r="BG175" i="2"/>
  <c r="AC175" i="2" s="1"/>
  <c r="AA172" i="3" s="1"/>
  <c r="BH174" i="2"/>
  <c r="AD174" i="2" s="1"/>
  <c r="AB171" i="3" s="1"/>
  <c r="BH185" i="2"/>
  <c r="AD185" i="2" s="1"/>
  <c r="AB182" i="3" s="1"/>
  <c r="BH177" i="2"/>
  <c r="AD177" i="2" s="1"/>
  <c r="AB174" i="3" s="1"/>
  <c r="AE182" i="2"/>
  <c r="BI181" i="2"/>
  <c r="AE181" i="2" s="1"/>
  <c r="AC178" i="3" s="1"/>
  <c r="AD187" i="2"/>
  <c r="AB184" i="3" s="1"/>
  <c r="BH186" i="2"/>
  <c r="AD186" i="2" s="1"/>
  <c r="AB183" i="3" s="1"/>
  <c r="AF124" i="2"/>
  <c r="AF137" i="2"/>
  <c r="AF138" i="2"/>
  <c r="AF141" i="2"/>
  <c r="AF158" i="2"/>
  <c r="AF144" i="2"/>
  <c r="AF145" i="2"/>
  <c r="AB141" i="3"/>
  <c r="BI142" i="2" s="1"/>
  <c r="AE142" i="2" s="1"/>
  <c r="AB157" i="3"/>
  <c r="BI160" i="2" s="1"/>
  <c r="AE160" i="2" s="1"/>
  <c r="AC117" i="3"/>
  <c r="BJ117" i="2" s="1"/>
  <c r="BK117" i="2" s="1"/>
  <c r="AB136" i="3"/>
  <c r="BI136" i="2" s="1"/>
  <c r="AE136" i="2" s="1"/>
  <c r="AC123" i="3"/>
  <c r="BJ123" i="2" s="1"/>
  <c r="BK123" i="2" s="1"/>
  <c r="AB142" i="3"/>
  <c r="BI143" i="2" s="1"/>
  <c r="AE143" i="2" s="1"/>
  <c r="AC152" i="3"/>
  <c r="BJ153" i="2" s="1"/>
  <c r="BK153" i="2" s="1"/>
  <c r="AC125" i="3"/>
  <c r="BJ125" i="2" s="1"/>
  <c r="BK125" i="2" s="1"/>
  <c r="AC154" i="3"/>
  <c r="BJ157" i="2" s="1"/>
  <c r="BK157" i="2" s="1"/>
  <c r="AC127" i="3"/>
  <c r="BJ127" i="2" s="1"/>
  <c r="BK127" i="2" s="1"/>
  <c r="AC139" i="3"/>
  <c r="BJ139" i="2" s="1"/>
  <c r="BK139" i="2" s="1"/>
  <c r="AC167" i="3"/>
  <c r="BJ170" i="2" s="1"/>
  <c r="BK170" i="2" s="1"/>
  <c r="AA163" i="3"/>
  <c r="BH166" i="2" s="1"/>
  <c r="AD166" i="2" s="1"/>
  <c r="AB128" i="3"/>
  <c r="BI128" i="2" s="1"/>
  <c r="AE128" i="2" s="1"/>
  <c r="AB166" i="3"/>
  <c r="BI169" i="2" s="1"/>
  <c r="AE169" i="2" s="1"/>
  <c r="AA162" i="3"/>
  <c r="BH165" i="2" s="1"/>
  <c r="AD165" i="2" s="1"/>
  <c r="AB165" i="3"/>
  <c r="BI168" i="2" s="1"/>
  <c r="AE168" i="2" s="1"/>
  <c r="AC119" i="3"/>
  <c r="BJ119" i="2" s="1"/>
  <c r="BK119" i="2" s="1"/>
  <c r="AA121" i="3"/>
  <c r="BH121" i="2" s="1"/>
  <c r="AD121" i="2" s="1"/>
  <c r="Y189" i="3"/>
  <c r="BF112" i="2"/>
  <c r="AB148" i="3"/>
  <c r="BI149" i="2" s="1"/>
  <c r="AE149" i="2" s="1"/>
  <c r="AC116" i="3"/>
  <c r="BJ116" i="2" s="1"/>
  <c r="BK116" i="2" s="1"/>
  <c r="AC147" i="3"/>
  <c r="BJ148" i="2" s="1"/>
  <c r="BK148" i="2" s="1"/>
  <c r="AC161" i="3"/>
  <c r="BJ164" i="2" s="1"/>
  <c r="BK164" i="2" s="1"/>
  <c r="AB132" i="3"/>
  <c r="BI132" i="2" s="1"/>
  <c r="AE132" i="2" s="1"/>
  <c r="AC150" i="3"/>
  <c r="BJ151" i="2" s="1"/>
  <c r="BK151" i="2" s="1"/>
  <c r="Z122" i="3"/>
  <c r="BG122" i="2" s="1"/>
  <c r="AC122" i="2" s="1"/>
  <c r="D193" i="1"/>
  <c r="D205" i="1" s="1"/>
  <c r="D206" i="1" s="1"/>
  <c r="AG114" i="2"/>
  <c r="AD114" i="3"/>
  <c r="AF134" i="2"/>
  <c r="AF167" i="2"/>
  <c r="AB149" i="3"/>
  <c r="BI150" i="2" s="1"/>
  <c r="AE150" i="2" s="1"/>
  <c r="AC168" i="3"/>
  <c r="BJ171" i="2" s="1"/>
  <c r="BK171" i="2" s="1"/>
  <c r="AC159" i="3"/>
  <c r="BJ162" i="2" s="1"/>
  <c r="BK162" i="2" s="1"/>
  <c r="AC135" i="3"/>
  <c r="BJ135" i="2" s="1"/>
  <c r="BK135" i="2" s="1"/>
  <c r="AC160" i="3"/>
  <c r="BJ163" i="2" s="1"/>
  <c r="BK163" i="2" s="1"/>
  <c r="AA146" i="3"/>
  <c r="BH147" i="2" s="1"/>
  <c r="AD147" i="2" s="1"/>
  <c r="AA153" i="3"/>
  <c r="BH156" i="2" s="1"/>
  <c r="AD156" i="2" s="1"/>
  <c r="AB151" i="3"/>
  <c r="BI152" i="2" s="1"/>
  <c r="AE152" i="2" s="1"/>
  <c r="AC131" i="3"/>
  <c r="BJ131" i="2" s="1"/>
  <c r="BK131" i="2" s="1"/>
  <c r="AA120" i="3"/>
  <c r="BH120" i="2" s="1"/>
  <c r="AD120" i="2" s="1"/>
  <c r="AB129" i="3"/>
  <c r="BI129" i="2" s="1"/>
  <c r="AE129" i="2" s="1"/>
  <c r="AB156" i="3"/>
  <c r="BI159" i="2" s="1"/>
  <c r="AE159" i="2" s="1"/>
  <c r="AB145" i="3"/>
  <c r="BI146" i="2" s="1"/>
  <c r="AE146" i="2" s="1"/>
  <c r="AB126" i="3"/>
  <c r="BI126" i="2" s="1"/>
  <c r="AE126" i="2" s="1"/>
  <c r="AF133" i="2"/>
  <c r="AB115" i="2"/>
  <c r="AF118" i="2"/>
  <c r="AF113" i="2"/>
  <c r="AF161" i="2"/>
  <c r="BF192" i="2" l="1"/>
  <c r="AB192" i="2" s="1"/>
  <c r="Y191" i="3"/>
  <c r="AD144" i="3"/>
  <c r="AD138" i="3"/>
  <c r="AG144" i="2"/>
  <c r="AD137" i="3"/>
  <c r="AD140" i="3"/>
  <c r="AD155" i="3"/>
  <c r="AD124" i="3"/>
  <c r="AF183" i="2"/>
  <c r="BK176" i="2"/>
  <c r="AF176" i="2"/>
  <c r="AC175" i="3"/>
  <c r="BJ178" i="2" s="1"/>
  <c r="BJ181" i="2"/>
  <c r="AF181" i="2" s="1"/>
  <c r="AC179" i="3"/>
  <c r="BJ182" i="2" s="1"/>
  <c r="BK182" i="2" s="1"/>
  <c r="BG191" i="2"/>
  <c r="AC191" i="2" s="1"/>
  <c r="AA188" i="3" s="1"/>
  <c r="BH189" i="2"/>
  <c r="AD189" i="2" s="1"/>
  <c r="AB186" i="3" s="1"/>
  <c r="BI187" i="2"/>
  <c r="AE187" i="2" s="1"/>
  <c r="BI174" i="2"/>
  <c r="AE174" i="2" s="1"/>
  <c r="BI177" i="2"/>
  <c r="AE177" i="2" s="1"/>
  <c r="BI185" i="2"/>
  <c r="AE185" i="2" s="1"/>
  <c r="AC182" i="3" s="1"/>
  <c r="BI173" i="2"/>
  <c r="AE173" i="2" s="1"/>
  <c r="BI186" i="2"/>
  <c r="AE186" i="2" s="1"/>
  <c r="AC183" i="3" s="1"/>
  <c r="BH175" i="2"/>
  <c r="AD175" i="2" s="1"/>
  <c r="AB172" i="3" s="1"/>
  <c r="BI179" i="2"/>
  <c r="AE179" i="2" s="1"/>
  <c r="BK181" i="2"/>
  <c r="Y197" i="3"/>
  <c r="AG124" i="2"/>
  <c r="D124" i="2"/>
  <c r="D158" i="2"/>
  <c r="AG158" i="2"/>
  <c r="D137" i="2"/>
  <c r="D144" i="2"/>
  <c r="D138" i="2"/>
  <c r="AG138" i="2"/>
  <c r="AD143" i="3"/>
  <c r="AG145" i="2"/>
  <c r="AG141" i="2"/>
  <c r="D141" i="2"/>
  <c r="AG137" i="2"/>
  <c r="D145" i="2"/>
  <c r="AF127" i="2"/>
  <c r="AF164" i="2"/>
  <c r="AF135" i="2"/>
  <c r="AF116" i="2"/>
  <c r="AF119" i="2"/>
  <c r="AF131" i="2"/>
  <c r="AF162" i="2"/>
  <c r="AF125" i="2"/>
  <c r="AC149" i="3"/>
  <c r="BJ150" i="2" s="1"/>
  <c r="BK150" i="2" s="1"/>
  <c r="AB162" i="3"/>
  <c r="BI165" i="2" s="1"/>
  <c r="AE165" i="2" s="1"/>
  <c r="AB120" i="3"/>
  <c r="BI120" i="2" s="1"/>
  <c r="AE120" i="2" s="1"/>
  <c r="AB153" i="3"/>
  <c r="BI156" i="2" s="1"/>
  <c r="AE156" i="2" s="1"/>
  <c r="AB146" i="3"/>
  <c r="BI147" i="2" s="1"/>
  <c r="AE147" i="2" s="1"/>
  <c r="AC166" i="3"/>
  <c r="BJ169" i="2" s="1"/>
  <c r="BK169" i="2" s="1"/>
  <c r="AC156" i="3"/>
  <c r="BJ159" i="2" s="1"/>
  <c r="BK159" i="2" s="1"/>
  <c r="AB121" i="3"/>
  <c r="BI121" i="2" s="1"/>
  <c r="AE121" i="2" s="1"/>
  <c r="AC128" i="3"/>
  <c r="BJ128" i="2" s="1"/>
  <c r="BK128" i="2" s="1"/>
  <c r="AC148" i="3"/>
  <c r="BJ149" i="2" s="1"/>
  <c r="BK149" i="2" s="1"/>
  <c r="AC126" i="3"/>
  <c r="BJ126" i="2" s="1"/>
  <c r="BK126" i="2" s="1"/>
  <c r="AA122" i="3"/>
  <c r="BH122" i="2" s="1"/>
  <c r="AD122" i="2" s="1"/>
  <c r="AC141" i="3"/>
  <c r="BJ142" i="2" s="1"/>
  <c r="BK142" i="2" s="1"/>
  <c r="AC151" i="3"/>
  <c r="BJ152" i="2" s="1"/>
  <c r="BK152" i="2" s="1"/>
  <c r="AC136" i="3"/>
  <c r="BJ136" i="2" s="1"/>
  <c r="BK136" i="2" s="1"/>
  <c r="AG133" i="2"/>
  <c r="AD133" i="3"/>
  <c r="D133" i="2"/>
  <c r="AF163" i="2"/>
  <c r="AF171" i="2"/>
  <c r="AF170" i="2"/>
  <c r="AF139" i="2"/>
  <c r="AF157" i="2"/>
  <c r="AF153" i="2"/>
  <c r="AF123" i="2"/>
  <c r="AF117" i="2"/>
  <c r="AG161" i="2"/>
  <c r="AD158" i="3"/>
  <c r="D161" i="2"/>
  <c r="D167" i="2"/>
  <c r="AG167" i="2"/>
  <c r="AD164" i="3"/>
  <c r="AC142" i="3"/>
  <c r="BJ143" i="2" s="1"/>
  <c r="BK143" i="2" s="1"/>
  <c r="AC157" i="3"/>
  <c r="BJ160" i="2" s="1"/>
  <c r="BK160" i="2" s="1"/>
  <c r="Z115" i="3"/>
  <c r="BG115" i="2" s="1"/>
  <c r="AC115" i="2" s="1"/>
  <c r="AG134" i="2"/>
  <c r="D134" i="2"/>
  <c r="AD134" i="3"/>
  <c r="AF151" i="2"/>
  <c r="AF148" i="2"/>
  <c r="BF193" i="2"/>
  <c r="BF204" i="2" s="1"/>
  <c r="AB112" i="2"/>
  <c r="D113" i="2"/>
  <c r="AG113" i="2"/>
  <c r="AD113" i="3"/>
  <c r="AG118" i="2"/>
  <c r="AD118" i="3"/>
  <c r="D118" i="2"/>
  <c r="AC145" i="3"/>
  <c r="BJ146" i="2" s="1"/>
  <c r="BK146" i="2" s="1"/>
  <c r="AC129" i="3"/>
  <c r="BJ129" i="2" s="1"/>
  <c r="BK129" i="2" s="1"/>
  <c r="AC132" i="3"/>
  <c r="BJ132" i="2" s="1"/>
  <c r="BK132" i="2" s="1"/>
  <c r="AC165" i="3"/>
  <c r="BJ168" i="2" s="1"/>
  <c r="BK168" i="2" s="1"/>
  <c r="AB163" i="3"/>
  <c r="BI166" i="2" s="1"/>
  <c r="AE166" i="2" s="1"/>
  <c r="AG183" i="2" l="1"/>
  <c r="BJ186" i="2"/>
  <c r="BK186" i="2" s="1"/>
  <c r="AC184" i="3"/>
  <c r="AG176" i="2"/>
  <c r="D162" i="2"/>
  <c r="AD116" i="3"/>
  <c r="AG119" i="2"/>
  <c r="AD161" i="3"/>
  <c r="AD173" i="3"/>
  <c r="AD180" i="3"/>
  <c r="AG131" i="2"/>
  <c r="AD135" i="3"/>
  <c r="D183" i="2"/>
  <c r="AD125" i="3"/>
  <c r="AD127" i="3"/>
  <c r="D181" i="2"/>
  <c r="D176" i="2"/>
  <c r="BK178" i="2"/>
  <c r="AF178" i="2"/>
  <c r="AC176" i="3"/>
  <c r="BJ179" i="2" s="1"/>
  <c r="AC174" i="3"/>
  <c r="BJ177" i="2" s="1"/>
  <c r="AC170" i="3"/>
  <c r="BJ173" i="2" s="1"/>
  <c r="AF182" i="2"/>
  <c r="AC171" i="3"/>
  <c r="BJ174" i="2" s="1"/>
  <c r="BK174" i="2" s="1"/>
  <c r="AG181" i="2"/>
  <c r="AD178" i="3"/>
  <c r="BI188" i="2"/>
  <c r="AE188" i="2" s="1"/>
  <c r="AC185" i="3" s="1"/>
  <c r="BH190" i="2"/>
  <c r="AD190" i="2" s="1"/>
  <c r="AB187" i="3" s="1"/>
  <c r="BI175" i="2"/>
  <c r="AE175" i="2" s="1"/>
  <c r="BJ185" i="2"/>
  <c r="BK185" i="2" s="1"/>
  <c r="AG164" i="2"/>
  <c r="AG125" i="2"/>
  <c r="AG127" i="2"/>
  <c r="AG116" i="2"/>
  <c r="AD131" i="3"/>
  <c r="D116" i="2"/>
  <c r="D164" i="2"/>
  <c r="AD119" i="3"/>
  <c r="AG135" i="2"/>
  <c r="D127" i="2"/>
  <c r="D119" i="2"/>
  <c r="D135" i="2"/>
  <c r="D125" i="2"/>
  <c r="AD159" i="3"/>
  <c r="AG162" i="2"/>
  <c r="AF159" i="2"/>
  <c r="AF132" i="2"/>
  <c r="D131" i="2"/>
  <c r="AF146" i="2"/>
  <c r="AF160" i="2"/>
  <c r="AF152" i="2"/>
  <c r="AF126" i="2"/>
  <c r="AC121" i="3"/>
  <c r="BJ121" i="2" s="1"/>
  <c r="BK121" i="2" s="1"/>
  <c r="AC146" i="3"/>
  <c r="BJ147" i="2" s="1"/>
  <c r="BK147" i="2" s="1"/>
  <c r="AC120" i="3"/>
  <c r="BJ120" i="2" s="1"/>
  <c r="BK120" i="2" s="1"/>
  <c r="AA115" i="3"/>
  <c r="BH115" i="2" s="1"/>
  <c r="AD115" i="2" s="1"/>
  <c r="AB122" i="3"/>
  <c r="BI122" i="2" s="1"/>
  <c r="AE122" i="2" s="1"/>
  <c r="AC153" i="3"/>
  <c r="BJ156" i="2" s="1"/>
  <c r="BK156" i="2" s="1"/>
  <c r="AC162" i="3"/>
  <c r="BJ165" i="2" s="1"/>
  <c r="BK165" i="2" s="1"/>
  <c r="AC163" i="3"/>
  <c r="BJ166" i="2" s="1"/>
  <c r="BK166" i="2" s="1"/>
  <c r="AG157" i="2"/>
  <c r="D157" i="2"/>
  <c r="AD154" i="3"/>
  <c r="AG171" i="2"/>
  <c r="D171" i="2"/>
  <c r="AD168" i="3"/>
  <c r="AG117" i="2"/>
  <c r="AD117" i="3"/>
  <c r="D117" i="2"/>
  <c r="AD139" i="3"/>
  <c r="D139" i="2"/>
  <c r="AG139" i="2"/>
  <c r="AD160" i="3"/>
  <c r="D163" i="2"/>
  <c r="AG163" i="2"/>
  <c r="AF136" i="2"/>
  <c r="AF168" i="2"/>
  <c r="AF129" i="2"/>
  <c r="AG148" i="2"/>
  <c r="D148" i="2"/>
  <c r="AD147" i="3"/>
  <c r="AF143" i="2"/>
  <c r="AG123" i="2"/>
  <c r="AD123" i="3"/>
  <c r="D123" i="2"/>
  <c r="D170" i="2"/>
  <c r="AD167" i="3"/>
  <c r="AG170" i="2"/>
  <c r="AF142" i="2"/>
  <c r="AF149" i="2"/>
  <c r="AF128" i="2"/>
  <c r="AF169" i="2"/>
  <c r="AB193" i="2"/>
  <c r="Z112" i="3"/>
  <c r="D151" i="2"/>
  <c r="AD150" i="3"/>
  <c r="AG151" i="2"/>
  <c r="D153" i="2"/>
  <c r="AG153" i="2"/>
  <c r="AD152" i="3"/>
  <c r="AF150" i="2"/>
  <c r="AB204" i="2" l="1"/>
  <c r="Z190" i="3"/>
  <c r="AF186" i="2"/>
  <c r="AD151" i="3"/>
  <c r="D160" i="2"/>
  <c r="AD156" i="3"/>
  <c r="AG146" i="2"/>
  <c r="D182" i="2"/>
  <c r="AD175" i="3"/>
  <c r="AD132" i="3"/>
  <c r="D186" i="2"/>
  <c r="AD126" i="3"/>
  <c r="AG178" i="2"/>
  <c r="D178" i="2"/>
  <c r="BK177" i="2"/>
  <c r="AF177" i="2"/>
  <c r="BK179" i="2"/>
  <c r="AF179" i="2"/>
  <c r="BK173" i="2"/>
  <c r="AF173" i="2"/>
  <c r="AF174" i="2"/>
  <c r="AC172" i="3"/>
  <c r="BJ175" i="2" s="1"/>
  <c r="BK175" i="2" s="1"/>
  <c r="AG182" i="2"/>
  <c r="AD179" i="3"/>
  <c r="AG186" i="2"/>
  <c r="BI189" i="2"/>
  <c r="AE189" i="2" s="1"/>
  <c r="AC186" i="3" s="1"/>
  <c r="BJ187" i="2"/>
  <c r="AF185" i="2"/>
  <c r="D132" i="2"/>
  <c r="AG152" i="2"/>
  <c r="AG159" i="2"/>
  <c r="AG160" i="2"/>
  <c r="D152" i="2"/>
  <c r="AG132" i="2"/>
  <c r="D146" i="2"/>
  <c r="D126" i="2"/>
  <c r="AG126" i="2"/>
  <c r="D159" i="2"/>
  <c r="AD157" i="3"/>
  <c r="AD145" i="3"/>
  <c r="AB115" i="3"/>
  <c r="BI115" i="2" s="1"/>
  <c r="AE115" i="2" s="1"/>
  <c r="AC122" i="3"/>
  <c r="BJ122" i="2" s="1"/>
  <c r="BK122" i="2" s="1"/>
  <c r="Z189" i="3"/>
  <c r="BG112" i="2"/>
  <c r="AF166" i="2"/>
  <c r="AF165" i="2"/>
  <c r="AD149" i="3"/>
  <c r="AG150" i="2"/>
  <c r="D150" i="2"/>
  <c r="AD148" i="3"/>
  <c r="D149" i="2"/>
  <c r="AG149" i="2"/>
  <c r="AD142" i="3"/>
  <c r="AG143" i="2"/>
  <c r="D143" i="2"/>
  <c r="AD129" i="3"/>
  <c r="AG129" i="2"/>
  <c r="D129" i="2"/>
  <c r="AD166" i="3"/>
  <c r="D169" i="2"/>
  <c r="AG169" i="2"/>
  <c r="AD128" i="3"/>
  <c r="AG128" i="2"/>
  <c r="D128" i="2"/>
  <c r="D136" i="2"/>
  <c r="AD136" i="3"/>
  <c r="AG136" i="2"/>
  <c r="AF147" i="2"/>
  <c r="AG142" i="2"/>
  <c r="AD141" i="3"/>
  <c r="D142" i="2"/>
  <c r="AG168" i="2"/>
  <c r="AD165" i="3"/>
  <c r="D168" i="2"/>
  <c r="AF156" i="2"/>
  <c r="AF120" i="2"/>
  <c r="AF121" i="2"/>
  <c r="BG192" i="2" l="1"/>
  <c r="AC192" i="2" s="1"/>
  <c r="Z191" i="3"/>
  <c r="AD182" i="3"/>
  <c r="AD183" i="3"/>
  <c r="D173" i="2"/>
  <c r="AD176" i="3"/>
  <c r="D174" i="2"/>
  <c r="AD170" i="3"/>
  <c r="AD174" i="3"/>
  <c r="AG177" i="2"/>
  <c r="D177" i="2"/>
  <c r="AG173" i="2"/>
  <c r="AG185" i="2"/>
  <c r="D185" i="2"/>
  <c r="AG174" i="2"/>
  <c r="AD171" i="3"/>
  <c r="D179" i="2"/>
  <c r="AG179" i="2"/>
  <c r="AF175" i="2"/>
  <c r="BK187" i="2"/>
  <c r="AF187" i="2"/>
  <c r="BH191" i="2"/>
  <c r="AD191" i="2" s="1"/>
  <c r="AB188" i="3" s="1"/>
  <c r="BJ188" i="2"/>
  <c r="Z197" i="3"/>
  <c r="AC115" i="3"/>
  <c r="BJ115" i="2" s="1"/>
  <c r="BK115" i="2" s="1"/>
  <c r="AD121" i="3"/>
  <c r="AG121" i="2"/>
  <c r="D121" i="2"/>
  <c r="AD120" i="3"/>
  <c r="AG120" i="2"/>
  <c r="D120" i="2"/>
  <c r="AD162" i="3"/>
  <c r="D165" i="2"/>
  <c r="AG165" i="2"/>
  <c r="AF122" i="2"/>
  <c r="AD153" i="3"/>
  <c r="D156" i="2"/>
  <c r="AG156" i="2"/>
  <c r="D166" i="2"/>
  <c r="AD163" i="3"/>
  <c r="AG166" i="2"/>
  <c r="BG193" i="2"/>
  <c r="BG204" i="2" s="1"/>
  <c r="AC112" i="2"/>
  <c r="AD146" i="3"/>
  <c r="D147" i="2"/>
  <c r="AG147" i="2"/>
  <c r="D175" i="2"/>
  <c r="AD184" i="3" l="1"/>
  <c r="AD172" i="3"/>
  <c r="AG175" i="2"/>
  <c r="BI190" i="2"/>
  <c r="AE190" i="2" s="1"/>
  <c r="AC187" i="3" s="1"/>
  <c r="D187" i="2"/>
  <c r="AG187" i="2"/>
  <c r="BK188" i="2"/>
  <c r="AF188" i="2"/>
  <c r="AD122" i="3"/>
  <c r="AG122" i="2"/>
  <c r="D122" i="2"/>
  <c r="AC193" i="2"/>
  <c r="AA112" i="3"/>
  <c r="AF115" i="2"/>
  <c r="AC204" i="2" l="1"/>
  <c r="AA190" i="3"/>
  <c r="AD185" i="3"/>
  <c r="D115" i="2"/>
  <c r="D188" i="2"/>
  <c r="AG188" i="2"/>
  <c r="BJ189" i="2"/>
  <c r="AD115" i="3"/>
  <c r="AG115" i="2"/>
  <c r="BH112" i="2"/>
  <c r="AA189" i="3"/>
  <c r="BH192" i="2" l="1"/>
  <c r="AD192" i="2" s="1"/>
  <c r="AA191" i="3"/>
  <c r="BK189" i="2"/>
  <c r="AF189" i="2"/>
  <c r="BI191" i="2"/>
  <c r="AE191" i="2" s="1"/>
  <c r="AC188" i="3" s="1"/>
  <c r="AA197" i="3"/>
  <c r="BH193" i="2"/>
  <c r="BH204" i="2" s="1"/>
  <c r="AD112" i="2"/>
  <c r="AD186" i="3" l="1"/>
  <c r="BJ190" i="2"/>
  <c r="AG189" i="2"/>
  <c r="D189" i="2"/>
  <c r="AD193" i="2"/>
  <c r="AB112" i="3"/>
  <c r="AD204" i="2" l="1"/>
  <c r="AB190" i="3"/>
  <c r="BK190" i="2"/>
  <c r="AF190" i="2"/>
  <c r="BI112" i="2"/>
  <c r="AB189" i="3"/>
  <c r="AD187" i="3" l="1"/>
  <c r="BI192" i="2"/>
  <c r="AE192" i="2" s="1"/>
  <c r="AB191" i="3"/>
  <c r="BJ191" i="2"/>
  <c r="D190" i="2"/>
  <c r="AG190" i="2"/>
  <c r="AB197" i="3"/>
  <c r="AE112" i="2"/>
  <c r="BI193" i="2" l="1"/>
  <c r="BI204" i="2" s="1"/>
  <c r="BK191" i="2"/>
  <c r="AF191" i="2"/>
  <c r="AE193" i="2"/>
  <c r="AC112" i="3"/>
  <c r="AE204" i="2" l="1"/>
  <c r="AC190" i="3"/>
  <c r="AD188" i="3"/>
  <c r="AG191" i="2"/>
  <c r="D191" i="2"/>
  <c r="BJ112" i="2"/>
  <c r="AC189" i="3"/>
  <c r="BJ192" i="2" l="1"/>
  <c r="AF192" i="2" s="1"/>
  <c r="AC191" i="3"/>
  <c r="AC197" i="3"/>
  <c r="BJ193" i="2"/>
  <c r="BJ204" i="2" s="1"/>
  <c r="BK112" i="2"/>
  <c r="AF112" i="2"/>
  <c r="BK192" i="2" l="1"/>
  <c r="BK193" i="2"/>
  <c r="BK204" i="2" s="1"/>
  <c r="AG192" i="2"/>
  <c r="D192" i="2"/>
  <c r="AF193" i="2"/>
  <c r="AD112" i="3"/>
  <c r="AD189" i="3" s="1"/>
  <c r="D112" i="2"/>
  <c r="AG112" i="2"/>
  <c r="BJ207" i="2"/>
  <c r="AF204" i="2" l="1"/>
  <c r="AD190" i="3"/>
  <c r="AD191" i="3" s="1"/>
  <c r="AG193" i="2"/>
  <c r="AG204" i="2" s="1"/>
  <c r="D193" i="2"/>
  <c r="D204" i="2" s="1"/>
  <c r="AD197" i="3"/>
  <c r="L61" i="2"/>
  <c r="L77" i="2"/>
  <c r="L78" i="2"/>
  <c r="L60" i="2"/>
  <c r="L57" i="2"/>
  <c r="L59" i="2"/>
  <c r="L53" i="2"/>
  <c r="L56" i="2"/>
  <c r="L54" i="2"/>
  <c r="L68" i="2"/>
  <c r="L51" i="2"/>
  <c r="L67" i="2"/>
  <c r="L55" i="2"/>
  <c r="L73" i="2"/>
  <c r="L71" i="2"/>
  <c r="L58" i="2"/>
  <c r="L66" i="2"/>
  <c r="L52" i="2"/>
  <c r="L64" i="2"/>
  <c r="L74" i="2"/>
  <c r="L70" i="2"/>
  <c r="L63" i="2"/>
  <c r="L69" i="2"/>
  <c r="L65" i="2"/>
  <c r="L62" i="2"/>
  <c r="L76" i="2"/>
  <c r="L75" i="2"/>
  <c r="L72" i="2"/>
  <c r="L50" i="2"/>
  <c r="L201" i="2" l="1"/>
  <c r="J63" i="3"/>
  <c r="J52" i="3"/>
  <c r="J71" i="3"/>
  <c r="J72" i="3"/>
  <c r="J70" i="3"/>
  <c r="J66" i="3"/>
  <c r="L80" i="2"/>
  <c r="L202" i="2" s="1"/>
  <c r="J50" i="3"/>
  <c r="AQ50" i="2" s="1"/>
  <c r="J75" i="3"/>
  <c r="J76" i="3"/>
  <c r="J62" i="3"/>
  <c r="J74" i="3"/>
  <c r="J69" i="3"/>
  <c r="J64" i="3"/>
  <c r="J65" i="3"/>
  <c r="J58" i="3"/>
  <c r="J51" i="3"/>
  <c r="J55" i="3"/>
  <c r="J56" i="3"/>
  <c r="J73" i="3"/>
  <c r="J67" i="3"/>
  <c r="J54" i="3"/>
  <c r="J78" i="3"/>
  <c r="J59" i="3"/>
  <c r="J57" i="3"/>
  <c r="J77" i="3"/>
  <c r="J68" i="3"/>
  <c r="J53" i="3"/>
  <c r="J60" i="3"/>
  <c r="J61" i="3"/>
  <c r="L205" i="2" l="1"/>
  <c r="AQ53" i="2"/>
  <c r="M53" i="2" s="1"/>
  <c r="K53" i="3" s="1"/>
  <c r="AQ59" i="2"/>
  <c r="M59" i="2" s="1"/>
  <c r="K59" i="3" s="1"/>
  <c r="AQ73" i="2"/>
  <c r="M73" i="2" s="1"/>
  <c r="K73" i="3" s="1"/>
  <c r="AQ58" i="2"/>
  <c r="M58" i="2" s="1"/>
  <c r="K58" i="3" s="1"/>
  <c r="AQ74" i="2"/>
  <c r="M74" i="2" s="1"/>
  <c r="K74" i="3" s="1"/>
  <c r="AQ72" i="2"/>
  <c r="M72" i="2" s="1"/>
  <c r="K72" i="3" s="1"/>
  <c r="AQ68" i="2"/>
  <c r="M68" i="2" s="1"/>
  <c r="K68" i="3" s="1"/>
  <c r="AQ78" i="2"/>
  <c r="M78" i="2" s="1"/>
  <c r="K78" i="3" s="1"/>
  <c r="AQ56" i="2"/>
  <c r="M56" i="2" s="1"/>
  <c r="K56" i="3" s="1"/>
  <c r="AQ65" i="2"/>
  <c r="M65" i="2" s="1"/>
  <c r="K65" i="3" s="1"/>
  <c r="AQ62" i="2"/>
  <c r="M62" i="2" s="1"/>
  <c r="K62" i="3" s="1"/>
  <c r="AQ71" i="2"/>
  <c r="M71" i="2" s="1"/>
  <c r="K71" i="3" s="1"/>
  <c r="AQ61" i="2"/>
  <c r="M61" i="2" s="1"/>
  <c r="K61" i="3" s="1"/>
  <c r="AQ77" i="2"/>
  <c r="M77" i="2" s="1"/>
  <c r="K77" i="3" s="1"/>
  <c r="AQ54" i="2"/>
  <c r="M54" i="2" s="1"/>
  <c r="K54" i="3" s="1"/>
  <c r="AQ55" i="2"/>
  <c r="M55" i="2" s="1"/>
  <c r="K55" i="3" s="1"/>
  <c r="AQ64" i="2"/>
  <c r="M64" i="2" s="1"/>
  <c r="K64" i="3" s="1"/>
  <c r="AQ76" i="2"/>
  <c r="M76" i="2" s="1"/>
  <c r="K76" i="3" s="1"/>
  <c r="AQ66" i="2"/>
  <c r="M66" i="2" s="1"/>
  <c r="K66" i="3" s="1"/>
  <c r="AQ52" i="2"/>
  <c r="M52" i="2" s="1"/>
  <c r="K52" i="3" s="1"/>
  <c r="AQ60" i="2"/>
  <c r="M60" i="2" s="1"/>
  <c r="K60" i="3" s="1"/>
  <c r="AQ57" i="2"/>
  <c r="M57" i="2" s="1"/>
  <c r="K57" i="3" s="1"/>
  <c r="AQ67" i="2"/>
  <c r="M67" i="2" s="1"/>
  <c r="K67" i="3" s="1"/>
  <c r="AQ51" i="2"/>
  <c r="AQ69" i="2"/>
  <c r="M69" i="2" s="1"/>
  <c r="K69" i="3" s="1"/>
  <c r="AQ75" i="2"/>
  <c r="M75" i="2" s="1"/>
  <c r="K75" i="3" s="1"/>
  <c r="AQ70" i="2"/>
  <c r="M70" i="2" s="1"/>
  <c r="K70" i="3" s="1"/>
  <c r="AQ63" i="2"/>
  <c r="M63" i="2" s="1"/>
  <c r="K63" i="3" s="1"/>
  <c r="J80" i="3"/>
  <c r="J195" i="3" s="1"/>
  <c r="J198" i="3" s="1"/>
  <c r="L82" i="2"/>
  <c r="M51" i="2" l="1"/>
  <c r="AQ201" i="2"/>
  <c r="AR69" i="2"/>
  <c r="N69" i="2" s="1"/>
  <c r="L69" i="3" s="1"/>
  <c r="AR60" i="2"/>
  <c r="N60" i="2" s="1"/>
  <c r="L60" i="3" s="1"/>
  <c r="AR64" i="2"/>
  <c r="N64" i="2" s="1"/>
  <c r="L64" i="3" s="1"/>
  <c r="AR61" i="2"/>
  <c r="N61" i="2" s="1"/>
  <c r="L61" i="3" s="1"/>
  <c r="AR56" i="2"/>
  <c r="N56" i="2" s="1"/>
  <c r="L56" i="3" s="1"/>
  <c r="AR74" i="2"/>
  <c r="N74" i="2" s="1"/>
  <c r="L74" i="3" s="1"/>
  <c r="AR53" i="2"/>
  <c r="N53" i="2" s="1"/>
  <c r="L53" i="3" s="1"/>
  <c r="AR63" i="2"/>
  <c r="N63" i="2" s="1"/>
  <c r="L63" i="3" s="1"/>
  <c r="AR52" i="2"/>
  <c r="N52" i="2" s="1"/>
  <c r="L52" i="3" s="1"/>
  <c r="AR55" i="2"/>
  <c r="N55" i="2" s="1"/>
  <c r="L55" i="3" s="1"/>
  <c r="AR71" i="2"/>
  <c r="N71" i="2" s="1"/>
  <c r="L71" i="3" s="1"/>
  <c r="AR78" i="2"/>
  <c r="N78" i="2" s="1"/>
  <c r="L78" i="3" s="1"/>
  <c r="AR58" i="2"/>
  <c r="N58" i="2" s="1"/>
  <c r="L58" i="3" s="1"/>
  <c r="AR70" i="2"/>
  <c r="N70" i="2" s="1"/>
  <c r="L70" i="3" s="1"/>
  <c r="AR67" i="2"/>
  <c r="N67" i="2" s="1"/>
  <c r="L67" i="3" s="1"/>
  <c r="AR66" i="2"/>
  <c r="N66" i="2" s="1"/>
  <c r="L66" i="3" s="1"/>
  <c r="AR54" i="2"/>
  <c r="N54" i="2" s="1"/>
  <c r="L54" i="3" s="1"/>
  <c r="AR62" i="2"/>
  <c r="N62" i="2" s="1"/>
  <c r="L62" i="3" s="1"/>
  <c r="AR68" i="2"/>
  <c r="N68" i="2" s="1"/>
  <c r="L68" i="3" s="1"/>
  <c r="AR73" i="2"/>
  <c r="N73" i="2" s="1"/>
  <c r="L73" i="3" s="1"/>
  <c r="AR75" i="2"/>
  <c r="N75" i="2" s="1"/>
  <c r="L75" i="3" s="1"/>
  <c r="AR57" i="2"/>
  <c r="N57" i="2" s="1"/>
  <c r="L57" i="3" s="1"/>
  <c r="AR76" i="2"/>
  <c r="N76" i="2" s="1"/>
  <c r="L76" i="3" s="1"/>
  <c r="AR77" i="2"/>
  <c r="N77" i="2" s="1"/>
  <c r="L77" i="3" s="1"/>
  <c r="AR65" i="2"/>
  <c r="N65" i="2" s="1"/>
  <c r="L65" i="3" s="1"/>
  <c r="AR72" i="2"/>
  <c r="N72" i="2" s="1"/>
  <c r="L72" i="3" s="1"/>
  <c r="AR59" i="2"/>
  <c r="N59" i="2" s="1"/>
  <c r="L59" i="3" s="1"/>
  <c r="AQ80" i="2"/>
  <c r="AQ202" i="2" s="1"/>
  <c r="M50" i="2"/>
  <c r="AQ205" i="2" l="1"/>
  <c r="K51" i="3"/>
  <c r="AR51" i="2" s="1"/>
  <c r="M201" i="2"/>
  <c r="AS77" i="2"/>
  <c r="O77" i="2" s="1"/>
  <c r="M77" i="3" s="1"/>
  <c r="AS66" i="2"/>
  <c r="O66" i="2" s="1"/>
  <c r="M66" i="3" s="1"/>
  <c r="AS70" i="2"/>
  <c r="O70" i="2" s="1"/>
  <c r="M70" i="3" s="1"/>
  <c r="AS78" i="2"/>
  <c r="O78" i="2" s="1"/>
  <c r="M78" i="3" s="1"/>
  <c r="AS69" i="2"/>
  <c r="O69" i="2" s="1"/>
  <c r="M69" i="3" s="1"/>
  <c r="AS59" i="2"/>
  <c r="O59" i="2" s="1"/>
  <c r="M59" i="3" s="1"/>
  <c r="AS65" i="2"/>
  <c r="O65" i="2" s="1"/>
  <c r="M65" i="3" s="1"/>
  <c r="AS68" i="2"/>
  <c r="O68" i="2" s="1"/>
  <c r="M68" i="3" s="1"/>
  <c r="AS58" i="2"/>
  <c r="O58" i="2" s="1"/>
  <c r="M58" i="3" s="1"/>
  <c r="AS52" i="2"/>
  <c r="O52" i="2" s="1"/>
  <c r="M52" i="3" s="1"/>
  <c r="AS74" i="2"/>
  <c r="O74" i="2" s="1"/>
  <c r="M74" i="3" s="1"/>
  <c r="AS67" i="2"/>
  <c r="O67" i="2" s="1"/>
  <c r="M67" i="3" s="1"/>
  <c r="AS76" i="2"/>
  <c r="O76" i="2" s="1"/>
  <c r="M76" i="3" s="1"/>
  <c r="AS60" i="2"/>
  <c r="O60" i="2" s="1"/>
  <c r="M60" i="3" s="1"/>
  <c r="AS75" i="2"/>
  <c r="O75" i="2" s="1"/>
  <c r="M75" i="3" s="1"/>
  <c r="AS61" i="2"/>
  <c r="O61" i="2" s="1"/>
  <c r="M61" i="3" s="1"/>
  <c r="AS57" i="2"/>
  <c r="O57" i="2" s="1"/>
  <c r="M57" i="3" s="1"/>
  <c r="AS54" i="2"/>
  <c r="O54" i="2" s="1"/>
  <c r="M54" i="3" s="1"/>
  <c r="AS62" i="2"/>
  <c r="O62" i="2" s="1"/>
  <c r="M62" i="3" s="1"/>
  <c r="AS71" i="2"/>
  <c r="O71" i="2" s="1"/>
  <c r="M71" i="3" s="1"/>
  <c r="AS55" i="2"/>
  <c r="O55" i="2" s="1"/>
  <c r="M55" i="3" s="1"/>
  <c r="AS73" i="2"/>
  <c r="O73" i="2" s="1"/>
  <c r="M73" i="3" s="1"/>
  <c r="AS72" i="2"/>
  <c r="O72" i="2" s="1"/>
  <c r="M72" i="3" s="1"/>
  <c r="AS56" i="2"/>
  <c r="O56" i="2" s="1"/>
  <c r="M56" i="3" s="1"/>
  <c r="AS63" i="2"/>
  <c r="O63" i="2" s="1"/>
  <c r="M63" i="3" s="1"/>
  <c r="AS53" i="2"/>
  <c r="O53" i="2" s="1"/>
  <c r="M53" i="3" s="1"/>
  <c r="AS64" i="2"/>
  <c r="O64" i="2" s="1"/>
  <c r="M64" i="3" s="1"/>
  <c r="K50" i="3"/>
  <c r="AR50" i="2" s="1"/>
  <c r="M80" i="2"/>
  <c r="M202" i="2" s="1"/>
  <c r="M205" i="2" l="1"/>
  <c r="N51" i="2"/>
  <c r="AR201" i="2"/>
  <c r="AT56" i="2"/>
  <c r="P56" i="2" s="1"/>
  <c r="N56" i="3" s="1"/>
  <c r="AT61" i="2"/>
  <c r="P61" i="2" s="1"/>
  <c r="N61" i="3" s="1"/>
  <c r="AT64" i="2"/>
  <c r="P64" i="2" s="1"/>
  <c r="N64" i="3" s="1"/>
  <c r="AT72" i="2"/>
  <c r="P72" i="2" s="1"/>
  <c r="N72" i="3" s="1"/>
  <c r="AT62" i="2"/>
  <c r="P62" i="2" s="1"/>
  <c r="N62" i="3" s="1"/>
  <c r="AT75" i="2"/>
  <c r="P75" i="2" s="1"/>
  <c r="N75" i="3" s="1"/>
  <c r="AT68" i="2"/>
  <c r="P68" i="2" s="1"/>
  <c r="N68" i="3" s="1"/>
  <c r="AT78" i="2"/>
  <c r="P78" i="2" s="1"/>
  <c r="N78" i="3" s="1"/>
  <c r="AT73" i="2"/>
  <c r="P73" i="2" s="1"/>
  <c r="N73" i="3" s="1"/>
  <c r="AT60" i="2"/>
  <c r="P60" i="2" s="1"/>
  <c r="N60" i="3" s="1"/>
  <c r="AT74" i="2"/>
  <c r="P74" i="2" s="1"/>
  <c r="N74" i="3" s="1"/>
  <c r="AT65" i="2"/>
  <c r="P65" i="2" s="1"/>
  <c r="N65" i="3" s="1"/>
  <c r="AT70" i="2"/>
  <c r="P70" i="2" s="1"/>
  <c r="N70" i="3" s="1"/>
  <c r="AT53" i="2"/>
  <c r="P53" i="2" s="1"/>
  <c r="N53" i="3" s="1"/>
  <c r="AT54" i="2"/>
  <c r="P54" i="2" s="1"/>
  <c r="N54" i="3" s="1"/>
  <c r="AT63" i="2"/>
  <c r="P63" i="2" s="1"/>
  <c r="N63" i="3" s="1"/>
  <c r="AT55" i="2"/>
  <c r="P55" i="2" s="1"/>
  <c r="N55" i="3" s="1"/>
  <c r="AT57" i="2"/>
  <c r="P57" i="2" s="1"/>
  <c r="N57" i="3" s="1"/>
  <c r="AT76" i="2"/>
  <c r="P76" i="2" s="1"/>
  <c r="N76" i="3" s="1"/>
  <c r="AT52" i="2"/>
  <c r="P52" i="2" s="1"/>
  <c r="N52" i="3" s="1"/>
  <c r="AT59" i="2"/>
  <c r="P59" i="2" s="1"/>
  <c r="N59" i="3" s="1"/>
  <c r="AT66" i="2"/>
  <c r="P66" i="2" s="1"/>
  <c r="N66" i="3" s="1"/>
  <c r="AT71" i="2"/>
  <c r="P71" i="2" s="1"/>
  <c r="N71" i="3" s="1"/>
  <c r="AT67" i="2"/>
  <c r="P67" i="2" s="1"/>
  <c r="N67" i="3" s="1"/>
  <c r="AT58" i="2"/>
  <c r="P58" i="2" s="1"/>
  <c r="N58" i="3" s="1"/>
  <c r="AT69" i="2"/>
  <c r="P69" i="2" s="1"/>
  <c r="N69" i="3" s="1"/>
  <c r="AT77" i="2"/>
  <c r="P77" i="2" s="1"/>
  <c r="N77" i="3" s="1"/>
  <c r="K80" i="3"/>
  <c r="K195" i="3" s="1"/>
  <c r="K198" i="3" s="1"/>
  <c r="M82" i="2"/>
  <c r="L51" i="3" l="1"/>
  <c r="AS51" i="2" s="1"/>
  <c r="N201" i="2"/>
  <c r="AU52" i="2"/>
  <c r="Q52" i="2" s="1"/>
  <c r="AU65" i="2"/>
  <c r="Q65" i="2" s="1"/>
  <c r="AU77" i="2"/>
  <c r="Q77" i="2" s="1"/>
  <c r="AU71" i="2"/>
  <c r="Q71" i="2" s="1"/>
  <c r="AU76" i="2"/>
  <c r="Q76" i="2" s="1"/>
  <c r="AU54" i="2"/>
  <c r="Q54" i="2" s="1"/>
  <c r="AU74" i="2"/>
  <c r="Q74" i="2" s="1"/>
  <c r="AU68" i="2"/>
  <c r="Q68" i="2" s="1"/>
  <c r="AU72" i="2"/>
  <c r="Q72" i="2" s="1"/>
  <c r="AU69" i="2"/>
  <c r="Q69" i="2" s="1"/>
  <c r="AU53" i="2"/>
  <c r="Q53" i="2" s="1"/>
  <c r="AU64" i="2"/>
  <c r="Q64" i="2" s="1"/>
  <c r="AU66" i="2"/>
  <c r="Q66" i="2" s="1"/>
  <c r="AU57" i="2"/>
  <c r="Q57" i="2" s="1"/>
  <c r="AU60" i="2"/>
  <c r="Q60" i="2" s="1"/>
  <c r="AU58" i="2"/>
  <c r="Q58" i="2" s="1"/>
  <c r="AU59" i="2"/>
  <c r="Q59" i="2" s="1"/>
  <c r="AU55" i="2"/>
  <c r="Q55" i="2" s="1"/>
  <c r="AU70" i="2"/>
  <c r="Q70" i="2" s="1"/>
  <c r="AU73" i="2"/>
  <c r="Q73" i="2" s="1"/>
  <c r="AU75" i="2"/>
  <c r="Q75" i="2" s="1"/>
  <c r="AU61" i="2"/>
  <c r="Q61" i="2" s="1"/>
  <c r="AU67" i="2"/>
  <c r="Q67" i="2" s="1"/>
  <c r="AU63" i="2"/>
  <c r="Q63" i="2" s="1"/>
  <c r="AU78" i="2"/>
  <c r="Q78" i="2" s="1"/>
  <c r="AU62" i="2"/>
  <c r="Q62" i="2" s="1"/>
  <c r="AU56" i="2"/>
  <c r="Q56" i="2" s="1"/>
  <c r="AR80" i="2"/>
  <c r="AR202" i="2" s="1"/>
  <c r="AR205" i="2" s="1"/>
  <c r="N50" i="2"/>
  <c r="O51" i="2" l="1"/>
  <c r="AS201" i="2"/>
  <c r="C73" i="2"/>
  <c r="C67" i="2"/>
  <c r="O67" i="3"/>
  <c r="AV67" i="2" s="1"/>
  <c r="R67" i="2" s="1"/>
  <c r="P67" i="3" s="1"/>
  <c r="AW67" i="2" s="1"/>
  <c r="S67" i="2" s="1"/>
  <c r="C70" i="2"/>
  <c r="O70" i="3"/>
  <c r="AV70" i="2" s="1"/>
  <c r="R70" i="2" s="1"/>
  <c r="P70" i="3" s="1"/>
  <c r="AW70" i="2" s="1"/>
  <c r="S70" i="2" s="1"/>
  <c r="C60" i="2"/>
  <c r="O60" i="3"/>
  <c r="AV60" i="2" s="1"/>
  <c r="R60" i="2" s="1"/>
  <c r="P60" i="3" s="1"/>
  <c r="AW60" i="2" s="1"/>
  <c r="S60" i="2" s="1"/>
  <c r="O68" i="3"/>
  <c r="AV68" i="2" s="1"/>
  <c r="R68" i="2" s="1"/>
  <c r="C68" i="2"/>
  <c r="O71" i="3"/>
  <c r="AV71" i="2" s="1"/>
  <c r="R71" i="2" s="1"/>
  <c r="C71" i="2"/>
  <c r="O61" i="3"/>
  <c r="AV61" i="2" s="1"/>
  <c r="R61" i="2" s="1"/>
  <c r="C61" i="2"/>
  <c r="C55" i="2"/>
  <c r="O55" i="3"/>
  <c r="AV55" i="2" s="1"/>
  <c r="R55" i="2" s="1"/>
  <c r="P55" i="3" s="1"/>
  <c r="AW55" i="2" s="1"/>
  <c r="S55" i="2" s="1"/>
  <c r="C57" i="2"/>
  <c r="O57" i="3"/>
  <c r="AV57" i="2" s="1"/>
  <c r="R57" i="2" s="1"/>
  <c r="P57" i="3" s="1"/>
  <c r="AW57" i="2" s="1"/>
  <c r="S57" i="2" s="1"/>
  <c r="O53" i="3"/>
  <c r="AV53" i="2" s="1"/>
  <c r="R53" i="2" s="1"/>
  <c r="P53" i="3" s="1"/>
  <c r="AW53" i="2" s="1"/>
  <c r="S53" i="2" s="1"/>
  <c r="C53" i="2"/>
  <c r="O74" i="3"/>
  <c r="AV74" i="2" s="1"/>
  <c r="R74" i="2" s="1"/>
  <c r="C74" i="2"/>
  <c r="C77" i="2"/>
  <c r="O77" i="3"/>
  <c r="AV77" i="2" s="1"/>
  <c r="R77" i="2" s="1"/>
  <c r="P77" i="3" s="1"/>
  <c r="AW77" i="2" s="1"/>
  <c r="S77" i="2" s="1"/>
  <c r="O56" i="3"/>
  <c r="AV56" i="2" s="1"/>
  <c r="R56" i="2" s="1"/>
  <c r="C56" i="2"/>
  <c r="C75" i="2"/>
  <c r="O75" i="3"/>
  <c r="AV75" i="2" s="1"/>
  <c r="R75" i="2" s="1"/>
  <c r="P75" i="3" s="1"/>
  <c r="AW75" i="2" s="1"/>
  <c r="S75" i="2" s="1"/>
  <c r="O66" i="3"/>
  <c r="AV66" i="2" s="1"/>
  <c r="R66" i="2" s="1"/>
  <c r="C66" i="2"/>
  <c r="C69" i="2"/>
  <c r="O69" i="3"/>
  <c r="AV69" i="2" s="1"/>
  <c r="R69" i="2" s="1"/>
  <c r="P69" i="3" s="1"/>
  <c r="AW69" i="2" s="1"/>
  <c r="S69" i="2" s="1"/>
  <c r="C54" i="2"/>
  <c r="O54" i="3"/>
  <c r="AV54" i="2" s="1"/>
  <c r="R54" i="2" s="1"/>
  <c r="P54" i="3" s="1"/>
  <c r="AW54" i="2" s="1"/>
  <c r="S54" i="2" s="1"/>
  <c r="C65" i="2"/>
  <c r="O65" i="3"/>
  <c r="AV65" i="2" s="1"/>
  <c r="R65" i="2" s="1"/>
  <c r="O62" i="3"/>
  <c r="AV62" i="2" s="1"/>
  <c r="R62" i="2" s="1"/>
  <c r="C62" i="2"/>
  <c r="C78" i="2"/>
  <c r="O78" i="3"/>
  <c r="AV78" i="2" s="1"/>
  <c r="R78" i="2" s="1"/>
  <c r="P78" i="3" s="1"/>
  <c r="AW78" i="2" s="1"/>
  <c r="S78" i="2" s="1"/>
  <c r="O59" i="3"/>
  <c r="AV59" i="2" s="1"/>
  <c r="R59" i="2" s="1"/>
  <c r="C59" i="2"/>
  <c r="C63" i="2"/>
  <c r="O63" i="3"/>
  <c r="AV63" i="2" s="1"/>
  <c r="R63" i="2" s="1"/>
  <c r="P63" i="3" s="1"/>
  <c r="AW63" i="2" s="1"/>
  <c r="S63" i="2" s="1"/>
  <c r="C58" i="2"/>
  <c r="O58" i="3"/>
  <c r="AV58" i="2" s="1"/>
  <c r="R58" i="2" s="1"/>
  <c r="P58" i="3" s="1"/>
  <c r="AW58" i="2" s="1"/>
  <c r="S58" i="2" s="1"/>
  <c r="O64" i="3"/>
  <c r="AV64" i="2" s="1"/>
  <c r="R64" i="2" s="1"/>
  <c r="P64" i="3" s="1"/>
  <c r="AW64" i="2" s="1"/>
  <c r="S64" i="2" s="1"/>
  <c r="C64" i="2"/>
  <c r="C72" i="2"/>
  <c r="O72" i="3"/>
  <c r="AV72" i="2" s="1"/>
  <c r="R72" i="2" s="1"/>
  <c r="P72" i="3" s="1"/>
  <c r="AW72" i="2" s="1"/>
  <c r="S72" i="2" s="1"/>
  <c r="O76" i="3"/>
  <c r="AV76" i="2" s="1"/>
  <c r="R76" i="2" s="1"/>
  <c r="P76" i="3" s="1"/>
  <c r="AW76" i="2" s="1"/>
  <c r="S76" i="2" s="1"/>
  <c r="C76" i="2"/>
  <c r="C52" i="2"/>
  <c r="O52" i="3"/>
  <c r="AV52" i="2" s="1"/>
  <c r="R52" i="2" s="1"/>
  <c r="P52" i="3" s="1"/>
  <c r="AW52" i="2" s="1"/>
  <c r="S52" i="2" s="1"/>
  <c r="O73" i="3"/>
  <c r="AV73" i="2" s="1"/>
  <c r="R73" i="2" s="1"/>
  <c r="P73" i="3" s="1"/>
  <c r="AW73" i="2" s="1"/>
  <c r="S73" i="2" s="1"/>
  <c r="P65" i="3"/>
  <c r="AW65" i="2" s="1"/>
  <c r="S65" i="2" s="1"/>
  <c r="P62" i="3"/>
  <c r="AW62" i="2" s="1"/>
  <c r="S62" i="2" s="1"/>
  <c r="P61" i="3"/>
  <c r="AW61" i="2" s="1"/>
  <c r="S61" i="2" s="1"/>
  <c r="P66" i="3"/>
  <c r="AW66" i="2" s="1"/>
  <c r="S66" i="2" s="1"/>
  <c r="P71" i="3"/>
  <c r="AW71" i="2" s="1"/>
  <c r="S71" i="2" s="1"/>
  <c r="P59" i="3"/>
  <c r="AW59" i="2" s="1"/>
  <c r="S59" i="2" s="1"/>
  <c r="P74" i="3"/>
  <c r="AW74" i="2" s="1"/>
  <c r="S74" i="2" s="1"/>
  <c r="P56" i="3"/>
  <c r="AW56" i="2" s="1"/>
  <c r="S56" i="2" s="1"/>
  <c r="P68" i="3"/>
  <c r="AW68" i="2" s="1"/>
  <c r="S68" i="2" s="1"/>
  <c r="N80" i="2"/>
  <c r="N202" i="2" s="1"/>
  <c r="N205" i="2" s="1"/>
  <c r="L50" i="3"/>
  <c r="AS50" i="2" s="1"/>
  <c r="M51" i="3" l="1"/>
  <c r="AT51" i="2" s="1"/>
  <c r="O201" i="2"/>
  <c r="Q76" i="3"/>
  <c r="AX76" i="2" s="1"/>
  <c r="T76" i="2" s="1"/>
  <c r="Q68" i="3"/>
  <c r="AX68" i="2" s="1"/>
  <c r="T68" i="2" s="1"/>
  <c r="Q53" i="3"/>
  <c r="AX53" i="2" s="1"/>
  <c r="T53" i="2" s="1"/>
  <c r="Q74" i="3"/>
  <c r="AX74" i="2" s="1"/>
  <c r="T74" i="2" s="1"/>
  <c r="Q67" i="3"/>
  <c r="AX67" i="2" s="1"/>
  <c r="T67" i="2" s="1"/>
  <c r="Q70" i="3"/>
  <c r="AX70" i="2" s="1"/>
  <c r="T70" i="2" s="1"/>
  <c r="Q69" i="3"/>
  <c r="AX69" i="2" s="1"/>
  <c r="T69" i="2" s="1"/>
  <c r="Q65" i="3"/>
  <c r="AX65" i="2" s="1"/>
  <c r="T65" i="2" s="1"/>
  <c r="Q55" i="3"/>
  <c r="AX55" i="2" s="1"/>
  <c r="T55" i="2" s="1"/>
  <c r="Q57" i="3"/>
  <c r="AX57" i="2" s="1"/>
  <c r="T57" i="2" s="1"/>
  <c r="Q64" i="3"/>
  <c r="AX64" i="2" s="1"/>
  <c r="T64" i="2" s="1"/>
  <c r="Q58" i="3"/>
  <c r="AX58" i="2" s="1"/>
  <c r="T58" i="2" s="1"/>
  <c r="Q61" i="3"/>
  <c r="AX61" i="2" s="1"/>
  <c r="T61" i="2" s="1"/>
  <c r="Q56" i="3"/>
  <c r="AX56" i="2" s="1"/>
  <c r="T56" i="2" s="1"/>
  <c r="Q77" i="3"/>
  <c r="AX77" i="2" s="1"/>
  <c r="T77" i="2" s="1"/>
  <c r="Q59" i="3"/>
  <c r="AX59" i="2" s="1"/>
  <c r="T59" i="2" s="1"/>
  <c r="Q52" i="3"/>
  <c r="AX52" i="2" s="1"/>
  <c r="T52" i="2" s="1"/>
  <c r="Q71" i="3"/>
  <c r="AX71" i="2" s="1"/>
  <c r="T71" i="2" s="1"/>
  <c r="Q62" i="3"/>
  <c r="AX62" i="2" s="1"/>
  <c r="T62" i="2" s="1"/>
  <c r="Q75" i="3"/>
  <c r="AX75" i="2" s="1"/>
  <c r="T75" i="2" s="1"/>
  <c r="Q60" i="3"/>
  <c r="AX60" i="2" s="1"/>
  <c r="T60" i="2" s="1"/>
  <c r="Q73" i="3"/>
  <c r="AX73" i="2" s="1"/>
  <c r="T73" i="2" s="1"/>
  <c r="Q54" i="3"/>
  <c r="AX54" i="2" s="1"/>
  <c r="T54" i="2" s="1"/>
  <c r="Q72" i="3"/>
  <c r="AX72" i="2" s="1"/>
  <c r="T72" i="2" s="1"/>
  <c r="Q63" i="3"/>
  <c r="AX63" i="2" s="1"/>
  <c r="T63" i="2" s="1"/>
  <c r="Q66" i="3"/>
  <c r="AX66" i="2" s="1"/>
  <c r="T66" i="2" s="1"/>
  <c r="Q78" i="3"/>
  <c r="AX78" i="2" s="1"/>
  <c r="T78" i="2" s="1"/>
  <c r="L80" i="3"/>
  <c r="L195" i="3" s="1"/>
  <c r="L198" i="3" s="1"/>
  <c r="N82" i="2"/>
  <c r="P51" i="2" l="1"/>
  <c r="AT201" i="2"/>
  <c r="R75" i="3"/>
  <c r="AY75" i="2" s="1"/>
  <c r="U75" i="2" s="1"/>
  <c r="R59" i="3"/>
  <c r="AY59" i="2" s="1"/>
  <c r="U59" i="2" s="1"/>
  <c r="R58" i="3"/>
  <c r="AY58" i="2" s="1"/>
  <c r="R76" i="3"/>
  <c r="AY76" i="2" s="1"/>
  <c r="U76" i="2" s="1"/>
  <c r="R78" i="3"/>
  <c r="AY78" i="2" s="1"/>
  <c r="U78" i="2" s="1"/>
  <c r="R54" i="3"/>
  <c r="AY54" i="2" s="1"/>
  <c r="U54" i="2" s="1"/>
  <c r="R62" i="3"/>
  <c r="AY62" i="2" s="1"/>
  <c r="U62" i="2" s="1"/>
  <c r="R77" i="3"/>
  <c r="AY77" i="2" s="1"/>
  <c r="U77" i="2" s="1"/>
  <c r="R64" i="3"/>
  <c r="AY64" i="2" s="1"/>
  <c r="R65" i="3"/>
  <c r="AY65" i="2" s="1"/>
  <c r="U65" i="2" s="1"/>
  <c r="R74" i="3"/>
  <c r="AY74" i="2" s="1"/>
  <c r="U74" i="2" s="1"/>
  <c r="R66" i="3"/>
  <c r="AY66" i="2" s="1"/>
  <c r="U66" i="2" s="1"/>
  <c r="R57" i="3"/>
  <c r="AY57" i="2" s="1"/>
  <c r="U57" i="2" s="1"/>
  <c r="R73" i="3"/>
  <c r="AY73" i="2" s="1"/>
  <c r="U73" i="2" s="1"/>
  <c r="R71" i="3"/>
  <c r="AY71" i="2" s="1"/>
  <c r="R56" i="3"/>
  <c r="AY56" i="2" s="1"/>
  <c r="U56" i="2" s="1"/>
  <c r="R69" i="3"/>
  <c r="AY69" i="2" s="1"/>
  <c r="U69" i="2" s="1"/>
  <c r="R53" i="3"/>
  <c r="AY53" i="2" s="1"/>
  <c r="U53" i="2" s="1"/>
  <c r="R63" i="3"/>
  <c r="AY63" i="2" s="1"/>
  <c r="U63" i="2" s="1"/>
  <c r="R60" i="3"/>
  <c r="AY60" i="2" s="1"/>
  <c r="U60" i="2" s="1"/>
  <c r="R52" i="3"/>
  <c r="AY52" i="2" s="1"/>
  <c r="U52" i="2" s="1"/>
  <c r="R61" i="3"/>
  <c r="AY61" i="2" s="1"/>
  <c r="U61" i="2" s="1"/>
  <c r="R55" i="3"/>
  <c r="AY55" i="2" s="1"/>
  <c r="U55" i="2" s="1"/>
  <c r="R70" i="3"/>
  <c r="AY70" i="2" s="1"/>
  <c r="U70" i="2" s="1"/>
  <c r="R68" i="3"/>
  <c r="AY68" i="2" s="1"/>
  <c r="U68" i="2" s="1"/>
  <c r="R72" i="3"/>
  <c r="AY72" i="2" s="1"/>
  <c r="U72" i="2" s="1"/>
  <c r="R67" i="3"/>
  <c r="AY67" i="2" s="1"/>
  <c r="U67" i="2" s="1"/>
  <c r="AS80" i="2"/>
  <c r="AS202" i="2" s="1"/>
  <c r="AS205" i="2" s="1"/>
  <c r="O50" i="2"/>
  <c r="N51" i="3" l="1"/>
  <c r="AU51" i="2" s="1"/>
  <c r="P201" i="2"/>
  <c r="S66" i="3"/>
  <c r="AZ66" i="2" s="1"/>
  <c r="V66" i="2" s="1"/>
  <c r="S76" i="3"/>
  <c r="AZ76" i="2" s="1"/>
  <c r="V76" i="2" s="1"/>
  <c r="S67" i="3"/>
  <c r="AZ67" i="2" s="1"/>
  <c r="V67" i="2" s="1"/>
  <c r="S61" i="3"/>
  <c r="AZ61" i="2" s="1"/>
  <c r="V61" i="2" s="1"/>
  <c r="S69" i="3"/>
  <c r="AZ69" i="2" s="1"/>
  <c r="V69" i="2" s="1"/>
  <c r="S56" i="3"/>
  <c r="AZ56" i="2" s="1"/>
  <c r="V56" i="2" s="1"/>
  <c r="S65" i="3"/>
  <c r="AZ65" i="2" s="1"/>
  <c r="V65" i="2" s="1"/>
  <c r="S59" i="3"/>
  <c r="AZ59" i="2" s="1"/>
  <c r="V59" i="2" s="1"/>
  <c r="S68" i="3"/>
  <c r="AZ68" i="2" s="1"/>
  <c r="V68" i="2" s="1"/>
  <c r="S60" i="3"/>
  <c r="AZ60" i="2" s="1"/>
  <c r="V60" i="2" s="1"/>
  <c r="S73" i="3"/>
  <c r="AZ73" i="2" s="1"/>
  <c r="V73" i="2" s="1"/>
  <c r="S77" i="3"/>
  <c r="AZ77" i="2" s="1"/>
  <c r="V77" i="2" s="1"/>
  <c r="S72" i="3"/>
  <c r="AZ72" i="2" s="1"/>
  <c r="S70" i="3"/>
  <c r="AZ70" i="2" s="1"/>
  <c r="V70" i="2" s="1"/>
  <c r="S63" i="3"/>
  <c r="AZ63" i="2" s="1"/>
  <c r="V63" i="2" s="1"/>
  <c r="S53" i="3"/>
  <c r="AZ53" i="2" s="1"/>
  <c r="V53" i="2" s="1"/>
  <c r="S74" i="3"/>
  <c r="AZ74" i="2" s="1"/>
  <c r="V74" i="2" s="1"/>
  <c r="S62" i="3"/>
  <c r="AZ62" i="2" s="1"/>
  <c r="V62" i="2" s="1"/>
  <c r="S78" i="3"/>
  <c r="AZ78" i="2" s="1"/>
  <c r="V78" i="2" s="1"/>
  <c r="S75" i="3"/>
  <c r="AZ75" i="2" s="1"/>
  <c r="S55" i="3"/>
  <c r="AZ55" i="2" s="1"/>
  <c r="V55" i="2" s="1"/>
  <c r="S52" i="3"/>
  <c r="AZ52" i="2" s="1"/>
  <c r="V52" i="2" s="1"/>
  <c r="S57" i="3"/>
  <c r="AZ57" i="2" s="1"/>
  <c r="V57" i="2" s="1"/>
  <c r="O80" i="2"/>
  <c r="O202" i="2" s="1"/>
  <c r="O205" i="2" s="1"/>
  <c r="M50" i="3"/>
  <c r="AT50" i="2" s="1"/>
  <c r="U71" i="2"/>
  <c r="U64" i="2"/>
  <c r="S54" i="3"/>
  <c r="AZ54" i="2" s="1"/>
  <c r="V54" i="2" s="1"/>
  <c r="U58" i="2"/>
  <c r="Q51" i="2" l="1"/>
  <c r="AU201" i="2"/>
  <c r="T59" i="3"/>
  <c r="BA59" i="2" s="1"/>
  <c r="W59" i="2" s="1"/>
  <c r="T66" i="3"/>
  <c r="BA66" i="2" s="1"/>
  <c r="W66" i="2" s="1"/>
  <c r="T63" i="3"/>
  <c r="BA63" i="2" s="1"/>
  <c r="W63" i="2" s="1"/>
  <c r="T73" i="3"/>
  <c r="BA73" i="2" s="1"/>
  <c r="W73" i="2" s="1"/>
  <c r="T65" i="3"/>
  <c r="BA65" i="2" s="1"/>
  <c r="W65" i="2" s="1"/>
  <c r="T60" i="3"/>
  <c r="BA60" i="2" s="1"/>
  <c r="W60" i="2" s="1"/>
  <c r="T70" i="3"/>
  <c r="BA70" i="2" s="1"/>
  <c r="W70" i="2" s="1"/>
  <c r="T56" i="3"/>
  <c r="BA56" i="2" s="1"/>
  <c r="W56" i="2" s="1"/>
  <c r="T67" i="3"/>
  <c r="BA67" i="2" s="1"/>
  <c r="W67" i="2" s="1"/>
  <c r="T68" i="3"/>
  <c r="BA68" i="2" s="1"/>
  <c r="W68" i="2" s="1"/>
  <c r="T69" i="3"/>
  <c r="BA69" i="2" s="1"/>
  <c r="T76" i="3"/>
  <c r="BA76" i="2" s="1"/>
  <c r="W76" i="2" s="1"/>
  <c r="T77" i="3"/>
  <c r="BA77" i="2" s="1"/>
  <c r="W77" i="2" s="1"/>
  <c r="T54" i="3"/>
  <c r="BA54" i="2" s="1"/>
  <c r="W54" i="2" s="1"/>
  <c r="T57" i="3"/>
  <c r="BA57" i="2" s="1"/>
  <c r="W57" i="2" s="1"/>
  <c r="T53" i="3"/>
  <c r="BA53" i="2" s="1"/>
  <c r="W53" i="2" s="1"/>
  <c r="S71" i="3"/>
  <c r="AZ71" i="2" s="1"/>
  <c r="V71" i="2" s="1"/>
  <c r="V75" i="2"/>
  <c r="V72" i="2"/>
  <c r="S64" i="3"/>
  <c r="AZ64" i="2" s="1"/>
  <c r="V64" i="2" s="1"/>
  <c r="M80" i="3"/>
  <c r="M195" i="3" s="1"/>
  <c r="M198" i="3" s="1"/>
  <c r="T74" i="3"/>
  <c r="BA74" i="2" s="1"/>
  <c r="S58" i="3"/>
  <c r="AZ58" i="2" s="1"/>
  <c r="V58" i="2" s="1"/>
  <c r="T55" i="3"/>
  <c r="BA55" i="2" s="1"/>
  <c r="T62" i="3"/>
  <c r="BA62" i="2" s="1"/>
  <c r="O82" i="2"/>
  <c r="T52" i="3"/>
  <c r="BA52" i="2" s="1"/>
  <c r="W52" i="2" s="1"/>
  <c r="T78" i="3"/>
  <c r="BA78" i="2" s="1"/>
  <c r="W78" i="2" s="1"/>
  <c r="T61" i="3"/>
  <c r="BA61" i="2" s="1"/>
  <c r="W61" i="2" s="1"/>
  <c r="Q201" i="2" l="1"/>
  <c r="O51" i="3"/>
  <c r="AV51" i="2" s="1"/>
  <c r="C51" i="2"/>
  <c r="C201" i="2" s="1"/>
  <c r="U77" i="3"/>
  <c r="BB77" i="2" s="1"/>
  <c r="X77" i="2" s="1"/>
  <c r="U67" i="3"/>
  <c r="BB67" i="2" s="1"/>
  <c r="X67" i="2" s="1"/>
  <c r="U66" i="3"/>
  <c r="BB66" i="2" s="1"/>
  <c r="X66" i="2" s="1"/>
  <c r="U76" i="3"/>
  <c r="BB76" i="2" s="1"/>
  <c r="X76" i="2" s="1"/>
  <c r="U56" i="3"/>
  <c r="BB56" i="2" s="1"/>
  <c r="X56" i="2" s="1"/>
  <c r="U65" i="3"/>
  <c r="BB65" i="2" s="1"/>
  <c r="X65" i="2" s="1"/>
  <c r="U59" i="3"/>
  <c r="BB59" i="2" s="1"/>
  <c r="X59" i="2" s="1"/>
  <c r="T58" i="3"/>
  <c r="BA58" i="2" s="1"/>
  <c r="W58" i="2" s="1"/>
  <c r="T64" i="3"/>
  <c r="BA64" i="2" s="1"/>
  <c r="W64" i="2" s="1"/>
  <c r="U70" i="3"/>
  <c r="BB70" i="2" s="1"/>
  <c r="X70" i="2" s="1"/>
  <c r="U73" i="3"/>
  <c r="BB73" i="2" s="1"/>
  <c r="X73" i="2" s="1"/>
  <c r="U54" i="3"/>
  <c r="BB54" i="2" s="1"/>
  <c r="X54" i="2" s="1"/>
  <c r="U68" i="3"/>
  <c r="BB68" i="2" s="1"/>
  <c r="X68" i="2" s="1"/>
  <c r="U63" i="3"/>
  <c r="BB63" i="2" s="1"/>
  <c r="X63" i="2" s="1"/>
  <c r="U52" i="3"/>
  <c r="BB52" i="2" s="1"/>
  <c r="X52" i="2" s="1"/>
  <c r="U78" i="3"/>
  <c r="BB78" i="2" s="1"/>
  <c r="X78" i="2" s="1"/>
  <c r="T71" i="3"/>
  <c r="BA71" i="2" s="1"/>
  <c r="W71" i="2" s="1"/>
  <c r="W62" i="2"/>
  <c r="W74" i="2"/>
  <c r="T75" i="3"/>
  <c r="BA75" i="2" s="1"/>
  <c r="W75" i="2" s="1"/>
  <c r="W69" i="2"/>
  <c r="T72" i="3"/>
  <c r="BA72" i="2" s="1"/>
  <c r="W72" i="2" s="1"/>
  <c r="U57" i="3"/>
  <c r="BB57" i="2" s="1"/>
  <c r="X57" i="2" s="1"/>
  <c r="U60" i="3"/>
  <c r="BB60" i="2" s="1"/>
  <c r="X60" i="2" s="1"/>
  <c r="U61" i="3"/>
  <c r="BB61" i="2" s="1"/>
  <c r="X61" i="2" s="1"/>
  <c r="W55" i="2"/>
  <c r="AT80" i="2"/>
  <c r="AT202" i="2" s="1"/>
  <c r="AT205" i="2" s="1"/>
  <c r="P50" i="2"/>
  <c r="U53" i="3"/>
  <c r="BB53" i="2" s="1"/>
  <c r="R51" i="2" l="1"/>
  <c r="AV201" i="2"/>
  <c r="V54" i="3"/>
  <c r="BC54" i="2" s="1"/>
  <c r="Y54" i="2" s="1"/>
  <c r="U75" i="3"/>
  <c r="BB75" i="2" s="1"/>
  <c r="X75" i="2" s="1"/>
  <c r="V73" i="3"/>
  <c r="BC73" i="2" s="1"/>
  <c r="V65" i="3"/>
  <c r="BC65" i="2" s="1"/>
  <c r="Y65" i="2" s="1"/>
  <c r="V66" i="3"/>
  <c r="BC66" i="2" s="1"/>
  <c r="Y66" i="2" s="1"/>
  <c r="V70" i="3"/>
  <c r="BC70" i="2" s="1"/>
  <c r="Y70" i="2" s="1"/>
  <c r="V60" i="3"/>
  <c r="BC60" i="2" s="1"/>
  <c r="Y60" i="2" s="1"/>
  <c r="V68" i="3"/>
  <c r="BC68" i="2" s="1"/>
  <c r="Y68" i="2" s="1"/>
  <c r="V67" i="3"/>
  <c r="BC67" i="2" s="1"/>
  <c r="Y67" i="2" s="1"/>
  <c r="V52" i="3"/>
  <c r="BC52" i="2" s="1"/>
  <c r="Y52" i="2" s="1"/>
  <c r="V77" i="3"/>
  <c r="BC77" i="2" s="1"/>
  <c r="Y77" i="2" s="1"/>
  <c r="U69" i="3"/>
  <c r="BB69" i="2" s="1"/>
  <c r="X69" i="2" s="1"/>
  <c r="U55" i="3"/>
  <c r="BB55" i="2" s="1"/>
  <c r="X55" i="2" s="1"/>
  <c r="V61" i="3"/>
  <c r="BC61" i="2" s="1"/>
  <c r="Y61" i="2" s="1"/>
  <c r="V57" i="3"/>
  <c r="BC57" i="2" s="1"/>
  <c r="U72" i="3"/>
  <c r="BB72" i="2" s="1"/>
  <c r="X72" i="2" s="1"/>
  <c r="U74" i="3"/>
  <c r="BB74" i="2" s="1"/>
  <c r="X74" i="2" s="1"/>
  <c r="X53" i="2"/>
  <c r="P80" i="2"/>
  <c r="P202" i="2" s="1"/>
  <c r="P205" i="2" s="1"/>
  <c r="N50" i="3"/>
  <c r="AU50" i="2" s="1"/>
  <c r="U62" i="3"/>
  <c r="BB62" i="2" s="1"/>
  <c r="X62" i="2" s="1"/>
  <c r="U71" i="3"/>
  <c r="BB71" i="2" s="1"/>
  <c r="X71" i="2" s="1"/>
  <c r="V78" i="3"/>
  <c r="BC78" i="2" s="1"/>
  <c r="Y78" i="2" s="1"/>
  <c r="V63" i="3"/>
  <c r="BC63" i="2" s="1"/>
  <c r="Y63" i="2" s="1"/>
  <c r="U64" i="3"/>
  <c r="BB64" i="2" s="1"/>
  <c r="X64" i="2" s="1"/>
  <c r="U58" i="3"/>
  <c r="BB58" i="2" s="1"/>
  <c r="X58" i="2" s="1"/>
  <c r="V59" i="3"/>
  <c r="BC59" i="2" s="1"/>
  <c r="Y59" i="2" s="1"/>
  <c r="V56" i="3"/>
  <c r="BC56" i="2" s="1"/>
  <c r="Y56" i="2" s="1"/>
  <c r="V76" i="3"/>
  <c r="BC76" i="2" s="1"/>
  <c r="Y76" i="2" s="1"/>
  <c r="P51" i="3" l="1"/>
  <c r="AW51" i="2" s="1"/>
  <c r="R201" i="2"/>
  <c r="V62" i="3"/>
  <c r="BC62" i="2" s="1"/>
  <c r="Y62" i="2" s="1"/>
  <c r="W68" i="3"/>
  <c r="BD68" i="2" s="1"/>
  <c r="Z68" i="2" s="1"/>
  <c r="W65" i="3"/>
  <c r="BD65" i="2" s="1"/>
  <c r="Z65" i="2" s="1"/>
  <c r="W60" i="3"/>
  <c r="BD60" i="2" s="1"/>
  <c r="Z60" i="2" s="1"/>
  <c r="W70" i="3"/>
  <c r="BD70" i="2" s="1"/>
  <c r="Z70" i="2" s="1"/>
  <c r="V74" i="3"/>
  <c r="BC74" i="2" s="1"/>
  <c r="Y74" i="2" s="1"/>
  <c r="W61" i="3"/>
  <c r="BD61" i="2" s="1"/>
  <c r="Z61" i="2" s="1"/>
  <c r="V75" i="3"/>
  <c r="BC75" i="2" s="1"/>
  <c r="Y75" i="2" s="1"/>
  <c r="W76" i="3"/>
  <c r="BD76" i="2" s="1"/>
  <c r="Z76" i="2" s="1"/>
  <c r="V71" i="3"/>
  <c r="BC71" i="2" s="1"/>
  <c r="Y71" i="2" s="1"/>
  <c r="V55" i="3"/>
  <c r="BC55" i="2" s="1"/>
  <c r="Y55" i="2" s="1"/>
  <c r="W66" i="3"/>
  <c r="BD66" i="2" s="1"/>
  <c r="Z66" i="2" s="1"/>
  <c r="W56" i="3"/>
  <c r="BD56" i="2" s="1"/>
  <c r="Z56" i="2" s="1"/>
  <c r="W59" i="3"/>
  <c r="BD59" i="2" s="1"/>
  <c r="Z59" i="2" s="1"/>
  <c r="V58" i="3"/>
  <c r="BC58" i="2" s="1"/>
  <c r="Y58" i="2" s="1"/>
  <c r="V53" i="3"/>
  <c r="BC53" i="2" s="1"/>
  <c r="Y53" i="2" s="1"/>
  <c r="V69" i="3"/>
  <c r="BC69" i="2" s="1"/>
  <c r="Y69" i="2" s="1"/>
  <c r="W77" i="3"/>
  <c r="BD77" i="2" s="1"/>
  <c r="Z77" i="2" s="1"/>
  <c r="W52" i="3"/>
  <c r="BD52" i="2" s="1"/>
  <c r="Z52" i="2" s="1"/>
  <c r="W67" i="3"/>
  <c r="BD67" i="2" s="1"/>
  <c r="Z67" i="2" s="1"/>
  <c r="W54" i="3"/>
  <c r="BD54" i="2" s="1"/>
  <c r="Z54" i="2" s="1"/>
  <c r="V64" i="3"/>
  <c r="BC64" i="2" s="1"/>
  <c r="Y64" i="2" s="1"/>
  <c r="W78" i="3"/>
  <c r="BD78" i="2" s="1"/>
  <c r="Z78" i="2" s="1"/>
  <c r="N80" i="3"/>
  <c r="N195" i="3" s="1"/>
  <c r="N198" i="3" s="1"/>
  <c r="P82" i="2"/>
  <c r="Y57" i="2"/>
  <c r="Y73" i="2"/>
  <c r="W63" i="3"/>
  <c r="BD63" i="2" s="1"/>
  <c r="Z63" i="2" s="1"/>
  <c r="V72" i="3"/>
  <c r="BC72" i="2" s="1"/>
  <c r="Y72" i="2" s="1"/>
  <c r="S51" i="2" l="1"/>
  <c r="AW201" i="2"/>
  <c r="X67" i="3"/>
  <c r="BE67" i="2" s="1"/>
  <c r="AA67" i="2" s="1"/>
  <c r="X59" i="3"/>
  <c r="BE59" i="2" s="1"/>
  <c r="AA59" i="2" s="1"/>
  <c r="W64" i="3"/>
  <c r="BD64" i="2" s="1"/>
  <c r="Z64" i="2" s="1"/>
  <c r="W62" i="3"/>
  <c r="BD62" i="2" s="1"/>
  <c r="Z62" i="2" s="1"/>
  <c r="X54" i="3"/>
  <c r="BE54" i="2" s="1"/>
  <c r="AA54" i="2" s="1"/>
  <c r="W55" i="3"/>
  <c r="BD55" i="2" s="1"/>
  <c r="Z55" i="2" s="1"/>
  <c r="X63" i="3"/>
  <c r="BE63" i="2" s="1"/>
  <c r="AA63" i="2" s="1"/>
  <c r="W53" i="3"/>
  <c r="BD53" i="2" s="1"/>
  <c r="Z53" i="2" s="1"/>
  <c r="X56" i="3"/>
  <c r="BE56" i="2" s="1"/>
  <c r="AA56" i="2" s="1"/>
  <c r="X60" i="3"/>
  <c r="BE60" i="2" s="1"/>
  <c r="AA60" i="2" s="1"/>
  <c r="W72" i="3"/>
  <c r="BD72" i="2" s="1"/>
  <c r="Z72" i="2" s="1"/>
  <c r="AU80" i="2"/>
  <c r="AU202" i="2" s="1"/>
  <c r="AU205" i="2" s="1"/>
  <c r="Q50" i="2"/>
  <c r="W57" i="3"/>
  <c r="BD57" i="2" s="1"/>
  <c r="Z57" i="2" s="1"/>
  <c r="X78" i="3"/>
  <c r="BE78" i="2" s="1"/>
  <c r="AA78" i="2" s="1"/>
  <c r="X52" i="3"/>
  <c r="BE52" i="2" s="1"/>
  <c r="AA52" i="2" s="1"/>
  <c r="W69" i="3"/>
  <c r="BD69" i="2" s="1"/>
  <c r="Z69" i="2" s="1"/>
  <c r="W58" i="3"/>
  <c r="BD58" i="2" s="1"/>
  <c r="Z58" i="2" s="1"/>
  <c r="X61" i="3"/>
  <c r="BE61" i="2" s="1"/>
  <c r="AA61" i="2" s="1"/>
  <c r="W74" i="3"/>
  <c r="BD74" i="2" s="1"/>
  <c r="Z74" i="2" s="1"/>
  <c r="X70" i="3"/>
  <c r="BE70" i="2" s="1"/>
  <c r="AA70" i="2" s="1"/>
  <c r="X68" i="3"/>
  <c r="BE68" i="2" s="1"/>
  <c r="AA68" i="2" s="1"/>
  <c r="W73" i="3"/>
  <c r="BD73" i="2" s="1"/>
  <c r="Z73" i="2" s="1"/>
  <c r="X77" i="3"/>
  <c r="BE77" i="2" s="1"/>
  <c r="AA77" i="2" s="1"/>
  <c r="X66" i="3"/>
  <c r="BE66" i="2" s="1"/>
  <c r="AA66" i="2" s="1"/>
  <c r="W71" i="3"/>
  <c r="BD71" i="2" s="1"/>
  <c r="Z71" i="2" s="1"/>
  <c r="X76" i="3"/>
  <c r="BE76" i="2" s="1"/>
  <c r="AA76" i="2" s="1"/>
  <c r="W75" i="3"/>
  <c r="BD75" i="2" s="1"/>
  <c r="Z75" i="2" s="1"/>
  <c r="X65" i="3"/>
  <c r="BE65" i="2" s="1"/>
  <c r="AA65" i="2" s="1"/>
  <c r="S201" i="2" l="1"/>
  <c r="Q51" i="3"/>
  <c r="AX51" i="2" s="1"/>
  <c r="Y77" i="3"/>
  <c r="BF77" i="2" s="1"/>
  <c r="AB77" i="2" s="1"/>
  <c r="X53" i="3"/>
  <c r="BE53" i="2" s="1"/>
  <c r="AA53" i="2" s="1"/>
  <c r="Y54" i="3"/>
  <c r="BF54" i="2" s="1"/>
  <c r="AB54" i="2" s="1"/>
  <c r="Y67" i="3"/>
  <c r="BF67" i="2" s="1"/>
  <c r="AB67" i="2" s="1"/>
  <c r="X69" i="3"/>
  <c r="BE69" i="2" s="1"/>
  <c r="AA69" i="2" s="1"/>
  <c r="X72" i="3"/>
  <c r="BE72" i="2" s="1"/>
  <c r="AA72" i="2" s="1"/>
  <c r="X62" i="3"/>
  <c r="BE62" i="2" s="1"/>
  <c r="AA62" i="2" s="1"/>
  <c r="X57" i="3"/>
  <c r="BE57" i="2" s="1"/>
  <c r="AA57" i="2" s="1"/>
  <c r="Y60" i="3"/>
  <c r="BF60" i="2" s="1"/>
  <c r="AB60" i="2" s="1"/>
  <c r="X64" i="3"/>
  <c r="BE64" i="2" s="1"/>
  <c r="AA64" i="2" s="1"/>
  <c r="X71" i="3"/>
  <c r="BE71" i="2" s="1"/>
  <c r="AA71" i="2" s="1"/>
  <c r="Y56" i="3"/>
  <c r="BF56" i="2" s="1"/>
  <c r="AB56" i="2" s="1"/>
  <c r="X55" i="3"/>
  <c r="BE55" i="2" s="1"/>
  <c r="AA55" i="2" s="1"/>
  <c r="Y59" i="3"/>
  <c r="BF59" i="2" s="1"/>
  <c r="AB59" i="2" s="1"/>
  <c r="X74" i="3"/>
  <c r="BE74" i="2" s="1"/>
  <c r="AA74" i="2" s="1"/>
  <c r="X58" i="3"/>
  <c r="BE58" i="2" s="1"/>
  <c r="AA58" i="2" s="1"/>
  <c r="Y52" i="3"/>
  <c r="BF52" i="2" s="1"/>
  <c r="AB52" i="2" s="1"/>
  <c r="Y65" i="3"/>
  <c r="BF65" i="2" s="1"/>
  <c r="AB65" i="2" s="1"/>
  <c r="X73" i="3"/>
  <c r="BE73" i="2" s="1"/>
  <c r="AA73" i="2" s="1"/>
  <c r="Y76" i="3"/>
  <c r="BF76" i="2" s="1"/>
  <c r="AB76" i="2" s="1"/>
  <c r="Y66" i="3"/>
  <c r="BF66" i="2" s="1"/>
  <c r="AB66" i="2" s="1"/>
  <c r="Y70" i="3"/>
  <c r="BF70" i="2" s="1"/>
  <c r="AB70" i="2" s="1"/>
  <c r="Y61" i="3"/>
  <c r="BF61" i="2" s="1"/>
  <c r="AB61" i="2" s="1"/>
  <c r="Y78" i="3"/>
  <c r="BF78" i="2" s="1"/>
  <c r="AB78" i="2" s="1"/>
  <c r="Y63" i="3"/>
  <c r="BF63" i="2" s="1"/>
  <c r="AB63" i="2" s="1"/>
  <c r="O50" i="3"/>
  <c r="Q80" i="2"/>
  <c r="Q202" i="2" s="1"/>
  <c r="Q205" i="2" s="1"/>
  <c r="C50" i="2"/>
  <c r="X75" i="3"/>
  <c r="BE75" i="2" s="1"/>
  <c r="AA75" i="2" s="1"/>
  <c r="Y68" i="3"/>
  <c r="BF68" i="2" s="1"/>
  <c r="AB68" i="2" s="1"/>
  <c r="T51" i="2" l="1"/>
  <c r="AX201" i="2"/>
  <c r="Z65" i="3"/>
  <c r="BG65" i="2" s="1"/>
  <c r="AC65" i="2" s="1"/>
  <c r="Y57" i="3"/>
  <c r="BF57" i="2" s="1"/>
  <c r="AB57" i="2" s="1"/>
  <c r="Z67" i="3"/>
  <c r="BG67" i="2" s="1"/>
  <c r="AC67" i="2" s="1"/>
  <c r="Z61" i="3"/>
  <c r="BG61" i="2" s="1"/>
  <c r="AC61" i="2" s="1"/>
  <c r="Y71" i="3"/>
  <c r="BF71" i="2" s="1"/>
  <c r="AB71" i="2" s="1"/>
  <c r="Y62" i="3"/>
  <c r="BF62" i="2" s="1"/>
  <c r="AB62" i="2" s="1"/>
  <c r="Z54" i="3"/>
  <c r="BG54" i="2" s="1"/>
  <c r="AC54" i="2" s="1"/>
  <c r="Y64" i="3"/>
  <c r="BF64" i="2" s="1"/>
  <c r="AB64" i="2" s="1"/>
  <c r="Y72" i="3"/>
  <c r="BF72" i="2" s="1"/>
  <c r="AB72" i="2" s="1"/>
  <c r="Y53" i="3"/>
  <c r="BF53" i="2" s="1"/>
  <c r="AB53" i="2" s="1"/>
  <c r="Z68" i="3"/>
  <c r="BG68" i="2" s="1"/>
  <c r="AC68" i="2" s="1"/>
  <c r="Z60" i="3"/>
  <c r="BG60" i="2" s="1"/>
  <c r="AC60" i="2" s="1"/>
  <c r="Y69" i="3"/>
  <c r="BF69" i="2" s="1"/>
  <c r="AB69" i="2" s="1"/>
  <c r="Z77" i="3"/>
  <c r="BG77" i="2" s="1"/>
  <c r="AC77" i="2" s="1"/>
  <c r="Q82" i="2"/>
  <c r="Y75" i="3"/>
  <c r="BF75" i="2" s="1"/>
  <c r="AB75" i="2" s="1"/>
  <c r="Z70" i="3"/>
  <c r="BG70" i="2" s="1"/>
  <c r="AC70" i="2" s="1"/>
  <c r="Y73" i="3"/>
  <c r="BF73" i="2" s="1"/>
  <c r="AB73" i="2" s="1"/>
  <c r="Z52" i="3"/>
  <c r="BG52" i="2" s="1"/>
  <c r="AC52" i="2" s="1"/>
  <c r="Y74" i="3"/>
  <c r="BF74" i="2" s="1"/>
  <c r="AB74" i="2" s="1"/>
  <c r="Y55" i="3"/>
  <c r="BF55" i="2" s="1"/>
  <c r="AB55" i="2" s="1"/>
  <c r="Z78" i="3"/>
  <c r="BG78" i="2" s="1"/>
  <c r="AC78" i="2" s="1"/>
  <c r="Z76" i="3"/>
  <c r="BG76" i="2" s="1"/>
  <c r="AC76" i="2" s="1"/>
  <c r="C80" i="2"/>
  <c r="C202" i="2" s="1"/>
  <c r="C205" i="2" s="1"/>
  <c r="O80" i="3"/>
  <c r="O195" i="3" s="1"/>
  <c r="O198" i="3" s="1"/>
  <c r="AV50" i="2"/>
  <c r="Z63" i="3"/>
  <c r="BG63" i="2" s="1"/>
  <c r="AC63" i="2" s="1"/>
  <c r="Z66" i="3"/>
  <c r="BG66" i="2" s="1"/>
  <c r="AC66" i="2" s="1"/>
  <c r="Y58" i="3"/>
  <c r="BF58" i="2" s="1"/>
  <c r="AB58" i="2" s="1"/>
  <c r="Z59" i="3"/>
  <c r="BG59" i="2" s="1"/>
  <c r="AC59" i="2" s="1"/>
  <c r="Z56" i="3"/>
  <c r="BG56" i="2" s="1"/>
  <c r="AC56" i="2" s="1"/>
  <c r="T201" i="2" l="1"/>
  <c r="R51" i="3"/>
  <c r="AY51" i="2" s="1"/>
  <c r="AA76" i="3"/>
  <c r="BH76" i="2" s="1"/>
  <c r="AD76" i="2" s="1"/>
  <c r="AA56" i="3"/>
  <c r="BH56" i="2" s="1"/>
  <c r="AD56" i="2" s="1"/>
  <c r="AA63" i="3"/>
  <c r="BH63" i="2" s="1"/>
  <c r="AD63" i="2" s="1"/>
  <c r="AA77" i="3"/>
  <c r="BH77" i="2" s="1"/>
  <c r="AD77" i="2" s="1"/>
  <c r="Z53" i="3"/>
  <c r="BG53" i="2" s="1"/>
  <c r="AC53" i="2" s="1"/>
  <c r="AA54" i="3"/>
  <c r="BH54" i="2" s="1"/>
  <c r="AD54" i="2" s="1"/>
  <c r="AA67" i="3"/>
  <c r="BH67" i="2" s="1"/>
  <c r="AD67" i="2" s="1"/>
  <c r="AA59" i="3"/>
  <c r="BH59" i="2" s="1"/>
  <c r="AD59" i="2" s="1"/>
  <c r="Z55" i="3"/>
  <c r="BG55" i="2" s="1"/>
  <c r="AC55" i="2" s="1"/>
  <c r="Z69" i="3"/>
  <c r="BG69" i="2" s="1"/>
  <c r="AC69" i="2" s="1"/>
  <c r="Z72" i="3"/>
  <c r="BG72" i="2" s="1"/>
  <c r="AC72" i="2" s="1"/>
  <c r="Z62" i="3"/>
  <c r="BG62" i="2" s="1"/>
  <c r="AC62" i="2" s="1"/>
  <c r="Z57" i="3"/>
  <c r="BG57" i="2" s="1"/>
  <c r="AC57" i="2" s="1"/>
  <c r="Z58" i="3"/>
  <c r="BG58" i="2" s="1"/>
  <c r="AC58" i="2" s="1"/>
  <c r="AA78" i="3"/>
  <c r="BH78" i="2" s="1"/>
  <c r="AD78" i="2" s="1"/>
  <c r="Z74" i="3"/>
  <c r="BG74" i="2" s="1"/>
  <c r="AC74" i="2" s="1"/>
  <c r="AA70" i="3"/>
  <c r="BH70" i="2" s="1"/>
  <c r="AD70" i="2" s="1"/>
  <c r="AA60" i="3"/>
  <c r="BH60" i="2" s="1"/>
  <c r="AD60" i="2" s="1"/>
  <c r="Z71" i="3"/>
  <c r="BG71" i="2" s="1"/>
  <c r="AC71" i="2" s="1"/>
  <c r="AA66" i="3"/>
  <c r="BH66" i="2" s="1"/>
  <c r="AD66" i="2" s="1"/>
  <c r="AA52" i="3"/>
  <c r="BH52" i="2" s="1"/>
  <c r="AD52" i="2" s="1"/>
  <c r="Z75" i="3"/>
  <c r="BG75" i="2" s="1"/>
  <c r="AC75" i="2" s="1"/>
  <c r="AA68" i="3"/>
  <c r="BH68" i="2" s="1"/>
  <c r="AD68" i="2" s="1"/>
  <c r="AA61" i="3"/>
  <c r="BH61" i="2" s="1"/>
  <c r="AD61" i="2" s="1"/>
  <c r="Z64" i="3"/>
  <c r="BG64" i="2" s="1"/>
  <c r="AC64" i="2" s="1"/>
  <c r="AV80" i="2"/>
  <c r="AV202" i="2" s="1"/>
  <c r="AV205" i="2" s="1"/>
  <c r="R50" i="2"/>
  <c r="AA65" i="3"/>
  <c r="BH65" i="2" s="1"/>
  <c r="AD65" i="2" s="1"/>
  <c r="Z73" i="3"/>
  <c r="BG73" i="2" s="1"/>
  <c r="AC73" i="2" s="1"/>
  <c r="U51" i="2" l="1"/>
  <c r="AY201" i="2"/>
  <c r="AB52" i="3"/>
  <c r="BI52" i="2" s="1"/>
  <c r="AE52" i="2" s="1"/>
  <c r="AA73" i="3"/>
  <c r="BH73" i="2" s="1"/>
  <c r="AD73" i="2" s="1"/>
  <c r="AA75" i="3"/>
  <c r="BH75" i="2" s="1"/>
  <c r="AD75" i="2" s="1"/>
  <c r="AB60" i="3"/>
  <c r="BI60" i="2" s="1"/>
  <c r="AE60" i="2" s="1"/>
  <c r="AA58" i="3"/>
  <c r="BH58" i="2" s="1"/>
  <c r="AD58" i="2" s="1"/>
  <c r="AA69" i="3"/>
  <c r="BH69" i="2" s="1"/>
  <c r="AD69" i="2" s="1"/>
  <c r="AB67" i="3"/>
  <c r="BI67" i="2" s="1"/>
  <c r="AE67" i="2" s="1"/>
  <c r="AB70" i="3"/>
  <c r="BI70" i="2" s="1"/>
  <c r="AE70" i="2" s="1"/>
  <c r="AA57" i="3"/>
  <c r="BH57" i="2" s="1"/>
  <c r="AD57" i="2" s="1"/>
  <c r="AA55" i="3"/>
  <c r="BH55" i="2" s="1"/>
  <c r="AD55" i="2" s="1"/>
  <c r="AB54" i="3"/>
  <c r="BI54" i="2" s="1"/>
  <c r="AE54" i="2" s="1"/>
  <c r="AB63" i="3"/>
  <c r="BI63" i="2" s="1"/>
  <c r="AE63" i="2" s="1"/>
  <c r="AB65" i="3"/>
  <c r="BI65" i="2" s="1"/>
  <c r="AE65" i="2" s="1"/>
  <c r="AA64" i="3"/>
  <c r="BH64" i="2" s="1"/>
  <c r="AD64" i="2" s="1"/>
  <c r="AB66" i="3"/>
  <c r="BI66" i="2" s="1"/>
  <c r="AE66" i="2" s="1"/>
  <c r="AA74" i="3"/>
  <c r="BH74" i="2" s="1"/>
  <c r="AD74" i="2" s="1"/>
  <c r="AA62" i="3"/>
  <c r="BH62" i="2" s="1"/>
  <c r="AD62" i="2" s="1"/>
  <c r="AA53" i="3"/>
  <c r="BH53" i="2" s="1"/>
  <c r="AD53" i="2" s="1"/>
  <c r="AB56" i="3"/>
  <c r="BI56" i="2" s="1"/>
  <c r="AE56" i="2" s="1"/>
  <c r="AB68" i="3"/>
  <c r="BI68" i="2" s="1"/>
  <c r="AE68" i="2" s="1"/>
  <c r="AA71" i="3"/>
  <c r="BH71" i="2" s="1"/>
  <c r="AD71" i="2" s="1"/>
  <c r="AB78" i="3"/>
  <c r="BI78" i="2" s="1"/>
  <c r="AE78" i="2" s="1"/>
  <c r="AA72" i="3"/>
  <c r="BH72" i="2" s="1"/>
  <c r="AD72" i="2" s="1"/>
  <c r="AB76" i="3"/>
  <c r="BI76" i="2" s="1"/>
  <c r="AE76" i="2" s="1"/>
  <c r="AB61" i="3"/>
  <c r="BI61" i="2" s="1"/>
  <c r="AE61" i="2" s="1"/>
  <c r="AB59" i="3"/>
  <c r="BI59" i="2" s="1"/>
  <c r="AE59" i="2" s="1"/>
  <c r="AB77" i="3"/>
  <c r="BI77" i="2" s="1"/>
  <c r="AE77" i="2" s="1"/>
  <c r="R80" i="2"/>
  <c r="R202" i="2" s="1"/>
  <c r="R205" i="2" s="1"/>
  <c r="P50" i="3"/>
  <c r="U201" i="2" l="1"/>
  <c r="S51" i="3"/>
  <c r="AZ51" i="2" s="1"/>
  <c r="AC78" i="3"/>
  <c r="BJ78" i="2" s="1"/>
  <c r="BK78" i="2" s="1"/>
  <c r="AC59" i="3"/>
  <c r="BJ59" i="2" s="1"/>
  <c r="BK59" i="2" s="1"/>
  <c r="AC65" i="3"/>
  <c r="BJ65" i="2" s="1"/>
  <c r="BK65" i="2" s="1"/>
  <c r="AB55" i="3"/>
  <c r="BI55" i="2" s="1"/>
  <c r="AE55" i="2" s="1"/>
  <c r="AC67" i="3"/>
  <c r="BJ67" i="2" s="1"/>
  <c r="BK67" i="2" s="1"/>
  <c r="AC56" i="3"/>
  <c r="BJ56" i="2" s="1"/>
  <c r="BK56" i="2" s="1"/>
  <c r="AC63" i="3"/>
  <c r="BJ63" i="2" s="1"/>
  <c r="BK63" i="2" s="1"/>
  <c r="AB69" i="3"/>
  <c r="BI69" i="2" s="1"/>
  <c r="AE69" i="2" s="1"/>
  <c r="AC61" i="3"/>
  <c r="BJ61" i="2" s="1"/>
  <c r="BK61" i="2" s="1"/>
  <c r="AB74" i="3"/>
  <c r="BI74" i="2" s="1"/>
  <c r="AE74" i="2" s="1"/>
  <c r="AB72" i="3"/>
  <c r="BI72" i="2" s="1"/>
  <c r="AE72" i="2" s="1"/>
  <c r="AB53" i="3"/>
  <c r="BI53" i="2" s="1"/>
  <c r="AE53" i="2" s="1"/>
  <c r="AC66" i="3"/>
  <c r="BJ66" i="2" s="1"/>
  <c r="BK66" i="2" s="1"/>
  <c r="AB58" i="3"/>
  <c r="BI58" i="2" s="1"/>
  <c r="AE58" i="2" s="1"/>
  <c r="AB73" i="3"/>
  <c r="BI73" i="2" s="1"/>
  <c r="AE73" i="2" s="1"/>
  <c r="AB64" i="3"/>
  <c r="BI64" i="2" s="1"/>
  <c r="AE64" i="2" s="1"/>
  <c r="AC70" i="3"/>
  <c r="BJ70" i="2" s="1"/>
  <c r="BK70" i="2" s="1"/>
  <c r="AC60" i="3"/>
  <c r="BJ60" i="2" s="1"/>
  <c r="BK60" i="2" s="1"/>
  <c r="AC52" i="3"/>
  <c r="BJ52" i="2" s="1"/>
  <c r="BK52" i="2" s="1"/>
  <c r="AC77" i="3"/>
  <c r="BJ77" i="2" s="1"/>
  <c r="BK77" i="2" s="1"/>
  <c r="P80" i="3"/>
  <c r="P195" i="3" s="1"/>
  <c r="P198" i="3" s="1"/>
  <c r="AW50" i="2"/>
  <c r="AB71" i="3"/>
  <c r="BI71" i="2" s="1"/>
  <c r="AE71" i="2" s="1"/>
  <c r="AC76" i="3"/>
  <c r="BJ76" i="2" s="1"/>
  <c r="BK76" i="2" s="1"/>
  <c r="AC68" i="3"/>
  <c r="BJ68" i="2" s="1"/>
  <c r="BK68" i="2" s="1"/>
  <c r="AB62" i="3"/>
  <c r="BI62" i="2" s="1"/>
  <c r="AE62" i="2" s="1"/>
  <c r="AC54" i="3"/>
  <c r="BJ54" i="2" s="1"/>
  <c r="BK54" i="2" s="1"/>
  <c r="AB57" i="3"/>
  <c r="BI57" i="2" s="1"/>
  <c r="AE57" i="2" s="1"/>
  <c r="AB75" i="3"/>
  <c r="BI75" i="2" s="1"/>
  <c r="AE75" i="2" s="1"/>
  <c r="V51" i="2" l="1"/>
  <c r="AZ201" i="2"/>
  <c r="AF63" i="2"/>
  <c r="AG63" i="2" s="1"/>
  <c r="AF54" i="2"/>
  <c r="AF68" i="2"/>
  <c r="AF52" i="2"/>
  <c r="AF76" i="2"/>
  <c r="AC58" i="3"/>
  <c r="BJ58" i="2" s="1"/>
  <c r="BK58" i="2" s="1"/>
  <c r="AC74" i="3"/>
  <c r="BJ74" i="2" s="1"/>
  <c r="BK74" i="2" s="1"/>
  <c r="AC64" i="3"/>
  <c r="BJ64" i="2" s="1"/>
  <c r="BK64" i="2" s="1"/>
  <c r="AC53" i="3"/>
  <c r="BJ53" i="2" s="1"/>
  <c r="BK53" i="2" s="1"/>
  <c r="AC69" i="3"/>
  <c r="BJ69" i="2" s="1"/>
  <c r="BK69" i="2" s="1"/>
  <c r="AC75" i="3"/>
  <c r="BJ75" i="2" s="1"/>
  <c r="BK75" i="2" s="1"/>
  <c r="AC72" i="3"/>
  <c r="BJ72" i="2" s="1"/>
  <c r="BK72" i="2" s="1"/>
  <c r="AC55" i="3"/>
  <c r="BJ55" i="2" s="1"/>
  <c r="BK55" i="2" s="1"/>
  <c r="AF70" i="2"/>
  <c r="AF66" i="2"/>
  <c r="AF61" i="2"/>
  <c r="AF67" i="2"/>
  <c r="AF65" i="2"/>
  <c r="AF59" i="2"/>
  <c r="AC57" i="3"/>
  <c r="BJ57" i="2" s="1"/>
  <c r="BK57" i="2" s="1"/>
  <c r="AC62" i="3"/>
  <c r="BJ62" i="2" s="1"/>
  <c r="BK62" i="2" s="1"/>
  <c r="AC73" i="3"/>
  <c r="BJ73" i="2" s="1"/>
  <c r="BK73" i="2" s="1"/>
  <c r="AW80" i="2"/>
  <c r="AW202" i="2" s="1"/>
  <c r="AW205" i="2" s="1"/>
  <c r="S50" i="2"/>
  <c r="AF77" i="2"/>
  <c r="AF60" i="2"/>
  <c r="AF56" i="2"/>
  <c r="AF78" i="2"/>
  <c r="AC71" i="3"/>
  <c r="BJ71" i="2" s="1"/>
  <c r="BK71" i="2" s="1"/>
  <c r="V201" i="2" l="1"/>
  <c r="T51" i="3"/>
  <c r="BA51" i="2" s="1"/>
  <c r="AD52" i="3"/>
  <c r="D63" i="2"/>
  <c r="AD68" i="3"/>
  <c r="D76" i="2"/>
  <c r="AD54" i="3"/>
  <c r="AD63" i="3"/>
  <c r="AG76" i="2"/>
  <c r="D54" i="2"/>
  <c r="AG54" i="2"/>
  <c r="AG68" i="2"/>
  <c r="D68" i="2"/>
  <c r="D52" i="2"/>
  <c r="AG52" i="2"/>
  <c r="AF75" i="2"/>
  <c r="AF73" i="2"/>
  <c r="AD76" i="3"/>
  <c r="AF57" i="2"/>
  <c r="AF74" i="2"/>
  <c r="Q50" i="3"/>
  <c r="S80" i="2"/>
  <c r="S202" i="2" s="1"/>
  <c r="S205" i="2" s="1"/>
  <c r="AD56" i="3"/>
  <c r="D56" i="2"/>
  <c r="AG56" i="2"/>
  <c r="AF62" i="2"/>
  <c r="AD59" i="3"/>
  <c r="AG59" i="2"/>
  <c r="D59" i="2"/>
  <c r="AD66" i="3"/>
  <c r="AG66" i="2"/>
  <c r="D66" i="2"/>
  <c r="AF55" i="2"/>
  <c r="AF53" i="2"/>
  <c r="AD60" i="3"/>
  <c r="AG60" i="2"/>
  <c r="D60" i="2"/>
  <c r="AD65" i="3"/>
  <c r="AG65" i="2"/>
  <c r="D65" i="2"/>
  <c r="AD70" i="3"/>
  <c r="AG70" i="2"/>
  <c r="D70" i="2"/>
  <c r="AF71" i="2"/>
  <c r="AD77" i="3"/>
  <c r="AG77" i="2"/>
  <c r="D77" i="2"/>
  <c r="AD67" i="3"/>
  <c r="D67" i="2"/>
  <c r="AG67" i="2"/>
  <c r="AF72" i="2"/>
  <c r="AF69" i="2"/>
  <c r="AF64" i="2"/>
  <c r="AF58" i="2"/>
  <c r="AD78" i="3"/>
  <c r="D78" i="2"/>
  <c r="AG78" i="2"/>
  <c r="AD61" i="3"/>
  <c r="AG61" i="2"/>
  <c r="D61" i="2"/>
  <c r="W51" i="2" l="1"/>
  <c r="BA201" i="2"/>
  <c r="AD73" i="3"/>
  <c r="D74" i="2"/>
  <c r="AD75" i="3"/>
  <c r="AD74" i="3"/>
  <c r="D73" i="2"/>
  <c r="AG74" i="2"/>
  <c r="AG75" i="2"/>
  <c r="AG73" i="2"/>
  <c r="D75" i="2"/>
  <c r="D57" i="2"/>
  <c r="AG57" i="2"/>
  <c r="AD57" i="3"/>
  <c r="AD58" i="3"/>
  <c r="AG58" i="2"/>
  <c r="D58" i="2"/>
  <c r="AD64" i="3"/>
  <c r="AG64" i="2"/>
  <c r="D64" i="2"/>
  <c r="AD62" i="3"/>
  <c r="D62" i="2"/>
  <c r="AG62" i="2"/>
  <c r="AD69" i="3"/>
  <c r="AG69" i="2"/>
  <c r="D69" i="2"/>
  <c r="AD71" i="3"/>
  <c r="AG71" i="2"/>
  <c r="D71" i="2"/>
  <c r="AD72" i="3"/>
  <c r="AG72" i="2"/>
  <c r="D72" i="2"/>
  <c r="AD53" i="3"/>
  <c r="AG53" i="2"/>
  <c r="D53" i="2"/>
  <c r="AD55" i="3"/>
  <c r="D55" i="2"/>
  <c r="AG55" i="2"/>
  <c r="Q80" i="3"/>
  <c r="Q195" i="3" s="1"/>
  <c r="Q198" i="3" s="1"/>
  <c r="AX50" i="2"/>
  <c r="W201" i="2" l="1"/>
  <c r="U51" i="3"/>
  <c r="BB51" i="2" s="1"/>
  <c r="AX80" i="2"/>
  <c r="AX202" i="2" s="1"/>
  <c r="AX205" i="2" s="1"/>
  <c r="T50" i="2"/>
  <c r="X51" i="2" l="1"/>
  <c r="BB201" i="2"/>
  <c r="T80" i="2"/>
  <c r="T202" i="2" s="1"/>
  <c r="T205" i="2" s="1"/>
  <c r="R50" i="3"/>
  <c r="X201" i="2" l="1"/>
  <c r="V51" i="3"/>
  <c r="BC51" i="2" s="1"/>
  <c r="R80" i="3"/>
  <c r="R195" i="3" s="1"/>
  <c r="R198" i="3" s="1"/>
  <c r="AY50" i="2"/>
  <c r="Y51" i="2" l="1"/>
  <c r="BC201" i="2"/>
  <c r="AY80" i="2"/>
  <c r="AY202" i="2" s="1"/>
  <c r="AY205" i="2" s="1"/>
  <c r="U50" i="2"/>
  <c r="Y201" i="2" l="1"/>
  <c r="W51" i="3"/>
  <c r="BD51" i="2" s="1"/>
  <c r="S50" i="3"/>
  <c r="U80" i="2"/>
  <c r="U202" i="2" s="1"/>
  <c r="U205" i="2" s="1"/>
  <c r="Z51" i="2" l="1"/>
  <c r="BD201" i="2"/>
  <c r="AZ50" i="2"/>
  <c r="S80" i="3"/>
  <c r="S195" i="3" s="1"/>
  <c r="S198" i="3" s="1"/>
  <c r="Z201" i="2" l="1"/>
  <c r="X51" i="3"/>
  <c r="BE51" i="2" s="1"/>
  <c r="AZ80" i="2"/>
  <c r="AZ202" i="2" s="1"/>
  <c r="AZ205" i="2" s="1"/>
  <c r="V50" i="2"/>
  <c r="AA51" i="2" l="1"/>
  <c r="BE201" i="2"/>
  <c r="V80" i="2"/>
  <c r="V202" i="2" s="1"/>
  <c r="V205" i="2" s="1"/>
  <c r="T50" i="3"/>
  <c r="AA201" i="2" l="1"/>
  <c r="Y51" i="3"/>
  <c r="BF51" i="2" s="1"/>
  <c r="T80" i="3"/>
  <c r="T195" i="3" s="1"/>
  <c r="T198" i="3" s="1"/>
  <c r="BA50" i="2"/>
  <c r="AB51" i="2" l="1"/>
  <c r="BF201" i="2"/>
  <c r="BA80" i="2"/>
  <c r="BA202" i="2" s="1"/>
  <c r="BA205" i="2" s="1"/>
  <c r="W50" i="2"/>
  <c r="AB201" i="2" l="1"/>
  <c r="Z51" i="3"/>
  <c r="BG51" i="2" s="1"/>
  <c r="W80" i="2"/>
  <c r="W202" i="2" s="1"/>
  <c r="W205" i="2" s="1"/>
  <c r="U50" i="3"/>
  <c r="AC51" i="2" l="1"/>
  <c r="BG201" i="2"/>
  <c r="BB50" i="2"/>
  <c r="U80" i="3"/>
  <c r="U195" i="3" s="1"/>
  <c r="U198" i="3" s="1"/>
  <c r="AC201" i="2" l="1"/>
  <c r="AA51" i="3"/>
  <c r="BH51" i="2" s="1"/>
  <c r="BB80" i="2"/>
  <c r="BB202" i="2" s="1"/>
  <c r="BB205" i="2" s="1"/>
  <c r="X50" i="2"/>
  <c r="AD51" i="2" l="1"/>
  <c r="BH201" i="2"/>
  <c r="V50" i="3"/>
  <c r="X80" i="2"/>
  <c r="X202" i="2" s="1"/>
  <c r="X205" i="2" s="1"/>
  <c r="AD201" i="2" l="1"/>
  <c r="AB51" i="3"/>
  <c r="BI51" i="2" s="1"/>
  <c r="BC50" i="2"/>
  <c r="V80" i="3"/>
  <c r="V195" i="3" s="1"/>
  <c r="V198" i="3" s="1"/>
  <c r="AE51" i="2" l="1"/>
  <c r="BI201" i="2"/>
  <c r="BC80" i="2"/>
  <c r="BC202" i="2" s="1"/>
  <c r="BC205" i="2" s="1"/>
  <c r="Y50" i="2"/>
  <c r="AE201" i="2" l="1"/>
  <c r="AC51" i="3"/>
  <c r="BJ51" i="2" s="1"/>
  <c r="AF51" i="2"/>
  <c r="Y80" i="2"/>
  <c r="Y202" i="2" s="1"/>
  <c r="Y205" i="2" s="1"/>
  <c r="W50" i="3"/>
  <c r="AF201" i="2" l="1"/>
  <c r="AD51" i="3"/>
  <c r="D51" i="2"/>
  <c r="D201" i="2" s="1"/>
  <c r="AG51" i="2"/>
  <c r="AG201" i="2" s="1"/>
  <c r="BK51" i="2"/>
  <c r="BK201" i="2" s="1"/>
  <c r="BJ201" i="2"/>
  <c r="W80" i="3"/>
  <c r="W195" i="3" s="1"/>
  <c r="W198" i="3" s="1"/>
  <c r="BD50" i="2"/>
  <c r="BD80" i="2" l="1"/>
  <c r="BD202" i="2" s="1"/>
  <c r="BD205" i="2" s="1"/>
  <c r="Z50" i="2"/>
  <c r="X50" i="3" l="1"/>
  <c r="Z80" i="2"/>
  <c r="Z202" i="2" s="1"/>
  <c r="Z205" i="2" s="1"/>
  <c r="X80" i="3" l="1"/>
  <c r="X195" i="3" s="1"/>
  <c r="X198" i="3" s="1"/>
  <c r="BE50" i="2"/>
  <c r="BE80" i="2" l="1"/>
  <c r="BE202" i="2" s="1"/>
  <c r="BE205" i="2" s="1"/>
  <c r="AA50" i="2"/>
  <c r="AA80" i="2" l="1"/>
  <c r="AA202" i="2" s="1"/>
  <c r="AA205" i="2" s="1"/>
  <c r="Y50" i="3"/>
  <c r="Y80" i="3" l="1"/>
  <c r="Y195" i="3" s="1"/>
  <c r="Y198" i="3" s="1"/>
  <c r="BF50" i="2"/>
  <c r="BF80" i="2" l="1"/>
  <c r="BF202" i="2" s="1"/>
  <c r="BF205" i="2" s="1"/>
  <c r="AB50" i="2"/>
  <c r="Z50" i="3" l="1"/>
  <c r="AB80" i="2"/>
  <c r="AB202" i="2" s="1"/>
  <c r="AB205" i="2" s="1"/>
  <c r="Z80" i="3" l="1"/>
  <c r="Z195" i="3" s="1"/>
  <c r="Z198" i="3" s="1"/>
  <c r="BG50" i="2"/>
  <c r="BG80" i="2" l="1"/>
  <c r="BG202" i="2" s="1"/>
  <c r="BG205" i="2" s="1"/>
  <c r="AC50" i="2"/>
  <c r="AC80" i="2" l="1"/>
  <c r="AC202" i="2" s="1"/>
  <c r="AC205" i="2" s="1"/>
  <c r="AA50" i="3"/>
  <c r="AA80" i="3" l="1"/>
  <c r="AA195" i="3" s="1"/>
  <c r="AA198" i="3" s="1"/>
  <c r="BH50" i="2"/>
  <c r="BH80" i="2" l="1"/>
  <c r="BH202" i="2" s="1"/>
  <c r="BH205" i="2" s="1"/>
  <c r="AD50" i="2"/>
  <c r="AB50" i="3" l="1"/>
  <c r="AD80" i="2"/>
  <c r="AD202" i="2" s="1"/>
  <c r="AD205" i="2" s="1"/>
  <c r="AB80" i="3" l="1"/>
  <c r="AB195" i="3" s="1"/>
  <c r="AB198" i="3" s="1"/>
  <c r="BI50" i="2"/>
  <c r="BI80" i="2" l="1"/>
  <c r="BI202" i="2" s="1"/>
  <c r="BI205" i="2" s="1"/>
  <c r="AE50" i="2"/>
  <c r="AC50" i="3" l="1"/>
  <c r="AE80" i="2"/>
  <c r="AE202" i="2" s="1"/>
  <c r="AE205" i="2" s="1"/>
  <c r="BJ50" i="2" l="1"/>
  <c r="AC80" i="3"/>
  <c r="AC195" i="3" s="1"/>
  <c r="AC198" i="3" s="1"/>
  <c r="BJ80" i="2" l="1"/>
  <c r="BJ202" i="2" s="1"/>
  <c r="BJ205" i="2" s="1"/>
  <c r="BK50" i="2"/>
  <c r="AF50" i="2"/>
  <c r="AF80" i="2" l="1"/>
  <c r="AF202" i="2" s="1"/>
  <c r="AF205" i="2" s="1"/>
  <c r="AD50" i="3"/>
  <c r="AD80" i="3" s="1"/>
  <c r="AD195" i="3" s="1"/>
  <c r="AD198" i="3" s="1"/>
  <c r="AG50" i="2"/>
  <c r="AG80" i="2" s="1"/>
  <c r="AG202" i="2" s="1"/>
  <c r="AG205" i="2" s="1"/>
  <c r="D50" i="2"/>
  <c r="BK80" i="2"/>
  <c r="BK202" i="2" s="1"/>
  <c r="BK205" i="2" s="1"/>
  <c r="D80" i="2" l="1"/>
  <c r="D202" i="2" s="1"/>
  <c r="D205" i="2" s="1"/>
</calcChain>
</file>

<file path=xl/sharedStrings.xml><?xml version="1.0" encoding="utf-8"?>
<sst xmlns="http://schemas.openxmlformats.org/spreadsheetml/2006/main" count="728" uniqueCount="229">
  <si>
    <t>Gross Plant Balance</t>
  </si>
  <si>
    <t>Additions</t>
  </si>
  <si>
    <t>Retirements</t>
  </si>
  <si>
    <t>Balance</t>
  </si>
  <si>
    <t>Actual</t>
  </si>
  <si>
    <t>Projected</t>
  </si>
  <si>
    <t>Total</t>
  </si>
  <si>
    <t>Division</t>
  </si>
  <si>
    <t>utility_account</t>
  </si>
  <si>
    <t>002 - Dallas Atmos Rate Division</t>
  </si>
  <si>
    <t>39000-Structures &amp; Improvements</t>
  </si>
  <si>
    <t>39009-Improv. to Leased Premises</t>
  </si>
  <si>
    <t>39100-Office Furniture &amp; Equipment</t>
  </si>
  <si>
    <t>39102-Remittance Processing Equipment</t>
  </si>
  <si>
    <t>39103-Office Furn. - Copiers &amp; Type</t>
  </si>
  <si>
    <t>39200-Transportation Equipment</t>
  </si>
  <si>
    <t>39300-Stores Equipment</t>
  </si>
  <si>
    <t>39400-Tools, Shop, &amp; Garage Equip.</t>
  </si>
  <si>
    <t>39700-Communication Equipment</t>
  </si>
  <si>
    <t>39800-Miscellaneous Equipment</t>
  </si>
  <si>
    <t>39900-Other Tangible Equipm</t>
  </si>
  <si>
    <t>39901-Oth Tang Prop - Servers - H/W</t>
  </si>
  <si>
    <t>39902-Oth Tang Prop - Servers - S/W</t>
  </si>
  <si>
    <t>39903-Oth Tang Prop - Network - H/W</t>
  </si>
  <si>
    <t>39904-Oth Tang Prop - CPU</t>
  </si>
  <si>
    <t>39905-Oth Tang Prop - MF Hardware</t>
  </si>
  <si>
    <t>39906-Oth Tang Prop - PC Hardware</t>
  </si>
  <si>
    <t>39907-Oth Tang Prop - PC Software</t>
  </si>
  <si>
    <t>39908-Oth Tang Prop - Appl Software</t>
  </si>
  <si>
    <t>39909-Oth Tang Prop - Mainframe S/W</t>
  </si>
  <si>
    <t>002 - Dallas Atmos Rate Division Total</t>
  </si>
  <si>
    <t>012 - Call Center Division</t>
  </si>
  <si>
    <t>39900-Other Tangible Property</t>
  </si>
  <si>
    <t>012 - Call Center Division Total</t>
  </si>
  <si>
    <t>091 - Brentwood Division</t>
  </si>
  <si>
    <t>30100-Organization</t>
  </si>
  <si>
    <t>30300-Misc. Intangible Plant</t>
  </si>
  <si>
    <t>37601-Mains - Steel</t>
  </si>
  <si>
    <t>39001-Structures - Frame</t>
  </si>
  <si>
    <t>39004-Air Conditioning Equipment</t>
  </si>
  <si>
    <t>39200-Trans Equip- Group</t>
  </si>
  <si>
    <t>39600-Power Operated Equipment</t>
  </si>
  <si>
    <t>091 - Brentwood Division Total</t>
  </si>
  <si>
    <t>30200-Franchises &amp; Consents</t>
  </si>
  <si>
    <t>36510-Land &amp; Land Rights</t>
  </si>
  <si>
    <t>36520-Rights-Of-Way</t>
  </si>
  <si>
    <t>36700-Mains - Cathodic Protection</t>
  </si>
  <si>
    <t>36701-Mains - Steel</t>
  </si>
  <si>
    <t>36900-Meas. &amp; Reg. Sta. Equipment</t>
  </si>
  <si>
    <t>37400-Land &amp; Land Rights</t>
  </si>
  <si>
    <t>37402-Land Rights</t>
  </si>
  <si>
    <t>37500-Structures &amp; Improvements</t>
  </si>
  <si>
    <t>37600-Mains - Cathodic Protection</t>
  </si>
  <si>
    <t>37602-Mains - Plastic</t>
  </si>
  <si>
    <t>37800-Meas. &amp; Reg. Sta. Eq-General</t>
  </si>
  <si>
    <t>37900-Meas. &amp; Reg. - City Gate</t>
  </si>
  <si>
    <t>38000-Services</t>
  </si>
  <si>
    <t>38100-Meters</t>
  </si>
  <si>
    <t>38200-Meter Installations</t>
  </si>
  <si>
    <t>38300-House Regulators</t>
  </si>
  <si>
    <t>38500-Ind. Meas. &amp; Reg. Sta. Equip</t>
  </si>
  <si>
    <t>38900-Land &amp; Land Rights</t>
  </si>
  <si>
    <t>39003-Improvements</t>
  </si>
  <si>
    <t>39603-Ditchers</t>
  </si>
  <si>
    <t>39604-Backhoes</t>
  </si>
  <si>
    <t>Grand Total</t>
  </si>
  <si>
    <t>Reserve Balance</t>
  </si>
  <si>
    <t>Depreciation</t>
  </si>
  <si>
    <t>Transfer / Adjustment</t>
  </si>
  <si>
    <t>Net Salvage / Core Receipts</t>
  </si>
  <si>
    <t>13-Month</t>
  </si>
  <si>
    <t>Current</t>
  </si>
  <si>
    <t>Average</t>
  </si>
  <si>
    <t>Rates</t>
  </si>
  <si>
    <t>Net Plant</t>
  </si>
  <si>
    <t>009 - Kentucky Division</t>
  </si>
  <si>
    <t>009 - Kentucky Division Total</t>
  </si>
  <si>
    <t>32540-Rights-of-Way</t>
  </si>
  <si>
    <t>33202-Tributary Lines</t>
  </si>
  <si>
    <t>33400-Field Meas. &amp; Reg. Sta. Equip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</si>
  <si>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</si>
  <si>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</si>
  <si>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</si>
  <si>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</si>
  <si>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</si>
  <si>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</si>
  <si>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</si>
  <si>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</si>
  <si>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</si>
  <si>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</si>
  <si>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</si>
  <si>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</si>
  <si>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</si>
  <si>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</si>
  <si>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</si>
  <si>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</si>
  <si>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</si>
  <si>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36602-Structures &amp; Improvements</t>
  </si>
  <si>
    <t>36603-Other Structures</t>
  </si>
  <si>
    <t>36901-Meas. &amp; Reg. Sta. Equipment</t>
  </si>
  <si>
    <t>37401-Land</t>
  </si>
  <si>
    <t>37403-Land Other</t>
  </si>
  <si>
    <t>37501-Structures &amp; Improvements T.B</t>
  </si>
  <si>
    <t>37502-Land Rights</t>
  </si>
  <si>
    <t>37503-Improvements</t>
  </si>
  <si>
    <t>37905-Meas. &amp; Reg. Sta. Equip T.B.</t>
  </si>
  <si>
    <t>38400-House Reg. Installations</t>
  </si>
  <si>
    <t>39002-Structures - Brick</t>
  </si>
  <si>
    <t>39202-WKG Trailers</t>
  </si>
  <si>
    <t>39605-Welders</t>
  </si>
  <si>
    <t>39705-Comm. Equip. - Telemetering</t>
  </si>
  <si>
    <t>CWIP</t>
  </si>
  <si>
    <t>CWIP With Out AFUDC</t>
  </si>
  <si>
    <t>Total CWIP</t>
  </si>
  <si>
    <t>13 Month</t>
  </si>
  <si>
    <t>Base Period</t>
  </si>
  <si>
    <t>Projection Period</t>
  </si>
  <si>
    <t>002</t>
  </si>
  <si>
    <t>SSU</t>
  </si>
  <si>
    <t>012</t>
  </si>
  <si>
    <t>091</t>
  </si>
  <si>
    <t>009</t>
  </si>
  <si>
    <t>RWIP</t>
  </si>
  <si>
    <t>Budget</t>
  </si>
  <si>
    <t>Forecasted</t>
  </si>
  <si>
    <t xml:space="preserve">12 Months </t>
  </si>
  <si>
    <t>Allocation %</t>
  </si>
  <si>
    <t>39005-G-Structures &amp; Improvements</t>
  </si>
  <si>
    <t>39104-G-Office Furniture &amp; Equip.</t>
  </si>
  <si>
    <t>39500-Laboratory Equipment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</si>
  <si>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</si>
  <si>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</si>
  <si>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</si>
  <si>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</si>
  <si>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</si>
  <si>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</si>
  <si>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</si>
  <si>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Transfers/Adjs</t>
  </si>
  <si>
    <t>Proposed</t>
  </si>
  <si>
    <t>only this "Capital Spending" worksheet is linked to for Plant projections</t>
  </si>
  <si>
    <t>CWIP AFUDC</t>
  </si>
  <si>
    <t>linked to Sch K</t>
  </si>
  <si>
    <t>AR 15 general plant amortization</t>
  </si>
  <si>
    <t>Sum of Total Year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</si>
  <si>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</si>
  <si>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</si>
  <si>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</si>
  <si>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</si>
  <si>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</si>
  <si>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</si>
  <si>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</si>
  <si>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</si>
  <si>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</si>
  <si>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</si>
  <si>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</si>
  <si>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Sum of SEP</t>
  </si>
  <si>
    <t>Ending</t>
  </si>
  <si>
    <t>%</t>
  </si>
  <si>
    <t>to</t>
  </si>
  <si>
    <t>grow</t>
  </si>
  <si>
    <t>rate</t>
  </si>
  <si>
    <t>Division Office</t>
  </si>
  <si>
    <t>KY</t>
  </si>
  <si>
    <t>Div</t>
  </si>
  <si>
    <t>actuals</t>
  </si>
  <si>
    <t>budget</t>
  </si>
  <si>
    <t>remaining budget</t>
  </si>
  <si>
    <t>projected using % of actual salvage to actual retirements</t>
  </si>
  <si>
    <t>39924-Oth Tang Prop - Gen.</t>
  </si>
  <si>
    <t>RWIP Recon</t>
  </si>
  <si>
    <t>projected highlighted section out from mar-16 onwards</t>
  </si>
  <si>
    <t>Account</t>
  </si>
  <si>
    <t>(All)</t>
  </si>
  <si>
    <t>ORDER</t>
  </si>
  <si>
    <t>(Multiple Items)</t>
  </si>
  <si>
    <t>Div/Juris</t>
  </si>
  <si>
    <t>KMD</t>
  </si>
  <si>
    <t>KMD-KY</t>
  </si>
  <si>
    <t>KMD-ADMIN</t>
  </si>
  <si>
    <t>KMD Total</t>
  </si>
  <si>
    <t>SSU-002DIV</t>
  </si>
  <si>
    <t>SSU-012DIV</t>
  </si>
  <si>
    <t>SSU Total</t>
  </si>
  <si>
    <t>TOTAL</t>
  </si>
  <si>
    <t>Base</t>
  </si>
  <si>
    <t>Test</t>
  </si>
  <si>
    <t>Allocated KY Totals</t>
  </si>
  <si>
    <t>CKV</t>
  </si>
  <si>
    <t>GRV</t>
  </si>
  <si>
    <t>Struct &amp; Improv AEAM</t>
  </si>
  <si>
    <t>Improv-Leased AEAM</t>
  </si>
  <si>
    <t>Office Furniture And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</si>
  <si>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</si>
  <si>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</si>
  <si>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</si>
  <si>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</si>
  <si>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</si>
  <si>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</si>
  <si>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</si>
  <si>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Pc Hardware-AEAM</t>
  </si>
  <si>
    <t>Application SW-AEAM</t>
  </si>
  <si>
    <t>ALGN-Servers-Hardware</t>
  </si>
  <si>
    <t>ALGN-Servers-Software</t>
  </si>
  <si>
    <t>ALGN-Application SW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</si>
  <si>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</si>
  <si>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</si>
  <si>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</si>
  <si>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</si>
  <si>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</si>
  <si>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</si>
  <si>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Office Machines</t>
  </si>
  <si>
    <t>Communication Equip.</t>
  </si>
  <si>
    <t>Servers Hardware</t>
  </si>
  <si>
    <t>Servers Software</t>
  </si>
  <si>
    <t>Oth Tang Prop - Gen.</t>
  </si>
  <si>
    <t>Remittance Processing</t>
  </si>
  <si>
    <t>Stores Equipment</t>
  </si>
  <si>
    <t>FY2018</t>
  </si>
  <si>
    <t>36703-Mains - Anodes</t>
  </si>
  <si>
    <t>37603 - Mains - Anodes</t>
  </si>
  <si>
    <t>37604-Mains - Leak Clamps</t>
  </si>
  <si>
    <t>FY2019</t>
  </si>
  <si>
    <t>Greenville</t>
  </si>
  <si>
    <t>AEAM</t>
  </si>
  <si>
    <t>ALGN</t>
  </si>
  <si>
    <t>002-Greenvile</t>
  </si>
  <si>
    <t>002-AEAM</t>
  </si>
  <si>
    <t>002-ALGN</t>
  </si>
  <si>
    <t>012-CKV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</si>
</sst>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0.00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rgb="FF0000FF"/>
      <name val="Arial"/>
      <family val="2"/>
    </font>
    <font>
      <sz val="10"/>
      <color theme="9" tint="-0.499984740745262"/>
      <name val="Arial"/>
      <family val="2"/>
    </font>
    <font>
      <sz val="10"/>
      <color rgb="FF0000FF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Lucida Console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95B3D7"/>
      </top>
      <bottom/>
      <diagonal/>
    </border>
  </borders>
  <cellStyleXfs count="93">
    <xf numFmtId="0" fontId="0" fillId="0" borderId="0"/>
    <xf numFmtId="0" fontId="3" fillId="2" borderId="1">
      <alignment horizontal="center" vertical="center"/>
    </xf>
    <xf numFmtId="3" fontId="4" fillId="3" borderId="0" applyBorder="0">
      <alignment horizontal="right"/>
      <protection locked="0"/>
    </xf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>
      <alignment horizontal="left" vertical="center" indent="1"/>
    </xf>
    <xf numFmtId="8" fontId="7" fillId="0" borderId="2">
      <protection locked="0"/>
    </xf>
    <xf numFmtId="0" fontId="5" fillId="0" borderId="0"/>
    <xf numFmtId="0" fontId="5" fillId="0" borderId="3"/>
    <xf numFmtId="6" fontId="8" fillId="0" borderId="0">
      <protection locked="0"/>
    </xf>
    <xf numFmtId="0" fontId="9" fillId="0" borderId="0" applyNumberFormat="0">
      <protection locked="0"/>
    </xf>
    <xf numFmtId="165" fontId="10" fillId="4" borderId="0" applyFill="0" applyBorder="0" applyProtection="0"/>
    <xf numFmtId="0" fontId="2" fillId="0" borderId="0">
      <protection locked="0"/>
    </xf>
    <xf numFmtId="38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3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4" fillId="0" borderId="6" applyNumberFormat="0" applyFill="0" applyAlignment="0" applyProtection="0"/>
    <xf numFmtId="10" fontId="9" fillId="6" borderId="7" applyNumberFormat="0" applyBorder="0" applyAlignment="0" applyProtection="0"/>
    <xf numFmtId="0" fontId="15" fillId="7" borderId="3"/>
    <xf numFmtId="0" fontId="16" fillId="0" borderId="0" applyNumberFormat="0">
      <alignment horizontal="left"/>
    </xf>
    <xf numFmtId="37" fontId="17" fillId="0" borderId="0"/>
    <xf numFmtId="3" fontId="9" fillId="5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8" fillId="0" borderId="0"/>
    <xf numFmtId="4" fontId="19" fillId="8" borderId="0">
      <alignment horizontal="right"/>
    </xf>
    <xf numFmtId="0" fontId="20" fillId="8" borderId="0">
      <alignment horizontal="right"/>
    </xf>
    <xf numFmtId="0" fontId="21" fillId="8" borderId="8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5" fillId="0" borderId="0"/>
    <xf numFmtId="0" fontId="24" fillId="0" borderId="0" applyNumberFormat="0">
      <alignment horizontal="left"/>
    </xf>
    <xf numFmtId="0" fontId="5" fillId="0" borderId="3"/>
    <xf numFmtId="0" fontId="25" fillId="9" borderId="0"/>
    <xf numFmtId="166" fontId="26" fillId="0" borderId="0">
      <alignment horizontal="center"/>
    </xf>
    <xf numFmtId="0" fontId="2" fillId="0" borderId="9">
      <protection locked="0"/>
    </xf>
    <xf numFmtId="0" fontId="15" fillId="0" borderId="10"/>
    <xf numFmtId="0" fontId="15" fillId="0" borderId="3"/>
    <xf numFmtId="37" fontId="9" fillId="10" borderId="0" applyNumberFormat="0" applyBorder="0" applyAlignment="0" applyProtection="0"/>
    <xf numFmtId="37" fontId="27" fillId="0" borderId="0"/>
    <xf numFmtId="3" fontId="28" fillId="0" borderId="6" applyProtection="0"/>
    <xf numFmtId="0" fontId="29" fillId="0" borderId="0"/>
    <xf numFmtId="0" fontId="45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" fillId="0" borderId="0"/>
    <xf numFmtId="0" fontId="47" fillId="0" borderId="0"/>
    <xf numFmtId="9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3"/>
    <xf numFmtId="0" fontId="25" fillId="9" borderId="0"/>
    <xf numFmtId="0" fontId="15" fillId="0" borderId="10"/>
    <xf numFmtId="0" fontId="15" fillId="0" borderId="3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30" fillId="0" borderId="0" xfId="0" applyFont="1" applyBorder="1"/>
    <xf numFmtId="0" fontId="10" fillId="0" borderId="0" xfId="0" applyFont="1" applyBorder="1"/>
    <xf numFmtId="164" fontId="10" fillId="0" borderId="0" xfId="4" applyNumberFormat="1" applyFont="1" applyBorder="1"/>
    <xf numFmtId="164" fontId="10" fillId="0" borderId="0" xfId="4" applyNumberFormat="1" applyFont="1" applyFill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164" fontId="10" fillId="0" borderId="0" xfId="4" applyNumberFormat="1" applyFont="1" applyBorder="1" applyAlignment="1">
      <alignment horizontal="center" wrapText="1"/>
    </xf>
    <xf numFmtId="164" fontId="10" fillId="11" borderId="0" xfId="4" applyNumberFormat="1" applyFont="1" applyFill="1" applyBorder="1" applyAlignment="1">
      <alignment horizontal="center" wrapText="1"/>
    </xf>
    <xf numFmtId="164" fontId="10" fillId="0" borderId="0" xfId="4" applyNumberFormat="1" applyFont="1" applyFill="1" applyBorder="1" applyAlignment="1">
      <alignment horizontal="center" wrapText="1"/>
    </xf>
    <xf numFmtId="164" fontId="10" fillId="2" borderId="0" xfId="4" applyNumberFormat="1" applyFont="1" applyFill="1" applyBorder="1" applyAlignment="1">
      <alignment horizontal="center" wrapText="1"/>
    </xf>
    <xf numFmtId="40" fontId="10" fillId="0" borderId="0" xfId="0" applyNumberFormat="1" applyFont="1" applyBorder="1" applyAlignment="1">
      <alignment horizontal="center" wrapText="1"/>
    </xf>
    <xf numFmtId="40" fontId="10" fillId="11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32" fillId="0" borderId="0" xfId="4" applyNumberFormat="1" applyFont="1" applyBorder="1"/>
    <xf numFmtId="164" fontId="2" fillId="0" borderId="0" xfId="4" applyNumberFormat="1" applyBorder="1"/>
    <xf numFmtId="164" fontId="2" fillId="0" borderId="0" xfId="4" applyNumberFormat="1" applyFill="1" applyBorder="1"/>
    <xf numFmtId="164" fontId="32" fillId="0" borderId="0" xfId="4" applyNumberFormat="1" applyFont="1" applyFill="1" applyBorder="1"/>
    <xf numFmtId="164" fontId="10" fillId="0" borderId="11" xfId="4" applyNumberFormat="1" applyFont="1" applyBorder="1"/>
    <xf numFmtId="164" fontId="10" fillId="0" borderId="12" xfId="4" applyNumberFormat="1" applyFont="1" applyBorder="1"/>
    <xf numFmtId="0" fontId="10" fillId="0" borderId="0" xfId="0" applyFont="1" applyBorder="1" applyAlignment="1">
      <alignment horizontal="left"/>
    </xf>
    <xf numFmtId="164" fontId="10" fillId="0" borderId="14" xfId="4" applyNumberFormat="1" applyFont="1" applyBorder="1"/>
    <xf numFmtId="164" fontId="10" fillId="0" borderId="5" xfId="4" applyNumberFormat="1" applyFont="1" applyBorder="1"/>
    <xf numFmtId="164" fontId="10" fillId="0" borderId="5" xfId="4" applyNumberFormat="1" applyFont="1" applyFill="1" applyBorder="1"/>
    <xf numFmtId="164" fontId="10" fillId="0" borderId="7" xfId="4" applyNumberFormat="1" applyFont="1" applyBorder="1"/>
    <xf numFmtId="164" fontId="33" fillId="0" borderId="0" xfId="4" applyNumberFormat="1" applyFont="1" applyBorder="1"/>
    <xf numFmtId="164" fontId="10" fillId="0" borderId="14" xfId="4" applyNumberFormat="1" applyFont="1" applyFill="1" applyBorder="1"/>
    <xf numFmtId="164" fontId="34" fillId="0" borderId="0" xfId="4" applyNumberFormat="1" applyFont="1" applyBorder="1"/>
    <xf numFmtId="0" fontId="35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64" fontId="37" fillId="0" borderId="0" xfId="4" applyNumberFormat="1" applyFont="1" applyFill="1" applyBorder="1"/>
    <xf numFmtId="0" fontId="10" fillId="0" borderId="0" xfId="0" applyFont="1" applyFill="1" applyBorder="1"/>
    <xf numFmtId="0" fontId="10" fillId="11" borderId="0" xfId="0" applyFont="1" applyFill="1" applyBorder="1"/>
    <xf numFmtId="4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5" fillId="0" borderId="0" xfId="0" applyFont="1" applyBorder="1"/>
    <xf numFmtId="164" fontId="35" fillId="0" borderId="0" xfId="4" applyNumberFormat="1" applyFont="1" applyBorder="1"/>
    <xf numFmtId="43" fontId="34" fillId="0" borderId="0" xfId="4" applyNumberFormat="1" applyFont="1" applyBorder="1"/>
    <xf numFmtId="164" fontId="35" fillId="0" borderId="0" xfId="4" applyNumberFormat="1" applyFont="1" applyFill="1" applyBorder="1"/>
    <xf numFmtId="164" fontId="19" fillId="0" borderId="0" xfId="4" applyNumberFormat="1" applyFont="1" applyFill="1" applyBorder="1"/>
    <xf numFmtId="164" fontId="10" fillId="0" borderId="15" xfId="4" applyNumberFormat="1" applyFont="1" applyBorder="1"/>
    <xf numFmtId="0" fontId="35" fillId="0" borderId="0" xfId="0" applyFont="1"/>
    <xf numFmtId="164" fontId="10" fillId="12" borderId="0" xfId="4" applyNumberFormat="1" applyFont="1" applyFill="1" applyBorder="1" applyAlignment="1">
      <alignment horizontal="center" wrapText="1"/>
    </xf>
    <xf numFmtId="0" fontId="35" fillId="0" borderId="0" xfId="0" applyNumberFormat="1" applyFont="1" applyBorder="1" applyAlignment="1">
      <alignment horizontal="right"/>
    </xf>
    <xf numFmtId="0" fontId="35" fillId="0" borderId="0" xfId="0" applyNumberFormat="1" applyFont="1" applyBorder="1"/>
    <xf numFmtId="164" fontId="36" fillId="0" borderId="0" xfId="4" applyNumberFormat="1" applyFont="1" applyBorder="1"/>
    <xf numFmtId="0" fontId="38" fillId="0" borderId="0" xfId="0" applyFont="1" applyBorder="1" applyAlignment="1">
      <alignment horizontal="center"/>
    </xf>
    <xf numFmtId="17" fontId="39" fillId="0" borderId="0" xfId="0" applyNumberFormat="1" applyFont="1" applyBorder="1" applyAlignment="1">
      <alignment horizontal="center"/>
    </xf>
    <xf numFmtId="164" fontId="0" fillId="0" borderId="0" xfId="0" applyNumberFormat="1"/>
    <xf numFmtId="164" fontId="30" fillId="5" borderId="0" xfId="4" applyNumberFormat="1" applyFont="1" applyFill="1" applyBorder="1" applyAlignment="1">
      <alignment horizontal="centerContinuous"/>
    </xf>
    <xf numFmtId="164" fontId="30" fillId="5" borderId="0" xfId="4" applyNumberFormat="1" applyFont="1" applyFill="1" applyBorder="1" applyAlignment="1">
      <alignment horizontal="centerContinuous" wrapText="1"/>
    </xf>
    <xf numFmtId="0" fontId="30" fillId="5" borderId="0" xfId="0" applyFont="1" applyFill="1" applyBorder="1" applyAlignment="1">
      <alignment horizontal="centerContinuous" wrapText="1"/>
    </xf>
    <xf numFmtId="164" fontId="2" fillId="0" borderId="0" xfId="4" applyNumberFormat="1" applyFont="1" applyBorder="1"/>
    <xf numFmtId="0" fontId="35" fillId="0" borderId="0" xfId="0" applyFont="1" applyFill="1" applyBorder="1" applyAlignment="1">
      <alignment horizontal="left"/>
    </xf>
    <xf numFmtId="164" fontId="35" fillId="0" borderId="0" xfId="0" applyNumberFormat="1" applyFont="1" applyBorder="1"/>
    <xf numFmtId="10" fontId="35" fillId="0" borderId="0" xfId="40" applyNumberFormat="1" applyFont="1" applyBorder="1"/>
    <xf numFmtId="164" fontId="40" fillId="0" borderId="0" xfId="4" applyNumberFormat="1" applyFont="1" applyBorder="1"/>
    <xf numFmtId="164" fontId="41" fillId="0" borderId="0" xfId="4" applyNumberFormat="1" applyFont="1" applyBorder="1"/>
    <xf numFmtId="164" fontId="34" fillId="14" borderId="0" xfId="4" applyNumberFormat="1" applyFont="1" applyFill="1" applyBorder="1"/>
    <xf numFmtId="164" fontId="35" fillId="14" borderId="0" xfId="4" applyNumberFormat="1" applyFont="1" applyFill="1" applyBorder="1"/>
    <xf numFmtId="0" fontId="42" fillId="0" borderId="0" xfId="0" applyFont="1" applyBorder="1"/>
    <xf numFmtId="164" fontId="37" fillId="15" borderId="0" xfId="4" applyNumberFormat="1" applyFont="1" applyFill="1" applyBorder="1" applyAlignment="1">
      <alignment horizontal="center"/>
    </xf>
    <xf numFmtId="0" fontId="37" fillId="15" borderId="0" xfId="0" applyFont="1" applyFill="1" applyBorder="1" applyAlignment="1">
      <alignment horizontal="center"/>
    </xf>
    <xf numFmtId="164" fontId="43" fillId="0" borderId="0" xfId="4" applyNumberFormat="1" applyFont="1" applyBorder="1"/>
    <xf numFmtId="164" fontId="43" fillId="0" borderId="0" xfId="4" quotePrefix="1" applyNumberFormat="1" applyFont="1"/>
    <xf numFmtId="0" fontId="44" fillId="0" borderId="0" xfId="0" applyFont="1"/>
    <xf numFmtId="164" fontId="42" fillId="0" borderId="0" xfId="4" applyNumberFormat="1" applyFont="1" applyBorder="1"/>
    <xf numFmtId="164" fontId="44" fillId="0" borderId="0" xfId="4" applyNumberFormat="1" applyFont="1" applyBorder="1"/>
    <xf numFmtId="0" fontId="31" fillId="15" borderId="0" xfId="0" applyFont="1" applyFill="1" applyBorder="1" applyAlignment="1">
      <alignment horizontal="center"/>
    </xf>
    <xf numFmtId="164" fontId="2" fillId="0" borderId="0" xfId="4" applyNumberFormat="1" applyFont="1" applyFill="1" applyBorder="1"/>
    <xf numFmtId="164" fontId="40" fillId="0" borderId="0" xfId="4" applyNumberFormat="1" applyFont="1" applyFill="1" applyBorder="1"/>
    <xf numFmtId="164" fontId="44" fillId="0" borderId="0" xfId="0" applyNumberFormat="1" applyFont="1"/>
    <xf numFmtId="0" fontId="44" fillId="0" borderId="0" xfId="0" applyFont="1" applyBorder="1"/>
    <xf numFmtId="164" fontId="2" fillId="0" borderId="13" xfId="4" applyNumberFormat="1" applyFill="1" applyBorder="1"/>
    <xf numFmtId="10" fontId="19" fillId="16" borderId="0" xfId="40" applyNumberFormat="1" applyFont="1" applyFill="1"/>
    <xf numFmtId="0" fontId="0" fillId="0" borderId="0" xfId="0" applyAlignment="1">
      <alignment horizontal="left"/>
    </xf>
    <xf numFmtId="164" fontId="36" fillId="0" borderId="0" xfId="4" applyNumberFormat="1" applyFont="1" applyFill="1" applyBorder="1"/>
    <xf numFmtId="0" fontId="0" fillId="0" borderId="0" xfId="0" applyAlignment="1">
      <alignment horizontal="center"/>
    </xf>
    <xf numFmtId="164" fontId="0" fillId="0" borderId="0" xfId="4" applyNumberFormat="1" applyFont="1" applyFill="1" applyBorder="1"/>
    <xf numFmtId="0" fontId="44" fillId="0" borderId="0" xfId="0" applyFont="1" applyAlignment="1">
      <alignment horizontal="right"/>
    </xf>
    <xf numFmtId="164" fontId="44" fillId="0" borderId="0" xfId="4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5" fillId="0" borderId="0" xfId="0" applyNumberFormat="1" applyFont="1" applyFill="1" applyBorder="1"/>
    <xf numFmtId="10" fontId="19" fillId="0" borderId="0" xfId="40" applyNumberFormat="1" applyFont="1" applyFill="1"/>
    <xf numFmtId="0" fontId="51" fillId="0" borderId="0" xfId="0" applyFont="1" applyFill="1" applyBorder="1"/>
    <xf numFmtId="0" fontId="10" fillId="13" borderId="0" xfId="0" applyFont="1" applyFill="1" applyBorder="1"/>
    <xf numFmtId="0" fontId="2" fillId="13" borderId="0" xfId="0" applyFont="1" applyFill="1" applyBorder="1"/>
    <xf numFmtId="0" fontId="3" fillId="0" borderId="0" xfId="0" applyFont="1" applyAlignment="1">
      <alignment horizontal="center"/>
    </xf>
    <xf numFmtId="0" fontId="52" fillId="17" borderId="16" xfId="0" applyFont="1" applyFill="1" applyBorder="1"/>
    <xf numFmtId="0" fontId="52" fillId="0" borderId="0" xfId="0" applyFont="1"/>
    <xf numFmtId="0" fontId="53" fillId="0" borderId="0" xfId="0" applyFont="1"/>
    <xf numFmtId="164" fontId="53" fillId="0" borderId="0" xfId="0" applyNumberFormat="1" applyFont="1"/>
    <xf numFmtId="0" fontId="52" fillId="0" borderId="16" xfId="0" applyFont="1" applyBorder="1"/>
    <xf numFmtId="0" fontId="52" fillId="17" borderId="18" xfId="0" applyFont="1" applyFill="1" applyBorder="1"/>
    <xf numFmtId="164" fontId="52" fillId="17" borderId="18" xfId="0" applyNumberFormat="1" applyFont="1" applyFill="1" applyBorder="1"/>
    <xf numFmtId="17" fontId="10" fillId="0" borderId="0" xfId="0" applyNumberFormat="1" applyFont="1" applyFill="1" applyBorder="1" applyAlignment="1">
      <alignment horizontal="center"/>
    </xf>
    <xf numFmtId="0" fontId="31" fillId="18" borderId="0" xfId="0" applyFont="1" applyFill="1" applyBorder="1" applyAlignment="1">
      <alignment horizontal="center"/>
    </xf>
    <xf numFmtId="164" fontId="41" fillId="0" borderId="0" xfId="4" applyNumberFormat="1" applyFont="1" applyFill="1" applyBorder="1"/>
    <xf numFmtId="0" fontId="3" fillId="0" borderId="0" xfId="0" quotePrefix="1" applyFont="1" applyBorder="1" applyAlignment="1">
      <alignment horizontal="center"/>
    </xf>
    <xf numFmtId="10" fontId="54" fillId="0" borderId="0" xfId="40" applyNumberFormat="1" applyFont="1" applyBorder="1"/>
    <xf numFmtId="164" fontId="34" fillId="0" borderId="0" xfId="4" applyNumberFormat="1" applyFont="1" applyFill="1" applyBorder="1"/>
    <xf numFmtId="17" fontId="55" fillId="0" borderId="0" xfId="0" applyNumberFormat="1" applyFont="1" applyBorder="1" applyAlignment="1">
      <alignment horizontal="center"/>
    </xf>
    <xf numFmtId="0" fontId="0" fillId="0" borderId="0" xfId="0" quotePrefix="1" applyBorder="1"/>
    <xf numFmtId="9" fontId="44" fillId="0" borderId="0" xfId="40" applyFont="1"/>
    <xf numFmtId="167" fontId="0" fillId="0" borderId="0" xfId="0" applyNumberFormat="1" applyFill="1" applyAlignment="1">
      <alignment horizontal="center"/>
    </xf>
    <xf numFmtId="164" fontId="44" fillId="0" borderId="0" xfId="40" applyNumberFormat="1" applyFont="1" applyFill="1"/>
    <xf numFmtId="43" fontId="36" fillId="0" borderId="0" xfId="4" applyNumberFormat="1" applyFont="1" applyFill="1" applyBorder="1"/>
    <xf numFmtId="164" fontId="56" fillId="0" borderId="0" xfId="4" applyNumberFormat="1" applyFont="1" applyFill="1" applyBorder="1"/>
    <xf numFmtId="164" fontId="57" fillId="0" borderId="0" xfId="4" applyNumberFormat="1" applyFont="1" applyBorder="1"/>
    <xf numFmtId="0" fontId="2" fillId="0" borderId="0" xfId="0" applyNumberFormat="1" applyFont="1" applyFill="1" applyBorder="1"/>
    <xf numFmtId="164" fontId="56" fillId="0" borderId="0" xfId="4" applyNumberFormat="1" applyFont="1" applyBorder="1"/>
    <xf numFmtId="43" fontId="2" fillId="0" borderId="0" xfId="4" applyNumberFormat="1" applyFont="1" applyBorder="1"/>
    <xf numFmtId="10" fontId="19" fillId="13" borderId="0" xfId="40" applyNumberFormat="1" applyFont="1" applyFill="1" applyBorder="1"/>
    <xf numFmtId="0" fontId="56" fillId="0" borderId="0" xfId="0" applyFont="1"/>
    <xf numFmtId="0" fontId="53" fillId="17" borderId="0" xfId="0" applyFont="1" applyFill="1"/>
    <xf numFmtId="0" fontId="53" fillId="0" borderId="0" xfId="0" applyFont="1" applyAlignment="1">
      <alignment wrapText="1"/>
    </xf>
    <xf numFmtId="0" fontId="53" fillId="17" borderId="16" xfId="0" applyFont="1" applyFill="1" applyBorder="1"/>
    <xf numFmtId="0" fontId="52" fillId="0" borderId="17" xfId="0" applyFont="1" applyBorder="1" applyAlignment="1">
      <alignment wrapText="1"/>
    </xf>
    <xf numFmtId="164" fontId="52" fillId="0" borderId="17" xfId="0" applyNumberFormat="1" applyFont="1" applyBorder="1"/>
    <xf numFmtId="9" fontId="42" fillId="0" borderId="0" xfId="40" applyFont="1" applyBorder="1"/>
    <xf numFmtId="2" fontId="0" fillId="0" borderId="0" xfId="0" applyNumberFormat="1" applyFill="1" applyAlignment="1">
      <alignment horizontal="center"/>
    </xf>
    <xf numFmtId="2" fontId="0" fillId="0" borderId="0" xfId="0" applyNumberFormat="1"/>
    <xf numFmtId="0" fontId="3" fillId="0" borderId="0" xfId="0" applyFont="1" applyFill="1" applyBorder="1"/>
    <xf numFmtId="0" fontId="3" fillId="0" borderId="0" xfId="0" applyFont="1" applyBorder="1"/>
    <xf numFmtId="1" fontId="35" fillId="0" borderId="0" xfId="4" applyNumberFormat="1" applyFont="1" applyBorder="1"/>
    <xf numFmtId="0" fontId="3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64" fontId="43" fillId="0" borderId="0" xfId="4" applyNumberFormat="1" applyFont="1" applyFill="1" applyBorder="1"/>
    <xf numFmtId="164" fontId="10" fillId="0" borderId="12" xfId="4" applyNumberFormat="1" applyFont="1" applyFill="1" applyBorder="1"/>
    <xf numFmtId="10" fontId="19" fillId="0" borderId="0" xfId="40" applyNumberFormat="1" applyFont="1" applyFill="1" applyBorder="1"/>
    <xf numFmtId="0" fontId="0" fillId="19" borderId="0" xfId="0" applyFill="1"/>
    <xf numFmtId="164" fontId="0" fillId="0" borderId="0" xfId="0" applyNumberFormat="1" applyFill="1"/>
    <xf numFmtId="0" fontId="0" fillId="0" borderId="0" xfId="0" quotePrefix="1" applyFill="1" applyBorder="1"/>
    <xf numFmtId="0" fontId="0" fillId="0" borderId="0" xfId="0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5" fillId="0" borderId="0" xfId="0" applyNumberFormat="1" applyFont="1" applyBorder="1" applyAlignment="1"/>
    <xf numFmtId="0" fontId="0" fillId="0" borderId="0" xfId="0" applyAlignment="1"/>
    <xf numFmtId="0" fontId="3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left"/>
    </xf>
    <xf numFmtId="164" fontId="58" fillId="0" borderId="0" xfId="4" applyNumberFormat="1" applyFont="1" applyBorder="1"/>
    <xf numFmtId="10" fontId="2" fillId="0" borderId="0" xfId="40" applyNumberFormat="1" applyBorder="1"/>
    <xf numFmtId="0" fontId="30" fillId="5" borderId="0" xfId="0" applyFont="1" applyFill="1" applyBorder="1" applyAlignment="1">
      <alignment horizontal="center"/>
    </xf>
  </cellXfs>
  <cellStyles count="93">
    <cellStyle name="Actual Date" xfId="1"/>
    <cellStyle name="Affinity Input" xfId="2"/>
    <cellStyle name="Body" xfId="3"/>
    <cellStyle name="Comma" xfId="4" builtinId="3"/>
    <cellStyle name="Comma 2" xfId="58"/>
    <cellStyle name="Comma 2 2" xfId="63"/>
    <cellStyle name="Comma 3" xfId="59"/>
    <cellStyle name="Comma 4" xfId="66"/>
    <cellStyle name="Comma 5" xfId="67"/>
    <cellStyle name="Comma 6" xfId="90"/>
    <cellStyle name="ContentsHyperlink" xfId="5"/>
    <cellStyle name="Currency [2]" xfId="6"/>
    <cellStyle name="Currency 2" xfId="65"/>
    <cellStyle name="Custom - Style1" xfId="7"/>
    <cellStyle name="Custom - Style8" xfId="68"/>
    <cellStyle name="Data   - Style2" xfId="8"/>
    <cellStyle name="Date" xfId="9"/>
    <cellStyle name="Edit" xfId="10"/>
    <cellStyle name="Engine" xfId="11"/>
    <cellStyle name="Fixed" xfId="12"/>
    <cellStyle name="Grey" xfId="13"/>
    <cellStyle name="HEADER" xfId="14"/>
    <cellStyle name="Header1" xfId="15"/>
    <cellStyle name="Header2" xfId="16"/>
    <cellStyle name="heading" xfId="17"/>
    <cellStyle name="Heading1" xfId="18"/>
    <cellStyle name="Heading2" xfId="19"/>
    <cellStyle name="HIGHLIGHT" xfId="20"/>
    <cellStyle name="Input [yellow]" xfId="21"/>
    <cellStyle name="Labels - Style3" xfId="22"/>
    <cellStyle name="Large Page Heading" xfId="23"/>
    <cellStyle name="no dec" xfId="24"/>
    <cellStyle name="No Edit" xfId="25"/>
    <cellStyle name="Normal" xfId="0" builtinId="0"/>
    <cellStyle name="Normal - Style1" xfId="26"/>
    <cellStyle name="Normal - Style2" xfId="27"/>
    <cellStyle name="Normal - Style3" xfId="28"/>
    <cellStyle name="Normal - Style4" xfId="29"/>
    <cellStyle name="Normal - Style5" xfId="30"/>
    <cellStyle name="Normal - Style6" xfId="31"/>
    <cellStyle name="Normal - Style7" xfId="32"/>
    <cellStyle name="Normal - Style8" xfId="33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92"/>
    <cellStyle name="Normal 2" xfId="55"/>
    <cellStyle name="Normal 2 2" xfId="56"/>
    <cellStyle name="Normal 3" xfId="60"/>
    <cellStyle name="Normal 4" xfId="61"/>
    <cellStyle name="Normal 5" xfId="76"/>
    <cellStyle name="Normal 6" xfId="77"/>
    <cellStyle name="Normal 7" xfId="78"/>
    <cellStyle name="Normal 8" xfId="79"/>
    <cellStyle name="Normal 9" xfId="80"/>
    <cellStyle name="nPlosion" xfId="34"/>
    <cellStyle name="Output Amounts" xfId="35"/>
    <cellStyle name="Output Column Headings" xfId="36"/>
    <cellStyle name="Output Line Items" xfId="37"/>
    <cellStyle name="Output Report Heading" xfId="38"/>
    <cellStyle name="Output Report Title" xfId="39"/>
    <cellStyle name="Percent" xfId="40" builtinId="5"/>
    <cellStyle name="Percent [2]" xfId="41"/>
    <cellStyle name="Percent 2" xfId="57"/>
    <cellStyle name="Percent 2 2" xfId="64"/>
    <cellStyle name="Percent 3" xfId="62"/>
    <cellStyle name="Percent 4" xfId="81"/>
    <cellStyle name="Percent 5" xfId="82"/>
    <cellStyle name="Percent 6" xfId="83"/>
    <cellStyle name="Percent 7" xfId="84"/>
    <cellStyle name="Percent 8" xfId="91"/>
    <cellStyle name="PSChar" xfId="42"/>
    <cellStyle name="Reset  - Style4" xfId="43"/>
    <cellStyle name="Reset  - Style7" xfId="85"/>
    <cellStyle name="Small Page Heading" xfId="44"/>
    <cellStyle name="Table  - Style5" xfId="45"/>
    <cellStyle name="Table  - Style6" xfId="86"/>
    <cellStyle name="Title  - Style1" xfId="87"/>
    <cellStyle name="Title  - Style6" xfId="46"/>
    <cellStyle name="title1" xfId="47"/>
    <cellStyle name="Total" xfId="48" builtinId="25" customBuiltin="1"/>
    <cellStyle name="TotCol - Style5" xfId="88"/>
    <cellStyle name="TotCol - Style7" xfId="49"/>
    <cellStyle name="TotRow - Style4" xfId="89"/>
    <cellStyle name="TotRow - Style8" xfId="50"/>
    <cellStyle name="Unprot" xfId="51"/>
    <cellStyle name="Unprot$" xfId="52"/>
    <cellStyle name="Unprotect" xfId="53"/>
    <cellStyle name="一般_dept code" xfId="54"/>
  </cellStyles>
  <dxfs count="0"/>
  <tableStyles count="0" defaultTableStyle="TableStyleMedium2" defaultPivotStyle="PivotStyleLight16"/>
  <colors>
    <mruColors>
      <color rgb="FFCCFFCC"/>
      <color rgb="FF0000FF"/>
      <color rgb="FFFFFFCC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'Gross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'Gross Plant'!$E$193:$AF$193</c:f>
              <c:numCache>
                <c:formatCode>_(* #,##0_);_(* \(#,##0\);_(* "-"??_);_(@_)</c:formatCode>
                <c:ptCount val="28"/>
                <c:pt idx="0">
                  <c:v>585789284.19999993</c:v>
                </c:pt>
                <c:pt idx="1">
                  <c:v>592419950.83999991</c:v>
                </c:pt>
                <c:pt idx="2">
                  <c:v>593505823.49000001</c:v>
                </c:pt>
                <c:pt idx="3">
                  <c:v>596139105.81999993</c:v>
                </c:pt>
                <c:pt idx="4">
                  <c:v>601071144.65999997</c:v>
                </c:pt>
                <c:pt idx="5">
                  <c:v>604222556.61000001</c:v>
                </c:pt>
                <c:pt idx="6">
                  <c:v>607505487.16999996</c:v>
                </c:pt>
                <c:pt idx="7">
                  <c:v>614918384.56740606</c:v>
                </c:pt>
                <c:pt idx="8">
                  <c:v>620992651.85182774</c:v>
                </c:pt>
                <c:pt idx="9">
                  <c:v>627222592.91678333</c:v>
                </c:pt>
                <c:pt idx="10">
                  <c:v>634800400.32022488</c:v>
                </c:pt>
                <c:pt idx="11">
                  <c:v>643283137.56056213</c:v>
                </c:pt>
                <c:pt idx="12">
                  <c:v>651860851.25609303</c:v>
                </c:pt>
                <c:pt idx="13">
                  <c:v>658945605.56610703</c:v>
                </c:pt>
                <c:pt idx="14">
                  <c:v>664244429.28198719</c:v>
                </c:pt>
                <c:pt idx="15">
                  <c:v>668851127.82328558</c:v>
                </c:pt>
                <c:pt idx="16">
                  <c:v>674270534.39332557</c:v>
                </c:pt>
                <c:pt idx="17">
                  <c:v>679582935.55176544</c:v>
                </c:pt>
                <c:pt idx="18">
                  <c:v>684877841.39617252</c:v>
                </c:pt>
                <c:pt idx="19">
                  <c:v>690460157.13346314</c:v>
                </c:pt>
                <c:pt idx="20">
                  <c:v>695696727.22181451</c:v>
                </c:pt>
                <c:pt idx="21">
                  <c:v>700606125.87862909</c:v>
                </c:pt>
                <c:pt idx="22">
                  <c:v>708183933.28207076</c:v>
                </c:pt>
                <c:pt idx="23">
                  <c:v>716666670.52240777</c:v>
                </c:pt>
                <c:pt idx="24">
                  <c:v>725244384.21793866</c:v>
                </c:pt>
                <c:pt idx="25">
                  <c:v>732329138.52795243</c:v>
                </c:pt>
                <c:pt idx="26">
                  <c:v>737627962.24383283</c:v>
                </c:pt>
                <c:pt idx="27">
                  <c:v>742234660.78513145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'Gross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'Gross Plant'!$E$80:$AF$80</c:f>
              <c:numCache>
                <c:formatCode>_(* #,##0_);_(* \(#,##0\);_(* "-"??_);_(@_)</c:formatCode>
                <c:ptCount val="28"/>
                <c:pt idx="0">
                  <c:v>144291203.56999999</c:v>
                </c:pt>
                <c:pt idx="1">
                  <c:v>144350492.66999996</c:v>
                </c:pt>
                <c:pt idx="2">
                  <c:v>144392193.89999998</c:v>
                </c:pt>
                <c:pt idx="3">
                  <c:v>144388495.98999998</c:v>
                </c:pt>
                <c:pt idx="4">
                  <c:v>144388423.89999998</c:v>
                </c:pt>
                <c:pt idx="5">
                  <c:v>144413030.50999996</c:v>
                </c:pt>
                <c:pt idx="6">
                  <c:v>144534190.52999997</c:v>
                </c:pt>
                <c:pt idx="7">
                  <c:v>144630133.75999999</c:v>
                </c:pt>
                <c:pt idx="8">
                  <c:v>144703021.62999997</c:v>
                </c:pt>
                <c:pt idx="9">
                  <c:v>144748921.62999997</c:v>
                </c:pt>
                <c:pt idx="10">
                  <c:v>144911531.26999998</c:v>
                </c:pt>
                <c:pt idx="11">
                  <c:v>145074587.61999997</c:v>
                </c:pt>
                <c:pt idx="12">
                  <c:v>145284512.92999998</c:v>
                </c:pt>
                <c:pt idx="13">
                  <c:v>145880315.76999995</c:v>
                </c:pt>
                <c:pt idx="14">
                  <c:v>146303519.28999996</c:v>
                </c:pt>
                <c:pt idx="15">
                  <c:v>146679877.82999998</c:v>
                </c:pt>
                <c:pt idx="16">
                  <c:v>146978515.83999994</c:v>
                </c:pt>
                <c:pt idx="17">
                  <c:v>147250548.57999995</c:v>
                </c:pt>
                <c:pt idx="18">
                  <c:v>147418420.21999994</c:v>
                </c:pt>
                <c:pt idx="19">
                  <c:v>147569704.71999997</c:v>
                </c:pt>
                <c:pt idx="20">
                  <c:v>147663192.58999991</c:v>
                </c:pt>
                <c:pt idx="21">
                  <c:v>147703686.71999997</c:v>
                </c:pt>
                <c:pt idx="22">
                  <c:v>147866296.35999992</c:v>
                </c:pt>
                <c:pt idx="23">
                  <c:v>148029352.70999995</c:v>
                </c:pt>
                <c:pt idx="24">
                  <c:v>148239278.01999992</c:v>
                </c:pt>
                <c:pt idx="25">
                  <c:v>148835080.85999995</c:v>
                </c:pt>
                <c:pt idx="26">
                  <c:v>149258284.37999994</c:v>
                </c:pt>
                <c:pt idx="27">
                  <c:v>149634642.91999993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'Gross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'Gross Plant'!$E$46:$AF$46</c:f>
              <c:numCache>
                <c:formatCode>_(* #,##0_);_(* \(#,##0\);_(* "-"??_);_(@_)</c:formatCode>
                <c:ptCount val="28"/>
                <c:pt idx="0">
                  <c:v>199342590.10999998</c:v>
                </c:pt>
                <c:pt idx="1">
                  <c:v>199380335.00999999</c:v>
                </c:pt>
                <c:pt idx="2">
                  <c:v>199619525.14000002</c:v>
                </c:pt>
                <c:pt idx="3">
                  <c:v>199626656.98999998</c:v>
                </c:pt>
                <c:pt idx="4">
                  <c:v>199652208.75</c:v>
                </c:pt>
                <c:pt idx="5">
                  <c:v>199664717.53</c:v>
                </c:pt>
                <c:pt idx="6">
                  <c:v>201816542.71999997</c:v>
                </c:pt>
                <c:pt idx="7">
                  <c:v>203635577.82999998</c:v>
                </c:pt>
                <c:pt idx="8">
                  <c:v>205304378.33000001</c:v>
                </c:pt>
                <c:pt idx="9">
                  <c:v>207147147.52000001</c:v>
                </c:pt>
                <c:pt idx="10">
                  <c:v>209290473.91999999</c:v>
                </c:pt>
                <c:pt idx="11">
                  <c:v>211613776.19</c:v>
                </c:pt>
                <c:pt idx="12">
                  <c:v>213101821.15000001</c:v>
                </c:pt>
                <c:pt idx="13">
                  <c:v>215167258.87</c:v>
                </c:pt>
                <c:pt idx="14">
                  <c:v>217016335.36000001</c:v>
                </c:pt>
                <c:pt idx="15">
                  <c:v>218741302.08000001</c:v>
                </c:pt>
                <c:pt idx="16">
                  <c:v>221129331.33999997</c:v>
                </c:pt>
                <c:pt idx="17">
                  <c:v>223233018.49000001</c:v>
                </c:pt>
                <c:pt idx="18">
                  <c:v>224474078.31999999</c:v>
                </c:pt>
                <c:pt idx="19">
                  <c:v>225374634.32999998</c:v>
                </c:pt>
                <c:pt idx="20">
                  <c:v>226093222.87999997</c:v>
                </c:pt>
                <c:pt idx="21">
                  <c:v>226695143.01999995</c:v>
                </c:pt>
                <c:pt idx="22">
                  <c:v>228838469.41999996</c:v>
                </c:pt>
                <c:pt idx="23">
                  <c:v>231161771.68999997</c:v>
                </c:pt>
                <c:pt idx="24">
                  <c:v>232649816.64999998</c:v>
                </c:pt>
                <c:pt idx="25">
                  <c:v>234715254.36999995</c:v>
                </c:pt>
                <c:pt idx="26">
                  <c:v>236564330.85999992</c:v>
                </c:pt>
                <c:pt idx="27">
                  <c:v>238289297.57999998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89936"/>
        <c:axId val="125487976"/>
      </c:lineChart>
      <c:catAx>
        <c:axId val="125489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487976"/>
        <c:crosses val="autoZero"/>
        <c:auto val="0"/>
        <c:lblAlgn val="ctr"/>
        <c:lblOffset val="50"/>
        <c:noMultiLvlLbl val="0"/>
      </c:catAx>
      <c:valAx>
        <c:axId val="1254879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25489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16096383943783"/>
          <c:y val="0.92865669023272546"/>
          <c:w val="0.73362421074621109"/>
          <c:h val="5.4421051112105524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'Gross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'Gross Plant'!$E$108:$AF$108</c:f>
              <c:numCache>
                <c:formatCode>_(* #,##0_);_(* \(#,##0\);_(* "-"??_);_(@_)</c:formatCode>
                <c:ptCount val="28"/>
                <c:pt idx="0">
                  <c:v>3578941.0899999994</c:v>
                </c:pt>
                <c:pt idx="1">
                  <c:v>3621976.5599999991</c:v>
                </c:pt>
                <c:pt idx="2">
                  <c:v>3621976.5599999991</c:v>
                </c:pt>
                <c:pt idx="3">
                  <c:v>3619362.7299999995</c:v>
                </c:pt>
                <c:pt idx="4">
                  <c:v>3619362.7299999995</c:v>
                </c:pt>
                <c:pt idx="5">
                  <c:v>3619674.5499999993</c:v>
                </c:pt>
                <c:pt idx="6">
                  <c:v>3619675.1199999996</c:v>
                </c:pt>
                <c:pt idx="7">
                  <c:v>3619675.1199999996</c:v>
                </c:pt>
                <c:pt idx="8">
                  <c:v>3619675.1199999996</c:v>
                </c:pt>
                <c:pt idx="9">
                  <c:v>3619675.1199999996</c:v>
                </c:pt>
                <c:pt idx="10">
                  <c:v>3679008.5699999994</c:v>
                </c:pt>
                <c:pt idx="11">
                  <c:v>3679008.5699999994</c:v>
                </c:pt>
                <c:pt idx="12">
                  <c:v>3679008.5699999994</c:v>
                </c:pt>
                <c:pt idx="13">
                  <c:v>3679008.5699999994</c:v>
                </c:pt>
                <c:pt idx="14">
                  <c:v>3679008.5699999994</c:v>
                </c:pt>
                <c:pt idx="15">
                  <c:v>3679008.5699999994</c:v>
                </c:pt>
                <c:pt idx="16">
                  <c:v>3679008.5699999994</c:v>
                </c:pt>
                <c:pt idx="17">
                  <c:v>3679008.5699999994</c:v>
                </c:pt>
                <c:pt idx="18">
                  <c:v>3679008.5699999994</c:v>
                </c:pt>
                <c:pt idx="19">
                  <c:v>3679008.5699999994</c:v>
                </c:pt>
                <c:pt idx="20">
                  <c:v>3679008.5699999994</c:v>
                </c:pt>
                <c:pt idx="21">
                  <c:v>3679008.5699999994</c:v>
                </c:pt>
                <c:pt idx="22">
                  <c:v>3738342.0199999996</c:v>
                </c:pt>
                <c:pt idx="23">
                  <c:v>3738342.0199999996</c:v>
                </c:pt>
                <c:pt idx="24">
                  <c:v>3738342.0199999996</c:v>
                </c:pt>
                <c:pt idx="25">
                  <c:v>3738342.0199999996</c:v>
                </c:pt>
                <c:pt idx="26">
                  <c:v>3738342.0199999996</c:v>
                </c:pt>
                <c:pt idx="27">
                  <c:v>3738342.0199999996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321816"/>
        <c:axId val="197322208"/>
      </c:lineChart>
      <c:catAx>
        <c:axId val="197321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322208"/>
        <c:crosses val="autoZero"/>
        <c:auto val="1"/>
        <c:lblAlgn val="ctr"/>
        <c:lblOffset val="100"/>
        <c:noMultiLvlLbl val="0"/>
      </c:catAx>
      <c:valAx>
        <c:axId val="197322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97321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28900515342559"/>
          <c:y val="0.92312805673384157"/>
          <c:w val="0.27472924024031881"/>
          <c:h val="5.8638321760247976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Reserve!$A$6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Reserve!$E$46:$AF$46</c:f>
              <c:numCache>
                <c:formatCode>_(* #,##0_);_(* \(#,##0\);_(* "-"??_);_(@_)</c:formatCode>
                <c:ptCount val="28"/>
                <c:pt idx="0">
                  <c:v>103714234.94000001</c:v>
                </c:pt>
                <c:pt idx="1">
                  <c:v>104802989.39</c:v>
                </c:pt>
                <c:pt idx="2">
                  <c:v>105886340.06</c:v>
                </c:pt>
                <c:pt idx="3">
                  <c:v>106968137.51999998</c:v>
                </c:pt>
                <c:pt idx="4">
                  <c:v>108050000.96000001</c:v>
                </c:pt>
                <c:pt idx="5">
                  <c:v>109131956.75000001</c:v>
                </c:pt>
                <c:pt idx="6">
                  <c:v>110244991.28000002</c:v>
                </c:pt>
                <c:pt idx="7">
                  <c:v>111198549.12151027</c:v>
                </c:pt>
                <c:pt idx="8">
                  <c:v>112161139.9245486</c:v>
                </c:pt>
                <c:pt idx="9">
                  <c:v>112952760.81558913</c:v>
                </c:pt>
                <c:pt idx="10">
                  <c:v>113618915.93553862</c:v>
                </c:pt>
                <c:pt idx="11">
                  <c:v>113906590.06710289</c:v>
                </c:pt>
                <c:pt idx="12">
                  <c:v>114199092.17715961</c:v>
                </c:pt>
                <c:pt idx="13">
                  <c:v>114498295.62296744</c:v>
                </c:pt>
                <c:pt idx="14">
                  <c:v>114803498.41809911</c:v>
                </c:pt>
                <c:pt idx="15">
                  <c:v>115113632.40310968</c:v>
                </c:pt>
                <c:pt idx="16">
                  <c:v>115431514.37572585</c:v>
                </c:pt>
                <c:pt idx="17">
                  <c:v>115755508.06774721</c:v>
                </c:pt>
                <c:pt idx="18">
                  <c:v>116083528.48579225</c:v>
                </c:pt>
                <c:pt idx="19">
                  <c:v>116414470.8357487</c:v>
                </c:pt>
                <c:pt idx="20">
                  <c:v>116747744.70844455</c:v>
                </c:pt>
                <c:pt idx="21">
                  <c:v>117082971.5631267</c:v>
                </c:pt>
                <c:pt idx="22">
                  <c:v>117425152.6258039</c:v>
                </c:pt>
                <c:pt idx="23">
                  <c:v>117774871.84376204</c:v>
                </c:pt>
                <c:pt idx="24">
                  <c:v>118129419.15237303</c:v>
                </c:pt>
                <c:pt idx="25">
                  <c:v>118490667.95241608</c:v>
                </c:pt>
                <c:pt idx="26">
                  <c:v>118857916.24115586</c:v>
                </c:pt>
                <c:pt idx="27">
                  <c:v>119230761.33370279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Reserve!$A$49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Reserve!$E$80:$AF$80</c:f>
              <c:numCache>
                <c:formatCode>_(* #,##0_);_(* \(#,##0\);_(* "-"??_);_(@_)</c:formatCode>
                <c:ptCount val="28"/>
                <c:pt idx="0">
                  <c:v>41196726.419999987</c:v>
                </c:pt>
                <c:pt idx="1">
                  <c:v>41894459.089999996</c:v>
                </c:pt>
                <c:pt idx="2">
                  <c:v>42592360.160000004</c:v>
                </c:pt>
                <c:pt idx="3">
                  <c:v>43290310.350000001</c:v>
                </c:pt>
                <c:pt idx="4">
                  <c:v>43988211.239999995</c:v>
                </c:pt>
                <c:pt idx="5">
                  <c:v>44686380.419999994</c:v>
                </c:pt>
                <c:pt idx="6">
                  <c:v>45385508.090000004</c:v>
                </c:pt>
                <c:pt idx="7">
                  <c:v>46096658.577649161</c:v>
                </c:pt>
                <c:pt idx="8">
                  <c:v>46808343.325424828</c:v>
                </c:pt>
                <c:pt idx="9">
                  <c:v>47520433.949494667</c:v>
                </c:pt>
                <c:pt idx="10">
                  <c:v>48232780.16783423</c:v>
                </c:pt>
                <c:pt idx="11">
                  <c:v>48946031.878378235</c:v>
                </c:pt>
                <c:pt idx="12">
                  <c:v>49659522.351603501</c:v>
                </c:pt>
                <c:pt idx="13">
                  <c:v>50374181.79446499</c:v>
                </c:pt>
                <c:pt idx="14">
                  <c:v>51092158.966994964</c:v>
                </c:pt>
                <c:pt idx="15">
                  <c:v>51812492.749429807</c:v>
                </c:pt>
                <c:pt idx="16">
                  <c:v>52536585.251913823</c:v>
                </c:pt>
                <c:pt idx="17">
                  <c:v>53262192.56942001</c:v>
                </c:pt>
                <c:pt idx="18">
                  <c:v>53988734.680591352</c:v>
                </c:pt>
                <c:pt idx="19">
                  <c:v>54716119.219895542</c:v>
                </c:pt>
                <c:pt idx="20">
                  <c:v>55444024.346647635</c:v>
                </c:pt>
                <c:pt idx="21">
                  <c:v>56172154.965068258</c:v>
                </c:pt>
                <c:pt idx="22">
                  <c:v>56901191.075693324</c:v>
                </c:pt>
                <c:pt idx="23">
                  <c:v>57631135.166028626</c:v>
                </c:pt>
                <c:pt idx="24">
                  <c:v>58362248.22600019</c:v>
                </c:pt>
                <c:pt idx="25">
                  <c:v>59096679.015640222</c:v>
                </c:pt>
                <c:pt idx="26">
                  <c:v>59833466.415185131</c:v>
                </c:pt>
                <c:pt idx="27">
                  <c:v>60572349.568241633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Reserve!$A$111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Reserve!#REF!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322992"/>
        <c:axId val="197323384"/>
      </c:lineChart>
      <c:catAx>
        <c:axId val="197322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323384"/>
        <c:crosses val="autoZero"/>
        <c:auto val="1"/>
        <c:lblAlgn val="ctr"/>
        <c:lblOffset val="100"/>
        <c:noMultiLvlLbl val="0"/>
      </c:catAx>
      <c:valAx>
        <c:axId val="197323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97322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Reserve!$A$83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Reserve!$E$108:$AF$108</c:f>
              <c:numCache>
                <c:formatCode>_(* #,##0_);_(* \(#,##0\);_(* "-"??_);_(@_)</c:formatCode>
                <c:ptCount val="28"/>
                <c:pt idx="0">
                  <c:v>1940339.89</c:v>
                </c:pt>
                <c:pt idx="1">
                  <c:v>1944601.3500000003</c:v>
                </c:pt>
                <c:pt idx="2">
                  <c:v>1948862.8100000003</c:v>
                </c:pt>
                <c:pt idx="3">
                  <c:v>1950337.7700000003</c:v>
                </c:pt>
                <c:pt idx="4">
                  <c:v>1954600.6100000006</c:v>
                </c:pt>
                <c:pt idx="5">
                  <c:v>1958866.9100000004</c:v>
                </c:pt>
                <c:pt idx="6">
                  <c:v>1963133.2200000004</c:v>
                </c:pt>
                <c:pt idx="7">
                  <c:v>1967531.9926575006</c:v>
                </c:pt>
                <c:pt idx="8">
                  <c:v>1971930.7653150007</c:v>
                </c:pt>
                <c:pt idx="9">
                  <c:v>1976329.5379725003</c:v>
                </c:pt>
                <c:pt idx="10">
                  <c:v>1980728.3106300004</c:v>
                </c:pt>
                <c:pt idx="11">
                  <c:v>1985676.412145417</c:v>
                </c:pt>
                <c:pt idx="12">
                  <c:v>1990624.5136608335</c:v>
                </c:pt>
                <c:pt idx="13">
                  <c:v>1995572.61517625</c:v>
                </c:pt>
                <c:pt idx="14">
                  <c:v>2000520.716691667</c:v>
                </c:pt>
                <c:pt idx="15">
                  <c:v>2005468.8182070835</c:v>
                </c:pt>
                <c:pt idx="16">
                  <c:v>2010833.7019050003</c:v>
                </c:pt>
                <c:pt idx="17">
                  <c:v>2016198.585602917</c:v>
                </c:pt>
                <c:pt idx="18">
                  <c:v>2021563.4693008338</c:v>
                </c:pt>
                <c:pt idx="19">
                  <c:v>2026928.3529987501</c:v>
                </c:pt>
                <c:pt idx="20">
                  <c:v>2032293.2366966668</c:v>
                </c:pt>
                <c:pt idx="21">
                  <c:v>2037658.1203945831</c:v>
                </c:pt>
                <c:pt idx="22">
                  <c:v>2043683.5831691667</c:v>
                </c:pt>
                <c:pt idx="23">
                  <c:v>2049709.0459437498</c:v>
                </c:pt>
                <c:pt idx="24">
                  <c:v>2055734.5087183334</c:v>
                </c:pt>
                <c:pt idx="25">
                  <c:v>2061759.9714929166</c:v>
                </c:pt>
                <c:pt idx="26">
                  <c:v>2067785.4342674997</c:v>
                </c:pt>
                <c:pt idx="27">
                  <c:v>2073810.8970420833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324168"/>
        <c:axId val="197321424"/>
      </c:lineChart>
      <c:catAx>
        <c:axId val="197324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321424"/>
        <c:crosses val="autoZero"/>
        <c:auto val="1"/>
        <c:lblAlgn val="ctr"/>
        <c:lblOffset val="100"/>
        <c:noMultiLvlLbl val="0"/>
      </c:catAx>
      <c:valAx>
        <c:axId val="197321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97324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'Net Plant'!$C$46:$AD$46</c:f>
              <c:numCache>
                <c:formatCode>_(* #,##0_);_(* \(#,##0\);_(* "-"??_);_(@_)</c:formatCode>
                <c:ptCount val="28"/>
                <c:pt idx="0">
                  <c:v>95628355.170000002</c:v>
                </c:pt>
                <c:pt idx="1">
                  <c:v>94577345.620000005</c:v>
                </c:pt>
                <c:pt idx="2">
                  <c:v>93733185.080000028</c:v>
                </c:pt>
                <c:pt idx="3">
                  <c:v>92658519.469999999</c:v>
                </c:pt>
                <c:pt idx="4">
                  <c:v>91602207.789999992</c:v>
                </c:pt>
                <c:pt idx="5">
                  <c:v>90532760.779999956</c:v>
                </c:pt>
                <c:pt idx="6">
                  <c:v>91571551.439999998</c:v>
                </c:pt>
                <c:pt idx="7">
                  <c:v>92437028.708489761</c:v>
                </c:pt>
                <c:pt idx="8">
                  <c:v>93143238.405451417</c:v>
                </c:pt>
                <c:pt idx="9">
                  <c:v>94194386.704410896</c:v>
                </c:pt>
                <c:pt idx="10">
                  <c:v>95671557.984461382</c:v>
                </c:pt>
                <c:pt idx="11">
                  <c:v>97707186.122897118</c:v>
                </c:pt>
                <c:pt idx="12">
                  <c:v>98902728.972840413</c:v>
                </c:pt>
                <c:pt idx="13">
                  <c:v>100668963.24703258</c:v>
                </c:pt>
                <c:pt idx="14">
                  <c:v>102212836.94190092</c:v>
                </c:pt>
                <c:pt idx="15">
                  <c:v>103627669.67689031</c:v>
                </c:pt>
                <c:pt idx="16">
                  <c:v>105697816.96427417</c:v>
                </c:pt>
                <c:pt idx="17">
                  <c:v>107477510.42225279</c:v>
                </c:pt>
                <c:pt idx="18">
                  <c:v>108390549.83420777</c:v>
                </c:pt>
                <c:pt idx="19">
                  <c:v>108960163.49425133</c:v>
                </c:pt>
                <c:pt idx="20">
                  <c:v>109345478.17155547</c:v>
                </c:pt>
                <c:pt idx="21">
                  <c:v>109612171.4568733</c:v>
                </c:pt>
                <c:pt idx="22">
                  <c:v>111413316.7941961</c:v>
                </c:pt>
                <c:pt idx="23">
                  <c:v>113386899.84623796</c:v>
                </c:pt>
                <c:pt idx="24">
                  <c:v>114520397.49762693</c:v>
                </c:pt>
                <c:pt idx="25">
                  <c:v>116224586.4175839</c:v>
                </c:pt>
                <c:pt idx="26">
                  <c:v>117706414.61884411</c:v>
                </c:pt>
                <c:pt idx="27">
                  <c:v>119058536.24629723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'Net Plant'!$C$80:$AD$80</c:f>
              <c:numCache>
                <c:formatCode>_(* #,##0_);_(* \(#,##0\);_(* "-"??_);_(@_)</c:formatCode>
                <c:ptCount val="28"/>
                <c:pt idx="0">
                  <c:v>103094477.15000001</c:v>
                </c:pt>
                <c:pt idx="1">
                  <c:v>102456033.58</c:v>
                </c:pt>
                <c:pt idx="2">
                  <c:v>101799833.74000001</c:v>
                </c:pt>
                <c:pt idx="3">
                  <c:v>101098185.64000002</c:v>
                </c:pt>
                <c:pt idx="4">
                  <c:v>100400212.65999998</c:v>
                </c:pt>
                <c:pt idx="5">
                  <c:v>99726650.089999974</c:v>
                </c:pt>
                <c:pt idx="6">
                  <c:v>99148682.439999983</c:v>
                </c:pt>
                <c:pt idx="7">
                  <c:v>98533475.182350844</c:v>
                </c:pt>
                <c:pt idx="8">
                  <c:v>97894678.304575175</c:v>
                </c:pt>
                <c:pt idx="9">
                  <c:v>97228487.68050532</c:v>
                </c:pt>
                <c:pt idx="10">
                  <c:v>96678751.102165729</c:v>
                </c:pt>
                <c:pt idx="11">
                  <c:v>96128555.741621748</c:v>
                </c:pt>
                <c:pt idx="12">
                  <c:v>95624990.578396514</c:v>
                </c:pt>
                <c:pt idx="13">
                  <c:v>95506133.97553499</c:v>
                </c:pt>
                <c:pt idx="14">
                  <c:v>95211360.323005006</c:v>
                </c:pt>
                <c:pt idx="15">
                  <c:v>94867385.080570161</c:v>
                </c:pt>
                <c:pt idx="16">
                  <c:v>94441930.588086158</c:v>
                </c:pt>
                <c:pt idx="17">
                  <c:v>93988356.010579988</c:v>
                </c:pt>
                <c:pt idx="18">
                  <c:v>93429685.539408594</c:v>
                </c:pt>
                <c:pt idx="19">
                  <c:v>92853585.500104427</c:v>
                </c:pt>
                <c:pt idx="20">
                  <c:v>92219168.243352309</c:v>
                </c:pt>
                <c:pt idx="21">
                  <c:v>91531531.754931688</c:v>
                </c:pt>
                <c:pt idx="22">
                  <c:v>90965105.28430666</c:v>
                </c:pt>
                <c:pt idx="23">
                  <c:v>90398217.54397133</c:v>
                </c:pt>
                <c:pt idx="24">
                  <c:v>89877029.793999776</c:v>
                </c:pt>
                <c:pt idx="25">
                  <c:v>89738401.844359741</c:v>
                </c:pt>
                <c:pt idx="26">
                  <c:v>89424817.964814812</c:v>
                </c:pt>
                <c:pt idx="27">
                  <c:v>89062293.351758301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'Net Plant'!$C$189:$AD$189</c:f>
              <c:numCache>
                <c:formatCode>_(* #,##0_);_(* \(#,##0\);_(* "-"??_);_(@_)</c:formatCode>
                <c:ptCount val="28"/>
                <c:pt idx="0">
                  <c:v>413918242.04000008</c:v>
                </c:pt>
                <c:pt idx="1">
                  <c:v>419824740.28000003</c:v>
                </c:pt>
                <c:pt idx="2">
                  <c:v>421426546.68000007</c:v>
                </c:pt>
                <c:pt idx="3">
                  <c:v>423188433.07999998</c:v>
                </c:pt>
                <c:pt idx="4">
                  <c:v>427065683.60000002</c:v>
                </c:pt>
                <c:pt idx="5">
                  <c:v>429183365.07999998</c:v>
                </c:pt>
                <c:pt idx="6">
                  <c:v>431960279.28000003</c:v>
                </c:pt>
                <c:pt idx="7">
                  <c:v>439085297.53962445</c:v>
                </c:pt>
                <c:pt idx="8">
                  <c:v>444614926.49436688</c:v>
                </c:pt>
                <c:pt idx="9">
                  <c:v>450332775.96391892</c:v>
                </c:pt>
                <c:pt idx="10">
                  <c:v>457623968.06884408</c:v>
                </c:pt>
                <c:pt idx="11">
                  <c:v>465963274.97369266</c:v>
                </c:pt>
                <c:pt idx="12">
                  <c:v>474395691.15181768</c:v>
                </c:pt>
                <c:pt idx="13">
                  <c:v>481048038.51491678</c:v>
                </c:pt>
                <c:pt idx="14">
                  <c:v>485578986.796606</c:v>
                </c:pt>
                <c:pt idx="15">
                  <c:v>489281516.38973749</c:v>
                </c:pt>
                <c:pt idx="16">
                  <c:v>493932100.17958754</c:v>
                </c:pt>
                <c:pt idx="17">
                  <c:v>498443032.11284202</c:v>
                </c:pt>
                <c:pt idx="18">
                  <c:v>502920054.36403626</c:v>
                </c:pt>
                <c:pt idx="19">
                  <c:v>507722496.36056006</c:v>
                </c:pt>
                <c:pt idx="20">
                  <c:v>512103558.8026253</c:v>
                </c:pt>
                <c:pt idx="21">
                  <c:v>516085993.86850154</c:v>
                </c:pt>
                <c:pt idx="22">
                  <c:v>523200468.04430199</c:v>
                </c:pt>
                <c:pt idx="23">
                  <c:v>531362304.93937367</c:v>
                </c:pt>
                <c:pt idx="24">
                  <c:v>539614829.85811567</c:v>
                </c:pt>
                <c:pt idx="25">
                  <c:v>546086657.82653821</c:v>
                </c:pt>
                <c:pt idx="26">
                  <c:v>550436301.71230316</c:v>
                </c:pt>
                <c:pt idx="27">
                  <c:v>553957118.47898293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373744"/>
        <c:axId val="195376880"/>
      </c:lineChart>
      <c:catAx>
        <c:axId val="195373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376880"/>
        <c:crosses val="autoZero"/>
        <c:auto val="1"/>
        <c:lblAlgn val="ctr"/>
        <c:lblOffset val="100"/>
        <c:noMultiLvlLbl val="0"/>
      </c:catAx>
      <c:valAx>
        <c:axId val="1953768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95373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'Net Plant'!$C$108:$AD$108</c:f>
              <c:numCache>
                <c:formatCode>_(* #,##0_);_(* \(#,##0\);_(* "-"??_);_(@_)</c:formatCode>
                <c:ptCount val="28"/>
                <c:pt idx="0">
                  <c:v>1638601.1999999997</c:v>
                </c:pt>
                <c:pt idx="1">
                  <c:v>1677375.2099999995</c:v>
                </c:pt>
                <c:pt idx="2">
                  <c:v>1673113.7499999993</c:v>
                </c:pt>
                <c:pt idx="3">
                  <c:v>1669024.9599999997</c:v>
                </c:pt>
                <c:pt idx="4">
                  <c:v>1664762.1199999996</c:v>
                </c:pt>
                <c:pt idx="5">
                  <c:v>1660807.6399999997</c:v>
                </c:pt>
                <c:pt idx="6">
                  <c:v>1656541.8999999997</c:v>
                </c:pt>
                <c:pt idx="7">
                  <c:v>1652143.1273424996</c:v>
                </c:pt>
                <c:pt idx="8">
                  <c:v>1647744.3546849994</c:v>
                </c:pt>
                <c:pt idx="9">
                  <c:v>1643345.5820274993</c:v>
                </c:pt>
                <c:pt idx="10">
                  <c:v>1698280.2593699996</c:v>
                </c:pt>
                <c:pt idx="11">
                  <c:v>1693332.1578545826</c:v>
                </c:pt>
                <c:pt idx="12">
                  <c:v>1688384.0563391664</c:v>
                </c:pt>
                <c:pt idx="13">
                  <c:v>1683435.9548237494</c:v>
                </c:pt>
                <c:pt idx="14">
                  <c:v>1678487.8533083331</c:v>
                </c:pt>
                <c:pt idx="15">
                  <c:v>1673539.7517929161</c:v>
                </c:pt>
                <c:pt idx="16">
                  <c:v>1668174.8680949996</c:v>
                </c:pt>
                <c:pt idx="17">
                  <c:v>1662809.9843970831</c:v>
                </c:pt>
                <c:pt idx="18">
                  <c:v>1657445.1006991665</c:v>
                </c:pt>
                <c:pt idx="19">
                  <c:v>1652080.2170012495</c:v>
                </c:pt>
                <c:pt idx="20">
                  <c:v>1646715.3333033328</c:v>
                </c:pt>
                <c:pt idx="21">
                  <c:v>1641350.4496054165</c:v>
                </c:pt>
                <c:pt idx="22">
                  <c:v>1694658.4368308331</c:v>
                </c:pt>
                <c:pt idx="23">
                  <c:v>1688632.9740562497</c:v>
                </c:pt>
                <c:pt idx="24">
                  <c:v>1682607.5112816666</c:v>
                </c:pt>
                <c:pt idx="25">
                  <c:v>1676582.0485070832</c:v>
                </c:pt>
                <c:pt idx="26">
                  <c:v>1670556.5857324996</c:v>
                </c:pt>
                <c:pt idx="27">
                  <c:v>1664531.1229579167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375312"/>
        <c:axId val="195376488"/>
      </c:lineChart>
      <c:catAx>
        <c:axId val="195375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376488"/>
        <c:crosses val="autoZero"/>
        <c:auto val="1"/>
        <c:lblAlgn val="ctr"/>
        <c:lblOffset val="100"/>
        <c:noMultiLvlLbl val="0"/>
      </c:catAx>
      <c:valAx>
        <c:axId val="1953764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95375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23813</xdr:colOff>
      <xdr:row>231</xdr:row>
      <xdr:rowOff>69054</xdr:rowOff>
    </xdr:from>
    <xdr:to>
      <xdr:col>19</xdr:col>
      <xdr:colOff>250032</xdr:colOff>
      <xdr:row>258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261</xdr:row>
      <xdr:rowOff>142876</xdr:rowOff>
    </xdr:from>
    <xdr:to>
      <xdr:col>19</xdr:col>
      <xdr:colOff>285750</xdr:colOff>
      <xdr:row>277</xdr:row>
      <xdr:rowOff>142876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</xdr:colOff>
      <xdr:row>212</xdr:row>
      <xdr:rowOff>0</xdr:rowOff>
    </xdr:from>
    <xdr:to>
      <xdr:col>19</xdr:col>
      <xdr:colOff>476250</xdr:colOff>
      <xdr:row>234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237</xdr:row>
      <xdr:rowOff>0</xdr:rowOff>
    </xdr:from>
    <xdr:to>
      <xdr:col>19</xdr:col>
      <xdr:colOff>440532</xdr:colOff>
      <xdr:row>256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148166</xdr:colOff>
      <xdr:row>199</xdr:row>
      <xdr:rowOff>147106</xdr:rowOff>
    </xdr:from>
    <xdr:to>
      <xdr:col>16</xdr:col>
      <xdr:colOff>74084</xdr:colOff>
      <xdr:row>223</xdr:row>
      <xdr:rowOff>116415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227</xdr:row>
      <xdr:rowOff>1</xdr:rowOff>
    </xdr:from>
    <xdr:to>
      <xdr:col>15</xdr:col>
      <xdr:colOff>814916</xdr:colOff>
      <xdr:row>244</xdr:row>
      <xdr:rowOff>84667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dcotten\Local%20Settings\Temporary%20Internet%20Files\OLK3\Kentucky%20-%20CCS98%20as%20fi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apital%20Expenditure%20reports/Capital%20Expenditures%20-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GEORGIA\2004%20Case%20Dec%2004\Budget%20data\FY%202005%20Margin%20Model%20Mid-States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Asset%20&amp;%20Reserve%20balances%20from%20Dec-2017%20to%20Jun-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SU-CapEx%20projections%20by%20Div-FY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Jurirep%20DTB-2018%20case%20Plant%20Balance%20chec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KMD%20CapEx%20Projection%20-%20July%20to%20September%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SSU%20Open%20Cwip%20with%20AFUDC%20Dec%2017%20to%20Jun%2018%20Plan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Plant%20Data/KY%20Depreciation%20Rates_03-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Kentucky%20Depreciation%20Rates%20-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Weather\Regression15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urrent_Open%20CWIP%20Balance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Activity"/>
      <sheetName val="Reserve Activity"/>
      <sheetName val="Asset End Balances"/>
      <sheetName val="Reserve End Balances"/>
      <sheetName val="COR"/>
      <sheetName val="Additions"/>
      <sheetName val="Depreciation Provision"/>
      <sheetName val="Retires"/>
      <sheetName val="Transfers"/>
    </sheetNames>
    <sheetDataSet>
      <sheetData sheetId="0"/>
      <sheetData sheetId="1"/>
      <sheetData sheetId="2">
        <row r="5">
          <cell r="Q5">
            <v>1411389.93</v>
          </cell>
        </row>
        <row r="6">
          <cell r="Q6">
            <v>9187184.2699999996</v>
          </cell>
        </row>
        <row r="7">
          <cell r="Q7">
            <v>9316001.1799999997</v>
          </cell>
        </row>
        <row r="9">
          <cell r="Q9">
            <v>5118803.91</v>
          </cell>
        </row>
        <row r="10">
          <cell r="Q10">
            <v>63740.85</v>
          </cell>
        </row>
        <row r="11">
          <cell r="Q11">
            <v>263337.89</v>
          </cell>
        </row>
        <row r="12">
          <cell r="Q12">
            <v>7125.41</v>
          </cell>
        </row>
        <row r="13">
          <cell r="Q13">
            <v>76071.34</v>
          </cell>
        </row>
        <row r="14">
          <cell r="Q14">
            <v>1039344.41</v>
          </cell>
        </row>
        <row r="15">
          <cell r="Q15">
            <v>8824.34</v>
          </cell>
        </row>
        <row r="16">
          <cell r="Q16">
            <v>136509.51999999999</v>
          </cell>
        </row>
        <row r="17">
          <cell r="Q17">
            <v>7388.39</v>
          </cell>
        </row>
        <row r="18">
          <cell r="Q18">
            <v>162267.97</v>
          </cell>
        </row>
        <row r="19">
          <cell r="Q19">
            <v>37003945.939999998</v>
          </cell>
        </row>
        <row r="20">
          <cell r="Q20">
            <v>19005572.420000002</v>
          </cell>
        </row>
        <row r="21">
          <cell r="Q21">
            <v>3548953.23</v>
          </cell>
        </row>
        <row r="22">
          <cell r="Q22">
            <v>2458044.2000000002</v>
          </cell>
        </row>
        <row r="23">
          <cell r="Q23">
            <v>1473265</v>
          </cell>
        </row>
        <row r="24">
          <cell r="Q24">
            <v>67214852.040000007</v>
          </cell>
        </row>
        <row r="25">
          <cell r="Q25">
            <v>39251.620000000003</v>
          </cell>
        </row>
        <row r="26">
          <cell r="Q26">
            <v>1628899.91</v>
          </cell>
        </row>
        <row r="27">
          <cell r="Q27">
            <v>961255.64</v>
          </cell>
        </row>
        <row r="28">
          <cell r="Q28">
            <v>60170.36</v>
          </cell>
        </row>
        <row r="29">
          <cell r="Q29">
            <v>314379.42</v>
          </cell>
        </row>
        <row r="30">
          <cell r="Q30">
            <v>20675910.379999999</v>
          </cell>
        </row>
        <row r="31">
          <cell r="Q31">
            <v>297266.61</v>
          </cell>
        </row>
        <row r="32">
          <cell r="Q32">
            <v>345729.64</v>
          </cell>
        </row>
        <row r="33">
          <cell r="Q33">
            <v>17517104.289999999</v>
          </cell>
        </row>
        <row r="35">
          <cell r="Q35">
            <v>8329.7199999999993</v>
          </cell>
        </row>
        <row r="36">
          <cell r="Q36">
            <v>119852.69</v>
          </cell>
        </row>
        <row r="37">
          <cell r="Q37">
            <v>261126.69</v>
          </cell>
        </row>
        <row r="38">
          <cell r="Q38">
            <v>4681.58</v>
          </cell>
        </row>
        <row r="39">
          <cell r="Q39">
            <v>17916.189999999999</v>
          </cell>
        </row>
        <row r="40">
          <cell r="Q40">
            <v>153261.29999999999</v>
          </cell>
        </row>
        <row r="41">
          <cell r="Q41">
            <v>23138.38</v>
          </cell>
        </row>
        <row r="42">
          <cell r="Q42">
            <v>137442.53</v>
          </cell>
        </row>
        <row r="43">
          <cell r="Q43">
            <v>8353042.54</v>
          </cell>
        </row>
        <row r="44">
          <cell r="Q44">
            <v>1699998.54</v>
          </cell>
        </row>
        <row r="45">
          <cell r="Q45">
            <v>449309.06</v>
          </cell>
        </row>
        <row r="46">
          <cell r="Q46">
            <v>1694832.96</v>
          </cell>
        </row>
        <row r="47">
          <cell r="Q47">
            <v>178530.09</v>
          </cell>
        </row>
        <row r="48">
          <cell r="Q48">
            <v>54614.27</v>
          </cell>
        </row>
        <row r="49">
          <cell r="Q49">
            <v>175350.37</v>
          </cell>
        </row>
        <row r="50">
          <cell r="Q50">
            <v>209318.9</v>
          </cell>
        </row>
        <row r="51">
          <cell r="Q51">
            <v>923446.05</v>
          </cell>
        </row>
        <row r="52">
          <cell r="Q52">
            <v>273084.38</v>
          </cell>
        </row>
        <row r="53">
          <cell r="Q53">
            <v>414663.45</v>
          </cell>
        </row>
        <row r="54">
          <cell r="Q54">
            <v>26970.37</v>
          </cell>
        </row>
        <row r="55">
          <cell r="Q55">
            <v>867772</v>
          </cell>
        </row>
        <row r="56">
          <cell r="Q56">
            <v>49001.72</v>
          </cell>
        </row>
        <row r="57">
          <cell r="Q57">
            <v>60826.29</v>
          </cell>
        </row>
        <row r="58">
          <cell r="Q58">
            <v>139637.68</v>
          </cell>
        </row>
        <row r="59">
          <cell r="Q59">
            <v>27638493.469999999</v>
          </cell>
        </row>
        <row r="60">
          <cell r="Q60">
            <v>731466.64</v>
          </cell>
        </row>
        <row r="61">
          <cell r="Q61">
            <v>2269555.91</v>
          </cell>
        </row>
        <row r="62">
          <cell r="Q62">
            <v>531166.79</v>
          </cell>
        </row>
        <row r="63">
          <cell r="Q63">
            <v>37326.42</v>
          </cell>
        </row>
        <row r="64">
          <cell r="Q64">
            <v>2686177.85</v>
          </cell>
        </row>
        <row r="65">
          <cell r="Q65">
            <v>2783.89</v>
          </cell>
        </row>
        <row r="66">
          <cell r="Q66">
            <v>336167.54</v>
          </cell>
        </row>
        <row r="67">
          <cell r="Q67">
            <v>99818.13</v>
          </cell>
        </row>
        <row r="68">
          <cell r="Q68">
            <v>46264.19</v>
          </cell>
        </row>
        <row r="69">
          <cell r="Q69">
            <v>4005.08</v>
          </cell>
        </row>
        <row r="70">
          <cell r="Q70">
            <v>20977480.25</v>
          </cell>
        </row>
        <row r="71">
          <cell r="Q71">
            <v>145810259.13</v>
          </cell>
        </row>
        <row r="72">
          <cell r="Q72">
            <v>104636005.2</v>
          </cell>
        </row>
        <row r="73">
          <cell r="Q73">
            <v>12401060.83</v>
          </cell>
        </row>
        <row r="74">
          <cell r="Q74">
            <v>3941149.06</v>
          </cell>
        </row>
        <row r="75">
          <cell r="Q75">
            <v>1652639.35</v>
          </cell>
        </row>
        <row r="76">
          <cell r="Q76">
            <v>120333354.12</v>
          </cell>
        </row>
        <row r="77">
          <cell r="Q77">
            <v>31987922.579999998</v>
          </cell>
        </row>
        <row r="78">
          <cell r="Q78">
            <v>55415934.57</v>
          </cell>
        </row>
        <row r="79">
          <cell r="Q79">
            <v>10901837.51</v>
          </cell>
        </row>
        <row r="80">
          <cell r="Q80">
            <v>204149.07</v>
          </cell>
        </row>
        <row r="81">
          <cell r="Q81">
            <v>5173510.6500000004</v>
          </cell>
        </row>
        <row r="82">
          <cell r="Q82">
            <v>1211697.3</v>
          </cell>
        </row>
        <row r="83">
          <cell r="Q83">
            <v>7209780.6299999999</v>
          </cell>
        </row>
        <row r="84">
          <cell r="Q84">
            <v>173114.85</v>
          </cell>
        </row>
        <row r="85">
          <cell r="Q85">
            <v>709199.18</v>
          </cell>
        </row>
        <row r="86">
          <cell r="Q86">
            <v>12954.74</v>
          </cell>
        </row>
        <row r="87">
          <cell r="Q87">
            <v>1246194.18</v>
          </cell>
        </row>
        <row r="88">
          <cell r="Q88">
            <v>1749085.61</v>
          </cell>
        </row>
        <row r="89">
          <cell r="Q89">
            <v>220986.9</v>
          </cell>
        </row>
        <row r="90">
          <cell r="Q90">
            <v>3257383.4</v>
          </cell>
        </row>
        <row r="91">
          <cell r="Q91">
            <v>39610.080000000002</v>
          </cell>
        </row>
        <row r="92">
          <cell r="Q92">
            <v>62747.29</v>
          </cell>
        </row>
        <row r="93">
          <cell r="Q93">
            <v>19427.23</v>
          </cell>
        </row>
        <row r="94">
          <cell r="Q94">
            <v>524257.15</v>
          </cell>
        </row>
        <row r="95">
          <cell r="Q95">
            <v>3897263.52</v>
          </cell>
        </row>
        <row r="96">
          <cell r="Q96">
            <v>14389.76</v>
          </cell>
        </row>
        <row r="97">
          <cell r="Q97">
            <v>134598.85999999999</v>
          </cell>
        </row>
        <row r="98">
          <cell r="Q98">
            <v>1068402.71</v>
          </cell>
        </row>
        <row r="99">
          <cell r="Q99">
            <v>123514.83</v>
          </cell>
        </row>
        <row r="101">
          <cell r="Q101">
            <v>2874239.86</v>
          </cell>
        </row>
        <row r="102">
          <cell r="Q102">
            <v>1886442.92</v>
          </cell>
        </row>
        <row r="103">
          <cell r="Q103">
            <v>12669002.609999999</v>
          </cell>
        </row>
        <row r="104">
          <cell r="Q104">
            <v>2820613.55</v>
          </cell>
        </row>
        <row r="105">
          <cell r="Q105">
            <v>12305840</v>
          </cell>
        </row>
        <row r="106">
          <cell r="Q106">
            <v>2376524.13</v>
          </cell>
        </row>
        <row r="107">
          <cell r="Q107">
            <v>380781.68</v>
          </cell>
        </row>
        <row r="108">
          <cell r="Q108">
            <v>96290.22</v>
          </cell>
        </row>
        <row r="109">
          <cell r="Q109">
            <v>402176.59</v>
          </cell>
        </row>
        <row r="110">
          <cell r="Q110">
            <v>23632.07</v>
          </cell>
        </row>
        <row r="111">
          <cell r="Q111">
            <v>1913117.11</v>
          </cell>
        </row>
        <row r="112">
          <cell r="Q112">
            <v>291500.62</v>
          </cell>
        </row>
        <row r="113">
          <cell r="Q113">
            <v>70015.66</v>
          </cell>
        </row>
        <row r="114">
          <cell r="Q114">
            <v>509282.85</v>
          </cell>
        </row>
        <row r="115">
          <cell r="Q115">
            <v>629166.46</v>
          </cell>
        </row>
        <row r="116">
          <cell r="Q116">
            <v>10343248.640000001</v>
          </cell>
        </row>
        <row r="117">
          <cell r="Q117">
            <v>2023936.45</v>
          </cell>
        </row>
        <row r="118">
          <cell r="Q118">
            <v>629225.62</v>
          </cell>
        </row>
        <row r="119">
          <cell r="Q119">
            <v>999825.07</v>
          </cell>
        </row>
        <row r="120">
          <cell r="Q120">
            <v>190246.97</v>
          </cell>
        </row>
        <row r="121">
          <cell r="Q121">
            <v>90134696.849999994</v>
          </cell>
        </row>
        <row r="122">
          <cell r="Q122">
            <v>339657.73</v>
          </cell>
        </row>
        <row r="123">
          <cell r="Q123">
            <v>257287.97</v>
          </cell>
        </row>
        <row r="124">
          <cell r="Q124">
            <v>103891.78</v>
          </cell>
        </row>
        <row r="125">
          <cell r="Q125">
            <v>20560.16</v>
          </cell>
        </row>
        <row r="127">
          <cell r="Q127">
            <v>185309.27</v>
          </cell>
        </row>
        <row r="128">
          <cell r="Q128">
            <v>1109551.68</v>
          </cell>
        </row>
        <row r="129">
          <cell r="Q129">
            <v>179338.52</v>
          </cell>
        </row>
        <row r="130">
          <cell r="Q130">
            <v>15383.91</v>
          </cell>
        </row>
        <row r="131">
          <cell r="Q131">
            <v>38834</v>
          </cell>
        </row>
        <row r="132">
          <cell r="Q132">
            <v>41397.21</v>
          </cell>
        </row>
        <row r="133">
          <cell r="Q133">
            <v>27284.69</v>
          </cell>
        </row>
        <row r="134">
          <cell r="Q134">
            <v>175867.44</v>
          </cell>
        </row>
        <row r="135">
          <cell r="Q135">
            <v>20515.689999999999</v>
          </cell>
        </row>
        <row r="136">
          <cell r="Q136">
            <v>37541</v>
          </cell>
        </row>
        <row r="137">
          <cell r="Q137">
            <v>814166.88</v>
          </cell>
        </row>
        <row r="138">
          <cell r="Q138">
            <v>70177.67</v>
          </cell>
        </row>
        <row r="139">
          <cell r="Q139">
            <v>35063.769999999997</v>
          </cell>
        </row>
        <row r="140">
          <cell r="Q140">
            <v>828509.36</v>
          </cell>
        </row>
      </sheetData>
      <sheetData sheetId="3">
        <row r="5">
          <cell r="Q5">
            <v>470718.95</v>
          </cell>
        </row>
        <row r="6">
          <cell r="Q6">
            <v>3468460.65</v>
          </cell>
        </row>
        <row r="7">
          <cell r="Q7">
            <v>9311888.2699999996</v>
          </cell>
        </row>
        <row r="8">
          <cell r="Q8">
            <v>-0.04</v>
          </cell>
        </row>
        <row r="9">
          <cell r="Q9">
            <v>-0.08</v>
          </cell>
        </row>
        <row r="10">
          <cell r="Q10">
            <v>1747910.54</v>
          </cell>
        </row>
        <row r="11">
          <cell r="Q11">
            <v>1.26</v>
          </cell>
        </row>
        <row r="12">
          <cell r="Q12">
            <v>0.45</v>
          </cell>
        </row>
        <row r="13">
          <cell r="Q13">
            <v>30200.92</v>
          </cell>
        </row>
        <row r="14">
          <cell r="Q14">
            <v>96871.18</v>
          </cell>
        </row>
        <row r="15">
          <cell r="Q15">
            <v>5079.45</v>
          </cell>
        </row>
        <row r="16">
          <cell r="Q16">
            <v>29491.96</v>
          </cell>
        </row>
        <row r="17">
          <cell r="Q17">
            <v>388.07</v>
          </cell>
        </row>
        <row r="18">
          <cell r="Q18">
            <v>505591.23</v>
          </cell>
        </row>
        <row r="19">
          <cell r="Q19">
            <v>3519.76</v>
          </cell>
        </row>
        <row r="20">
          <cell r="Q20">
            <v>42694.03</v>
          </cell>
        </row>
        <row r="21">
          <cell r="Q21">
            <v>705.62</v>
          </cell>
        </row>
        <row r="22">
          <cell r="Q22">
            <v>162377.29</v>
          </cell>
        </row>
        <row r="23">
          <cell r="Q23">
            <v>19853679.420000002</v>
          </cell>
        </row>
        <row r="24">
          <cell r="Q24">
            <v>16606353.15</v>
          </cell>
        </row>
        <row r="25">
          <cell r="Q25">
            <v>2392239.0699999998</v>
          </cell>
        </row>
        <row r="26">
          <cell r="Q26">
            <v>992978.97</v>
          </cell>
        </row>
        <row r="27">
          <cell r="Q27">
            <v>199468.35</v>
          </cell>
        </row>
        <row r="28">
          <cell r="Q28">
            <v>31264132.739999998</v>
          </cell>
        </row>
        <row r="29">
          <cell r="Q29">
            <v>43472.76</v>
          </cell>
        </row>
        <row r="30">
          <cell r="Q30">
            <v>1097203.43</v>
          </cell>
        </row>
        <row r="31">
          <cell r="Q31">
            <v>430608.34</v>
          </cell>
        </row>
        <row r="32">
          <cell r="Q32">
            <v>41313.050000000003</v>
          </cell>
        </row>
        <row r="33">
          <cell r="Q33">
            <v>40592.25</v>
          </cell>
        </row>
        <row r="34">
          <cell r="Q34">
            <v>11867206.640000001</v>
          </cell>
        </row>
        <row r="35">
          <cell r="Q35">
            <v>39523.56</v>
          </cell>
        </row>
        <row r="36">
          <cell r="Q36">
            <v>32977.25</v>
          </cell>
        </row>
        <row r="37">
          <cell r="Q37">
            <v>2936586.45</v>
          </cell>
        </row>
        <row r="39">
          <cell r="Q39">
            <v>8329.7199999999993</v>
          </cell>
        </row>
        <row r="40">
          <cell r="Q40">
            <v>119852.69</v>
          </cell>
        </row>
        <row r="41">
          <cell r="Q41">
            <v>0</v>
          </cell>
        </row>
        <row r="42">
          <cell r="Q42">
            <v>4427.68</v>
          </cell>
        </row>
        <row r="43">
          <cell r="Q43">
            <v>5765.91</v>
          </cell>
        </row>
        <row r="44">
          <cell r="Q44">
            <v>110372.68</v>
          </cell>
        </row>
        <row r="45">
          <cell r="Q45">
            <v>20112.95</v>
          </cell>
        </row>
        <row r="46">
          <cell r="Q46">
            <v>97024</v>
          </cell>
        </row>
        <row r="47">
          <cell r="Q47">
            <v>908785.47</v>
          </cell>
        </row>
        <row r="48">
          <cell r="Q48">
            <v>1374503.06</v>
          </cell>
        </row>
        <row r="49">
          <cell r="Q49">
            <v>448505.85</v>
          </cell>
        </row>
        <row r="50">
          <cell r="Q50">
            <v>708765.78</v>
          </cell>
        </row>
        <row r="51">
          <cell r="Q51">
            <v>167003.92000000001</v>
          </cell>
        </row>
        <row r="52">
          <cell r="Q52">
            <v>43114.559999999998</v>
          </cell>
        </row>
        <row r="53">
          <cell r="Q53">
            <v>-90969.5</v>
          </cell>
        </row>
        <row r="54">
          <cell r="Q54">
            <v>186104.95</v>
          </cell>
        </row>
        <row r="55">
          <cell r="Q55">
            <v>469225.86</v>
          </cell>
        </row>
        <row r="56">
          <cell r="Q56">
            <v>198522.39</v>
          </cell>
        </row>
        <row r="57">
          <cell r="Q57">
            <v>177066.59</v>
          </cell>
        </row>
        <row r="58">
          <cell r="Q58">
            <v>0</v>
          </cell>
        </row>
        <row r="59">
          <cell r="Q59">
            <v>409113.06</v>
          </cell>
        </row>
        <row r="60">
          <cell r="Q60">
            <v>15443.35</v>
          </cell>
        </row>
        <row r="61">
          <cell r="Q61">
            <v>51335.37</v>
          </cell>
        </row>
        <row r="62">
          <cell r="Q62">
            <v>86908.12</v>
          </cell>
        </row>
        <row r="63">
          <cell r="Q63">
            <v>18253266.059999999</v>
          </cell>
        </row>
        <row r="64">
          <cell r="Q64">
            <v>328270.14</v>
          </cell>
        </row>
        <row r="65">
          <cell r="Q65">
            <v>1696064.7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157279.31</v>
          </cell>
        </row>
        <row r="69">
          <cell r="Q69">
            <v>0</v>
          </cell>
        </row>
        <row r="70">
          <cell r="Q70">
            <v>102030.12</v>
          </cell>
        </row>
        <row r="71">
          <cell r="Q71">
            <v>67985.240000000005</v>
          </cell>
        </row>
        <row r="72">
          <cell r="Q72">
            <v>33793.99</v>
          </cell>
        </row>
        <row r="73">
          <cell r="Q73">
            <v>1781.21</v>
          </cell>
        </row>
        <row r="74">
          <cell r="Q74">
            <v>12420096.060000001</v>
          </cell>
        </row>
        <row r="75">
          <cell r="Q75">
            <v>29092134.469999999</v>
          </cell>
        </row>
        <row r="76">
          <cell r="Q76">
            <v>14896509.130000001</v>
          </cell>
        </row>
        <row r="77">
          <cell r="Q77">
            <v>1757955.51</v>
          </cell>
        </row>
        <row r="78">
          <cell r="Q78">
            <v>832276.01</v>
          </cell>
        </row>
        <row r="79">
          <cell r="Q79">
            <v>961613.71</v>
          </cell>
        </row>
        <row r="80">
          <cell r="Q80">
            <v>36234894.07</v>
          </cell>
        </row>
        <row r="81">
          <cell r="Q81">
            <v>17052798.989999998</v>
          </cell>
        </row>
        <row r="82">
          <cell r="Q82">
            <v>24241523.25</v>
          </cell>
        </row>
        <row r="83">
          <cell r="Q83">
            <v>3623777.74</v>
          </cell>
        </row>
        <row r="84">
          <cell r="Q84">
            <v>83640.28</v>
          </cell>
        </row>
        <row r="85">
          <cell r="Q85">
            <v>2726747.51</v>
          </cell>
        </row>
        <row r="86">
          <cell r="Q86">
            <v>0</v>
          </cell>
        </row>
        <row r="87">
          <cell r="Q87">
            <v>787776.43</v>
          </cell>
        </row>
        <row r="88">
          <cell r="Q88">
            <v>96659.17</v>
          </cell>
        </row>
        <row r="89">
          <cell r="Q89">
            <v>247979.44</v>
          </cell>
        </row>
        <row r="90">
          <cell r="Q90">
            <v>4075.21</v>
          </cell>
        </row>
        <row r="91">
          <cell r="Q91">
            <v>1092667.8799999999</v>
          </cell>
        </row>
        <row r="92">
          <cell r="Q92">
            <v>900006.45</v>
          </cell>
        </row>
        <row r="93">
          <cell r="Q93">
            <v>66275.490000000005</v>
          </cell>
        </row>
        <row r="94">
          <cell r="Q94">
            <v>-2529.39</v>
          </cell>
        </row>
        <row r="95">
          <cell r="Q95">
            <v>879617.83</v>
          </cell>
        </row>
        <row r="96">
          <cell r="Q96">
            <v>34619.39</v>
          </cell>
        </row>
        <row r="97">
          <cell r="Q97">
            <v>54742.48</v>
          </cell>
        </row>
        <row r="98">
          <cell r="Q98">
            <v>15358.72</v>
          </cell>
        </row>
        <row r="99">
          <cell r="Q99">
            <v>198431.55</v>
          </cell>
        </row>
        <row r="100">
          <cell r="Q100">
            <v>1645213.77</v>
          </cell>
        </row>
        <row r="101">
          <cell r="Q101">
            <v>3724.37</v>
          </cell>
        </row>
        <row r="102">
          <cell r="Q102">
            <v>39785.879999999997</v>
          </cell>
        </row>
        <row r="103">
          <cell r="Q103">
            <v>553287.28</v>
          </cell>
        </row>
        <row r="104">
          <cell r="Q104">
            <v>111007.42</v>
          </cell>
        </row>
        <row r="105">
          <cell r="Q105">
            <v>-4941409.1699999981</v>
          </cell>
        </row>
        <row r="109">
          <cell r="Q109">
            <v>1623556.01</v>
          </cell>
        </row>
        <row r="110">
          <cell r="Q110">
            <v>1599140.13</v>
          </cell>
        </row>
        <row r="111">
          <cell r="Q111">
            <v>2558133.2200000002</v>
          </cell>
        </row>
        <row r="112">
          <cell r="Q112">
            <v>776242.22</v>
          </cell>
        </row>
        <row r="113">
          <cell r="Q113">
            <v>32304.83</v>
          </cell>
        </row>
        <row r="114">
          <cell r="Q114">
            <v>92071.01</v>
          </cell>
        </row>
        <row r="115">
          <cell r="Q115">
            <v>86709.43</v>
          </cell>
        </row>
        <row r="116">
          <cell r="Q116">
            <v>14211.38</v>
          </cell>
        </row>
        <row r="117">
          <cell r="Q117">
            <v>979456.88</v>
          </cell>
        </row>
        <row r="118">
          <cell r="Q118">
            <v>142982.03</v>
          </cell>
        </row>
        <row r="119">
          <cell r="Q119">
            <v>10899.59</v>
          </cell>
        </row>
        <row r="120">
          <cell r="Q120">
            <v>130248.32000000001</v>
          </cell>
        </row>
        <row r="121">
          <cell r="Q121">
            <v>417905.51</v>
          </cell>
        </row>
        <row r="122">
          <cell r="Q122">
            <v>4331245.72</v>
          </cell>
        </row>
        <row r="123">
          <cell r="Q123">
            <v>1059239.8500000001</v>
          </cell>
        </row>
        <row r="124">
          <cell r="Q124">
            <v>326324.26</v>
          </cell>
        </row>
        <row r="125">
          <cell r="Q125">
            <v>483983.03</v>
          </cell>
        </row>
        <row r="126">
          <cell r="Q126">
            <v>124641.35</v>
          </cell>
        </row>
        <row r="127">
          <cell r="Q127">
            <v>25972094.489999998</v>
          </cell>
        </row>
        <row r="128">
          <cell r="Q128">
            <v>131051.61</v>
          </cell>
        </row>
        <row r="129">
          <cell r="Q129">
            <v>224945.01</v>
          </cell>
        </row>
        <row r="130">
          <cell r="Q130">
            <v>69640.63</v>
          </cell>
        </row>
        <row r="131">
          <cell r="Q131">
            <v>9699.91</v>
          </cell>
        </row>
        <row r="135">
          <cell r="Q135">
            <v>97362.59</v>
          </cell>
        </row>
        <row r="136">
          <cell r="Q136">
            <v>8250.9599999999991</v>
          </cell>
        </row>
        <row r="137">
          <cell r="Q137">
            <v>38834</v>
          </cell>
        </row>
        <row r="138">
          <cell r="Q138">
            <v>41397.21</v>
          </cell>
        </row>
        <row r="139">
          <cell r="Q139">
            <v>14714.32</v>
          </cell>
        </row>
        <row r="140">
          <cell r="Q140">
            <v>131921.46</v>
          </cell>
        </row>
        <row r="141">
          <cell r="Q141">
            <v>7060.46</v>
          </cell>
        </row>
        <row r="142">
          <cell r="Q142">
            <v>-9137.49</v>
          </cell>
        </row>
        <row r="143">
          <cell r="Q143">
            <v>674249.66</v>
          </cell>
        </row>
        <row r="144">
          <cell r="Q144">
            <v>-34765.769999999997</v>
          </cell>
        </row>
        <row r="145">
          <cell r="Q145">
            <v>70196.03</v>
          </cell>
        </row>
        <row r="146">
          <cell r="Q146">
            <v>19229.8</v>
          </cell>
        </row>
        <row r="147">
          <cell r="Q147">
            <v>828509.36</v>
          </cell>
        </row>
        <row r="148">
          <cell r="Q148">
            <v>52517.30000000001</v>
          </cell>
        </row>
      </sheetData>
      <sheetData sheetId="4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Q63">
            <v>-121180</v>
          </cell>
          <cell r="R63">
            <v>0</v>
          </cell>
          <cell r="S63">
            <v>-118075.17</v>
          </cell>
          <cell r="T63">
            <v>0</v>
          </cell>
          <cell r="U63">
            <v>0</v>
          </cell>
          <cell r="V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Q75">
            <v>9459.89</v>
          </cell>
          <cell r="R75">
            <v>-34076.519999999997</v>
          </cell>
          <cell r="S75">
            <v>-69053.679999999993</v>
          </cell>
          <cell r="T75">
            <v>-2689.81</v>
          </cell>
          <cell r="U75">
            <v>-210.52</v>
          </cell>
          <cell r="V75">
            <v>-50303.33</v>
          </cell>
        </row>
        <row r="76">
          <cell r="Q76">
            <v>-1717.75</v>
          </cell>
          <cell r="R76">
            <v>-1119.29</v>
          </cell>
          <cell r="S76">
            <v>-55007.3</v>
          </cell>
          <cell r="T76">
            <v>-152.27000000000001</v>
          </cell>
          <cell r="U76">
            <v>0.27</v>
          </cell>
          <cell r="V76">
            <v>-9431.36</v>
          </cell>
        </row>
        <row r="77">
          <cell r="Q77">
            <v>96730.34</v>
          </cell>
          <cell r="R77">
            <v>5.75</v>
          </cell>
          <cell r="S77">
            <v>-6800.91</v>
          </cell>
          <cell r="T77">
            <v>-26.77</v>
          </cell>
          <cell r="U77">
            <v>0.03</v>
          </cell>
          <cell r="V77">
            <v>-5273.19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-3929.03</v>
          </cell>
          <cell r="V78">
            <v>0</v>
          </cell>
        </row>
        <row r="79">
          <cell r="Q79">
            <v>0</v>
          </cell>
          <cell r="R79">
            <v>0</v>
          </cell>
          <cell r="S79">
            <v>-5546.33</v>
          </cell>
          <cell r="T79">
            <v>-0.01</v>
          </cell>
          <cell r="U79">
            <v>0</v>
          </cell>
          <cell r="V79">
            <v>-25.6</v>
          </cell>
        </row>
        <row r="80">
          <cell r="Q80">
            <v>0</v>
          </cell>
          <cell r="R80">
            <v>0</v>
          </cell>
          <cell r="S80">
            <v>-117172.31</v>
          </cell>
          <cell r="T80">
            <v>0</v>
          </cell>
          <cell r="U80">
            <v>0</v>
          </cell>
          <cell r="V80">
            <v>-95831.89</v>
          </cell>
        </row>
        <row r="81">
          <cell r="Q81">
            <v>0</v>
          </cell>
          <cell r="R81">
            <v>0</v>
          </cell>
          <cell r="S81">
            <v>-1521.6</v>
          </cell>
          <cell r="T81">
            <v>0</v>
          </cell>
          <cell r="U81">
            <v>0</v>
          </cell>
          <cell r="V81">
            <v>-536.14</v>
          </cell>
        </row>
        <row r="82">
          <cell r="Q82">
            <v>0</v>
          </cell>
          <cell r="R82">
            <v>0</v>
          </cell>
          <cell r="S82">
            <v>-5317.64</v>
          </cell>
          <cell r="T82">
            <v>0</v>
          </cell>
          <cell r="U82">
            <v>0</v>
          </cell>
          <cell r="V82">
            <v>-2096.3000000000002</v>
          </cell>
        </row>
        <row r="83">
          <cell r="Q83">
            <v>0</v>
          </cell>
          <cell r="R83">
            <v>0</v>
          </cell>
          <cell r="S83">
            <v>-4632</v>
          </cell>
          <cell r="T83">
            <v>0</v>
          </cell>
          <cell r="U83">
            <v>0</v>
          </cell>
          <cell r="V83">
            <v>-2318.4299999999998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</sheetData>
      <sheetData sheetId="5"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31446.18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R8"/>
          <cell r="S8"/>
          <cell r="T8"/>
          <cell r="U8">
            <v>1815.2</v>
          </cell>
          <cell r="V8">
            <v>0</v>
          </cell>
          <cell r="W8">
            <v>-396.34</v>
          </cell>
        </row>
        <row r="9">
          <cell r="R9">
            <v>0</v>
          </cell>
          <cell r="S9">
            <v>0</v>
          </cell>
          <cell r="T9">
            <v>-1175.98</v>
          </cell>
          <cell r="U9">
            <v>5819.67</v>
          </cell>
          <cell r="V9">
            <v>0</v>
          </cell>
          <cell r="W9">
            <v>0</v>
          </cell>
        </row>
        <row r="10">
          <cell r="R10">
            <v>0</v>
          </cell>
          <cell r="S10">
            <v>0</v>
          </cell>
          <cell r="T10">
            <v>7295.62</v>
          </cell>
          <cell r="U10">
            <v>0</v>
          </cell>
          <cell r="V10">
            <v>0</v>
          </cell>
          <cell r="W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-42.3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499204.81</v>
          </cell>
        </row>
        <row r="20">
          <cell r="R20">
            <v>0</v>
          </cell>
          <cell r="S20">
            <v>15977.4</v>
          </cell>
          <cell r="T20">
            <v>0</v>
          </cell>
          <cell r="U20">
            <v>0</v>
          </cell>
          <cell r="V20">
            <v>0</v>
          </cell>
          <cell r="W20">
            <v>573602.9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420313.82</v>
          </cell>
        </row>
        <row r="22">
          <cell r="R22">
            <v>0</v>
          </cell>
          <cell r="S22">
            <v>0</v>
          </cell>
          <cell r="T22">
            <v>1589.88</v>
          </cell>
          <cell r="U22">
            <v>0</v>
          </cell>
          <cell r="V22">
            <v>12672.79</v>
          </cell>
          <cell r="W22">
            <v>-66.13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16402.96</v>
          </cell>
          <cell r="V23">
            <v>0</v>
          </cell>
          <cell r="W23">
            <v>0</v>
          </cell>
        </row>
        <row r="24">
          <cell r="R24">
            <v>37501.68</v>
          </cell>
          <cell r="S24">
            <v>917.54</v>
          </cell>
          <cell r="T24">
            <v>-573.76</v>
          </cell>
          <cell r="U24">
            <v>-5702.06</v>
          </cell>
          <cell r="V24">
            <v>-164.01</v>
          </cell>
          <cell r="W24">
            <v>627757.61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R30">
            <v>285.52</v>
          </cell>
          <cell r="S30">
            <v>-112.48</v>
          </cell>
          <cell r="T30">
            <v>-3.91</v>
          </cell>
          <cell r="U30">
            <v>7215.99</v>
          </cell>
          <cell r="V30">
            <v>0</v>
          </cell>
          <cell r="W30">
            <v>-37.659999999999997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R33">
            <v>0</v>
          </cell>
          <cell r="S33">
            <v>222407.67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-817.97</v>
          </cell>
          <cell r="S43">
            <v>0</v>
          </cell>
          <cell r="T43">
            <v>-33.340000000000003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343180.02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R64">
            <v>-350.71</v>
          </cell>
          <cell r="S64">
            <v>0</v>
          </cell>
          <cell r="T64">
            <v>161218.64000000001</v>
          </cell>
          <cell r="U64">
            <v>-1.28</v>
          </cell>
          <cell r="V64">
            <v>16.600000000000001</v>
          </cell>
          <cell r="W64">
            <v>14906.25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13875.43</v>
          </cell>
          <cell r="S70">
            <v>16671.939999999999</v>
          </cell>
          <cell r="T70">
            <v>19278.5</v>
          </cell>
          <cell r="U70">
            <v>18126.43</v>
          </cell>
          <cell r="V70">
            <v>19987.05</v>
          </cell>
          <cell r="W70">
            <v>19159</v>
          </cell>
        </row>
        <row r="71">
          <cell r="R71">
            <v>5044831.9000000004</v>
          </cell>
          <cell r="S71">
            <v>358549.87</v>
          </cell>
          <cell r="T71">
            <v>-1058447.95</v>
          </cell>
          <cell r="U71">
            <v>95166.58</v>
          </cell>
          <cell r="V71">
            <v>1213485.3700000001</v>
          </cell>
          <cell r="W71">
            <v>163758.38</v>
          </cell>
        </row>
        <row r="72">
          <cell r="R72">
            <v>629268.88</v>
          </cell>
          <cell r="S72">
            <v>235832.73</v>
          </cell>
          <cell r="T72">
            <v>1469250.61</v>
          </cell>
          <cell r="U72">
            <v>1452966.53</v>
          </cell>
          <cell r="V72">
            <v>259966.86</v>
          </cell>
          <cell r="W72">
            <v>1271610.93</v>
          </cell>
        </row>
        <row r="73">
          <cell r="R73">
            <v>477030.77</v>
          </cell>
          <cell r="S73">
            <v>777240.74</v>
          </cell>
          <cell r="T73">
            <v>160011.53</v>
          </cell>
          <cell r="U73">
            <v>1757034.55</v>
          </cell>
          <cell r="V73">
            <v>20182.86</v>
          </cell>
          <cell r="W73">
            <v>20651.05</v>
          </cell>
        </row>
        <row r="74">
          <cell r="R74">
            <v>0</v>
          </cell>
          <cell r="S74">
            <v>0</v>
          </cell>
          <cell r="T74">
            <v>229917.71</v>
          </cell>
          <cell r="U74">
            <v>0</v>
          </cell>
          <cell r="V74">
            <v>0</v>
          </cell>
          <cell r="W74">
            <v>0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R76">
            <v>770868.78</v>
          </cell>
          <cell r="S76">
            <v>1226840.3700000001</v>
          </cell>
          <cell r="T76">
            <v>1580732.78</v>
          </cell>
          <cell r="U76">
            <v>1375339.51</v>
          </cell>
          <cell r="V76">
            <v>1337656.1599999999</v>
          </cell>
          <cell r="W76">
            <v>1655091.85</v>
          </cell>
        </row>
        <row r="77">
          <cell r="R77">
            <v>140375.51</v>
          </cell>
          <cell r="S77">
            <v>165740.46</v>
          </cell>
          <cell r="T77">
            <v>345362.59</v>
          </cell>
          <cell r="U77">
            <v>153393.04</v>
          </cell>
          <cell r="V77">
            <v>215656.04</v>
          </cell>
          <cell r="W77">
            <v>313203.18</v>
          </cell>
        </row>
        <row r="78">
          <cell r="R78">
            <v>119444.97</v>
          </cell>
          <cell r="S78">
            <v>131601.48000000001</v>
          </cell>
          <cell r="T78">
            <v>-54207.12</v>
          </cell>
          <cell r="U78">
            <v>107423.57</v>
          </cell>
          <cell r="V78">
            <v>155147.35</v>
          </cell>
          <cell r="W78">
            <v>71436.2</v>
          </cell>
        </row>
        <row r="79">
          <cell r="R79">
            <v>9434.7999999999993</v>
          </cell>
          <cell r="S79">
            <v>20345.400000000001</v>
          </cell>
          <cell r="T79">
            <v>220140.69</v>
          </cell>
          <cell r="U79">
            <v>10418.959999999999</v>
          </cell>
          <cell r="V79">
            <v>37393.83</v>
          </cell>
          <cell r="W79">
            <v>46328.55</v>
          </cell>
        </row>
        <row r="80">
          <cell r="R80">
            <v>1900.07</v>
          </cell>
          <cell r="S80">
            <v>2545.88</v>
          </cell>
          <cell r="T80">
            <v>1785.55</v>
          </cell>
          <cell r="U80">
            <v>690.44</v>
          </cell>
          <cell r="V80">
            <v>1114</v>
          </cell>
          <cell r="W80">
            <v>837.63</v>
          </cell>
        </row>
        <row r="81">
          <cell r="R81">
            <v>2915.2</v>
          </cell>
          <cell r="S81">
            <v>4761</v>
          </cell>
          <cell r="T81">
            <v>-589.39</v>
          </cell>
          <cell r="U81">
            <v>5156.8900000000003</v>
          </cell>
          <cell r="V81">
            <v>4660.41</v>
          </cell>
          <cell r="W81">
            <v>-4532.47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14434.58</v>
          </cell>
          <cell r="W83">
            <v>56245.919999999998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21386.16</v>
          </cell>
          <cell r="W88">
            <v>39.07</v>
          </cell>
        </row>
        <row r="90">
          <cell r="R90">
            <v>36314.339999999997</v>
          </cell>
          <cell r="S90">
            <v>7092.67</v>
          </cell>
          <cell r="T90">
            <v>16879.46</v>
          </cell>
          <cell r="U90">
            <v>91581.69</v>
          </cell>
          <cell r="V90">
            <v>2293.6799999999998</v>
          </cell>
          <cell r="W90">
            <v>5.08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0</v>
          </cell>
          <cell r="S98">
            <v>24287.14</v>
          </cell>
          <cell r="T98">
            <v>109.04</v>
          </cell>
          <cell r="U98">
            <v>0</v>
          </cell>
          <cell r="V98">
            <v>0</v>
          </cell>
          <cell r="W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10249.26</v>
          </cell>
        </row>
        <row r="107">
          <cell r="R107">
            <v>9016.19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11309.58</v>
          </cell>
          <cell r="W109">
            <v>2410.87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R119">
            <v>0</v>
          </cell>
          <cell r="S119">
            <v>0</v>
          </cell>
          <cell r="T119">
            <v>-350.93</v>
          </cell>
          <cell r="U119">
            <v>0</v>
          </cell>
          <cell r="V119">
            <v>3501.43</v>
          </cell>
          <cell r="W119">
            <v>-18.27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R121">
            <v>50272.91</v>
          </cell>
          <cell r="S121">
            <v>41701.230000000003</v>
          </cell>
          <cell r="T121">
            <v>-6377.55</v>
          </cell>
          <cell r="U121">
            <v>-72.09</v>
          </cell>
          <cell r="V121">
            <v>0</v>
          </cell>
          <cell r="W121">
            <v>108519.39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R123">
            <v>0</v>
          </cell>
          <cell r="S123">
            <v>0</v>
          </cell>
          <cell r="T123">
            <v>3030.57</v>
          </cell>
          <cell r="U123">
            <v>0</v>
          </cell>
          <cell r="V123">
            <v>9795.6</v>
          </cell>
          <cell r="W123">
            <v>-1.23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43035.47</v>
          </cell>
          <cell r="S139">
            <v>0</v>
          </cell>
          <cell r="T139">
            <v>174.05</v>
          </cell>
          <cell r="U139">
            <v>0</v>
          </cell>
          <cell r="V139">
            <v>311.82</v>
          </cell>
          <cell r="W139">
            <v>0.56999999999999995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</sheetData>
      <sheetData sheetId="6">
        <row r="5">
          <cell r="R5">
            <v>3755</v>
          </cell>
          <cell r="S5">
            <v>3755</v>
          </cell>
          <cell r="T5">
            <v>3755</v>
          </cell>
          <cell r="U5">
            <v>3755</v>
          </cell>
          <cell r="V5">
            <v>3755</v>
          </cell>
          <cell r="W5">
            <v>3880.5</v>
          </cell>
        </row>
        <row r="6">
          <cell r="R6">
            <v>23482.03</v>
          </cell>
          <cell r="S6">
            <v>23482.03</v>
          </cell>
          <cell r="T6">
            <v>23482.03</v>
          </cell>
          <cell r="U6">
            <v>23482.03</v>
          </cell>
          <cell r="V6">
            <v>23481.919999999998</v>
          </cell>
          <cell r="W6">
            <v>23481.919999999998</v>
          </cell>
        </row>
        <row r="7">
          <cell r="R7">
            <v>3132.8199999999997</v>
          </cell>
          <cell r="S7">
            <v>730.05999999999767</v>
          </cell>
          <cell r="T7">
            <v>253.79999999999927</v>
          </cell>
          <cell r="U7">
            <v>253.79999999999927</v>
          </cell>
          <cell r="V7">
            <v>253.79999999999927</v>
          </cell>
          <cell r="W7">
            <v>253.79999999999927</v>
          </cell>
        </row>
        <row r="8"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5.78</v>
          </cell>
          <cell r="V9">
            <v>5.78</v>
          </cell>
          <cell r="W9">
            <v>3.89</v>
          </cell>
        </row>
        <row r="10">
          <cell r="R10">
            <v>17025.73</v>
          </cell>
          <cell r="S10">
            <v>17025.73</v>
          </cell>
          <cell r="T10">
            <v>17022.370000000003</v>
          </cell>
          <cell r="U10">
            <v>17041.740000000002</v>
          </cell>
          <cell r="V10">
            <v>17041.740000000002</v>
          </cell>
          <cell r="W10">
            <v>17041.740000000002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210.88</v>
          </cell>
          <cell r="S13">
            <v>210.88</v>
          </cell>
          <cell r="T13">
            <v>231.57</v>
          </cell>
          <cell r="U13">
            <v>231.57</v>
          </cell>
          <cell r="V13">
            <v>231.57</v>
          </cell>
          <cell r="W13">
            <v>231.57</v>
          </cell>
        </row>
        <row r="14">
          <cell r="R14">
            <v>878.02</v>
          </cell>
          <cell r="S14">
            <v>878.02</v>
          </cell>
          <cell r="T14">
            <v>878.02</v>
          </cell>
          <cell r="U14">
            <v>878.02</v>
          </cell>
          <cell r="V14">
            <v>878.02</v>
          </cell>
          <cell r="W14">
            <v>878.02</v>
          </cell>
        </row>
        <row r="15">
          <cell r="R15">
            <v>100.73</v>
          </cell>
          <cell r="S15">
            <v>100.73</v>
          </cell>
          <cell r="T15">
            <v>100.73</v>
          </cell>
          <cell r="U15">
            <v>50.879999999999995</v>
          </cell>
          <cell r="V15">
            <v>31.239999999999995</v>
          </cell>
          <cell r="W15">
            <v>31.239999999999995</v>
          </cell>
        </row>
        <row r="16">
          <cell r="R16">
            <v>549</v>
          </cell>
          <cell r="S16">
            <v>549</v>
          </cell>
          <cell r="T16">
            <v>549</v>
          </cell>
          <cell r="U16">
            <v>549</v>
          </cell>
          <cell r="V16">
            <v>549</v>
          </cell>
          <cell r="W16">
            <v>549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4918.09</v>
          </cell>
          <cell r="S18">
            <v>4918.09</v>
          </cell>
          <cell r="T18">
            <v>4918.09</v>
          </cell>
          <cell r="U18">
            <v>4915.03</v>
          </cell>
          <cell r="V18">
            <v>4914.3900000000003</v>
          </cell>
          <cell r="W18">
            <v>4914.3900000000003</v>
          </cell>
        </row>
        <row r="19">
          <cell r="R19">
            <v>41.5</v>
          </cell>
          <cell r="S19">
            <v>41.5</v>
          </cell>
          <cell r="T19">
            <v>41.5</v>
          </cell>
          <cell r="U19">
            <v>41.5</v>
          </cell>
          <cell r="V19">
            <v>41.5</v>
          </cell>
          <cell r="W19">
            <v>41.5</v>
          </cell>
        </row>
        <row r="20">
          <cell r="R20">
            <v>375.84</v>
          </cell>
          <cell r="S20">
            <v>375.84</v>
          </cell>
          <cell r="T20">
            <v>375.84</v>
          </cell>
          <cell r="U20">
            <v>375.84</v>
          </cell>
          <cell r="V20">
            <v>375.84</v>
          </cell>
          <cell r="W20">
            <v>375.84</v>
          </cell>
        </row>
        <row r="21">
          <cell r="R21">
            <v>17.829999999999998</v>
          </cell>
          <cell r="S21">
            <v>17.829999999999998</v>
          </cell>
          <cell r="T21">
            <v>17.829999999999998</v>
          </cell>
          <cell r="U21">
            <v>17.829999999999998</v>
          </cell>
          <cell r="V21">
            <v>17.829999999999998</v>
          </cell>
          <cell r="W21">
            <v>17.829999999999998</v>
          </cell>
        </row>
        <row r="22">
          <cell r="R22">
            <v>109.29999999999995</v>
          </cell>
          <cell r="S22">
            <v>109.29999999999995</v>
          </cell>
          <cell r="T22">
            <v>109.29999999999995</v>
          </cell>
          <cell r="U22">
            <v>109.29999999999995</v>
          </cell>
          <cell r="V22">
            <v>106.6400000000001</v>
          </cell>
          <cell r="W22">
            <v>105.6099999999999</v>
          </cell>
        </row>
        <row r="23">
          <cell r="R23">
            <v>267048.19</v>
          </cell>
          <cell r="S23">
            <v>267048.19</v>
          </cell>
          <cell r="T23">
            <v>267048.19</v>
          </cell>
          <cell r="U23">
            <v>267048.19</v>
          </cell>
          <cell r="V23">
            <v>267048.19</v>
          </cell>
          <cell r="W23">
            <v>272636.65999999997</v>
          </cell>
        </row>
        <row r="24">
          <cell r="R24">
            <v>134717.14000000001</v>
          </cell>
          <cell r="S24">
            <v>130801.22</v>
          </cell>
          <cell r="T24">
            <v>129698.78</v>
          </cell>
          <cell r="U24">
            <v>129698.78</v>
          </cell>
          <cell r="V24">
            <v>129698.78</v>
          </cell>
          <cell r="W24">
            <v>145773.53000000003</v>
          </cell>
        </row>
        <row r="25">
          <cell r="R25">
            <v>23616</v>
          </cell>
          <cell r="S25">
            <v>23616</v>
          </cell>
          <cell r="T25">
            <v>23616</v>
          </cell>
          <cell r="U25">
            <v>23616</v>
          </cell>
          <cell r="V25">
            <v>23616</v>
          </cell>
          <cell r="W25">
            <v>27814.38</v>
          </cell>
        </row>
        <row r="26">
          <cell r="R26">
            <v>17033.36</v>
          </cell>
          <cell r="S26">
            <v>17033.36</v>
          </cell>
          <cell r="T26">
            <v>17044.21</v>
          </cell>
          <cell r="U26">
            <v>17038.36</v>
          </cell>
          <cell r="V26">
            <v>17154.82</v>
          </cell>
          <cell r="W26">
            <v>17146.43</v>
          </cell>
        </row>
        <row r="27">
          <cell r="R27">
            <v>8213.2300000000014</v>
          </cell>
          <cell r="S27">
            <v>8213.2300000000014</v>
          </cell>
          <cell r="T27">
            <v>8213.2300000000014</v>
          </cell>
          <cell r="U27">
            <v>8304.67</v>
          </cell>
          <cell r="V27">
            <v>8304.67</v>
          </cell>
          <cell r="W27">
            <v>8304.67</v>
          </cell>
        </row>
        <row r="28">
          <cell r="R28">
            <v>351456.26</v>
          </cell>
          <cell r="S28">
            <v>351459.99</v>
          </cell>
          <cell r="T28">
            <v>351457.32</v>
          </cell>
          <cell r="U28">
            <v>351426.42</v>
          </cell>
          <cell r="V28">
            <v>351425.36</v>
          </cell>
          <cell r="W28">
            <v>356528.61</v>
          </cell>
        </row>
        <row r="29">
          <cell r="R29">
            <v>192.72</v>
          </cell>
          <cell r="S29">
            <v>192.72</v>
          </cell>
          <cell r="T29">
            <v>192.72</v>
          </cell>
          <cell r="U29">
            <v>192.72</v>
          </cell>
          <cell r="V29">
            <v>192.72</v>
          </cell>
          <cell r="W29">
            <v>192.72</v>
          </cell>
        </row>
        <row r="30">
          <cell r="R30">
            <v>12011.78</v>
          </cell>
          <cell r="S30">
            <v>12011.78</v>
          </cell>
          <cell r="T30">
            <v>12011.78</v>
          </cell>
          <cell r="U30">
            <v>12011.78</v>
          </cell>
          <cell r="V30">
            <v>12011.78</v>
          </cell>
          <cell r="W30">
            <v>12011.78</v>
          </cell>
        </row>
        <row r="31">
          <cell r="R31">
            <v>7029.86</v>
          </cell>
          <cell r="S31">
            <v>7029.86</v>
          </cell>
          <cell r="T31">
            <v>7029.86</v>
          </cell>
          <cell r="U31">
            <v>7029.86</v>
          </cell>
          <cell r="V31">
            <v>7029.86</v>
          </cell>
          <cell r="W31">
            <v>7029.86</v>
          </cell>
        </row>
        <row r="32">
          <cell r="R32">
            <v>410.89</v>
          </cell>
          <cell r="S32">
            <v>410.89</v>
          </cell>
          <cell r="T32">
            <v>410.89</v>
          </cell>
          <cell r="U32">
            <v>410.89</v>
          </cell>
          <cell r="V32">
            <v>410.89</v>
          </cell>
          <cell r="W32">
            <v>410.89</v>
          </cell>
        </row>
        <row r="33">
          <cell r="R33">
            <v>2455.8200000000002</v>
          </cell>
          <cell r="S33">
            <v>2455.8200000000002</v>
          </cell>
          <cell r="T33">
            <v>2455.8200000000002</v>
          </cell>
          <cell r="U33">
            <v>2455.8200000000002</v>
          </cell>
          <cell r="V33">
            <v>2455.8200000000002</v>
          </cell>
          <cell r="W33">
            <v>2455.8200000000002</v>
          </cell>
        </row>
        <row r="34">
          <cell r="R34">
            <v>109277.4</v>
          </cell>
          <cell r="S34">
            <v>109276.95</v>
          </cell>
          <cell r="T34">
            <v>109276.93</v>
          </cell>
          <cell r="U34">
            <v>109315.98000000001</v>
          </cell>
          <cell r="V34">
            <v>109315.98000000001</v>
          </cell>
          <cell r="W34">
            <v>109315.68000000001</v>
          </cell>
        </row>
        <row r="35">
          <cell r="R35">
            <v>2359.31</v>
          </cell>
          <cell r="S35">
            <v>2359.31</v>
          </cell>
          <cell r="T35">
            <v>2359.31</v>
          </cell>
          <cell r="U35">
            <v>2359.31</v>
          </cell>
          <cell r="V35">
            <v>2359.31</v>
          </cell>
          <cell r="W35">
            <v>2359.31</v>
          </cell>
        </row>
        <row r="36">
          <cell r="R36">
            <v>2601.83</v>
          </cell>
          <cell r="S36">
            <v>2601.83</v>
          </cell>
          <cell r="T36">
            <v>2601.83</v>
          </cell>
          <cell r="U36">
            <v>2601.83</v>
          </cell>
          <cell r="V36">
            <v>2601.83</v>
          </cell>
          <cell r="W36">
            <v>2601.83</v>
          </cell>
        </row>
        <row r="37">
          <cell r="R37">
            <v>95733.89</v>
          </cell>
          <cell r="S37">
            <v>96645.51</v>
          </cell>
          <cell r="T37">
            <v>96645.51</v>
          </cell>
          <cell r="U37">
            <v>96645.51</v>
          </cell>
          <cell r="V37">
            <v>96645.51</v>
          </cell>
          <cell r="W37">
            <v>96645.51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0.98</v>
          </cell>
          <cell r="S42">
            <v>0.98</v>
          </cell>
          <cell r="T42">
            <v>0.98</v>
          </cell>
          <cell r="U42">
            <v>0.98</v>
          </cell>
          <cell r="V42">
            <v>0.98</v>
          </cell>
          <cell r="W42">
            <v>0.98</v>
          </cell>
        </row>
        <row r="43">
          <cell r="R43">
            <v>24.93</v>
          </cell>
          <cell r="S43">
            <v>24.93</v>
          </cell>
          <cell r="T43">
            <v>24.93</v>
          </cell>
          <cell r="U43">
            <v>24.93</v>
          </cell>
          <cell r="V43">
            <v>24.93</v>
          </cell>
          <cell r="W43">
            <v>24.93</v>
          </cell>
        </row>
        <row r="44">
          <cell r="R44">
            <v>160.93</v>
          </cell>
          <cell r="S44">
            <v>160.93</v>
          </cell>
          <cell r="T44">
            <v>160.93</v>
          </cell>
          <cell r="U44">
            <v>160.93</v>
          </cell>
          <cell r="V44">
            <v>160.93</v>
          </cell>
          <cell r="W44">
            <v>160.93</v>
          </cell>
        </row>
        <row r="45">
          <cell r="R45">
            <v>17.739999999999998</v>
          </cell>
          <cell r="S45">
            <v>17.739999999999998</v>
          </cell>
          <cell r="T45">
            <v>17.739999999999998</v>
          </cell>
          <cell r="U45">
            <v>17.739999999999998</v>
          </cell>
          <cell r="V45">
            <v>17.739999999999998</v>
          </cell>
          <cell r="W45">
            <v>17.739999999999998</v>
          </cell>
        </row>
        <row r="46">
          <cell r="R46">
            <v>148.88999999999999</v>
          </cell>
          <cell r="S46">
            <v>148.88999999999999</v>
          </cell>
          <cell r="T46">
            <v>148.88999999999999</v>
          </cell>
          <cell r="U46">
            <v>148.88999999999999</v>
          </cell>
          <cell r="V46">
            <v>148.88999999999999</v>
          </cell>
          <cell r="W46">
            <v>148.88999999999999</v>
          </cell>
        </row>
        <row r="47">
          <cell r="R47">
            <v>13433.61</v>
          </cell>
          <cell r="S47">
            <v>13433.61</v>
          </cell>
          <cell r="T47">
            <v>13433.56</v>
          </cell>
          <cell r="U47">
            <v>13433.56</v>
          </cell>
          <cell r="V47">
            <v>13433.56</v>
          </cell>
          <cell r="W47">
            <v>13433.56</v>
          </cell>
        </row>
        <row r="48">
          <cell r="R48">
            <v>2139.17</v>
          </cell>
          <cell r="S48">
            <v>2139.17</v>
          </cell>
          <cell r="T48">
            <v>2139.17</v>
          </cell>
          <cell r="U48">
            <v>2139.17</v>
          </cell>
          <cell r="V48">
            <v>2139.17</v>
          </cell>
          <cell r="W48">
            <v>2139.17</v>
          </cell>
        </row>
        <row r="49">
          <cell r="R49">
            <v>348.21000000000004</v>
          </cell>
          <cell r="S49">
            <v>348.21000000000004</v>
          </cell>
          <cell r="T49">
            <v>348.21000000000004</v>
          </cell>
          <cell r="U49">
            <v>348.21000000000004</v>
          </cell>
          <cell r="V49">
            <v>348.21000000000004</v>
          </cell>
          <cell r="W49">
            <v>348.21000000000004</v>
          </cell>
        </row>
        <row r="50">
          <cell r="R50">
            <v>2542.25</v>
          </cell>
          <cell r="S50">
            <v>2542.25</v>
          </cell>
          <cell r="T50">
            <v>2542.25</v>
          </cell>
          <cell r="U50">
            <v>2542.25</v>
          </cell>
          <cell r="V50">
            <v>2542.25</v>
          </cell>
          <cell r="W50">
            <v>2542.25</v>
          </cell>
        </row>
        <row r="51">
          <cell r="R51">
            <v>52.07</v>
          </cell>
          <cell r="S51">
            <v>52.07</v>
          </cell>
          <cell r="T51">
            <v>52.07</v>
          </cell>
          <cell r="U51">
            <v>52.07</v>
          </cell>
          <cell r="V51">
            <v>52.07</v>
          </cell>
          <cell r="W51">
            <v>52.07</v>
          </cell>
        </row>
        <row r="52">
          <cell r="R52">
            <v>40.049999999999997</v>
          </cell>
          <cell r="S52">
            <v>40.049999999999997</v>
          </cell>
          <cell r="T52">
            <v>40.049999999999997</v>
          </cell>
          <cell r="U52">
            <v>40.049999999999997</v>
          </cell>
          <cell r="V52">
            <v>40.049999999999997</v>
          </cell>
          <cell r="W52">
            <v>40.049999999999997</v>
          </cell>
        </row>
        <row r="53">
          <cell r="R53">
            <v>118.36</v>
          </cell>
          <cell r="S53">
            <v>118.36</v>
          </cell>
          <cell r="T53">
            <v>118.36</v>
          </cell>
          <cell r="U53">
            <v>118.36</v>
          </cell>
          <cell r="V53">
            <v>118.36</v>
          </cell>
          <cell r="W53">
            <v>118.36</v>
          </cell>
        </row>
        <row r="54">
          <cell r="R54">
            <v>141.29</v>
          </cell>
          <cell r="S54">
            <v>141.29</v>
          </cell>
          <cell r="T54">
            <v>141.29</v>
          </cell>
          <cell r="U54">
            <v>141.29</v>
          </cell>
          <cell r="V54">
            <v>141.29</v>
          </cell>
          <cell r="W54">
            <v>141.29</v>
          </cell>
        </row>
        <row r="55">
          <cell r="R55">
            <v>1385.17</v>
          </cell>
          <cell r="S55">
            <v>1385.17</v>
          </cell>
          <cell r="T55">
            <v>1385.17</v>
          </cell>
          <cell r="U55">
            <v>1385.17</v>
          </cell>
          <cell r="V55">
            <v>1385.17</v>
          </cell>
          <cell r="W55">
            <v>1385.17</v>
          </cell>
        </row>
        <row r="56">
          <cell r="R56">
            <v>116.06</v>
          </cell>
          <cell r="S56">
            <v>116.06</v>
          </cell>
          <cell r="T56">
            <v>116.06</v>
          </cell>
          <cell r="U56">
            <v>116.06</v>
          </cell>
          <cell r="V56">
            <v>116.06</v>
          </cell>
          <cell r="W56">
            <v>116.06</v>
          </cell>
        </row>
        <row r="57">
          <cell r="R57">
            <v>708.38000000000011</v>
          </cell>
          <cell r="S57">
            <v>708.38000000000011</v>
          </cell>
          <cell r="T57">
            <v>708.38000000000011</v>
          </cell>
          <cell r="U57">
            <v>708.38000000000011</v>
          </cell>
          <cell r="V57">
            <v>708.38000000000011</v>
          </cell>
          <cell r="W57">
            <v>708.38000000000011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961.78</v>
          </cell>
          <cell r="S59">
            <v>961.78</v>
          </cell>
          <cell r="T59">
            <v>961.78</v>
          </cell>
          <cell r="U59">
            <v>961.78</v>
          </cell>
          <cell r="V59">
            <v>961.78</v>
          </cell>
          <cell r="W59">
            <v>961.78</v>
          </cell>
        </row>
        <row r="60">
          <cell r="R60">
            <v>72.679999999999993</v>
          </cell>
          <cell r="S60">
            <v>72.679999999999993</v>
          </cell>
          <cell r="T60">
            <v>72.679999999999993</v>
          </cell>
          <cell r="U60">
            <v>72.679999999999993</v>
          </cell>
          <cell r="V60">
            <v>72.679999999999993</v>
          </cell>
          <cell r="W60">
            <v>72.679999999999993</v>
          </cell>
        </row>
        <row r="61">
          <cell r="R61">
            <v>90.23</v>
          </cell>
          <cell r="S61">
            <v>90.23</v>
          </cell>
          <cell r="T61">
            <v>90.23</v>
          </cell>
          <cell r="U61">
            <v>90.23</v>
          </cell>
          <cell r="V61">
            <v>90.23</v>
          </cell>
          <cell r="W61">
            <v>90.23</v>
          </cell>
        </row>
        <row r="62">
          <cell r="R62">
            <v>581.82000000000005</v>
          </cell>
          <cell r="S62">
            <v>581.82000000000005</v>
          </cell>
          <cell r="T62">
            <v>581.82000000000005</v>
          </cell>
          <cell r="U62">
            <v>581.82000000000005</v>
          </cell>
          <cell r="V62">
            <v>581.82000000000005</v>
          </cell>
          <cell r="W62">
            <v>581.82000000000005</v>
          </cell>
        </row>
        <row r="63">
          <cell r="R63">
            <v>43061.62</v>
          </cell>
          <cell r="S63">
            <v>43061.62</v>
          </cell>
          <cell r="T63">
            <v>43061.62</v>
          </cell>
          <cell r="U63">
            <v>43054.2</v>
          </cell>
          <cell r="V63">
            <v>43054.2</v>
          </cell>
          <cell r="W63">
            <v>43864.959999999999</v>
          </cell>
        </row>
        <row r="64">
          <cell r="R64">
            <v>1304.45</v>
          </cell>
          <cell r="S64">
            <v>1304.45</v>
          </cell>
          <cell r="T64">
            <v>1304.45</v>
          </cell>
          <cell r="U64">
            <v>1304.45</v>
          </cell>
          <cell r="V64">
            <v>1304.45</v>
          </cell>
          <cell r="W64">
            <v>1304.45</v>
          </cell>
        </row>
        <row r="65">
          <cell r="R65">
            <v>4047.38</v>
          </cell>
          <cell r="S65">
            <v>4047.38</v>
          </cell>
          <cell r="T65">
            <v>4047.38</v>
          </cell>
          <cell r="U65">
            <v>4047.38</v>
          </cell>
          <cell r="V65">
            <v>4047.38</v>
          </cell>
          <cell r="W65">
            <v>4047.38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3102.74</v>
          </cell>
          <cell r="S68">
            <v>3102.74</v>
          </cell>
          <cell r="T68">
            <v>3270.87</v>
          </cell>
          <cell r="U68">
            <v>3270.87</v>
          </cell>
          <cell r="V68">
            <v>3270.89</v>
          </cell>
          <cell r="W68">
            <v>3298.09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577.08999999999992</v>
          </cell>
          <cell r="S70">
            <v>577.08999999999992</v>
          </cell>
          <cell r="T70">
            <v>577.08999999999992</v>
          </cell>
          <cell r="U70">
            <v>577.08999999999992</v>
          </cell>
          <cell r="V70">
            <v>577.08999999999992</v>
          </cell>
          <cell r="W70">
            <v>577.08999999999992</v>
          </cell>
        </row>
        <row r="71">
          <cell r="R71">
            <v>171.35</v>
          </cell>
          <cell r="S71">
            <v>171.35</v>
          </cell>
          <cell r="T71">
            <v>171.35</v>
          </cell>
          <cell r="U71">
            <v>171.35</v>
          </cell>
          <cell r="V71">
            <v>171.35</v>
          </cell>
          <cell r="W71">
            <v>171.35</v>
          </cell>
        </row>
        <row r="72">
          <cell r="R72">
            <v>79.42</v>
          </cell>
          <cell r="S72">
            <v>79.42</v>
          </cell>
          <cell r="T72">
            <v>79.42</v>
          </cell>
          <cell r="U72">
            <v>79.42</v>
          </cell>
          <cell r="V72">
            <v>79.42</v>
          </cell>
          <cell r="W72">
            <v>79.42</v>
          </cell>
        </row>
        <row r="73">
          <cell r="R73">
            <v>6.8699999999999992</v>
          </cell>
          <cell r="S73">
            <v>6.8699999999999992</v>
          </cell>
          <cell r="T73">
            <v>6.8699999999999992</v>
          </cell>
          <cell r="U73">
            <v>6.8699999999999992</v>
          </cell>
          <cell r="V73">
            <v>6.8699999999999992</v>
          </cell>
          <cell r="W73">
            <v>6.8699999999999992</v>
          </cell>
        </row>
        <row r="74">
          <cell r="R74">
            <v>87366.8</v>
          </cell>
          <cell r="S74">
            <v>87219.23</v>
          </cell>
          <cell r="T74">
            <v>87219.27</v>
          </cell>
          <cell r="U74">
            <v>87260.24</v>
          </cell>
          <cell r="V74">
            <v>87243.37</v>
          </cell>
          <cell r="W74">
            <v>87199.52</v>
          </cell>
        </row>
        <row r="75">
          <cell r="R75">
            <v>260352.42</v>
          </cell>
          <cell r="S75">
            <v>260792.07</v>
          </cell>
          <cell r="T75">
            <v>258998.42</v>
          </cell>
          <cell r="U75">
            <v>259055.82</v>
          </cell>
          <cell r="V75">
            <v>261580.32</v>
          </cell>
          <cell r="W75">
            <v>261898.1</v>
          </cell>
        </row>
        <row r="76">
          <cell r="R76">
            <v>179589.92</v>
          </cell>
          <cell r="S76">
            <v>179897.83</v>
          </cell>
          <cell r="T76">
            <v>182065.29</v>
          </cell>
          <cell r="U76">
            <v>184594.19</v>
          </cell>
          <cell r="V76">
            <v>185137.28</v>
          </cell>
          <cell r="W76">
            <v>188327.4</v>
          </cell>
        </row>
        <row r="77">
          <cell r="R77">
            <v>27780.31</v>
          </cell>
          <cell r="S77">
            <v>29184.199999999997</v>
          </cell>
          <cell r="T77">
            <v>29510.47</v>
          </cell>
          <cell r="U77">
            <v>33742</v>
          </cell>
          <cell r="V77">
            <v>33800.33</v>
          </cell>
          <cell r="W77">
            <v>33871.040000000001</v>
          </cell>
        </row>
        <row r="78">
          <cell r="R78">
            <v>9392.99</v>
          </cell>
          <cell r="S78">
            <v>9392.99</v>
          </cell>
          <cell r="T78">
            <v>9858.48</v>
          </cell>
          <cell r="U78">
            <v>9858.48</v>
          </cell>
          <cell r="V78">
            <v>9858.48</v>
          </cell>
          <cell r="W78">
            <v>9819.8799999999992</v>
          </cell>
        </row>
        <row r="79">
          <cell r="R79">
            <v>3938.79</v>
          </cell>
          <cell r="S79">
            <v>3938.79</v>
          </cell>
          <cell r="T79">
            <v>3938.01</v>
          </cell>
          <cell r="U79">
            <v>3938.01</v>
          </cell>
          <cell r="V79">
            <v>3938.01</v>
          </cell>
          <cell r="W79">
            <v>3938.01</v>
          </cell>
        </row>
        <row r="80">
          <cell r="R80">
            <v>345640.19</v>
          </cell>
          <cell r="S80">
            <v>344759.72000000003</v>
          </cell>
          <cell r="T80">
            <v>348268.49</v>
          </cell>
          <cell r="U80">
            <v>352074.68999999994</v>
          </cell>
          <cell r="V80">
            <v>356514.6</v>
          </cell>
          <cell r="W80">
            <v>361693.87</v>
          </cell>
        </row>
        <row r="81">
          <cell r="R81">
            <v>220180.99</v>
          </cell>
          <cell r="S81">
            <v>220990.53</v>
          </cell>
          <cell r="T81">
            <v>222836.11</v>
          </cell>
          <cell r="U81">
            <v>223897.08000000002</v>
          </cell>
          <cell r="V81">
            <v>225518.3</v>
          </cell>
          <cell r="W81">
            <v>228481.34</v>
          </cell>
        </row>
        <row r="82">
          <cell r="R82">
            <v>190665.62</v>
          </cell>
          <cell r="S82">
            <v>190949.46</v>
          </cell>
          <cell r="T82">
            <v>190568.53999999998</v>
          </cell>
          <cell r="U82">
            <v>190938.26</v>
          </cell>
          <cell r="V82">
            <v>191395.52000000002</v>
          </cell>
          <cell r="W82">
            <v>191404.6</v>
          </cell>
        </row>
        <row r="83">
          <cell r="R83">
            <v>28390.51</v>
          </cell>
          <cell r="S83">
            <v>28430.44</v>
          </cell>
          <cell r="T83">
            <v>28924.18</v>
          </cell>
          <cell r="U83">
            <v>28951.439999999999</v>
          </cell>
          <cell r="V83">
            <v>29068.86</v>
          </cell>
          <cell r="W83">
            <v>29250.7</v>
          </cell>
        </row>
        <row r="84">
          <cell r="R84">
            <v>398.76</v>
          </cell>
          <cell r="S84">
            <v>402.5</v>
          </cell>
          <cell r="T84">
            <v>405.5</v>
          </cell>
          <cell r="U84">
            <v>406.85</v>
          </cell>
          <cell r="V84">
            <v>409.47</v>
          </cell>
          <cell r="W84">
            <v>411.93</v>
          </cell>
        </row>
        <row r="85">
          <cell r="R85">
            <v>11679.34</v>
          </cell>
          <cell r="S85">
            <v>11687.4</v>
          </cell>
          <cell r="T85">
            <v>11686.26</v>
          </cell>
          <cell r="U85">
            <v>11697.91</v>
          </cell>
          <cell r="V85">
            <v>11710.539999999999</v>
          </cell>
          <cell r="W85">
            <v>11695.18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22493.65</v>
          </cell>
          <cell r="S87">
            <v>22493.65</v>
          </cell>
          <cell r="T87">
            <v>22493.65</v>
          </cell>
          <cell r="U87">
            <v>22493.65</v>
          </cell>
          <cell r="V87">
            <v>22547.93</v>
          </cell>
          <cell r="W87">
            <v>22812.28</v>
          </cell>
        </row>
        <row r="88">
          <cell r="R88">
            <v>542.43000000000006</v>
          </cell>
          <cell r="S88">
            <v>542.43000000000006</v>
          </cell>
          <cell r="T88">
            <v>542.43000000000006</v>
          </cell>
          <cell r="U88">
            <v>542.43000000000006</v>
          </cell>
          <cell r="V88">
            <v>542.43000000000006</v>
          </cell>
          <cell r="W88">
            <v>542.43000000000006</v>
          </cell>
        </row>
        <row r="89">
          <cell r="R89">
            <v>2222.16</v>
          </cell>
          <cell r="S89">
            <v>2222.16</v>
          </cell>
          <cell r="T89">
            <v>2222.16</v>
          </cell>
          <cell r="U89">
            <v>2222.16</v>
          </cell>
          <cell r="V89">
            <v>2222.16</v>
          </cell>
          <cell r="W89">
            <v>2222.16</v>
          </cell>
        </row>
        <row r="90">
          <cell r="R90">
            <v>40.590000000000003</v>
          </cell>
          <cell r="S90">
            <v>40.590000000000003</v>
          </cell>
          <cell r="T90">
            <v>40.590000000000003</v>
          </cell>
          <cell r="U90">
            <v>40.590000000000003</v>
          </cell>
          <cell r="V90">
            <v>40.590000000000003</v>
          </cell>
          <cell r="W90">
            <v>40.590000000000003</v>
          </cell>
        </row>
        <row r="91">
          <cell r="R91">
            <v>19430.240000000002</v>
          </cell>
          <cell r="S91">
            <v>19430.240000000002</v>
          </cell>
          <cell r="T91">
            <v>19430.240000000002</v>
          </cell>
          <cell r="U91">
            <v>19430.240000000002</v>
          </cell>
          <cell r="V91">
            <v>19430.240000000002</v>
          </cell>
          <cell r="W91">
            <v>19430.240000000002</v>
          </cell>
        </row>
        <row r="92">
          <cell r="R92">
            <v>17929.080000000002</v>
          </cell>
          <cell r="S92">
            <v>17929.080000000002</v>
          </cell>
          <cell r="T92">
            <v>17929.080000000002</v>
          </cell>
          <cell r="U92">
            <v>17929.080000000002</v>
          </cell>
          <cell r="V92">
            <v>18071.73</v>
          </cell>
          <cell r="W92">
            <v>18072.05</v>
          </cell>
        </row>
        <row r="93">
          <cell r="R93">
            <v>2788.12</v>
          </cell>
          <cell r="S93">
            <v>2788.12</v>
          </cell>
          <cell r="T93">
            <v>2788.12</v>
          </cell>
          <cell r="U93">
            <v>2788.12</v>
          </cell>
          <cell r="V93">
            <v>2788.12</v>
          </cell>
          <cell r="W93">
            <v>2788.12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23863.02</v>
          </cell>
          <cell r="S95">
            <v>23890.73</v>
          </cell>
          <cell r="T95">
            <v>23966.079999999998</v>
          </cell>
          <cell r="U95">
            <v>24443.07</v>
          </cell>
          <cell r="V95">
            <v>24457.399999999998</v>
          </cell>
          <cell r="W95">
            <v>24457.439999999999</v>
          </cell>
        </row>
        <row r="96">
          <cell r="R96">
            <v>642.66999999999996</v>
          </cell>
          <cell r="S96">
            <v>642.66999999999996</v>
          </cell>
          <cell r="T96">
            <v>536.54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1018.07</v>
          </cell>
          <cell r="S97">
            <v>1018.07</v>
          </cell>
          <cell r="T97">
            <v>948.8900000000001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315.20999999999998</v>
          </cell>
          <cell r="S98">
            <v>315.20999999999998</v>
          </cell>
          <cell r="T98">
            <v>315.20999999999998</v>
          </cell>
          <cell r="U98">
            <v>315.20999999999998</v>
          </cell>
          <cell r="V98">
            <v>315.20999999999998</v>
          </cell>
          <cell r="W98">
            <v>315.20999999999998</v>
          </cell>
        </row>
        <row r="99">
          <cell r="R99">
            <v>4478.1499999999996</v>
          </cell>
          <cell r="S99">
            <v>4478.1499999999996</v>
          </cell>
          <cell r="T99">
            <v>4478.1499999999996</v>
          </cell>
          <cell r="U99">
            <v>4478.1499999999996</v>
          </cell>
          <cell r="V99">
            <v>4478.1499999999996</v>
          </cell>
          <cell r="W99">
            <v>4478.1499999999996</v>
          </cell>
        </row>
        <row r="100">
          <cell r="R100">
            <v>31654.34</v>
          </cell>
          <cell r="S100">
            <v>31654.34</v>
          </cell>
          <cell r="T100">
            <v>31654.34</v>
          </cell>
          <cell r="U100">
            <v>31654.34</v>
          </cell>
          <cell r="V100">
            <v>31654.34</v>
          </cell>
          <cell r="W100">
            <v>31654.34</v>
          </cell>
        </row>
        <row r="101">
          <cell r="R101">
            <v>139.74</v>
          </cell>
          <cell r="S101">
            <v>139.74</v>
          </cell>
          <cell r="T101">
            <v>139.74</v>
          </cell>
          <cell r="U101">
            <v>139.74</v>
          </cell>
          <cell r="V101">
            <v>139.74</v>
          </cell>
          <cell r="W101">
            <v>139.74</v>
          </cell>
        </row>
        <row r="102">
          <cell r="R102">
            <v>1338.96</v>
          </cell>
          <cell r="S102">
            <v>1338.96</v>
          </cell>
          <cell r="T102">
            <v>1338.96</v>
          </cell>
          <cell r="U102">
            <v>1338.96</v>
          </cell>
          <cell r="V102">
            <v>1338.96</v>
          </cell>
          <cell r="W102">
            <v>1338.96</v>
          </cell>
        </row>
        <row r="103">
          <cell r="R103">
            <v>23052.989999999998</v>
          </cell>
          <cell r="S103">
            <v>21662.739999999998</v>
          </cell>
          <cell r="T103">
            <v>21664.3</v>
          </cell>
          <cell r="U103">
            <v>21664.3</v>
          </cell>
          <cell r="V103">
            <v>21664.3</v>
          </cell>
          <cell r="W103">
            <v>21664.3</v>
          </cell>
        </row>
        <row r="104">
          <cell r="R104">
            <v>-735.73</v>
          </cell>
          <cell r="S104">
            <v>-735.73</v>
          </cell>
          <cell r="T104">
            <v>-735.73</v>
          </cell>
          <cell r="U104">
            <v>-735.73</v>
          </cell>
          <cell r="V104">
            <v>-735.73</v>
          </cell>
          <cell r="W104">
            <v>-735.73</v>
          </cell>
        </row>
        <row r="105">
          <cell r="R105">
            <v>-236724.59999999998</v>
          </cell>
          <cell r="S105">
            <v>-188038.49</v>
          </cell>
          <cell r="T105">
            <v>113014.46999999999</v>
          </cell>
          <cell r="U105">
            <v>-417840.21000000008</v>
          </cell>
          <cell r="V105">
            <v>-430888.12999999995</v>
          </cell>
          <cell r="W105">
            <v>-272823.33000000007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33899.9</v>
          </cell>
          <cell r="S109">
            <v>33899.9</v>
          </cell>
          <cell r="T109">
            <v>33899.9</v>
          </cell>
          <cell r="U109">
            <v>33899.9</v>
          </cell>
          <cell r="V109">
            <v>33899.9</v>
          </cell>
          <cell r="W109">
            <v>33899.9</v>
          </cell>
        </row>
        <row r="110">
          <cell r="R110">
            <v>8953.5400000000009</v>
          </cell>
          <cell r="S110">
            <v>8953.5400000000009</v>
          </cell>
          <cell r="T110">
            <v>8953.5400000000009</v>
          </cell>
          <cell r="U110">
            <v>8953.5400000000009</v>
          </cell>
          <cell r="V110">
            <v>8953.5400000000009</v>
          </cell>
          <cell r="W110">
            <v>8953.5400000000009</v>
          </cell>
        </row>
        <row r="111">
          <cell r="R111">
            <v>33625.97</v>
          </cell>
          <cell r="S111">
            <v>33625.97</v>
          </cell>
          <cell r="T111">
            <v>33625.97</v>
          </cell>
          <cell r="U111">
            <v>33625.97</v>
          </cell>
          <cell r="V111">
            <v>33625.97</v>
          </cell>
          <cell r="W111">
            <v>33625.97</v>
          </cell>
        </row>
        <row r="112">
          <cell r="R112">
            <v>7916.28</v>
          </cell>
          <cell r="S112">
            <v>7916.28</v>
          </cell>
          <cell r="T112">
            <v>7916.28</v>
          </cell>
          <cell r="U112">
            <v>7916.28</v>
          </cell>
          <cell r="V112">
            <v>7916.28</v>
          </cell>
          <cell r="W112">
            <v>7967.49</v>
          </cell>
        </row>
        <row r="113">
          <cell r="R113">
            <v>1236.79</v>
          </cell>
          <cell r="S113">
            <v>1236.79</v>
          </cell>
          <cell r="T113">
            <v>1236.79</v>
          </cell>
          <cell r="U113">
            <v>1236.79</v>
          </cell>
          <cell r="V113">
            <v>1236.79</v>
          </cell>
          <cell r="W113">
            <v>1236.79</v>
          </cell>
        </row>
        <row r="114">
          <cell r="R114">
            <v>169.3599999999999</v>
          </cell>
          <cell r="S114">
            <v>168.53999999999996</v>
          </cell>
          <cell r="T114">
            <v>157.58999999999992</v>
          </cell>
          <cell r="U114">
            <v>157.58999999999992</v>
          </cell>
          <cell r="V114">
            <v>157.58999999999992</v>
          </cell>
          <cell r="W114">
            <v>157.58999999999992</v>
          </cell>
        </row>
        <row r="115">
          <cell r="R115">
            <v>2952.73</v>
          </cell>
          <cell r="S115">
            <v>2952.73</v>
          </cell>
          <cell r="T115">
            <v>2952.73</v>
          </cell>
          <cell r="U115">
            <v>2952.73</v>
          </cell>
          <cell r="V115">
            <v>3052.38</v>
          </cell>
          <cell r="W115">
            <v>3078.93</v>
          </cell>
        </row>
        <row r="116">
          <cell r="R116">
            <v>196.66</v>
          </cell>
          <cell r="S116">
            <v>196.66</v>
          </cell>
          <cell r="T116">
            <v>196.66</v>
          </cell>
          <cell r="U116">
            <v>196.66</v>
          </cell>
          <cell r="V116">
            <v>196.66</v>
          </cell>
          <cell r="W116">
            <v>196.66</v>
          </cell>
        </row>
        <row r="117">
          <cell r="R117">
            <v>8970.5399999999991</v>
          </cell>
          <cell r="S117">
            <v>8970.5399999999991</v>
          </cell>
          <cell r="T117">
            <v>8970.5399999999991</v>
          </cell>
          <cell r="U117">
            <v>8970.5399999999991</v>
          </cell>
          <cell r="V117">
            <v>8970.5399999999991</v>
          </cell>
          <cell r="W117">
            <v>8970.5399999999991</v>
          </cell>
        </row>
        <row r="118">
          <cell r="R118">
            <v>1361.09</v>
          </cell>
          <cell r="S118">
            <v>1361.09</v>
          </cell>
          <cell r="T118">
            <v>1361.09</v>
          </cell>
          <cell r="U118">
            <v>1361.09</v>
          </cell>
          <cell r="V118">
            <v>1361.09</v>
          </cell>
          <cell r="W118">
            <v>1361.09</v>
          </cell>
        </row>
        <row r="119">
          <cell r="R119">
            <v>163.54</v>
          </cell>
          <cell r="S119">
            <v>163.54</v>
          </cell>
          <cell r="T119">
            <v>163.54</v>
          </cell>
          <cell r="U119">
            <v>163.54</v>
          </cell>
          <cell r="V119">
            <v>163.54</v>
          </cell>
          <cell r="W119">
            <v>163.54</v>
          </cell>
        </row>
        <row r="120">
          <cell r="R120">
            <v>930.78</v>
          </cell>
          <cell r="S120">
            <v>930.78</v>
          </cell>
          <cell r="T120">
            <v>930.78</v>
          </cell>
          <cell r="U120">
            <v>930.78</v>
          </cell>
          <cell r="V120">
            <v>930.78</v>
          </cell>
          <cell r="W120">
            <v>930.78</v>
          </cell>
        </row>
        <row r="121">
          <cell r="R121">
            <v>7124.54</v>
          </cell>
          <cell r="S121">
            <v>7124.54</v>
          </cell>
          <cell r="T121">
            <v>7124.54</v>
          </cell>
          <cell r="U121">
            <v>7124.54</v>
          </cell>
          <cell r="V121">
            <v>7124.54</v>
          </cell>
          <cell r="W121">
            <v>7124.54</v>
          </cell>
        </row>
        <row r="122">
          <cell r="R122">
            <v>72894.19</v>
          </cell>
          <cell r="S122">
            <v>72894.19</v>
          </cell>
          <cell r="T122">
            <v>72894.19</v>
          </cell>
          <cell r="U122">
            <v>72894.19</v>
          </cell>
          <cell r="V122">
            <v>72894.19</v>
          </cell>
          <cell r="W122">
            <v>72894.19</v>
          </cell>
        </row>
        <row r="123">
          <cell r="R123">
            <v>14370.640000000001</v>
          </cell>
          <cell r="S123">
            <v>14370.640000000001</v>
          </cell>
          <cell r="T123">
            <v>14370.640000000001</v>
          </cell>
          <cell r="U123">
            <v>14370.640000000001</v>
          </cell>
          <cell r="V123">
            <v>14370.640000000001</v>
          </cell>
          <cell r="W123">
            <v>14370.640000000001</v>
          </cell>
        </row>
        <row r="124">
          <cell r="R124">
            <v>4297.72</v>
          </cell>
          <cell r="S124">
            <v>4297.72</v>
          </cell>
          <cell r="T124">
            <v>4297.72</v>
          </cell>
          <cell r="U124">
            <v>4297.72</v>
          </cell>
          <cell r="V124">
            <v>4297.72</v>
          </cell>
          <cell r="W124">
            <v>4297.72</v>
          </cell>
        </row>
        <row r="125">
          <cell r="R125">
            <v>7212.65</v>
          </cell>
          <cell r="S125">
            <v>7212.65</v>
          </cell>
          <cell r="T125">
            <v>7210.3099999999995</v>
          </cell>
          <cell r="U125">
            <v>7210.3099999999995</v>
          </cell>
          <cell r="V125">
            <v>7242.82</v>
          </cell>
          <cell r="W125">
            <v>7242.61</v>
          </cell>
        </row>
        <row r="126">
          <cell r="R126">
            <v>1050.8300000000002</v>
          </cell>
          <cell r="S126">
            <v>1050.8300000000002</v>
          </cell>
          <cell r="T126">
            <v>1050.8300000000002</v>
          </cell>
          <cell r="U126">
            <v>1050.8300000000002</v>
          </cell>
          <cell r="V126">
            <v>1050.8300000000002</v>
          </cell>
          <cell r="W126">
            <v>1050.8300000000002</v>
          </cell>
        </row>
        <row r="127">
          <cell r="R127">
            <v>483997.36</v>
          </cell>
          <cell r="S127">
            <v>484166.62</v>
          </cell>
          <cell r="T127">
            <v>484137.04</v>
          </cell>
          <cell r="U127">
            <v>484136.65</v>
          </cell>
          <cell r="V127">
            <v>484136.65</v>
          </cell>
          <cell r="W127">
            <v>485017.59999999998</v>
          </cell>
        </row>
        <row r="128">
          <cell r="R128">
            <v>3885.17</v>
          </cell>
          <cell r="S128">
            <v>3885.17</v>
          </cell>
          <cell r="T128">
            <v>3885.17</v>
          </cell>
          <cell r="U128">
            <v>3885.17</v>
          </cell>
          <cell r="V128">
            <v>3885.17</v>
          </cell>
          <cell r="W128">
            <v>3885.17</v>
          </cell>
        </row>
        <row r="129">
          <cell r="R129">
            <v>1836.42</v>
          </cell>
          <cell r="S129">
            <v>1836.38</v>
          </cell>
          <cell r="T129">
            <v>1928.3700000000001</v>
          </cell>
          <cell r="U129">
            <v>1879.46</v>
          </cell>
          <cell r="V129">
            <v>2015.59</v>
          </cell>
          <cell r="W129">
            <v>2015.58</v>
          </cell>
        </row>
        <row r="130">
          <cell r="R130">
            <v>574.24</v>
          </cell>
          <cell r="S130">
            <v>574.24</v>
          </cell>
          <cell r="T130">
            <v>574.24</v>
          </cell>
          <cell r="U130">
            <v>574.24</v>
          </cell>
          <cell r="V130">
            <v>574.24</v>
          </cell>
          <cell r="W130">
            <v>574.24</v>
          </cell>
        </row>
        <row r="131">
          <cell r="R131">
            <v>111.73</v>
          </cell>
          <cell r="S131">
            <v>111.73</v>
          </cell>
          <cell r="T131">
            <v>111.73</v>
          </cell>
          <cell r="U131">
            <v>111.73</v>
          </cell>
          <cell r="V131">
            <v>111.73</v>
          </cell>
          <cell r="W131">
            <v>111.73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400.52000000000004</v>
          </cell>
          <cell r="S135">
            <v>400.52000000000004</v>
          </cell>
          <cell r="T135">
            <v>400.52000000000004</v>
          </cell>
          <cell r="U135">
            <v>400.52000000000004</v>
          </cell>
          <cell r="V135">
            <v>400.52000000000004</v>
          </cell>
          <cell r="W135">
            <v>400.52000000000004</v>
          </cell>
        </row>
        <row r="136">
          <cell r="R136">
            <v>93.97</v>
          </cell>
          <cell r="S136">
            <v>93.97</v>
          </cell>
          <cell r="T136">
            <v>93.97</v>
          </cell>
          <cell r="U136">
            <v>93.97</v>
          </cell>
          <cell r="V136">
            <v>93.97</v>
          </cell>
          <cell r="W136">
            <v>93.97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151.66</v>
          </cell>
          <cell r="S139">
            <v>151.66</v>
          </cell>
          <cell r="T139">
            <v>151.66</v>
          </cell>
          <cell r="U139">
            <v>151.66</v>
          </cell>
          <cell r="V139">
            <v>151.66</v>
          </cell>
          <cell r="W139">
            <v>151.66</v>
          </cell>
        </row>
        <row r="140">
          <cell r="R140">
            <v>498.29</v>
          </cell>
          <cell r="S140">
            <v>498.29</v>
          </cell>
          <cell r="T140">
            <v>498.29</v>
          </cell>
          <cell r="U140">
            <v>498.29</v>
          </cell>
          <cell r="V140">
            <v>498.29</v>
          </cell>
          <cell r="W140">
            <v>498.29</v>
          </cell>
        </row>
        <row r="141">
          <cell r="R141">
            <v>74.540000000000006</v>
          </cell>
          <cell r="S141">
            <v>74.540000000000006</v>
          </cell>
          <cell r="T141">
            <v>74.540000000000006</v>
          </cell>
          <cell r="U141">
            <v>74.540000000000006</v>
          </cell>
          <cell r="V141">
            <v>74.540000000000006</v>
          </cell>
          <cell r="W141">
            <v>74.540000000000006</v>
          </cell>
        </row>
        <row r="142">
          <cell r="R142">
            <v>97.92</v>
          </cell>
          <cell r="S142">
            <v>97.92</v>
          </cell>
          <cell r="T142">
            <v>97.92</v>
          </cell>
          <cell r="U142">
            <v>97.92</v>
          </cell>
          <cell r="V142">
            <v>97.92</v>
          </cell>
          <cell r="W142">
            <v>97.92</v>
          </cell>
        </row>
        <row r="143">
          <cell r="R143">
            <v>2354.3000000000002</v>
          </cell>
          <cell r="S143">
            <v>2354.3000000000002</v>
          </cell>
          <cell r="T143">
            <v>2354.3000000000002</v>
          </cell>
          <cell r="U143">
            <v>2354.3000000000002</v>
          </cell>
          <cell r="V143">
            <v>2354.3000000000002</v>
          </cell>
          <cell r="W143">
            <v>2354.3000000000002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R146">
            <v>590.26</v>
          </cell>
          <cell r="S146">
            <v>590.26</v>
          </cell>
          <cell r="T146">
            <v>591.64</v>
          </cell>
          <cell r="U146">
            <v>591.64</v>
          </cell>
          <cell r="V146">
            <v>595.1</v>
          </cell>
          <cell r="W146">
            <v>595.11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</sheetData>
      <sheetData sheetId="7"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R8"/>
          <cell r="S8"/>
          <cell r="T8"/>
          <cell r="U8">
            <v>0</v>
          </cell>
          <cell r="V8">
            <v>0</v>
          </cell>
          <cell r="W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-446671.66</v>
          </cell>
          <cell r="S59">
            <v>0</v>
          </cell>
          <cell r="T59">
            <v>0</v>
          </cell>
          <cell r="U59">
            <v>-4715.37</v>
          </cell>
          <cell r="V59">
            <v>0</v>
          </cell>
          <cell r="W59">
            <v>0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-33146.120000000003</v>
          </cell>
          <cell r="S70">
            <v>-63893.09</v>
          </cell>
          <cell r="T70">
            <v>-19267.63</v>
          </cell>
          <cell r="U70">
            <v>-8294.69</v>
          </cell>
          <cell r="V70">
            <v>-23361.040000000001</v>
          </cell>
          <cell r="W70">
            <v>-26174.3</v>
          </cell>
        </row>
        <row r="71">
          <cell r="R71">
            <v>-7097.21</v>
          </cell>
          <cell r="S71">
            <v>-21979.85</v>
          </cell>
          <cell r="T71">
            <v>-143037.78</v>
          </cell>
          <cell r="U71">
            <v>-62210.51</v>
          </cell>
          <cell r="V71">
            <v>-5589.52</v>
          </cell>
          <cell r="W71">
            <v>-42120.1</v>
          </cell>
        </row>
        <row r="72">
          <cell r="R72">
            <v>-5683.19</v>
          </cell>
          <cell r="S72">
            <v>-109.29</v>
          </cell>
          <cell r="T72">
            <v>-17359</v>
          </cell>
          <cell r="U72">
            <v>-964.44</v>
          </cell>
          <cell r="V72">
            <v>-117.47</v>
          </cell>
          <cell r="W72">
            <v>-50513.599999999999</v>
          </cell>
        </row>
        <row r="73">
          <cell r="R73">
            <v>-1204.25</v>
          </cell>
          <cell r="S73">
            <v>0</v>
          </cell>
          <cell r="T73">
            <v>-1956.36</v>
          </cell>
          <cell r="U73">
            <v>0</v>
          </cell>
          <cell r="V73">
            <v>0</v>
          </cell>
          <cell r="W73">
            <v>-1073.8499999999999</v>
          </cell>
        </row>
        <row r="74">
          <cell r="R74">
            <v>0</v>
          </cell>
          <cell r="S74">
            <v>0</v>
          </cell>
          <cell r="T74">
            <v>-2055.5</v>
          </cell>
          <cell r="U74">
            <v>0</v>
          </cell>
          <cell r="V74">
            <v>0</v>
          </cell>
          <cell r="W74">
            <v>-10796.5</v>
          </cell>
        </row>
        <row r="75">
          <cell r="R75">
            <v>0</v>
          </cell>
          <cell r="S75">
            <v>0</v>
          </cell>
          <cell r="T75">
            <v>-380.81</v>
          </cell>
          <cell r="U75">
            <v>0</v>
          </cell>
          <cell r="V75">
            <v>0</v>
          </cell>
          <cell r="W75">
            <v>0</v>
          </cell>
        </row>
        <row r="76">
          <cell r="R76">
            <v>-85289.600000000006</v>
          </cell>
          <cell r="S76">
            <v>-1632824.21</v>
          </cell>
          <cell r="T76">
            <v>-165089.54</v>
          </cell>
          <cell r="U76">
            <v>-59073.06</v>
          </cell>
          <cell r="V76">
            <v>-58143.9</v>
          </cell>
          <cell r="W76">
            <v>-461024.26</v>
          </cell>
        </row>
        <row r="77">
          <cell r="R77">
            <v>-8390.57</v>
          </cell>
          <cell r="S77">
            <v>-9683.19</v>
          </cell>
          <cell r="T77">
            <v>-34060.47</v>
          </cell>
          <cell r="U77">
            <v>0</v>
          </cell>
          <cell r="V77">
            <v>-20329.18</v>
          </cell>
          <cell r="W77">
            <v>-27609.03</v>
          </cell>
        </row>
        <row r="78">
          <cell r="R78">
            <v>-17683.099999999999</v>
          </cell>
          <cell r="S78">
            <v>-21640.17</v>
          </cell>
          <cell r="T78">
            <v>-74919.88</v>
          </cell>
          <cell r="U78">
            <v>0</v>
          </cell>
          <cell r="V78">
            <v>-44427.89</v>
          </cell>
          <cell r="W78">
            <v>-69678.44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R90">
            <v>-3767.2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-5492.43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0</v>
          </cell>
          <cell r="S98">
            <v>-135507.23000000001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R132">
            <v>0</v>
          </cell>
          <cell r="S132">
            <v>0</v>
          </cell>
          <cell r="T132">
            <v>-2787.88</v>
          </cell>
          <cell r="U132">
            <v>0</v>
          </cell>
          <cell r="V132">
            <v>0</v>
          </cell>
          <cell r="W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R206">
            <v>-446671.66</v>
          </cell>
          <cell r="S206">
            <v>0</v>
          </cell>
          <cell r="T206">
            <v>0</v>
          </cell>
          <cell r="U206">
            <v>-4715.37</v>
          </cell>
          <cell r="V206">
            <v>0</v>
          </cell>
          <cell r="W206">
            <v>0</v>
          </cell>
        </row>
        <row r="207"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R217">
            <v>-33146.120000000003</v>
          </cell>
          <cell r="S217">
            <v>-63893.09</v>
          </cell>
          <cell r="T217">
            <v>-19267.63</v>
          </cell>
          <cell r="U217">
            <v>-8294.69</v>
          </cell>
          <cell r="V217">
            <v>-23361.040000000001</v>
          </cell>
          <cell r="W217">
            <v>-26174.3</v>
          </cell>
        </row>
        <row r="218">
          <cell r="R218">
            <v>-7097.21</v>
          </cell>
          <cell r="S218">
            <v>-21979.85</v>
          </cell>
          <cell r="T218">
            <v>-143037.78</v>
          </cell>
          <cell r="U218">
            <v>-62210.51</v>
          </cell>
          <cell r="V218">
            <v>-5589.52</v>
          </cell>
          <cell r="W218">
            <v>-42120.1</v>
          </cell>
        </row>
        <row r="219">
          <cell r="R219">
            <v>-5683.19</v>
          </cell>
          <cell r="S219">
            <v>-109.29</v>
          </cell>
          <cell r="T219">
            <v>-17359</v>
          </cell>
          <cell r="U219">
            <v>-964.44</v>
          </cell>
          <cell r="V219">
            <v>-117.47</v>
          </cell>
          <cell r="W219">
            <v>-50513.599999999999</v>
          </cell>
        </row>
        <row r="220">
          <cell r="R220">
            <v>-1204.25</v>
          </cell>
          <cell r="S220">
            <v>0</v>
          </cell>
          <cell r="T220">
            <v>-1956.36</v>
          </cell>
          <cell r="U220">
            <v>0</v>
          </cell>
          <cell r="V220">
            <v>0</v>
          </cell>
          <cell r="W220">
            <v>-1073.8499999999999</v>
          </cell>
        </row>
        <row r="221">
          <cell r="R221">
            <v>0</v>
          </cell>
          <cell r="S221">
            <v>0</v>
          </cell>
          <cell r="T221">
            <v>-2055.5</v>
          </cell>
          <cell r="U221">
            <v>0</v>
          </cell>
          <cell r="V221">
            <v>0</v>
          </cell>
          <cell r="W221">
            <v>-10796.5</v>
          </cell>
        </row>
        <row r="222">
          <cell r="R222">
            <v>0</v>
          </cell>
          <cell r="S222">
            <v>0</v>
          </cell>
          <cell r="T222">
            <v>-380.81</v>
          </cell>
          <cell r="U222">
            <v>0</v>
          </cell>
          <cell r="V222">
            <v>0</v>
          </cell>
          <cell r="W222">
            <v>0</v>
          </cell>
        </row>
        <row r="223">
          <cell r="R223">
            <v>-85289.600000000006</v>
          </cell>
          <cell r="S223">
            <v>-1632824.21</v>
          </cell>
          <cell r="T223">
            <v>-165089.54</v>
          </cell>
          <cell r="U223">
            <v>-59073.06</v>
          </cell>
          <cell r="V223">
            <v>-58143.9</v>
          </cell>
          <cell r="W223">
            <v>-461024.26</v>
          </cell>
        </row>
        <row r="224">
          <cell r="R224">
            <v>-8390.57</v>
          </cell>
          <cell r="S224">
            <v>-9683.19</v>
          </cell>
          <cell r="T224">
            <v>-34060.47</v>
          </cell>
          <cell r="U224">
            <v>0</v>
          </cell>
          <cell r="V224">
            <v>-20329.18</v>
          </cell>
          <cell r="W224">
            <v>-27609.03</v>
          </cell>
        </row>
        <row r="225">
          <cell r="R225">
            <v>-17683.099999999999</v>
          </cell>
          <cell r="S225">
            <v>-21640.17</v>
          </cell>
          <cell r="T225">
            <v>-74919.88</v>
          </cell>
          <cell r="U225">
            <v>0</v>
          </cell>
          <cell r="V225">
            <v>-44427.89</v>
          </cell>
          <cell r="W225">
            <v>-69678.44</v>
          </cell>
        </row>
        <row r="226"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R238">
            <v>-3767.2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R243">
            <v>-5492.43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R246">
            <v>0</v>
          </cell>
          <cell r="S246">
            <v>-135507.23000000001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R281">
            <v>0</v>
          </cell>
          <cell r="S281">
            <v>0</v>
          </cell>
          <cell r="T281">
            <v>-2787.88</v>
          </cell>
          <cell r="U281">
            <v>0</v>
          </cell>
          <cell r="V281">
            <v>0</v>
          </cell>
          <cell r="W281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</sheetData>
      <sheetData sheetId="8"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-42.3</v>
          </cell>
          <cell r="W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R8"/>
          <cell r="S8"/>
          <cell r="T8"/>
          <cell r="U8">
            <v>0</v>
          </cell>
          <cell r="V8">
            <v>0</v>
          </cell>
          <cell r="W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42.3</v>
          </cell>
          <cell r="W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R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42.31</v>
          </cell>
          <cell r="W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-42.31</v>
          </cell>
          <cell r="W165">
            <v>0</v>
          </cell>
        </row>
        <row r="166"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6E1C3BDE50491381F25E9C6D3B6C3"/>
      <sheetName val="2353EB7565A543A1AE34CD35A7A534F"/>
      <sheetName val="002 div"/>
      <sheetName val="012 div"/>
      <sheetName val="091 div"/>
    </sheetNames>
    <sheetDataSet>
      <sheetData sheetId="0"/>
      <sheetData sheetId="1"/>
      <sheetData sheetId="2">
        <row r="25">
          <cell r="B25">
            <v>1819035.11</v>
          </cell>
          <cell r="C25">
            <v>1668800.5</v>
          </cell>
          <cell r="D25">
            <v>1842769.19</v>
          </cell>
        </row>
      </sheetData>
      <sheetData sheetId="3">
        <row r="23">
          <cell r="B23">
            <v>95943.23</v>
          </cell>
          <cell r="C23">
            <v>72887.87</v>
          </cell>
          <cell r="D23">
            <v>45900</v>
          </cell>
        </row>
      </sheetData>
      <sheetData sheetId="4">
        <row r="26">
          <cell r="B26">
            <v>0</v>
          </cell>
          <cell r="C26">
            <v>0</v>
          </cell>
          <cell r="D26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ratebase items"/>
    </sheetNames>
    <sheetDataSet>
      <sheetData sheetId="0">
        <row r="9">
          <cell r="E9">
            <v>199342590.09999999</v>
          </cell>
          <cell r="F9">
            <v>199380335</v>
          </cell>
          <cell r="G9">
            <v>199619525.09999999</v>
          </cell>
          <cell r="H9">
            <v>199626657</v>
          </cell>
          <cell r="I9">
            <v>199652208.80000001</v>
          </cell>
          <cell r="J9">
            <v>199664717.5</v>
          </cell>
          <cell r="K9">
            <v>190655199.5</v>
          </cell>
          <cell r="L9" t="str">
            <v>0</v>
          </cell>
          <cell r="M9" t="str">
            <v>0</v>
          </cell>
          <cell r="N9"/>
        </row>
        <row r="13">
          <cell r="E13">
            <v>-103714234.90000001</v>
          </cell>
          <cell r="F13">
            <v>-104802989.40000001</v>
          </cell>
          <cell r="G13">
            <v>-105886340.09999999</v>
          </cell>
          <cell r="H13">
            <v>-106968137.5</v>
          </cell>
          <cell r="I13">
            <v>-108050001</v>
          </cell>
          <cell r="J13">
            <v>-109131956.8</v>
          </cell>
          <cell r="K13">
            <v>-97884576.329999998</v>
          </cell>
          <cell r="L13" t="str">
            <v>0</v>
          </cell>
          <cell r="M13" t="str">
            <v>0</v>
          </cell>
          <cell r="N13"/>
        </row>
        <row r="21">
          <cell r="E21">
            <v>144291203.59999999</v>
          </cell>
          <cell r="F21">
            <v>144350492.69999999</v>
          </cell>
          <cell r="G21">
            <v>144392193.90000001</v>
          </cell>
          <cell r="H21">
            <v>144388496</v>
          </cell>
          <cell r="I21">
            <v>144388423.90000001</v>
          </cell>
          <cell r="J21">
            <v>144413030.5</v>
          </cell>
          <cell r="K21">
            <v>140901362.69999999</v>
          </cell>
          <cell r="L21" t="str">
            <v>0</v>
          </cell>
          <cell r="M21" t="str">
            <v>0</v>
          </cell>
          <cell r="N21"/>
        </row>
        <row r="25">
          <cell r="E25">
            <v>-41196726.420000002</v>
          </cell>
          <cell r="F25">
            <v>-41894459.090000004</v>
          </cell>
          <cell r="G25">
            <v>-42592360.159999996</v>
          </cell>
          <cell r="H25">
            <v>-43290310.350000001</v>
          </cell>
          <cell r="I25">
            <v>-43988211.240000002</v>
          </cell>
          <cell r="J25">
            <v>-44686380.420000002</v>
          </cell>
          <cell r="K25">
            <v>-37075361.340000004</v>
          </cell>
          <cell r="L25" t="str">
            <v>0</v>
          </cell>
          <cell r="M25" t="str">
            <v>0</v>
          </cell>
          <cell r="N25"/>
        </row>
        <row r="33">
          <cell r="E33">
            <v>3578941.09</v>
          </cell>
          <cell r="F33">
            <v>3621976.56</v>
          </cell>
          <cell r="G33">
            <v>3621976.56</v>
          </cell>
          <cell r="H33">
            <v>3619362.73</v>
          </cell>
          <cell r="I33">
            <v>3619362.73</v>
          </cell>
          <cell r="J33">
            <v>3619674.55</v>
          </cell>
          <cell r="K33">
            <v>3582953.04</v>
          </cell>
          <cell r="L33" t="str">
            <v>0</v>
          </cell>
          <cell r="M33" t="str">
            <v>0</v>
          </cell>
          <cell r="N33"/>
          <cell r="O33"/>
          <cell r="P33"/>
        </row>
        <row r="37">
          <cell r="E37">
            <v>-1940339.89</v>
          </cell>
          <cell r="F37">
            <v>-1944601.35</v>
          </cell>
          <cell r="G37">
            <v>-1948862.81</v>
          </cell>
          <cell r="H37">
            <v>-1950337.77</v>
          </cell>
          <cell r="I37">
            <v>-1954600.61</v>
          </cell>
          <cell r="J37">
            <v>-1958866.91</v>
          </cell>
          <cell r="K37">
            <v>-1920452.4</v>
          </cell>
          <cell r="L37" t="str">
            <v>0</v>
          </cell>
          <cell r="M37" t="str">
            <v>0</v>
          </cell>
          <cell r="N37"/>
          <cell r="O37"/>
          <cell r="P37"/>
        </row>
        <row r="45">
          <cell r="E45">
            <v>585789284.20000005</v>
          </cell>
          <cell r="F45">
            <v>592419950.79999995</v>
          </cell>
          <cell r="G45">
            <v>593505823.5</v>
          </cell>
          <cell r="H45">
            <v>596139105.79999995</v>
          </cell>
          <cell r="I45">
            <v>601071144.70000005</v>
          </cell>
          <cell r="J45">
            <v>604222556.60000002</v>
          </cell>
          <cell r="K45">
            <v>557143051.89999998</v>
          </cell>
          <cell r="L45" t="str">
            <v>0</v>
          </cell>
          <cell r="M45" t="str">
            <v>0</v>
          </cell>
          <cell r="N45"/>
          <cell r="O45"/>
          <cell r="P45"/>
        </row>
        <row r="49">
          <cell r="E49">
            <v>-171871042.19999999</v>
          </cell>
          <cell r="F49">
            <v>-172595210.59999999</v>
          </cell>
          <cell r="G49">
            <v>-172079276.80000001</v>
          </cell>
          <cell r="H49">
            <v>-172950672.69999999</v>
          </cell>
          <cell r="I49">
            <v>-174005461.09999999</v>
          </cell>
          <cell r="J49">
            <v>-175039191.5</v>
          </cell>
          <cell r="K49">
            <v>-169201281.59999999</v>
          </cell>
          <cell r="L49" t="str">
            <v>0</v>
          </cell>
          <cell r="M49" t="str">
            <v>0</v>
          </cell>
          <cell r="N49"/>
          <cell r="O49"/>
          <cell r="P49"/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Project"/>
      <sheetName val="6225C2F8314A4C43BA387B51D45840A"/>
      <sheetName val="3FB43041CF5543368D4FAE54598DE08"/>
    </sheetNames>
    <sheetDataSet>
      <sheetData sheetId="0">
        <row r="26">
          <cell r="K26">
            <v>8753552.5700000003</v>
          </cell>
          <cell r="L26">
            <v>7172825.2999999998</v>
          </cell>
          <cell r="M26">
            <v>7356653.3700000001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Data"/>
      <sheetName val="Recon"/>
    </sheetNames>
    <sheetDataSet>
      <sheetData sheetId="0"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L8">
            <v>9236415.9200000018</v>
          </cell>
          <cell r="M8">
            <v>6914103.6199999964</v>
          </cell>
          <cell r="N8">
            <v>6847349.3099999987</v>
          </cell>
          <cell r="O8">
            <v>12395445.16</v>
          </cell>
          <cell r="P8">
            <v>12118795.090000004</v>
          </cell>
          <cell r="Q8">
            <v>11482232.18</v>
          </cell>
          <cell r="R8">
            <v>14454840.959999993</v>
          </cell>
        </row>
        <row r="11">
          <cell r="L11">
            <v>255946.10000000009</v>
          </cell>
          <cell r="M11">
            <v>265467.02000000008</v>
          </cell>
          <cell r="N11">
            <v>323374.35999999993</v>
          </cell>
          <cell r="O11">
            <v>389015.40999999986</v>
          </cell>
          <cell r="P11">
            <v>440174.29</v>
          </cell>
          <cell r="Q11">
            <v>510392.89999999997</v>
          </cell>
          <cell r="R11">
            <v>581994.09</v>
          </cell>
        </row>
        <row r="12">
          <cell r="L12">
            <v>32043564.909999989</v>
          </cell>
          <cell r="M12">
            <v>28808151.149999984</v>
          </cell>
          <cell r="N12">
            <v>30025198.189999994</v>
          </cell>
          <cell r="O12">
            <v>31842484.640000001</v>
          </cell>
          <cell r="P12">
            <v>32808550.870000005</v>
          </cell>
          <cell r="Q12">
            <v>36429531.699999988</v>
          </cell>
          <cell r="R12">
            <v>38154808.559999995</v>
          </cell>
        </row>
        <row r="15"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L16">
            <v>1782633.64</v>
          </cell>
          <cell r="M16">
            <v>1805353.08</v>
          </cell>
          <cell r="N16">
            <v>1909411.7500000002</v>
          </cell>
          <cell r="O16">
            <v>2309500.92</v>
          </cell>
          <cell r="P16">
            <v>3318544.99</v>
          </cell>
          <cell r="Q16">
            <v>3658521.29</v>
          </cell>
          <cell r="R16">
            <v>3983793.9399999995</v>
          </cell>
        </row>
        <row r="19"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L20">
            <v>-6233.6399999999994</v>
          </cell>
          <cell r="M20">
            <v>243915.49000000005</v>
          </cell>
          <cell r="N20">
            <v>538134.89</v>
          </cell>
          <cell r="O20">
            <v>-9327.7200000000084</v>
          </cell>
          <cell r="P20">
            <v>36109.290000000052</v>
          </cell>
          <cell r="Q20">
            <v>-67576.089999999807</v>
          </cell>
          <cell r="R20">
            <v>4641.7299999999923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 Depreciation Rates_03-2"/>
    </sheetNames>
    <sheetDataSet>
      <sheetData sheetId="0">
        <row r="2">
          <cell r="G2">
            <v>3.0099999999999998E-2</v>
          </cell>
        </row>
        <row r="3">
          <cell r="G3">
            <v>3.0099999999999998E-2</v>
          </cell>
        </row>
        <row r="4">
          <cell r="G4">
            <v>3.2500000000000001E-2</v>
          </cell>
        </row>
        <row r="5">
          <cell r="G5">
            <v>3.0099999999999998E-2</v>
          </cell>
        </row>
        <row r="6">
          <cell r="G6">
            <v>3.2500000000000001E-2</v>
          </cell>
        </row>
        <row r="7">
          <cell r="G7">
            <v>3.9600000000000003E-2</v>
          </cell>
        </row>
        <row r="9">
          <cell r="G9">
            <v>3.9600000000000003E-2</v>
          </cell>
        </row>
        <row r="10">
          <cell r="G10">
            <v>3.9600000000000003E-2</v>
          </cell>
        </row>
        <row r="11">
          <cell r="G11">
            <v>3.9600000000000003E-2</v>
          </cell>
        </row>
        <row r="12">
          <cell r="G12">
            <v>3.9600000000000003E-2</v>
          </cell>
        </row>
        <row r="13">
          <cell r="G13">
            <v>8.3400000000000002E-2</v>
          </cell>
        </row>
        <row r="14">
          <cell r="G14">
            <v>0.1</v>
          </cell>
        </row>
        <row r="15">
          <cell r="G15">
            <v>8.3699999999999997E-2</v>
          </cell>
        </row>
        <row r="16">
          <cell r="G16">
            <v>8.3699999999999997E-2</v>
          </cell>
        </row>
        <row r="17">
          <cell r="G17">
            <v>0.10050000000000001</v>
          </cell>
        </row>
        <row r="18">
          <cell r="G18">
            <v>5.8500000000000003E-2</v>
          </cell>
        </row>
        <row r="19">
          <cell r="G19">
            <v>5.8500000000000003E-2</v>
          </cell>
        </row>
        <row r="20">
          <cell r="G20">
            <v>5.2900000000000003E-2</v>
          </cell>
        </row>
        <row r="22">
          <cell r="G22">
            <v>5.2900000000000003E-2</v>
          </cell>
        </row>
        <row r="23">
          <cell r="G23">
            <v>0.13059999999999999</v>
          </cell>
        </row>
        <row r="24">
          <cell r="G24">
            <v>9.4799999999999995E-2</v>
          </cell>
        </row>
        <row r="25">
          <cell r="G25">
            <v>8.9300000000000004E-2</v>
          </cell>
        </row>
        <row r="26">
          <cell r="G26">
            <v>6.9900000000000004E-2</v>
          </cell>
        </row>
        <row r="27">
          <cell r="G27">
            <v>0.10489999999999999</v>
          </cell>
        </row>
        <row r="28">
          <cell r="G28">
            <v>6.6299999999999998E-2</v>
          </cell>
        </row>
        <row r="29">
          <cell r="G29">
            <v>6.5199999999999994E-2</v>
          </cell>
        </row>
        <row r="30">
          <cell r="G30">
            <v>0.22159999999999999</v>
          </cell>
        </row>
        <row r="31">
          <cell r="G31">
            <v>9.4799999999999995E-2</v>
          </cell>
        </row>
        <row r="32">
          <cell r="G32">
            <v>8.9300000000000004E-2</v>
          </cell>
        </row>
        <row r="33">
          <cell r="G33">
            <v>6.9900000000000004E-2</v>
          </cell>
        </row>
        <row r="34">
          <cell r="G34">
            <v>0.15890000000000001</v>
          </cell>
        </row>
        <row r="35">
          <cell r="G35">
            <v>0.10489999999999999</v>
          </cell>
        </row>
        <row r="36">
          <cell r="G36">
            <v>6.5199999999999994E-2</v>
          </cell>
        </row>
        <row r="37">
          <cell r="G37">
            <v>9.4799999999999995E-2</v>
          </cell>
        </row>
        <row r="38">
          <cell r="G38">
            <v>8.9300000000000004E-2</v>
          </cell>
        </row>
        <row r="39">
          <cell r="G39">
            <v>6.5199999999999994E-2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3.0099999999999998E-2</v>
          </cell>
        </row>
        <row r="44">
          <cell r="G44">
            <v>3.2500000000000001E-2</v>
          </cell>
        </row>
        <row r="45">
          <cell r="G45">
            <v>3.0099999999999998E-2</v>
          </cell>
        </row>
        <row r="46">
          <cell r="G46">
            <v>3.9600000000000003E-2</v>
          </cell>
        </row>
        <row r="47">
          <cell r="G47">
            <v>3.9600000000000003E-2</v>
          </cell>
        </row>
        <row r="48">
          <cell r="G48">
            <v>3.9600000000000003E-2</v>
          </cell>
        </row>
        <row r="49">
          <cell r="G49">
            <v>3.9600000000000003E-2</v>
          </cell>
        </row>
        <row r="50">
          <cell r="G50">
            <v>3.9600000000000003E-2</v>
          </cell>
        </row>
        <row r="51">
          <cell r="G51">
            <v>8.3400000000000002E-2</v>
          </cell>
        </row>
        <row r="52">
          <cell r="G52">
            <v>8.3699999999999997E-2</v>
          </cell>
        </row>
        <row r="53">
          <cell r="G53">
            <v>0.10050000000000001</v>
          </cell>
        </row>
        <row r="54">
          <cell r="G54">
            <v>5.8500000000000003E-2</v>
          </cell>
        </row>
        <row r="55">
          <cell r="G55">
            <v>5.8500000000000003E-2</v>
          </cell>
        </row>
        <row r="56">
          <cell r="G56">
            <v>5.2900000000000003E-2</v>
          </cell>
        </row>
        <row r="57">
          <cell r="G57">
            <v>5.2900000000000003E-2</v>
          </cell>
        </row>
        <row r="58">
          <cell r="G58">
            <v>0.13059999999999999</v>
          </cell>
        </row>
        <row r="59">
          <cell r="G59">
            <v>9.4799999999999995E-2</v>
          </cell>
        </row>
        <row r="60">
          <cell r="G60">
            <v>8.9300000000000004E-2</v>
          </cell>
        </row>
        <row r="61">
          <cell r="G61">
            <v>6.9900000000000004E-2</v>
          </cell>
        </row>
        <row r="62">
          <cell r="G62">
            <v>0.10489999999999999</v>
          </cell>
        </row>
        <row r="63">
          <cell r="G63">
            <v>6.6299999999999998E-2</v>
          </cell>
        </row>
        <row r="64">
          <cell r="G64">
            <v>6.5199999999999994E-2</v>
          </cell>
        </row>
        <row r="65">
          <cell r="G65">
            <v>0.13059999999999999</v>
          </cell>
        </row>
        <row r="66">
          <cell r="G66">
            <v>0.10489999999999999</v>
          </cell>
        </row>
        <row r="67">
          <cell r="G67">
            <v>6.6299999999999998E-2</v>
          </cell>
        </row>
        <row r="68">
          <cell r="G68">
            <v>6.5199999999999994E-2</v>
          </cell>
        </row>
        <row r="69">
          <cell r="G69">
            <v>0.15890000000000001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9"/>
      <sheetName val="091"/>
    </sheetNames>
    <sheetDataSet>
      <sheetData sheetId="0">
        <row r="2">
          <cell r="D2">
            <v>0</v>
          </cell>
          <cell r="E2">
            <v>0</v>
          </cell>
        </row>
        <row r="3">
          <cell r="D3">
            <v>0</v>
          </cell>
          <cell r="E3">
            <v>0</v>
          </cell>
        </row>
        <row r="5">
          <cell r="D5">
            <v>2.07E-2</v>
          </cell>
          <cell r="E5">
            <v>2.07E-2</v>
          </cell>
        </row>
        <row r="9">
          <cell r="D9">
            <v>0</v>
          </cell>
          <cell r="E9">
            <v>0</v>
          </cell>
        </row>
        <row r="10">
          <cell r="D10">
            <v>3.1699999999999999E-2</v>
          </cell>
          <cell r="E10">
            <v>3.1699999999999999E-2</v>
          </cell>
        </row>
        <row r="12">
          <cell r="D12">
            <v>0</v>
          </cell>
          <cell r="E12">
            <v>0</v>
          </cell>
        </row>
        <row r="13">
          <cell r="D13">
            <v>2.5000000000000001E-3</v>
          </cell>
          <cell r="E13">
            <v>4.7000000000000002E-3</v>
          </cell>
        </row>
        <row r="14">
          <cell r="D14">
            <v>1.67E-2</v>
          </cell>
          <cell r="E14">
            <v>1.66E-2</v>
          </cell>
        </row>
        <row r="15">
          <cell r="D15">
            <v>1.26E-2</v>
          </cell>
          <cell r="E15">
            <v>1.2500000000000001E-2</v>
          </cell>
        </row>
        <row r="16">
          <cell r="D16">
            <v>9.1999999999999998E-3</v>
          </cell>
          <cell r="E16">
            <v>8.9999999999999993E-3</v>
          </cell>
        </row>
        <row r="17">
          <cell r="D17">
            <v>1.3000000000000001E-2</v>
          </cell>
          <cell r="E17">
            <v>1.29E-2</v>
          </cell>
        </row>
        <row r="18">
          <cell r="D18">
            <v>1.9300000000000001E-2</v>
          </cell>
          <cell r="E18">
            <v>1.9299999999999998E-2</v>
          </cell>
        </row>
        <row r="19">
          <cell r="D19">
            <v>1.5099999999999999E-2</v>
          </cell>
          <cell r="E19">
            <v>1.52E-2</v>
          </cell>
        </row>
        <row r="20">
          <cell r="D20">
            <v>9.2999999999999992E-3</v>
          </cell>
          <cell r="E20">
            <v>1.21E-2</v>
          </cell>
        </row>
        <row r="21">
          <cell r="D21">
            <v>1.7999999999999999E-2</v>
          </cell>
          <cell r="E21">
            <v>1.38E-2</v>
          </cell>
        </row>
        <row r="22">
          <cell r="D22">
            <v>3.5000000000000001E-3</v>
          </cell>
          <cell r="E22">
            <v>3.0999999999999999E-3</v>
          </cell>
        </row>
        <row r="23">
          <cell r="D23">
            <v>8.8000000000000005E-3</v>
          </cell>
          <cell r="E23">
            <v>8.8000000000000005E-3</v>
          </cell>
        </row>
        <row r="24">
          <cell r="D24">
            <v>8.0999999999999996E-3</v>
          </cell>
          <cell r="E24">
            <v>9.1000000000000004E-3</v>
          </cell>
        </row>
        <row r="25">
          <cell r="D25">
            <v>8.0999999999999996E-3</v>
          </cell>
          <cell r="E25">
            <v>9.1000000000000004E-3</v>
          </cell>
        </row>
        <row r="26">
          <cell r="D26">
            <v>1.7999999999999999E-2</v>
          </cell>
          <cell r="E26">
            <v>1.7000000000000001E-2</v>
          </cell>
        </row>
        <row r="27">
          <cell r="D27">
            <v>5.0999999999999995E-3</v>
          </cell>
          <cell r="E27">
            <v>1.67E-2</v>
          </cell>
        </row>
        <row r="28">
          <cell r="D28">
            <v>2.0500000000000001E-2</v>
          </cell>
          <cell r="E28">
            <v>1.9799999999999998E-2</v>
          </cell>
        </row>
        <row r="29">
          <cell r="D29">
            <v>0</v>
          </cell>
          <cell r="E29">
            <v>0</v>
          </cell>
        </row>
        <row r="30">
          <cell r="D30">
            <v>1.3299999999999999E-2</v>
          </cell>
          <cell r="E30">
            <v>1.0500000000000001E-2</v>
          </cell>
        </row>
        <row r="31">
          <cell r="D31">
            <v>1.78E-2</v>
          </cell>
          <cell r="E31">
            <v>1.24E-2</v>
          </cell>
        </row>
        <row r="32">
          <cell r="D32">
            <v>1.78E-2</v>
          </cell>
          <cell r="E32">
            <v>1.24E-2</v>
          </cell>
        </row>
        <row r="33">
          <cell r="D33">
            <v>0.05</v>
          </cell>
          <cell r="E33">
            <v>3.8399999999999997E-2</v>
          </cell>
        </row>
        <row r="34">
          <cell r="D34">
            <v>1.89E-2</v>
          </cell>
          <cell r="E34">
            <v>1.41E-2</v>
          </cell>
        </row>
        <row r="35">
          <cell r="D35">
            <v>0.05</v>
          </cell>
          <cell r="E35">
            <v>0.05</v>
          </cell>
        </row>
        <row r="36">
          <cell r="D36">
            <v>2.1400000000000002E-2</v>
          </cell>
          <cell r="E36">
            <v>1.54E-2</v>
          </cell>
        </row>
        <row r="37">
          <cell r="D37">
            <v>2.1400000000000002E-2</v>
          </cell>
          <cell r="E37">
            <v>1.54E-2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1.46E-2</v>
          </cell>
          <cell r="E40">
            <v>1.3600000000000001E-2</v>
          </cell>
        </row>
        <row r="41">
          <cell r="D41">
            <v>0</v>
          </cell>
          <cell r="E41">
            <v>0</v>
          </cell>
        </row>
        <row r="42">
          <cell r="D42">
            <v>2.06E-2</v>
          </cell>
          <cell r="E42">
            <v>1.7899999999999999E-2</v>
          </cell>
        </row>
        <row r="43">
          <cell r="D43">
            <v>2.06E-2</v>
          </cell>
          <cell r="E43">
            <v>1.7899999999999999E-2</v>
          </cell>
        </row>
        <row r="44">
          <cell r="D44">
            <v>2.06E-2</v>
          </cell>
          <cell r="E44">
            <v>1.7899999999999999E-2</v>
          </cell>
        </row>
        <row r="45">
          <cell r="D45">
            <v>2.06E-2</v>
          </cell>
          <cell r="E45">
            <v>1.7899999999999999E-2</v>
          </cell>
        </row>
        <row r="46">
          <cell r="D46">
            <v>0.05</v>
          </cell>
          <cell r="E46">
            <v>4.24E-2</v>
          </cell>
        </row>
        <row r="47">
          <cell r="D47">
            <v>2.0900000000000002E-2</v>
          </cell>
          <cell r="E47">
            <v>2.52E-2</v>
          </cell>
        </row>
        <row r="48">
          <cell r="D48">
            <v>2.0900000000000002E-2</v>
          </cell>
          <cell r="E48">
            <v>2.52E-2</v>
          </cell>
        </row>
        <row r="49">
          <cell r="D49">
            <v>0.05</v>
          </cell>
          <cell r="E49">
            <v>0.05</v>
          </cell>
        </row>
        <row r="50">
          <cell r="D50">
            <v>0.05</v>
          </cell>
          <cell r="E50">
            <v>0.05</v>
          </cell>
        </row>
        <row r="51">
          <cell r="D51">
            <v>2.8900000000000002E-2</v>
          </cell>
          <cell r="E51">
            <v>3.0499999999999999E-2</v>
          </cell>
        </row>
        <row r="52">
          <cell r="D52">
            <v>2.86E-2</v>
          </cell>
          <cell r="E52">
            <v>2.8300000000000002E-2</v>
          </cell>
        </row>
        <row r="53">
          <cell r="D53">
            <v>2.86E-2</v>
          </cell>
          <cell r="E53">
            <v>2.8300000000000002E-2</v>
          </cell>
        </row>
        <row r="54">
          <cell r="D54">
            <v>3.4700000000000002E-2</v>
          </cell>
          <cell r="E54">
            <v>3.1899999999999998E-2</v>
          </cell>
        </row>
        <row r="55">
          <cell r="D55">
            <v>8.3000000000000004E-2</v>
          </cell>
          <cell r="E55">
            <v>7.0499999999999993E-2</v>
          </cell>
        </row>
        <row r="56">
          <cell r="D56">
            <v>4.1300000000000003E-2</v>
          </cell>
          <cell r="E56">
            <v>3.9100000000000003E-2</v>
          </cell>
        </row>
        <row r="57">
          <cell r="D57">
            <v>3.1399999999999997E-2</v>
          </cell>
          <cell r="E57">
            <v>4.0099999999999997E-2</v>
          </cell>
        </row>
        <row r="58">
          <cell r="D58">
            <v>2.35E-2</v>
          </cell>
          <cell r="E58">
            <v>3.4700000000000002E-2</v>
          </cell>
        </row>
        <row r="59">
          <cell r="D59">
            <v>2.7099999999999999E-2</v>
          </cell>
          <cell r="E59">
            <v>2.1400000000000002E-2</v>
          </cell>
        </row>
        <row r="61">
          <cell r="D61">
            <v>0</v>
          </cell>
          <cell r="E61">
            <v>0</v>
          </cell>
        </row>
        <row r="62">
          <cell r="D62">
            <v>3.7600000000000001E-2</v>
          </cell>
          <cell r="E62">
            <v>3.2199999999999999E-2</v>
          </cell>
        </row>
        <row r="63">
          <cell r="D63">
            <v>3.7600000000000001E-2</v>
          </cell>
          <cell r="E63">
            <v>3.2199999999999999E-2</v>
          </cell>
        </row>
        <row r="64">
          <cell r="D64">
            <v>3.7600000000000001E-2</v>
          </cell>
          <cell r="E64">
            <v>3.2199999999999999E-2</v>
          </cell>
        </row>
        <row r="65">
          <cell r="D65">
            <v>3.7600000000000001E-2</v>
          </cell>
          <cell r="E65">
            <v>5.6399999999999999E-2</v>
          </cell>
        </row>
        <row r="66">
          <cell r="D66">
            <v>0.18709999999999999</v>
          </cell>
          <cell r="E66">
            <v>0.16039999999999999</v>
          </cell>
        </row>
        <row r="67">
          <cell r="D67">
            <v>6.6699999999999995E-2</v>
          </cell>
          <cell r="E67">
            <v>0.05</v>
          </cell>
        </row>
        <row r="68">
          <cell r="D68">
            <v>6.6699999999999995E-2</v>
          </cell>
          <cell r="E68">
            <v>0.05</v>
          </cell>
        </row>
        <row r="69">
          <cell r="D69">
            <v>0.15140000000000001</v>
          </cell>
          <cell r="E69">
            <v>5.1500000000000004E-2</v>
          </cell>
        </row>
        <row r="71">
          <cell r="D71">
            <v>9.9500000000000005E-2</v>
          </cell>
          <cell r="E71">
            <v>5.1500000000000004E-2</v>
          </cell>
        </row>
        <row r="72">
          <cell r="D72">
            <v>6.25E-2</v>
          </cell>
          <cell r="E72">
            <v>6.25E-2</v>
          </cell>
        </row>
        <row r="73">
          <cell r="D73">
            <v>0.19470000000000001</v>
          </cell>
          <cell r="E73">
            <v>0.11349999999999999</v>
          </cell>
        </row>
        <row r="74">
          <cell r="D74">
            <v>0.19470000000000001</v>
          </cell>
          <cell r="E74">
            <v>0.11349999999999999</v>
          </cell>
        </row>
        <row r="75">
          <cell r="D75">
            <v>0.19470000000000001</v>
          </cell>
          <cell r="E75">
            <v>0.11349999999999999</v>
          </cell>
        </row>
        <row r="76">
          <cell r="D76">
            <v>6.6699999999999995E-2</v>
          </cell>
          <cell r="E76">
            <v>6.6699999999999995E-2</v>
          </cell>
        </row>
        <row r="77">
          <cell r="D77">
            <v>6.6699999999999995E-2</v>
          </cell>
          <cell r="E77">
            <v>6.6699999999999995E-2</v>
          </cell>
        </row>
        <row r="78">
          <cell r="D78">
            <v>6.6699999999999995E-2</v>
          </cell>
          <cell r="E78">
            <v>6.6699999999999995E-2</v>
          </cell>
        </row>
        <row r="79">
          <cell r="D79">
            <v>0.12809999999999999</v>
          </cell>
          <cell r="E79">
            <v>6.6699999999999995E-2</v>
          </cell>
        </row>
        <row r="80">
          <cell r="D80">
            <v>0.05</v>
          </cell>
          <cell r="E80">
            <v>0.05</v>
          </cell>
        </row>
        <row r="81">
          <cell r="D81">
            <v>0.1</v>
          </cell>
          <cell r="E81">
            <v>0.1429</v>
          </cell>
        </row>
        <row r="82">
          <cell r="D82">
            <v>0.1429</v>
          </cell>
          <cell r="E82">
            <v>0.1429</v>
          </cell>
        </row>
        <row r="83">
          <cell r="D83">
            <v>0.1</v>
          </cell>
          <cell r="E83">
            <v>0.1</v>
          </cell>
        </row>
        <row r="85">
          <cell r="D85">
            <v>0.2</v>
          </cell>
          <cell r="E85">
            <v>0.2</v>
          </cell>
        </row>
        <row r="86">
          <cell r="D86">
            <v>0.1429</v>
          </cell>
          <cell r="E86">
            <v>0.1429</v>
          </cell>
        </row>
        <row r="87">
          <cell r="D87">
            <v>6.6699999999999995E-2</v>
          </cell>
          <cell r="E87">
            <v>8.3299999999999999E-2</v>
          </cell>
        </row>
      </sheetData>
      <sheetData sheetId="1">
        <row r="2">
          <cell r="D2">
            <v>0</v>
          </cell>
          <cell r="E2">
            <v>0</v>
          </cell>
        </row>
        <row r="3">
          <cell r="D3">
            <v>0</v>
          </cell>
          <cell r="E3">
            <v>0</v>
          </cell>
        </row>
        <row r="4">
          <cell r="D4">
            <v>2.6799999999999997E-2</v>
          </cell>
          <cell r="E4">
            <v>2.8000000000000001E-2</v>
          </cell>
        </row>
        <row r="5">
          <cell r="D5">
            <v>7.3300000000000004E-2</v>
          </cell>
          <cell r="E5">
            <v>7.3300000000000004E-2</v>
          </cell>
        </row>
        <row r="6">
          <cell r="D6">
            <v>0.05</v>
          </cell>
          <cell r="E6">
            <v>0.05</v>
          </cell>
        </row>
        <row r="7">
          <cell r="D7">
            <v>0.05</v>
          </cell>
          <cell r="E7">
            <v>0.05</v>
          </cell>
        </row>
        <row r="8">
          <cell r="D8">
            <v>0.05</v>
          </cell>
          <cell r="E8">
            <v>0.05</v>
          </cell>
        </row>
        <row r="9">
          <cell r="D9">
            <v>0.05</v>
          </cell>
          <cell r="E9">
            <v>0.05</v>
          </cell>
        </row>
        <row r="10">
          <cell r="D10">
            <v>6.6699999999999995E-2</v>
          </cell>
          <cell r="E10">
            <v>6.4500000000000002E-2</v>
          </cell>
        </row>
        <row r="11">
          <cell r="D11">
            <v>8.1000000000000003E-2</v>
          </cell>
          <cell r="E11">
            <v>8.1000000000000003E-2</v>
          </cell>
        </row>
        <row r="12">
          <cell r="D12">
            <v>3.4000000000000002E-2</v>
          </cell>
          <cell r="E12">
            <v>5.0700000000000002E-2</v>
          </cell>
        </row>
        <row r="14">
          <cell r="D14">
            <v>4.36E-2</v>
          </cell>
          <cell r="E14">
            <v>5.9499999999999997E-2</v>
          </cell>
        </row>
        <row r="15">
          <cell r="D15">
            <v>3.1300000000000001E-2</v>
          </cell>
          <cell r="E15">
            <v>8.8400000000000006E-2</v>
          </cell>
        </row>
        <row r="16">
          <cell r="D16">
            <v>3.1300000000000001E-2</v>
          </cell>
          <cell r="E16">
            <v>8.8400000000000006E-2</v>
          </cell>
        </row>
        <row r="17">
          <cell r="D17">
            <v>3.1300000000000001E-2</v>
          </cell>
          <cell r="E17">
            <v>8.8400000000000006E-2</v>
          </cell>
        </row>
        <row r="18">
          <cell r="D18">
            <v>3.4700000000000002E-2</v>
          </cell>
          <cell r="E18">
            <v>3.0200000000000001E-2</v>
          </cell>
        </row>
        <row r="19">
          <cell r="D19">
            <v>0.1</v>
          </cell>
          <cell r="E19">
            <v>0.1</v>
          </cell>
        </row>
        <row r="20">
          <cell r="D20">
            <v>6.3E-2</v>
          </cell>
          <cell r="E20">
            <v>6.3E-2</v>
          </cell>
        </row>
        <row r="21">
          <cell r="D21">
            <v>0.1429</v>
          </cell>
          <cell r="E21">
            <v>0.1429</v>
          </cell>
        </row>
        <row r="22">
          <cell r="D22">
            <v>0.1</v>
          </cell>
          <cell r="E22">
            <v>0.1</v>
          </cell>
        </row>
        <row r="23">
          <cell r="D23">
            <v>4.3700000000000003E-2</v>
          </cell>
          <cell r="E23">
            <v>0.2</v>
          </cell>
        </row>
        <row r="24">
          <cell r="D24">
            <v>0.1111</v>
          </cell>
          <cell r="E24">
            <v>0.1336</v>
          </cell>
        </row>
        <row r="25">
          <cell r="D25">
            <v>1.6999999999999999E-3</v>
          </cell>
          <cell r="E25">
            <v>8.3299999999999999E-2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 refreshError="1">
        <row r="2">
          <cell r="A2">
            <v>3</v>
          </cell>
          <cell r="B2">
            <v>80</v>
          </cell>
          <cell r="G2">
            <v>1784921.04</v>
          </cell>
        </row>
        <row r="3">
          <cell r="A3">
            <v>3</v>
          </cell>
          <cell r="B3">
            <v>180</v>
          </cell>
          <cell r="G3">
            <v>416597.05</v>
          </cell>
        </row>
        <row r="4">
          <cell r="A4">
            <v>4</v>
          </cell>
          <cell r="B4">
            <v>80</v>
          </cell>
          <cell r="G4">
            <v>244284.62</v>
          </cell>
        </row>
        <row r="5">
          <cell r="A5">
            <v>4</v>
          </cell>
          <cell r="B5">
            <v>180</v>
          </cell>
          <cell r="G5">
            <v>110148.99</v>
          </cell>
        </row>
        <row r="6">
          <cell r="A6">
            <v>5</v>
          </cell>
          <cell r="B6">
            <v>80</v>
          </cell>
          <cell r="G6">
            <v>244284.64</v>
          </cell>
        </row>
        <row r="7">
          <cell r="A7">
            <v>5</v>
          </cell>
          <cell r="B7">
            <v>180</v>
          </cell>
          <cell r="G7">
            <v>110148.99</v>
          </cell>
        </row>
        <row r="8">
          <cell r="A8">
            <v>1</v>
          </cell>
          <cell r="B8">
            <v>20</v>
          </cell>
          <cell r="G8">
            <v>-5.6843418860808002E-14</v>
          </cell>
        </row>
        <row r="9">
          <cell r="A9">
            <v>1</v>
          </cell>
          <cell r="B9">
            <v>30</v>
          </cell>
          <cell r="G9">
            <v>1.7053025658242399E-13</v>
          </cell>
        </row>
        <row r="10">
          <cell r="A10">
            <v>1</v>
          </cell>
          <cell r="B10">
            <v>40</v>
          </cell>
          <cell r="G10">
            <v>-4.6611603465862596E-12</v>
          </cell>
        </row>
        <row r="11">
          <cell r="A11">
            <v>1</v>
          </cell>
          <cell r="B11">
            <v>50</v>
          </cell>
          <cell r="G11">
            <v>-2.18278728425503E-11</v>
          </cell>
        </row>
        <row r="12">
          <cell r="A12">
            <v>1</v>
          </cell>
          <cell r="B12">
            <v>60</v>
          </cell>
          <cell r="G12">
            <v>0</v>
          </cell>
        </row>
        <row r="13">
          <cell r="A13">
            <v>1</v>
          </cell>
          <cell r="B13">
            <v>70</v>
          </cell>
          <cell r="G13">
            <v>7.2759576141834308E-12</v>
          </cell>
        </row>
        <row r="14">
          <cell r="A14">
            <v>1</v>
          </cell>
          <cell r="B14">
            <v>80</v>
          </cell>
          <cell r="G14">
            <v>1.06581410364015E-14</v>
          </cell>
        </row>
        <row r="15">
          <cell r="A15">
            <v>1</v>
          </cell>
          <cell r="B15">
            <v>80</v>
          </cell>
          <cell r="G15">
            <v>3.6379788070917097E-11</v>
          </cell>
        </row>
        <row r="16">
          <cell r="A16">
            <v>1</v>
          </cell>
          <cell r="B16">
            <v>80</v>
          </cell>
          <cell r="G16">
            <v>-4.2632564145605999E-14</v>
          </cell>
        </row>
        <row r="17">
          <cell r="A17">
            <v>1</v>
          </cell>
          <cell r="B17">
            <v>80</v>
          </cell>
          <cell r="G17">
            <v>1.0800249583553501E-12</v>
          </cell>
        </row>
        <row r="18">
          <cell r="A18">
            <v>1</v>
          </cell>
          <cell r="B18">
            <v>180</v>
          </cell>
          <cell r="G18">
            <v>0</v>
          </cell>
        </row>
        <row r="19">
          <cell r="A19">
            <v>1</v>
          </cell>
          <cell r="B19">
            <v>180</v>
          </cell>
          <cell r="G19">
            <v>3651.35</v>
          </cell>
        </row>
        <row r="20">
          <cell r="A20">
            <v>1</v>
          </cell>
          <cell r="B20">
            <v>180</v>
          </cell>
          <cell r="G20">
            <v>3651.35</v>
          </cell>
        </row>
        <row r="21">
          <cell r="A21">
            <v>1</v>
          </cell>
          <cell r="B21">
            <v>212</v>
          </cell>
          <cell r="G21">
            <v>633.86</v>
          </cell>
        </row>
        <row r="22">
          <cell r="A22">
            <v>1</v>
          </cell>
          <cell r="B22">
            <v>221</v>
          </cell>
          <cell r="G22">
            <v>7663.37</v>
          </cell>
        </row>
        <row r="23">
          <cell r="A23">
            <v>1</v>
          </cell>
          <cell r="B23">
            <v>232</v>
          </cell>
          <cell r="G23">
            <v>192142.89</v>
          </cell>
        </row>
        <row r="24">
          <cell r="A24">
            <v>1</v>
          </cell>
          <cell r="B24">
            <v>233</v>
          </cell>
          <cell r="G24">
            <v>633.86</v>
          </cell>
        </row>
        <row r="25">
          <cell r="A25">
            <v>1</v>
          </cell>
          <cell r="B25">
            <v>234</v>
          </cell>
          <cell r="G25">
            <v>7663.37</v>
          </cell>
        </row>
        <row r="26">
          <cell r="A26">
            <v>1</v>
          </cell>
          <cell r="B26">
            <v>303</v>
          </cell>
          <cell r="G26">
            <v>9094.9500000000007</v>
          </cell>
        </row>
        <row r="27">
          <cell r="A27">
            <v>2</v>
          </cell>
          <cell r="B27">
            <v>20</v>
          </cell>
          <cell r="G27">
            <v>11967.42</v>
          </cell>
        </row>
        <row r="28">
          <cell r="A28">
            <v>2</v>
          </cell>
          <cell r="B28">
            <v>30</v>
          </cell>
          <cell r="G28">
            <v>13458.65</v>
          </cell>
        </row>
        <row r="29">
          <cell r="A29">
            <v>2</v>
          </cell>
          <cell r="B29">
            <v>40</v>
          </cell>
          <cell r="G29">
            <v>17838.400000000001</v>
          </cell>
        </row>
        <row r="30">
          <cell r="A30">
            <v>2</v>
          </cell>
          <cell r="B30">
            <v>50</v>
          </cell>
          <cell r="G30">
            <v>150088.01999999999</v>
          </cell>
        </row>
        <row r="31">
          <cell r="A31">
            <v>2</v>
          </cell>
          <cell r="B31">
            <v>60</v>
          </cell>
          <cell r="G31">
            <v>12735.7</v>
          </cell>
        </row>
        <row r="32">
          <cell r="A32">
            <v>2</v>
          </cell>
          <cell r="B32">
            <v>70</v>
          </cell>
          <cell r="G32">
            <v>22212.41</v>
          </cell>
        </row>
        <row r="33">
          <cell r="A33">
            <v>2</v>
          </cell>
          <cell r="B33">
            <v>80</v>
          </cell>
          <cell r="G33">
            <v>17248.28</v>
          </cell>
        </row>
        <row r="34">
          <cell r="A34">
            <v>2</v>
          </cell>
          <cell r="B34">
            <v>80</v>
          </cell>
          <cell r="G34">
            <v>9094.9500000000007</v>
          </cell>
        </row>
        <row r="35">
          <cell r="A35">
            <v>2</v>
          </cell>
          <cell r="B35">
            <v>80</v>
          </cell>
          <cell r="G35">
            <v>11967.42</v>
          </cell>
        </row>
        <row r="36">
          <cell r="A36">
            <v>2</v>
          </cell>
          <cell r="B36">
            <v>80</v>
          </cell>
          <cell r="G36">
            <v>13458.65</v>
          </cell>
        </row>
        <row r="37">
          <cell r="A37">
            <v>2</v>
          </cell>
          <cell r="B37">
            <v>180</v>
          </cell>
          <cell r="G37">
            <v>17838.400000000001</v>
          </cell>
        </row>
        <row r="38">
          <cell r="A38">
            <v>2</v>
          </cell>
          <cell r="B38">
            <v>180</v>
          </cell>
          <cell r="G38">
            <v>12755.89</v>
          </cell>
        </row>
        <row r="39">
          <cell r="A39">
            <v>2</v>
          </cell>
          <cell r="B39">
            <v>180</v>
          </cell>
          <cell r="G39">
            <v>22212.41</v>
          </cell>
        </row>
        <row r="40">
          <cell r="A40">
            <v>2</v>
          </cell>
          <cell r="B40">
            <v>212</v>
          </cell>
          <cell r="G40">
            <v>17248.28</v>
          </cell>
        </row>
        <row r="41">
          <cell r="A41">
            <v>2</v>
          </cell>
          <cell r="B41">
            <v>221</v>
          </cell>
          <cell r="G41">
            <v>16441.22</v>
          </cell>
        </row>
        <row r="42">
          <cell r="A42">
            <v>2</v>
          </cell>
          <cell r="B42">
            <v>232</v>
          </cell>
          <cell r="G42">
            <v>18527.669999999998</v>
          </cell>
        </row>
        <row r="43">
          <cell r="A43">
            <v>2</v>
          </cell>
          <cell r="B43">
            <v>233</v>
          </cell>
          <cell r="G43">
            <v>29660.82</v>
          </cell>
        </row>
        <row r="44">
          <cell r="A44">
            <v>2</v>
          </cell>
          <cell r="B44">
            <v>234</v>
          </cell>
          <cell r="G44">
            <v>60448.23</v>
          </cell>
        </row>
        <row r="45">
          <cell r="A45">
            <v>2</v>
          </cell>
          <cell r="B45">
            <v>303</v>
          </cell>
          <cell r="G45">
            <v>18114</v>
          </cell>
        </row>
        <row r="46">
          <cell r="A46">
            <v>3</v>
          </cell>
          <cell r="B46">
            <v>20</v>
          </cell>
          <cell r="G46">
            <v>58806.6</v>
          </cell>
        </row>
        <row r="47">
          <cell r="A47">
            <v>3</v>
          </cell>
          <cell r="B47">
            <v>30</v>
          </cell>
          <cell r="G47">
            <v>898805.72</v>
          </cell>
        </row>
        <row r="48">
          <cell r="A48">
            <v>3</v>
          </cell>
          <cell r="B48">
            <v>40</v>
          </cell>
          <cell r="G48">
            <v>49808.480000000003</v>
          </cell>
        </row>
        <row r="49">
          <cell r="A49">
            <v>3</v>
          </cell>
          <cell r="B49">
            <v>50</v>
          </cell>
          <cell r="G49">
            <v>16717.16</v>
          </cell>
        </row>
        <row r="50">
          <cell r="A50">
            <v>3</v>
          </cell>
          <cell r="B50">
            <v>60</v>
          </cell>
          <cell r="G50">
            <v>18514.52</v>
          </cell>
        </row>
        <row r="51">
          <cell r="A51">
            <v>3</v>
          </cell>
          <cell r="B51">
            <v>70</v>
          </cell>
          <cell r="G51">
            <v>29669.58</v>
          </cell>
        </row>
        <row r="52">
          <cell r="A52">
            <v>3</v>
          </cell>
          <cell r="B52">
            <v>80</v>
          </cell>
          <cell r="G52">
            <v>60448.23</v>
          </cell>
        </row>
        <row r="53">
          <cell r="A53">
            <v>3</v>
          </cell>
          <cell r="B53">
            <v>80</v>
          </cell>
          <cell r="G53">
            <v>18114</v>
          </cell>
        </row>
        <row r="54">
          <cell r="A54">
            <v>3</v>
          </cell>
          <cell r="B54">
            <v>80</v>
          </cell>
          <cell r="G54">
            <v>59259.26</v>
          </cell>
        </row>
        <row r="55">
          <cell r="A55">
            <v>3</v>
          </cell>
          <cell r="B55">
            <v>80</v>
          </cell>
          <cell r="G55">
            <v>49808.480000000003</v>
          </cell>
        </row>
        <row r="56">
          <cell r="A56">
            <v>3</v>
          </cell>
          <cell r="B56">
            <v>180</v>
          </cell>
          <cell r="G56">
            <v>1328879.06</v>
          </cell>
        </row>
        <row r="57">
          <cell r="A57">
            <v>3</v>
          </cell>
          <cell r="B57">
            <v>180</v>
          </cell>
          <cell r="G57">
            <v>760292.42</v>
          </cell>
        </row>
        <row r="58">
          <cell r="A58">
            <v>3</v>
          </cell>
          <cell r="B58">
            <v>180</v>
          </cell>
          <cell r="G58">
            <v>733457.48</v>
          </cell>
        </row>
        <row r="59">
          <cell r="A59">
            <v>3</v>
          </cell>
          <cell r="B59">
            <v>212</v>
          </cell>
          <cell r="G59">
            <v>1476490.75</v>
          </cell>
        </row>
        <row r="60">
          <cell r="A60">
            <v>3</v>
          </cell>
          <cell r="B60">
            <v>221</v>
          </cell>
          <cell r="G60">
            <v>818049.8</v>
          </cell>
        </row>
        <row r="61">
          <cell r="A61">
            <v>3</v>
          </cell>
          <cell r="B61">
            <v>232</v>
          </cell>
          <cell r="G61">
            <v>369202.87</v>
          </cell>
        </row>
        <row r="62">
          <cell r="A62">
            <v>3</v>
          </cell>
          <cell r="B62">
            <v>233</v>
          </cell>
          <cell r="G62">
            <v>31840.09</v>
          </cell>
        </row>
        <row r="63">
          <cell r="A63">
            <v>3</v>
          </cell>
          <cell r="B63">
            <v>234</v>
          </cell>
          <cell r="G63">
            <v>11958.43</v>
          </cell>
        </row>
        <row r="64">
          <cell r="A64">
            <v>3</v>
          </cell>
          <cell r="B64">
            <v>303</v>
          </cell>
          <cell r="G64">
            <v>6462.72</v>
          </cell>
        </row>
        <row r="65">
          <cell r="A65">
            <v>4</v>
          </cell>
          <cell r="B65">
            <v>20</v>
          </cell>
          <cell r="G65">
            <v>1315587.95</v>
          </cell>
        </row>
        <row r="66">
          <cell r="A66">
            <v>4</v>
          </cell>
          <cell r="B66">
            <v>30</v>
          </cell>
          <cell r="G66">
            <v>752005.98</v>
          </cell>
        </row>
        <row r="67">
          <cell r="A67">
            <v>4</v>
          </cell>
          <cell r="B67">
            <v>40</v>
          </cell>
          <cell r="G67">
            <v>704344.2</v>
          </cell>
        </row>
        <row r="68">
          <cell r="A68">
            <v>4</v>
          </cell>
          <cell r="B68">
            <v>50</v>
          </cell>
          <cell r="G68">
            <v>1464133.81</v>
          </cell>
        </row>
        <row r="69">
          <cell r="A69">
            <v>4</v>
          </cell>
          <cell r="B69">
            <v>60</v>
          </cell>
          <cell r="G69">
            <v>818935.74</v>
          </cell>
        </row>
        <row r="70">
          <cell r="A70">
            <v>4</v>
          </cell>
          <cell r="B70">
            <v>70</v>
          </cell>
          <cell r="G70">
            <v>535143.73</v>
          </cell>
        </row>
        <row r="71">
          <cell r="A71">
            <v>4</v>
          </cell>
          <cell r="B71">
            <v>80</v>
          </cell>
          <cell r="G71">
            <v>11991.98</v>
          </cell>
        </row>
        <row r="72">
          <cell r="A72">
            <v>4</v>
          </cell>
          <cell r="B72">
            <v>80</v>
          </cell>
          <cell r="G72">
            <v>6462.72</v>
          </cell>
        </row>
        <row r="73">
          <cell r="A73">
            <v>4</v>
          </cell>
          <cell r="B73">
            <v>80</v>
          </cell>
          <cell r="G73">
            <v>1009214.23</v>
          </cell>
        </row>
        <row r="74">
          <cell r="A74">
            <v>4</v>
          </cell>
          <cell r="B74">
            <v>80</v>
          </cell>
          <cell r="G74">
            <v>128461.51</v>
          </cell>
        </row>
        <row r="75">
          <cell r="A75">
            <v>4</v>
          </cell>
          <cell r="B75">
            <v>180</v>
          </cell>
          <cell r="G75">
            <v>91271.73</v>
          </cell>
        </row>
        <row r="76">
          <cell r="A76">
            <v>4</v>
          </cell>
          <cell r="B76">
            <v>180</v>
          </cell>
          <cell r="G76">
            <v>70475.399999999994</v>
          </cell>
        </row>
        <row r="77">
          <cell r="A77">
            <v>4</v>
          </cell>
          <cell r="B77">
            <v>180</v>
          </cell>
          <cell r="G77">
            <v>74877.899999999994</v>
          </cell>
        </row>
        <row r="78">
          <cell r="A78">
            <v>4</v>
          </cell>
          <cell r="B78">
            <v>212</v>
          </cell>
          <cell r="G78">
            <v>101847.09</v>
          </cell>
        </row>
        <row r="79">
          <cell r="A79">
            <v>4</v>
          </cell>
          <cell r="B79">
            <v>221</v>
          </cell>
          <cell r="G79">
            <v>44540.22</v>
          </cell>
        </row>
        <row r="80">
          <cell r="A80">
            <v>4</v>
          </cell>
          <cell r="B80">
            <v>232</v>
          </cell>
          <cell r="G80">
            <v>23.01</v>
          </cell>
        </row>
        <row r="81">
          <cell r="A81">
            <v>4</v>
          </cell>
          <cell r="B81">
            <v>233</v>
          </cell>
          <cell r="G81">
            <v>23.92</v>
          </cell>
        </row>
        <row r="82">
          <cell r="A82">
            <v>4</v>
          </cell>
          <cell r="B82">
            <v>234</v>
          </cell>
          <cell r="G82">
            <v>1022767.54</v>
          </cell>
        </row>
        <row r="83">
          <cell r="A83">
            <v>4</v>
          </cell>
          <cell r="B83">
            <v>303</v>
          </cell>
          <cell r="G83">
            <v>129203.5</v>
          </cell>
        </row>
        <row r="84">
          <cell r="A84">
            <v>5</v>
          </cell>
          <cell r="B84">
            <v>20</v>
          </cell>
          <cell r="G84">
            <v>89083.4</v>
          </cell>
        </row>
        <row r="85">
          <cell r="A85">
            <v>5</v>
          </cell>
          <cell r="B85">
            <v>30</v>
          </cell>
          <cell r="G85">
            <v>72001.64</v>
          </cell>
        </row>
        <row r="86">
          <cell r="A86">
            <v>5</v>
          </cell>
          <cell r="B86">
            <v>40</v>
          </cell>
          <cell r="G86">
            <v>73445.23</v>
          </cell>
        </row>
        <row r="87">
          <cell r="A87">
            <v>5</v>
          </cell>
          <cell r="B87">
            <v>50</v>
          </cell>
          <cell r="G87">
            <v>103090.68</v>
          </cell>
        </row>
        <row r="88">
          <cell r="A88">
            <v>5</v>
          </cell>
          <cell r="B88">
            <v>60</v>
          </cell>
          <cell r="G88">
            <v>44677.72</v>
          </cell>
        </row>
        <row r="89">
          <cell r="A89">
            <v>5</v>
          </cell>
          <cell r="B89">
            <v>70</v>
          </cell>
          <cell r="G89">
            <v>23.01</v>
          </cell>
        </row>
        <row r="90">
          <cell r="A90">
            <v>5</v>
          </cell>
          <cell r="B90">
            <v>80</v>
          </cell>
          <cell r="G90">
            <v>23.92</v>
          </cell>
        </row>
        <row r="91">
          <cell r="A91">
            <v>5</v>
          </cell>
          <cell r="B91">
            <v>80</v>
          </cell>
          <cell r="G91">
            <v>66.95</v>
          </cell>
        </row>
        <row r="92">
          <cell r="A92">
            <v>5</v>
          </cell>
          <cell r="B92">
            <v>80</v>
          </cell>
          <cell r="G92">
            <v>66.95</v>
          </cell>
        </row>
        <row r="93">
          <cell r="A93">
            <v>5</v>
          </cell>
          <cell r="B93">
            <v>80</v>
          </cell>
          <cell r="G93">
            <v>3.59</v>
          </cell>
        </row>
        <row r="94">
          <cell r="A94">
            <v>5</v>
          </cell>
          <cell r="B94">
            <v>180</v>
          </cell>
          <cell r="G94">
            <v>3.59</v>
          </cell>
        </row>
        <row r="95">
          <cell r="A95">
            <v>5</v>
          </cell>
          <cell r="B95">
            <v>180</v>
          </cell>
          <cell r="G95">
            <v>163477.16</v>
          </cell>
        </row>
        <row r="96">
          <cell r="A96">
            <v>5</v>
          </cell>
          <cell r="B96">
            <v>180</v>
          </cell>
          <cell r="G96">
            <v>57147.56</v>
          </cell>
        </row>
        <row r="97">
          <cell r="A97">
            <v>5</v>
          </cell>
          <cell r="B97">
            <v>212</v>
          </cell>
          <cell r="G97">
            <v>191.52</v>
          </cell>
        </row>
        <row r="98">
          <cell r="A98">
            <v>5</v>
          </cell>
          <cell r="B98">
            <v>221</v>
          </cell>
          <cell r="G98">
            <v>104747.45</v>
          </cell>
        </row>
        <row r="99">
          <cell r="A99">
            <v>5</v>
          </cell>
          <cell r="B99">
            <v>232</v>
          </cell>
          <cell r="G99">
            <v>2078.36</v>
          </cell>
        </row>
        <row r="100">
          <cell r="A100">
            <v>5</v>
          </cell>
          <cell r="B100">
            <v>233</v>
          </cell>
          <cell r="G100">
            <v>9103.9</v>
          </cell>
        </row>
        <row r="101">
          <cell r="A101">
            <v>5</v>
          </cell>
          <cell r="B101">
            <v>234</v>
          </cell>
          <cell r="G101">
            <v>958.32</v>
          </cell>
        </row>
        <row r="102">
          <cell r="A102">
            <v>5</v>
          </cell>
          <cell r="B102">
            <v>303</v>
          </cell>
          <cell r="G102">
            <v>5679.37</v>
          </cell>
        </row>
        <row r="103">
          <cell r="A103">
            <v>1</v>
          </cell>
          <cell r="B103">
            <v>301</v>
          </cell>
          <cell r="G103">
            <v>166.68</v>
          </cell>
        </row>
        <row r="104">
          <cell r="A104">
            <v>4</v>
          </cell>
          <cell r="B104">
            <v>301</v>
          </cell>
          <cell r="G104">
            <v>166.68</v>
          </cell>
        </row>
        <row r="105">
          <cell r="A105">
            <v>5</v>
          </cell>
          <cell r="B105">
            <v>301</v>
          </cell>
          <cell r="G105">
            <v>166.68</v>
          </cell>
        </row>
        <row r="106">
          <cell r="A106">
            <v>1</v>
          </cell>
          <cell r="B106">
            <v>20</v>
          </cell>
          <cell r="G106">
            <v>0</v>
          </cell>
        </row>
        <row r="107">
          <cell r="A107">
            <v>1</v>
          </cell>
          <cell r="B107">
            <v>20</v>
          </cell>
          <cell r="G107">
            <v>2.2737367544323201E-13</v>
          </cell>
        </row>
        <row r="108">
          <cell r="A108">
            <v>1</v>
          </cell>
          <cell r="B108">
            <v>30</v>
          </cell>
          <cell r="G108">
            <v>-7.2759576141834308E-12</v>
          </cell>
        </row>
        <row r="109">
          <cell r="A109">
            <v>1</v>
          </cell>
          <cell r="B109">
            <v>30</v>
          </cell>
          <cell r="G109">
            <v>6742.97</v>
          </cell>
        </row>
        <row r="110">
          <cell r="A110">
            <v>1</v>
          </cell>
          <cell r="B110">
            <v>50</v>
          </cell>
          <cell r="G110">
            <v>-4.1836756281554699E-11</v>
          </cell>
        </row>
        <row r="111">
          <cell r="A111">
            <v>1</v>
          </cell>
          <cell r="B111">
            <v>50</v>
          </cell>
          <cell r="G111">
            <v>0</v>
          </cell>
        </row>
        <row r="112">
          <cell r="A112">
            <v>1</v>
          </cell>
          <cell r="B112">
            <v>50</v>
          </cell>
          <cell r="G112">
            <v>1.7053025658242399E-13</v>
          </cell>
        </row>
        <row r="113">
          <cell r="A113">
            <v>1</v>
          </cell>
          <cell r="B113">
            <v>60</v>
          </cell>
          <cell r="G113">
            <v>0</v>
          </cell>
        </row>
        <row r="114">
          <cell r="A114">
            <v>2</v>
          </cell>
          <cell r="B114">
            <v>20</v>
          </cell>
          <cell r="G114">
            <v>-2.91038304567337E-11</v>
          </cell>
        </row>
        <row r="115">
          <cell r="A115">
            <v>2</v>
          </cell>
          <cell r="B115">
            <v>20</v>
          </cell>
          <cell r="G115">
            <v>0</v>
          </cell>
        </row>
        <row r="116">
          <cell r="A116">
            <v>2</v>
          </cell>
          <cell r="B116">
            <v>30</v>
          </cell>
          <cell r="G116">
            <v>3.6379788070917097E-11</v>
          </cell>
        </row>
        <row r="117">
          <cell r="A117">
            <v>2</v>
          </cell>
          <cell r="B117">
            <v>30</v>
          </cell>
          <cell r="G117">
            <v>1.06581410364015E-14</v>
          </cell>
        </row>
        <row r="118">
          <cell r="A118">
            <v>2</v>
          </cell>
          <cell r="B118">
            <v>50</v>
          </cell>
          <cell r="G118">
            <v>3.6379788070917097E-11</v>
          </cell>
        </row>
        <row r="119">
          <cell r="A119">
            <v>2</v>
          </cell>
          <cell r="B119">
            <v>50</v>
          </cell>
          <cell r="G119">
            <v>-4.2632564145605999E-14</v>
          </cell>
        </row>
        <row r="120">
          <cell r="A120">
            <v>2</v>
          </cell>
          <cell r="B120">
            <v>50</v>
          </cell>
          <cell r="G120">
            <v>1.9895196601282801E-12</v>
          </cell>
        </row>
        <row r="121">
          <cell r="A121">
            <v>2</v>
          </cell>
          <cell r="B121">
            <v>60</v>
          </cell>
          <cell r="G121">
            <v>0</v>
          </cell>
        </row>
        <row r="122">
          <cell r="A122">
            <v>3</v>
          </cell>
          <cell r="B122">
            <v>20</v>
          </cell>
          <cell r="G122">
            <v>-7.2759576141834308E-12</v>
          </cell>
        </row>
        <row r="123">
          <cell r="A123">
            <v>3</v>
          </cell>
          <cell r="B123">
            <v>20</v>
          </cell>
          <cell r="G123">
            <v>2.2737367544323201E-13</v>
          </cell>
        </row>
        <row r="124">
          <cell r="A124">
            <v>3</v>
          </cell>
          <cell r="B124">
            <v>30</v>
          </cell>
          <cell r="G124">
            <v>2.91038304567337E-11</v>
          </cell>
        </row>
        <row r="125">
          <cell r="A125">
            <v>3</v>
          </cell>
          <cell r="B125">
            <v>30</v>
          </cell>
          <cell r="G125">
            <v>0</v>
          </cell>
        </row>
        <row r="126">
          <cell r="A126">
            <v>3</v>
          </cell>
          <cell r="B126">
            <v>50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50</v>
          </cell>
          <cell r="G128">
            <v>1.7053025658242399E-13</v>
          </cell>
        </row>
        <row r="129">
          <cell r="A129">
            <v>3</v>
          </cell>
          <cell r="B129">
            <v>60</v>
          </cell>
          <cell r="G129">
            <v>1.45519152283669E-11</v>
          </cell>
        </row>
        <row r="130">
          <cell r="A130">
            <v>4</v>
          </cell>
          <cell r="B130">
            <v>20</v>
          </cell>
          <cell r="G130">
            <v>-4.5474735088646402E-13</v>
          </cell>
        </row>
        <row r="131">
          <cell r="A131">
            <v>4</v>
          </cell>
          <cell r="B131">
            <v>20</v>
          </cell>
          <cell r="G131">
            <v>0</v>
          </cell>
        </row>
        <row r="132">
          <cell r="A132">
            <v>4</v>
          </cell>
          <cell r="B132">
            <v>30</v>
          </cell>
          <cell r="G132">
            <v>-9.0949470177292804E-13</v>
          </cell>
        </row>
        <row r="133">
          <cell r="A133">
            <v>4</v>
          </cell>
          <cell r="B133">
            <v>30</v>
          </cell>
          <cell r="G133">
            <v>-6742.97</v>
          </cell>
        </row>
        <row r="134">
          <cell r="A134">
            <v>4</v>
          </cell>
          <cell r="B134">
            <v>50</v>
          </cell>
          <cell r="G134">
            <v>1.02318153949454E-12</v>
          </cell>
        </row>
        <row r="135">
          <cell r="A135">
            <v>4</v>
          </cell>
          <cell r="B135">
            <v>50</v>
          </cell>
          <cell r="G135">
            <v>1.7053025658242399E-13</v>
          </cell>
        </row>
        <row r="136">
          <cell r="A136">
            <v>4</v>
          </cell>
          <cell r="B136">
            <v>60</v>
          </cell>
          <cell r="G136">
            <v>3.6379788070917101E-12</v>
          </cell>
        </row>
        <row r="137">
          <cell r="A137">
            <v>5</v>
          </cell>
          <cell r="B137">
            <v>20</v>
          </cell>
          <cell r="G137">
            <v>0</v>
          </cell>
        </row>
        <row r="138">
          <cell r="A138">
            <v>5</v>
          </cell>
          <cell r="B138">
            <v>30</v>
          </cell>
          <cell r="G138">
            <v>4.0927261579781803E-12</v>
          </cell>
        </row>
        <row r="139">
          <cell r="A139">
            <v>5</v>
          </cell>
          <cell r="B139">
            <v>30</v>
          </cell>
          <cell r="G139">
            <v>0</v>
          </cell>
        </row>
        <row r="140">
          <cell r="A140">
            <v>5</v>
          </cell>
          <cell r="B140">
            <v>50</v>
          </cell>
          <cell r="G140">
            <v>1.8189894035458601E-12</v>
          </cell>
        </row>
        <row r="141">
          <cell r="A141">
            <v>5</v>
          </cell>
          <cell r="B141">
            <v>50</v>
          </cell>
          <cell r="G141">
            <v>1.7053025658242399E-13</v>
          </cell>
        </row>
        <row r="142">
          <cell r="A142">
            <v>5</v>
          </cell>
          <cell r="B142">
            <v>60</v>
          </cell>
          <cell r="G142">
            <v>-2.0463630789890902E-12</v>
          </cell>
        </row>
        <row r="143">
          <cell r="A143">
            <v>1</v>
          </cell>
          <cell r="B143">
            <v>50</v>
          </cell>
          <cell r="G143">
            <v>3651.35</v>
          </cell>
        </row>
        <row r="144">
          <cell r="A144">
            <v>2</v>
          </cell>
          <cell r="B144">
            <v>50</v>
          </cell>
          <cell r="G144">
            <v>3651.35</v>
          </cell>
        </row>
        <row r="145">
          <cell r="A145">
            <v>3</v>
          </cell>
          <cell r="B145">
            <v>50</v>
          </cell>
          <cell r="G145">
            <v>3651.35</v>
          </cell>
        </row>
        <row r="146">
          <cell r="A146">
            <v>4</v>
          </cell>
          <cell r="B146">
            <v>50</v>
          </cell>
          <cell r="G146">
            <v>3640.63</v>
          </cell>
        </row>
        <row r="147">
          <cell r="A147">
            <v>5</v>
          </cell>
          <cell r="B147">
            <v>50</v>
          </cell>
          <cell r="G147">
            <v>3640.63</v>
          </cell>
        </row>
        <row r="148">
          <cell r="A148">
            <v>1</v>
          </cell>
          <cell r="B148">
            <v>40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180</v>
          </cell>
          <cell r="G150">
            <v>192142.89</v>
          </cell>
        </row>
        <row r="151">
          <cell r="A151">
            <v>2</v>
          </cell>
          <cell r="B151">
            <v>40</v>
          </cell>
          <cell r="G151">
            <v>633.86</v>
          </cell>
        </row>
        <row r="152">
          <cell r="A152">
            <v>2</v>
          </cell>
          <cell r="B152">
            <v>60</v>
          </cell>
          <cell r="G152">
            <v>7663.37</v>
          </cell>
        </row>
        <row r="153">
          <cell r="A153">
            <v>2</v>
          </cell>
          <cell r="B153">
            <v>180</v>
          </cell>
          <cell r="G153">
            <v>193688.72</v>
          </cell>
        </row>
        <row r="154">
          <cell r="A154">
            <v>3</v>
          </cell>
          <cell r="B154">
            <v>40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180</v>
          </cell>
          <cell r="G156">
            <v>193869.2</v>
          </cell>
        </row>
        <row r="157">
          <cell r="A157">
            <v>4</v>
          </cell>
          <cell r="B157">
            <v>60</v>
          </cell>
          <cell r="G157">
            <v>7712.83</v>
          </cell>
        </row>
        <row r="158">
          <cell r="A158">
            <v>4</v>
          </cell>
          <cell r="B158">
            <v>180</v>
          </cell>
          <cell r="G158">
            <v>193997.82</v>
          </cell>
        </row>
        <row r="159">
          <cell r="A159">
            <v>5</v>
          </cell>
          <cell r="B159">
            <v>60</v>
          </cell>
          <cell r="G159">
            <v>7712.83</v>
          </cell>
        </row>
        <row r="160">
          <cell r="A160">
            <v>5</v>
          </cell>
          <cell r="B160">
            <v>180</v>
          </cell>
          <cell r="G160">
            <v>194024.14</v>
          </cell>
        </row>
        <row r="161">
          <cell r="A161">
            <v>1</v>
          </cell>
          <cell r="B161">
            <v>40</v>
          </cell>
          <cell r="G161">
            <v>9094.9500000000007</v>
          </cell>
        </row>
        <row r="162">
          <cell r="A162">
            <v>1</v>
          </cell>
          <cell r="B162">
            <v>50</v>
          </cell>
          <cell r="G162">
            <v>11967.42</v>
          </cell>
        </row>
        <row r="163">
          <cell r="A163">
            <v>1</v>
          </cell>
          <cell r="B163">
            <v>60</v>
          </cell>
          <cell r="G163">
            <v>13458.65</v>
          </cell>
        </row>
        <row r="164">
          <cell r="A164">
            <v>1</v>
          </cell>
          <cell r="B164">
            <v>70</v>
          </cell>
          <cell r="G164">
            <v>17838.400000000001</v>
          </cell>
        </row>
        <row r="165">
          <cell r="A165">
            <v>1</v>
          </cell>
          <cell r="B165">
            <v>180</v>
          </cell>
          <cell r="G165">
            <v>150088.01999999999</v>
          </cell>
        </row>
        <row r="166">
          <cell r="A166">
            <v>1</v>
          </cell>
          <cell r="B166">
            <v>232</v>
          </cell>
          <cell r="G166">
            <v>12735.7</v>
          </cell>
        </row>
        <row r="167">
          <cell r="A167">
            <v>1</v>
          </cell>
          <cell r="B167">
            <v>233</v>
          </cell>
          <cell r="G167">
            <v>22212.41</v>
          </cell>
        </row>
        <row r="168">
          <cell r="A168">
            <v>1</v>
          </cell>
          <cell r="B168">
            <v>234</v>
          </cell>
          <cell r="G168">
            <v>17248.28</v>
          </cell>
        </row>
        <row r="169">
          <cell r="A169">
            <v>2</v>
          </cell>
          <cell r="B169">
            <v>40</v>
          </cell>
          <cell r="G169">
            <v>9094.9500000000007</v>
          </cell>
        </row>
        <row r="170">
          <cell r="A170">
            <v>2</v>
          </cell>
          <cell r="B170">
            <v>50</v>
          </cell>
          <cell r="G170">
            <v>11967.42</v>
          </cell>
        </row>
        <row r="171">
          <cell r="A171">
            <v>2</v>
          </cell>
          <cell r="B171">
            <v>60</v>
          </cell>
          <cell r="G171">
            <v>13458.65</v>
          </cell>
        </row>
        <row r="172">
          <cell r="A172">
            <v>2</v>
          </cell>
          <cell r="B172">
            <v>70</v>
          </cell>
          <cell r="G172">
            <v>17838.400000000001</v>
          </cell>
        </row>
        <row r="173">
          <cell r="A173">
            <v>2</v>
          </cell>
          <cell r="B173">
            <v>180</v>
          </cell>
          <cell r="G173">
            <v>150105.88</v>
          </cell>
        </row>
        <row r="174">
          <cell r="A174">
            <v>2</v>
          </cell>
          <cell r="B174">
            <v>232</v>
          </cell>
          <cell r="G174">
            <v>12755.89</v>
          </cell>
        </row>
        <row r="175">
          <cell r="A175">
            <v>2</v>
          </cell>
          <cell r="B175">
            <v>233</v>
          </cell>
          <cell r="G175">
            <v>22212.41</v>
          </cell>
        </row>
        <row r="176">
          <cell r="A176">
            <v>2</v>
          </cell>
          <cell r="B176">
            <v>234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180</v>
          </cell>
          <cell r="G181">
            <v>151210.74</v>
          </cell>
        </row>
        <row r="182">
          <cell r="A182">
            <v>3</v>
          </cell>
          <cell r="B182">
            <v>232</v>
          </cell>
          <cell r="G182">
            <v>12755.89</v>
          </cell>
        </row>
        <row r="183">
          <cell r="A183">
            <v>3</v>
          </cell>
          <cell r="B183">
            <v>233</v>
          </cell>
          <cell r="G183">
            <v>22212.41</v>
          </cell>
        </row>
        <row r="184">
          <cell r="A184">
            <v>3</v>
          </cell>
          <cell r="B184">
            <v>234</v>
          </cell>
          <cell r="G184">
            <v>17248.28</v>
          </cell>
        </row>
        <row r="185">
          <cell r="A185">
            <v>4</v>
          </cell>
          <cell r="B185">
            <v>40</v>
          </cell>
          <cell r="G185">
            <v>28356.34</v>
          </cell>
        </row>
        <row r="186">
          <cell r="A186">
            <v>4</v>
          </cell>
          <cell r="B186">
            <v>50</v>
          </cell>
          <cell r="G186">
            <v>13728.76</v>
          </cell>
        </row>
        <row r="187">
          <cell r="A187">
            <v>4</v>
          </cell>
          <cell r="B187">
            <v>60</v>
          </cell>
          <cell r="G187">
            <v>13458.65</v>
          </cell>
        </row>
        <row r="188">
          <cell r="A188">
            <v>4</v>
          </cell>
          <cell r="B188">
            <v>70</v>
          </cell>
          <cell r="G188">
            <v>17818.14</v>
          </cell>
        </row>
        <row r="189">
          <cell r="A189">
            <v>4</v>
          </cell>
          <cell r="B189">
            <v>180</v>
          </cell>
          <cell r="G189">
            <v>151324.56</v>
          </cell>
        </row>
        <row r="190">
          <cell r="A190">
            <v>4</v>
          </cell>
          <cell r="B190">
            <v>232</v>
          </cell>
          <cell r="G190">
            <v>12755.89</v>
          </cell>
        </row>
        <row r="191">
          <cell r="A191">
            <v>4</v>
          </cell>
          <cell r="B191">
            <v>233</v>
          </cell>
          <cell r="G191">
            <v>22212.41</v>
          </cell>
        </row>
        <row r="192">
          <cell r="A192">
            <v>4</v>
          </cell>
          <cell r="B192">
            <v>234</v>
          </cell>
          <cell r="G192">
            <v>17248.28</v>
          </cell>
        </row>
        <row r="193">
          <cell r="A193">
            <v>5</v>
          </cell>
          <cell r="B193">
            <v>40</v>
          </cell>
          <cell r="G193">
            <v>8666.74</v>
          </cell>
        </row>
        <row r="194">
          <cell r="A194">
            <v>5</v>
          </cell>
          <cell r="B194">
            <v>50</v>
          </cell>
          <cell r="G194">
            <v>13728.76</v>
          </cell>
        </row>
        <row r="195">
          <cell r="A195">
            <v>5</v>
          </cell>
          <cell r="B195">
            <v>60</v>
          </cell>
          <cell r="G195">
            <v>13458.65</v>
          </cell>
        </row>
        <row r="196">
          <cell r="A196">
            <v>5</v>
          </cell>
          <cell r="B196">
            <v>70</v>
          </cell>
          <cell r="G196">
            <v>17408.099999999999</v>
          </cell>
        </row>
        <row r="197">
          <cell r="A197">
            <v>5</v>
          </cell>
          <cell r="B197">
            <v>180</v>
          </cell>
          <cell r="G197">
            <v>151578.96</v>
          </cell>
        </row>
        <row r="198">
          <cell r="A198">
            <v>5</v>
          </cell>
          <cell r="B198">
            <v>232</v>
          </cell>
          <cell r="G198">
            <v>12755.89</v>
          </cell>
        </row>
        <row r="199">
          <cell r="A199">
            <v>5</v>
          </cell>
          <cell r="B199">
            <v>233</v>
          </cell>
          <cell r="G199">
            <v>22212.41</v>
          </cell>
        </row>
        <row r="200">
          <cell r="A200">
            <v>5</v>
          </cell>
          <cell r="B200">
            <v>234</v>
          </cell>
          <cell r="G200">
            <v>17248.28</v>
          </cell>
        </row>
        <row r="201">
          <cell r="A201">
            <v>1</v>
          </cell>
          <cell r="B201">
            <v>20</v>
          </cell>
          <cell r="G201">
            <v>16441.22</v>
          </cell>
        </row>
        <row r="202">
          <cell r="A202">
            <v>1</v>
          </cell>
          <cell r="B202">
            <v>30</v>
          </cell>
          <cell r="G202">
            <v>18527.669999999998</v>
          </cell>
        </row>
        <row r="203">
          <cell r="A203">
            <v>1</v>
          </cell>
          <cell r="B203">
            <v>40</v>
          </cell>
          <cell r="G203">
            <v>29660.82</v>
          </cell>
        </row>
        <row r="204">
          <cell r="A204">
            <v>1</v>
          </cell>
          <cell r="B204">
            <v>50</v>
          </cell>
          <cell r="G204">
            <v>60448.23</v>
          </cell>
        </row>
        <row r="205">
          <cell r="A205">
            <v>1</v>
          </cell>
          <cell r="B205">
            <v>60</v>
          </cell>
          <cell r="G205">
            <v>18114</v>
          </cell>
        </row>
        <row r="206">
          <cell r="A206">
            <v>1</v>
          </cell>
          <cell r="B206">
            <v>70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303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180</v>
          </cell>
          <cell r="G215">
            <v>902958.07999999996</v>
          </cell>
        </row>
        <row r="216">
          <cell r="A216">
            <v>2</v>
          </cell>
          <cell r="B216">
            <v>303</v>
          </cell>
          <cell r="G216">
            <v>49808.480000000003</v>
          </cell>
        </row>
        <row r="217">
          <cell r="A217">
            <v>3</v>
          </cell>
          <cell r="B217">
            <v>20</v>
          </cell>
          <cell r="G217">
            <v>16662.009999999998</v>
          </cell>
        </row>
        <row r="218">
          <cell r="A218">
            <v>3</v>
          </cell>
          <cell r="B218">
            <v>30</v>
          </cell>
          <cell r="G218">
            <v>18521.5</v>
          </cell>
        </row>
        <row r="219">
          <cell r="A219">
            <v>3</v>
          </cell>
          <cell r="B219">
            <v>40</v>
          </cell>
          <cell r="G219">
            <v>29667.1</v>
          </cell>
        </row>
        <row r="220">
          <cell r="A220">
            <v>3</v>
          </cell>
          <cell r="B220">
            <v>50</v>
          </cell>
          <cell r="G220">
            <v>60448.23</v>
          </cell>
        </row>
        <row r="221">
          <cell r="A221">
            <v>3</v>
          </cell>
          <cell r="B221">
            <v>60</v>
          </cell>
          <cell r="G221">
            <v>18114</v>
          </cell>
        </row>
        <row r="222">
          <cell r="A222">
            <v>3</v>
          </cell>
          <cell r="B222">
            <v>70</v>
          </cell>
          <cell r="G222">
            <v>59316.56</v>
          </cell>
        </row>
        <row r="223">
          <cell r="A223">
            <v>3</v>
          </cell>
          <cell r="B223">
            <v>180</v>
          </cell>
          <cell r="G223">
            <v>904779.28</v>
          </cell>
        </row>
        <row r="224">
          <cell r="A224">
            <v>3</v>
          </cell>
          <cell r="B224">
            <v>303</v>
          </cell>
          <cell r="G224">
            <v>49808.480000000003</v>
          </cell>
        </row>
        <row r="225">
          <cell r="A225">
            <v>4</v>
          </cell>
          <cell r="B225">
            <v>20</v>
          </cell>
          <cell r="G225">
            <v>16681.38</v>
          </cell>
        </row>
        <row r="226">
          <cell r="A226">
            <v>4</v>
          </cell>
          <cell r="B226">
            <v>30</v>
          </cell>
          <cell r="G226">
            <v>18512.18</v>
          </cell>
        </row>
        <row r="227">
          <cell r="A227">
            <v>4</v>
          </cell>
          <cell r="B227">
            <v>40</v>
          </cell>
          <cell r="G227">
            <v>43148.69</v>
          </cell>
        </row>
        <row r="228">
          <cell r="A228">
            <v>4</v>
          </cell>
          <cell r="B228">
            <v>50</v>
          </cell>
          <cell r="G228">
            <v>61175.79</v>
          </cell>
        </row>
        <row r="229">
          <cell r="A229">
            <v>4</v>
          </cell>
          <cell r="B229">
            <v>60</v>
          </cell>
          <cell r="G229">
            <v>18114.02</v>
          </cell>
        </row>
        <row r="230">
          <cell r="A230">
            <v>4</v>
          </cell>
          <cell r="B230">
            <v>70</v>
          </cell>
          <cell r="G230">
            <v>59209.42</v>
          </cell>
        </row>
        <row r="231">
          <cell r="A231">
            <v>4</v>
          </cell>
          <cell r="B231">
            <v>180</v>
          </cell>
          <cell r="G231">
            <v>923579.84</v>
          </cell>
        </row>
        <row r="232">
          <cell r="A232">
            <v>4</v>
          </cell>
          <cell r="B232">
            <v>303</v>
          </cell>
          <cell r="G232">
            <v>49808.480000000003</v>
          </cell>
        </row>
        <row r="233">
          <cell r="A233">
            <v>5</v>
          </cell>
          <cell r="B233">
            <v>20</v>
          </cell>
          <cell r="G233">
            <v>16681.38</v>
          </cell>
        </row>
        <row r="234">
          <cell r="A234">
            <v>5</v>
          </cell>
          <cell r="B234">
            <v>30</v>
          </cell>
          <cell r="G234">
            <v>18512.18</v>
          </cell>
        </row>
        <row r="235">
          <cell r="A235">
            <v>5</v>
          </cell>
          <cell r="B235">
            <v>40</v>
          </cell>
          <cell r="G235">
            <v>29654.61</v>
          </cell>
        </row>
        <row r="236">
          <cell r="A236">
            <v>5</v>
          </cell>
          <cell r="B236">
            <v>50</v>
          </cell>
          <cell r="G236">
            <v>61175.79</v>
          </cell>
        </row>
        <row r="237">
          <cell r="A237">
            <v>5</v>
          </cell>
          <cell r="B237">
            <v>60</v>
          </cell>
          <cell r="G237">
            <v>18114.02</v>
          </cell>
        </row>
        <row r="238">
          <cell r="A238">
            <v>5</v>
          </cell>
          <cell r="B238">
            <v>70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303</v>
          </cell>
          <cell r="G240">
            <v>49808.480000000003</v>
          </cell>
        </row>
        <row r="241">
          <cell r="A241">
            <v>1</v>
          </cell>
          <cell r="B241">
            <v>20</v>
          </cell>
          <cell r="G241">
            <v>1328879.06</v>
          </cell>
        </row>
        <row r="242">
          <cell r="A242">
            <v>1</v>
          </cell>
          <cell r="B242">
            <v>30</v>
          </cell>
          <cell r="G242">
            <v>760292.42</v>
          </cell>
        </row>
        <row r="243">
          <cell r="A243">
            <v>1</v>
          </cell>
          <cell r="B243">
            <v>40</v>
          </cell>
          <cell r="G243">
            <v>733457.48</v>
          </cell>
        </row>
        <row r="244">
          <cell r="A244">
            <v>1</v>
          </cell>
          <cell r="B244">
            <v>50</v>
          </cell>
          <cell r="G244">
            <v>1476490.75</v>
          </cell>
        </row>
        <row r="245">
          <cell r="A245">
            <v>1</v>
          </cell>
          <cell r="B245">
            <v>60</v>
          </cell>
          <cell r="G245">
            <v>818049.8</v>
          </cell>
        </row>
        <row r="246">
          <cell r="A246">
            <v>1</v>
          </cell>
          <cell r="B246">
            <v>70</v>
          </cell>
          <cell r="G246">
            <v>369202.87</v>
          </cell>
        </row>
        <row r="247">
          <cell r="A247">
            <v>1</v>
          </cell>
          <cell r="B247">
            <v>80</v>
          </cell>
          <cell r="G247">
            <v>4744747.01</v>
          </cell>
        </row>
        <row r="248">
          <cell r="A248">
            <v>1</v>
          </cell>
          <cell r="B248">
            <v>180</v>
          </cell>
          <cell r="G248">
            <v>31840.09</v>
          </cell>
        </row>
        <row r="249">
          <cell r="A249">
            <v>1</v>
          </cell>
          <cell r="B249">
            <v>212</v>
          </cell>
          <cell r="G249">
            <v>11958.43</v>
          </cell>
        </row>
        <row r="250">
          <cell r="A250">
            <v>1</v>
          </cell>
          <cell r="B250">
            <v>303</v>
          </cell>
          <cell r="G250">
            <v>6462.72</v>
          </cell>
        </row>
        <row r="251">
          <cell r="A251">
            <v>2</v>
          </cell>
          <cell r="B251">
            <v>20</v>
          </cell>
          <cell r="G251">
            <v>1315587.95</v>
          </cell>
        </row>
        <row r="252">
          <cell r="A252">
            <v>2</v>
          </cell>
          <cell r="B252">
            <v>30</v>
          </cell>
          <cell r="G252">
            <v>752005.98</v>
          </cell>
        </row>
        <row r="253">
          <cell r="A253">
            <v>2</v>
          </cell>
          <cell r="B253">
            <v>40</v>
          </cell>
          <cell r="G253">
            <v>704344.2</v>
          </cell>
        </row>
        <row r="254">
          <cell r="A254">
            <v>2</v>
          </cell>
          <cell r="B254">
            <v>50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70</v>
          </cell>
          <cell r="G256">
            <v>683633.73</v>
          </cell>
        </row>
        <row r="257">
          <cell r="A257">
            <v>2</v>
          </cell>
          <cell r="B257">
            <v>80</v>
          </cell>
          <cell r="G257">
            <v>4755579.7499999898</v>
          </cell>
        </row>
        <row r="258">
          <cell r="A258">
            <v>2</v>
          </cell>
          <cell r="B258">
            <v>180</v>
          </cell>
          <cell r="G258">
            <v>31840.09</v>
          </cell>
        </row>
        <row r="259">
          <cell r="A259">
            <v>2</v>
          </cell>
          <cell r="B259">
            <v>212</v>
          </cell>
          <cell r="G259">
            <v>11991.98</v>
          </cell>
        </row>
        <row r="260">
          <cell r="A260">
            <v>2</v>
          </cell>
          <cell r="B260">
            <v>303</v>
          </cell>
          <cell r="G260">
            <v>6462.72</v>
          </cell>
        </row>
        <row r="261">
          <cell r="A261">
            <v>3</v>
          </cell>
          <cell r="B261">
            <v>20</v>
          </cell>
          <cell r="G261">
            <v>1328847.02</v>
          </cell>
        </row>
        <row r="262">
          <cell r="A262">
            <v>3</v>
          </cell>
          <cell r="B262">
            <v>30</v>
          </cell>
          <cell r="G262">
            <v>744879.44</v>
          </cell>
        </row>
        <row r="263">
          <cell r="A263">
            <v>3</v>
          </cell>
          <cell r="B263">
            <v>40</v>
          </cell>
          <cell r="G263">
            <v>713648.25</v>
          </cell>
        </row>
        <row r="264">
          <cell r="A264">
            <v>3</v>
          </cell>
          <cell r="B264">
            <v>50</v>
          </cell>
          <cell r="G264">
            <v>1494106.9</v>
          </cell>
        </row>
        <row r="265">
          <cell r="A265">
            <v>3</v>
          </cell>
          <cell r="B265">
            <v>60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80</v>
          </cell>
          <cell r="G267">
            <v>4774858.24</v>
          </cell>
        </row>
        <row r="268">
          <cell r="A268">
            <v>3</v>
          </cell>
          <cell r="B268">
            <v>180</v>
          </cell>
          <cell r="G268">
            <v>30617.41</v>
          </cell>
        </row>
        <row r="269">
          <cell r="A269">
            <v>3</v>
          </cell>
          <cell r="B269">
            <v>212</v>
          </cell>
          <cell r="G269">
            <v>11961.56</v>
          </cell>
        </row>
        <row r="270">
          <cell r="A270">
            <v>3</v>
          </cell>
          <cell r="B270">
            <v>303</v>
          </cell>
          <cell r="G270">
            <v>6462.72</v>
          </cell>
        </row>
        <row r="271">
          <cell r="A271">
            <v>4</v>
          </cell>
          <cell r="B271">
            <v>20</v>
          </cell>
          <cell r="G271">
            <v>1315716.02</v>
          </cell>
        </row>
        <row r="272">
          <cell r="A272">
            <v>4</v>
          </cell>
          <cell r="B272">
            <v>30</v>
          </cell>
          <cell r="G272">
            <v>731652.65</v>
          </cell>
        </row>
        <row r="273">
          <cell r="A273">
            <v>4</v>
          </cell>
          <cell r="B273">
            <v>40</v>
          </cell>
          <cell r="G273">
            <v>493044.12</v>
          </cell>
        </row>
        <row r="274">
          <cell r="A274">
            <v>4</v>
          </cell>
          <cell r="B274">
            <v>50</v>
          </cell>
          <cell r="G274">
            <v>1448741.62</v>
          </cell>
        </row>
        <row r="275">
          <cell r="A275">
            <v>4</v>
          </cell>
          <cell r="B275">
            <v>60</v>
          </cell>
          <cell r="G275">
            <v>778700.99</v>
          </cell>
        </row>
        <row r="276">
          <cell r="A276">
            <v>4</v>
          </cell>
          <cell r="B276">
            <v>70</v>
          </cell>
          <cell r="G276">
            <v>535386.69999999995</v>
          </cell>
        </row>
        <row r="277">
          <cell r="A277">
            <v>4</v>
          </cell>
          <cell r="B277">
            <v>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212</v>
          </cell>
          <cell r="G279">
            <v>11945.16</v>
          </cell>
        </row>
        <row r="280">
          <cell r="A280">
            <v>4</v>
          </cell>
          <cell r="B280">
            <v>303</v>
          </cell>
          <cell r="G280">
            <v>6462.72</v>
          </cell>
        </row>
        <row r="281">
          <cell r="A281">
            <v>5</v>
          </cell>
          <cell r="B281">
            <v>20</v>
          </cell>
          <cell r="G281">
            <v>1321419.3799999999</v>
          </cell>
        </row>
        <row r="282">
          <cell r="A282">
            <v>5</v>
          </cell>
          <cell r="B282">
            <v>30</v>
          </cell>
          <cell r="G282">
            <v>740612.77</v>
          </cell>
        </row>
        <row r="283">
          <cell r="A283">
            <v>5</v>
          </cell>
          <cell r="B283">
            <v>40</v>
          </cell>
          <cell r="G283">
            <v>700490.55</v>
          </cell>
        </row>
        <row r="284">
          <cell r="A284">
            <v>5</v>
          </cell>
          <cell r="B284">
            <v>50</v>
          </cell>
          <cell r="G284">
            <v>1455893.74</v>
          </cell>
        </row>
        <row r="285">
          <cell r="A285">
            <v>5</v>
          </cell>
          <cell r="B285">
            <v>60</v>
          </cell>
          <cell r="G285">
            <v>780506.43</v>
          </cell>
        </row>
        <row r="286">
          <cell r="A286">
            <v>5</v>
          </cell>
          <cell r="B286">
            <v>70</v>
          </cell>
          <cell r="G286">
            <v>535954.4</v>
          </cell>
        </row>
        <row r="287">
          <cell r="A287">
            <v>5</v>
          </cell>
          <cell r="B287">
            <v>80</v>
          </cell>
          <cell r="G287">
            <v>4838267.54</v>
          </cell>
        </row>
        <row r="288">
          <cell r="A288">
            <v>5</v>
          </cell>
          <cell r="B288">
            <v>180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303</v>
          </cell>
          <cell r="G290">
            <v>6462.72</v>
          </cell>
        </row>
        <row r="291">
          <cell r="A291">
            <v>1</v>
          </cell>
          <cell r="B291">
            <v>10</v>
          </cell>
          <cell r="G291">
            <v>1009214.23</v>
          </cell>
        </row>
        <row r="292">
          <cell r="A292">
            <v>1</v>
          </cell>
          <cell r="B292">
            <v>20</v>
          </cell>
          <cell r="G292">
            <v>128461.51</v>
          </cell>
        </row>
        <row r="293">
          <cell r="A293">
            <v>1</v>
          </cell>
          <cell r="B293">
            <v>30</v>
          </cell>
          <cell r="G293">
            <v>91271.73</v>
          </cell>
        </row>
        <row r="294">
          <cell r="A294">
            <v>1</v>
          </cell>
          <cell r="B294">
            <v>40</v>
          </cell>
          <cell r="G294">
            <v>70475.399999999994</v>
          </cell>
        </row>
        <row r="295">
          <cell r="A295">
            <v>1</v>
          </cell>
          <cell r="B295">
            <v>50</v>
          </cell>
          <cell r="G295">
            <v>74877.899999999994</v>
          </cell>
        </row>
        <row r="296">
          <cell r="A296">
            <v>1</v>
          </cell>
          <cell r="B296">
            <v>60</v>
          </cell>
          <cell r="G296">
            <v>101847.09</v>
          </cell>
        </row>
        <row r="297">
          <cell r="A297">
            <v>1</v>
          </cell>
          <cell r="B297">
            <v>70</v>
          </cell>
          <cell r="G297">
            <v>44540.22</v>
          </cell>
        </row>
        <row r="298">
          <cell r="A298">
            <v>1</v>
          </cell>
          <cell r="B298">
            <v>212</v>
          </cell>
          <cell r="G298">
            <v>23.01</v>
          </cell>
        </row>
        <row r="299">
          <cell r="A299">
            <v>1</v>
          </cell>
          <cell r="B299">
            <v>303</v>
          </cell>
          <cell r="G299">
            <v>23.92</v>
          </cell>
        </row>
        <row r="300">
          <cell r="A300">
            <v>2</v>
          </cell>
          <cell r="B300">
            <v>10</v>
          </cell>
          <cell r="G300">
            <v>1022767.54</v>
          </cell>
        </row>
        <row r="301">
          <cell r="A301">
            <v>2</v>
          </cell>
          <cell r="B301">
            <v>20</v>
          </cell>
          <cell r="G301">
            <v>129203.5</v>
          </cell>
        </row>
        <row r="302">
          <cell r="A302">
            <v>2</v>
          </cell>
          <cell r="B302">
            <v>30</v>
          </cell>
          <cell r="G302">
            <v>89083.4</v>
          </cell>
        </row>
        <row r="303">
          <cell r="A303">
            <v>2</v>
          </cell>
          <cell r="B303">
            <v>40</v>
          </cell>
          <cell r="G303">
            <v>72001.64</v>
          </cell>
        </row>
        <row r="304">
          <cell r="A304">
            <v>2</v>
          </cell>
          <cell r="B304">
            <v>50</v>
          </cell>
          <cell r="G304">
            <v>73445.23</v>
          </cell>
        </row>
        <row r="305">
          <cell r="A305">
            <v>2</v>
          </cell>
          <cell r="B305">
            <v>60</v>
          </cell>
          <cell r="G305">
            <v>103090.68</v>
          </cell>
        </row>
        <row r="306">
          <cell r="A306">
            <v>2</v>
          </cell>
          <cell r="B306">
            <v>70</v>
          </cell>
          <cell r="G306">
            <v>44677.72</v>
          </cell>
        </row>
        <row r="307">
          <cell r="A307">
            <v>2</v>
          </cell>
          <cell r="B307">
            <v>212</v>
          </cell>
          <cell r="G307">
            <v>23.01</v>
          </cell>
        </row>
        <row r="308">
          <cell r="A308">
            <v>2</v>
          </cell>
          <cell r="B308">
            <v>303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20</v>
          </cell>
          <cell r="G310">
            <v>129040.22</v>
          </cell>
        </row>
        <row r="311">
          <cell r="A311">
            <v>3</v>
          </cell>
          <cell r="B311">
            <v>30</v>
          </cell>
          <cell r="G311">
            <v>106351.7</v>
          </cell>
        </row>
        <row r="312">
          <cell r="A312">
            <v>3</v>
          </cell>
          <cell r="B312">
            <v>40</v>
          </cell>
          <cell r="G312">
            <v>71510.36</v>
          </cell>
        </row>
        <row r="313">
          <cell r="A313">
            <v>3</v>
          </cell>
          <cell r="B313">
            <v>50</v>
          </cell>
          <cell r="G313">
            <v>73426.52</v>
          </cell>
        </row>
        <row r="314">
          <cell r="A314">
            <v>3</v>
          </cell>
          <cell r="B314">
            <v>60</v>
          </cell>
          <cell r="G314">
            <v>107176.62</v>
          </cell>
        </row>
        <row r="315">
          <cell r="A315">
            <v>3</v>
          </cell>
          <cell r="B315">
            <v>70</v>
          </cell>
          <cell r="G315">
            <v>44671.33</v>
          </cell>
        </row>
        <row r="316">
          <cell r="A316">
            <v>3</v>
          </cell>
          <cell r="B316">
            <v>212</v>
          </cell>
          <cell r="G316">
            <v>23.01</v>
          </cell>
        </row>
        <row r="317">
          <cell r="A317">
            <v>3</v>
          </cell>
          <cell r="B317">
            <v>303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30</v>
          </cell>
          <cell r="G319">
            <v>322740.57</v>
          </cell>
        </row>
        <row r="320">
          <cell r="A320">
            <v>4</v>
          </cell>
          <cell r="B320">
            <v>40</v>
          </cell>
          <cell r="G320">
            <v>366388.22</v>
          </cell>
        </row>
        <row r="321">
          <cell r="A321">
            <v>4</v>
          </cell>
          <cell r="B321">
            <v>50</v>
          </cell>
          <cell r="G321">
            <v>383534.95</v>
          </cell>
        </row>
        <row r="322">
          <cell r="A322">
            <v>4</v>
          </cell>
          <cell r="B322">
            <v>60</v>
          </cell>
          <cell r="G322">
            <v>280671.84000000003</v>
          </cell>
        </row>
        <row r="323">
          <cell r="A323">
            <v>4</v>
          </cell>
          <cell r="B323">
            <v>70</v>
          </cell>
          <cell r="G323">
            <v>322725.84999999998</v>
          </cell>
        </row>
        <row r="324">
          <cell r="A324">
            <v>4</v>
          </cell>
          <cell r="B324">
            <v>212</v>
          </cell>
          <cell r="G324">
            <v>23.01</v>
          </cell>
        </row>
        <row r="325">
          <cell r="A325">
            <v>4</v>
          </cell>
          <cell r="B325">
            <v>303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30</v>
          </cell>
          <cell r="G327">
            <v>323648.68</v>
          </cell>
        </row>
        <row r="328">
          <cell r="A328">
            <v>5</v>
          </cell>
          <cell r="B328">
            <v>40</v>
          </cell>
          <cell r="G328">
            <v>252841.81</v>
          </cell>
        </row>
        <row r="329">
          <cell r="A329">
            <v>5</v>
          </cell>
          <cell r="B329">
            <v>50</v>
          </cell>
          <cell r="G329">
            <v>383140.52</v>
          </cell>
        </row>
        <row r="330">
          <cell r="A330">
            <v>5</v>
          </cell>
          <cell r="B330">
            <v>60</v>
          </cell>
          <cell r="G330">
            <v>280022.95</v>
          </cell>
        </row>
        <row r="331">
          <cell r="A331">
            <v>5</v>
          </cell>
          <cell r="B331">
            <v>70</v>
          </cell>
          <cell r="G331">
            <v>322328.09999999998</v>
          </cell>
        </row>
        <row r="332">
          <cell r="A332">
            <v>5</v>
          </cell>
          <cell r="B332">
            <v>212</v>
          </cell>
          <cell r="G332">
            <v>23.01</v>
          </cell>
        </row>
        <row r="333">
          <cell r="A333">
            <v>5</v>
          </cell>
          <cell r="B333">
            <v>303</v>
          </cell>
          <cell r="G333">
            <v>23.92</v>
          </cell>
        </row>
        <row r="334">
          <cell r="A334">
            <v>1</v>
          </cell>
          <cell r="B334">
            <v>221</v>
          </cell>
          <cell r="G334">
            <v>66.95</v>
          </cell>
        </row>
        <row r="335">
          <cell r="A335">
            <v>2</v>
          </cell>
          <cell r="B335">
            <v>221</v>
          </cell>
          <cell r="G335">
            <v>66.95</v>
          </cell>
        </row>
        <row r="336">
          <cell r="A336">
            <v>3</v>
          </cell>
          <cell r="B336">
            <v>221</v>
          </cell>
          <cell r="G336">
            <v>66.95</v>
          </cell>
        </row>
        <row r="337">
          <cell r="A337">
            <v>4</v>
          </cell>
          <cell r="B337">
            <v>221</v>
          </cell>
          <cell r="G337">
            <v>66.95</v>
          </cell>
        </row>
        <row r="338">
          <cell r="A338">
            <v>5</v>
          </cell>
          <cell r="B338">
            <v>221</v>
          </cell>
          <cell r="G338">
            <v>66.95</v>
          </cell>
        </row>
        <row r="339">
          <cell r="A339">
            <v>1</v>
          </cell>
          <cell r="B339">
            <v>40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10</v>
          </cell>
          <cell r="G344">
            <v>163477.16</v>
          </cell>
        </row>
        <row r="345">
          <cell r="A345">
            <v>1</v>
          </cell>
          <cell r="B345">
            <v>10</v>
          </cell>
          <cell r="G345">
            <v>57147.56</v>
          </cell>
        </row>
        <row r="346">
          <cell r="A346">
            <v>1</v>
          </cell>
          <cell r="B346">
            <v>20</v>
          </cell>
          <cell r="G346">
            <v>191.52</v>
          </cell>
        </row>
        <row r="347">
          <cell r="A347">
            <v>1</v>
          </cell>
          <cell r="B347">
            <v>20</v>
          </cell>
          <cell r="G347">
            <v>104747.45</v>
          </cell>
        </row>
        <row r="348">
          <cell r="A348">
            <v>1</v>
          </cell>
          <cell r="B348">
            <v>30</v>
          </cell>
          <cell r="G348">
            <v>2078.36</v>
          </cell>
        </row>
        <row r="349">
          <cell r="A349">
            <v>1</v>
          </cell>
          <cell r="B349">
            <v>30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50</v>
          </cell>
          <cell r="G352">
            <v>32444.46</v>
          </cell>
        </row>
        <row r="353">
          <cell r="A353">
            <v>1</v>
          </cell>
          <cell r="B353">
            <v>60</v>
          </cell>
          <cell r="G353">
            <v>66.81</v>
          </cell>
        </row>
        <row r="354">
          <cell r="A354">
            <v>1</v>
          </cell>
          <cell r="B354">
            <v>60</v>
          </cell>
          <cell r="G354">
            <v>3637.48</v>
          </cell>
        </row>
        <row r="355">
          <cell r="A355">
            <v>1</v>
          </cell>
          <cell r="B355">
            <v>70</v>
          </cell>
          <cell r="G355">
            <v>45444.81</v>
          </cell>
        </row>
        <row r="356">
          <cell r="A356">
            <v>1</v>
          </cell>
          <cell r="B356">
            <v>212</v>
          </cell>
          <cell r="G356">
            <v>9199.1</v>
          </cell>
        </row>
        <row r="357">
          <cell r="A357">
            <v>2</v>
          </cell>
          <cell r="B357">
            <v>10</v>
          </cell>
          <cell r="G357">
            <v>163477.16</v>
          </cell>
        </row>
        <row r="358">
          <cell r="A358">
            <v>2</v>
          </cell>
          <cell r="B358">
            <v>10</v>
          </cell>
          <cell r="G358">
            <v>57514.7</v>
          </cell>
        </row>
        <row r="359">
          <cell r="A359">
            <v>2</v>
          </cell>
          <cell r="B359">
            <v>20</v>
          </cell>
          <cell r="G359">
            <v>191.52</v>
          </cell>
        </row>
        <row r="360">
          <cell r="A360">
            <v>2</v>
          </cell>
          <cell r="B360">
            <v>20</v>
          </cell>
          <cell r="G360">
            <v>104779.2</v>
          </cell>
        </row>
        <row r="361">
          <cell r="A361">
            <v>2</v>
          </cell>
          <cell r="B361">
            <v>30</v>
          </cell>
          <cell r="G361">
            <v>2078.36</v>
          </cell>
        </row>
        <row r="362">
          <cell r="A362">
            <v>2</v>
          </cell>
          <cell r="B362">
            <v>30</v>
          </cell>
          <cell r="G362">
            <v>9102.4500000000007</v>
          </cell>
        </row>
        <row r="363">
          <cell r="A363">
            <v>2</v>
          </cell>
          <cell r="B363">
            <v>40</v>
          </cell>
          <cell r="G363">
            <v>958.32</v>
          </cell>
        </row>
        <row r="364">
          <cell r="A364">
            <v>2</v>
          </cell>
          <cell r="B364">
            <v>40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60</v>
          </cell>
          <cell r="G366">
            <v>22.2</v>
          </cell>
        </row>
        <row r="367">
          <cell r="A367">
            <v>2</v>
          </cell>
          <cell r="B367">
            <v>60</v>
          </cell>
          <cell r="G367">
            <v>3690.99</v>
          </cell>
        </row>
        <row r="368">
          <cell r="A368">
            <v>2</v>
          </cell>
          <cell r="B368">
            <v>70</v>
          </cell>
          <cell r="G368">
            <v>45450.86</v>
          </cell>
        </row>
        <row r="369">
          <cell r="A369">
            <v>2</v>
          </cell>
          <cell r="B369">
            <v>212</v>
          </cell>
          <cell r="G369">
            <v>9199.11</v>
          </cell>
        </row>
        <row r="370">
          <cell r="A370">
            <v>3</v>
          </cell>
          <cell r="B370">
            <v>10</v>
          </cell>
          <cell r="G370">
            <v>163477.16</v>
          </cell>
        </row>
        <row r="371">
          <cell r="A371">
            <v>3</v>
          </cell>
          <cell r="B371">
            <v>10</v>
          </cell>
          <cell r="G371">
            <v>57514.7</v>
          </cell>
        </row>
        <row r="372">
          <cell r="A372">
            <v>3</v>
          </cell>
          <cell r="B372">
            <v>20</v>
          </cell>
          <cell r="G372">
            <v>191.52</v>
          </cell>
        </row>
        <row r="373">
          <cell r="A373">
            <v>3</v>
          </cell>
          <cell r="B373">
            <v>20</v>
          </cell>
          <cell r="G373">
            <v>104779.2</v>
          </cell>
        </row>
        <row r="374">
          <cell r="A374">
            <v>3</v>
          </cell>
          <cell r="B374">
            <v>30</v>
          </cell>
          <cell r="G374">
            <v>2078.36</v>
          </cell>
        </row>
        <row r="375">
          <cell r="A375">
            <v>3</v>
          </cell>
          <cell r="B375">
            <v>30</v>
          </cell>
          <cell r="G375">
            <v>9102.4500000000007</v>
          </cell>
        </row>
        <row r="376">
          <cell r="A376">
            <v>3</v>
          </cell>
          <cell r="B376">
            <v>40</v>
          </cell>
          <cell r="G376">
            <v>958.32</v>
          </cell>
        </row>
        <row r="377">
          <cell r="A377">
            <v>3</v>
          </cell>
          <cell r="B377">
            <v>40</v>
          </cell>
          <cell r="G377">
            <v>5679.37</v>
          </cell>
        </row>
        <row r="378">
          <cell r="A378">
            <v>3</v>
          </cell>
          <cell r="B378">
            <v>50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70</v>
          </cell>
          <cell r="G381">
            <v>45450.86</v>
          </cell>
        </row>
        <row r="382">
          <cell r="A382">
            <v>3</v>
          </cell>
          <cell r="B382">
            <v>212</v>
          </cell>
          <cell r="G382">
            <v>10279.450000000001</v>
          </cell>
        </row>
        <row r="383">
          <cell r="A383">
            <v>4</v>
          </cell>
          <cell r="B383">
            <v>212</v>
          </cell>
          <cell r="G383">
            <v>9559.2199999999993</v>
          </cell>
        </row>
        <row r="384">
          <cell r="A384">
            <v>5</v>
          </cell>
          <cell r="B384">
            <v>212</v>
          </cell>
          <cell r="G384">
            <v>9559.23</v>
          </cell>
        </row>
        <row r="385">
          <cell r="A385">
            <v>1</v>
          </cell>
          <cell r="B385">
            <v>20</v>
          </cell>
          <cell r="G385">
            <v>-4732.8599999999997</v>
          </cell>
        </row>
        <row r="386">
          <cell r="A386">
            <v>1</v>
          </cell>
          <cell r="B386">
            <v>50</v>
          </cell>
          <cell r="G386">
            <v>47207.23</v>
          </cell>
        </row>
        <row r="387">
          <cell r="A387">
            <v>1</v>
          </cell>
          <cell r="B387">
            <v>60</v>
          </cell>
          <cell r="G387">
            <v>31438.55</v>
          </cell>
        </row>
        <row r="388">
          <cell r="A388">
            <v>1</v>
          </cell>
          <cell r="B388">
            <v>80</v>
          </cell>
          <cell r="G388">
            <v>62127.74</v>
          </cell>
        </row>
        <row r="389">
          <cell r="A389">
            <v>1</v>
          </cell>
          <cell r="B389">
            <v>80</v>
          </cell>
          <cell r="G389">
            <v>532736.51</v>
          </cell>
        </row>
        <row r="390">
          <cell r="A390">
            <v>1</v>
          </cell>
          <cell r="B390">
            <v>80</v>
          </cell>
          <cell r="G390">
            <v>52991.02</v>
          </cell>
        </row>
        <row r="391">
          <cell r="A391">
            <v>1</v>
          </cell>
          <cell r="B391">
            <v>180</v>
          </cell>
          <cell r="G391">
            <v>152768.95000000001</v>
          </cell>
        </row>
        <row r="392">
          <cell r="A392">
            <v>1</v>
          </cell>
          <cell r="B392">
            <v>180</v>
          </cell>
          <cell r="G392">
            <v>-68641.850000000006</v>
          </cell>
        </row>
        <row r="393">
          <cell r="A393">
            <v>2</v>
          </cell>
          <cell r="B393">
            <v>20</v>
          </cell>
          <cell r="G393">
            <v>-4732.8599999999997</v>
          </cell>
        </row>
        <row r="394">
          <cell r="A394">
            <v>2</v>
          </cell>
          <cell r="B394">
            <v>50</v>
          </cell>
          <cell r="G394">
            <v>47207.23</v>
          </cell>
        </row>
        <row r="395">
          <cell r="A395">
            <v>2</v>
          </cell>
          <cell r="B395">
            <v>60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180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20</v>
          </cell>
          <cell r="G401">
            <v>-4732.8599999999997</v>
          </cell>
        </row>
        <row r="402">
          <cell r="A402">
            <v>3</v>
          </cell>
          <cell r="B402">
            <v>50</v>
          </cell>
          <cell r="G402">
            <v>47207.23</v>
          </cell>
        </row>
        <row r="403">
          <cell r="A403">
            <v>3</v>
          </cell>
          <cell r="B403">
            <v>60</v>
          </cell>
          <cell r="G403">
            <v>31438.55</v>
          </cell>
        </row>
        <row r="404">
          <cell r="A404">
            <v>3</v>
          </cell>
          <cell r="B404">
            <v>80</v>
          </cell>
          <cell r="G404">
            <v>-124255.47</v>
          </cell>
        </row>
        <row r="405">
          <cell r="A405">
            <v>3</v>
          </cell>
          <cell r="B405">
            <v>80</v>
          </cell>
          <cell r="G405">
            <v>-1065637.17</v>
          </cell>
        </row>
        <row r="406">
          <cell r="A406">
            <v>3</v>
          </cell>
          <cell r="B406">
            <v>80</v>
          </cell>
          <cell r="G406">
            <v>-1132812.51</v>
          </cell>
        </row>
        <row r="407">
          <cell r="A407">
            <v>3</v>
          </cell>
          <cell r="B407">
            <v>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180</v>
          </cell>
          <cell r="G409">
            <v>-68641.850000000006</v>
          </cell>
        </row>
        <row r="410">
          <cell r="A410">
            <v>4</v>
          </cell>
          <cell r="B410">
            <v>20</v>
          </cell>
          <cell r="G410">
            <v>-4732.8599999999997</v>
          </cell>
        </row>
        <row r="411">
          <cell r="A411">
            <v>4</v>
          </cell>
          <cell r="B411">
            <v>50</v>
          </cell>
          <cell r="G411">
            <v>47207.23</v>
          </cell>
        </row>
        <row r="412">
          <cell r="A412">
            <v>4</v>
          </cell>
          <cell r="B412">
            <v>60</v>
          </cell>
          <cell r="G412">
            <v>31438.55</v>
          </cell>
        </row>
        <row r="413">
          <cell r="A413">
            <v>4</v>
          </cell>
          <cell r="B413">
            <v>80</v>
          </cell>
          <cell r="G413">
            <v>75520.83</v>
          </cell>
        </row>
        <row r="414">
          <cell r="A414">
            <v>4</v>
          </cell>
          <cell r="B414">
            <v>80</v>
          </cell>
          <cell r="G414">
            <v>515611.14</v>
          </cell>
        </row>
        <row r="415">
          <cell r="A415">
            <v>4</v>
          </cell>
          <cell r="B415">
            <v>180</v>
          </cell>
          <cell r="G415">
            <v>-453125</v>
          </cell>
        </row>
        <row r="416">
          <cell r="A416">
            <v>4</v>
          </cell>
          <cell r="B416">
            <v>180</v>
          </cell>
          <cell r="G416">
            <v>-68641.850000000006</v>
          </cell>
        </row>
        <row r="417">
          <cell r="A417">
            <v>5</v>
          </cell>
          <cell r="B417">
            <v>20</v>
          </cell>
          <cell r="G417">
            <v>-4732.8599999999997</v>
          </cell>
        </row>
        <row r="418">
          <cell r="A418">
            <v>5</v>
          </cell>
          <cell r="B418">
            <v>50</v>
          </cell>
          <cell r="G418">
            <v>47207.23</v>
          </cell>
        </row>
        <row r="419">
          <cell r="A419">
            <v>5</v>
          </cell>
          <cell r="B419">
            <v>60</v>
          </cell>
          <cell r="G419">
            <v>31438.55</v>
          </cell>
        </row>
        <row r="420">
          <cell r="A420">
            <v>5</v>
          </cell>
          <cell r="B420">
            <v>80</v>
          </cell>
          <cell r="G420">
            <v>620383.53</v>
          </cell>
        </row>
        <row r="421">
          <cell r="A421">
            <v>5</v>
          </cell>
          <cell r="B421">
            <v>80</v>
          </cell>
          <cell r="G421">
            <v>-264322.92</v>
          </cell>
        </row>
        <row r="422">
          <cell r="A422">
            <v>5</v>
          </cell>
          <cell r="B422">
            <v>80</v>
          </cell>
          <cell r="G422">
            <v>555066.78</v>
          </cell>
        </row>
        <row r="423">
          <cell r="A423">
            <v>5</v>
          </cell>
          <cell r="B423">
            <v>180</v>
          </cell>
          <cell r="G423">
            <v>-113281.25</v>
          </cell>
        </row>
        <row r="424">
          <cell r="A424">
            <v>5</v>
          </cell>
          <cell r="B424">
            <v>180</v>
          </cell>
          <cell r="G424">
            <v>-68641.850000000006</v>
          </cell>
        </row>
        <row r="425">
          <cell r="A425">
            <v>1</v>
          </cell>
          <cell r="B425">
            <v>212</v>
          </cell>
          <cell r="G425">
            <v>8394</v>
          </cell>
        </row>
        <row r="426">
          <cell r="A426">
            <v>1</v>
          </cell>
          <cell r="B426">
            <v>221</v>
          </cell>
          <cell r="G426">
            <v>7755</v>
          </cell>
        </row>
        <row r="427">
          <cell r="A427">
            <v>2</v>
          </cell>
          <cell r="B427">
            <v>212</v>
          </cell>
          <cell r="G427">
            <v>8394</v>
          </cell>
        </row>
        <row r="428">
          <cell r="A428">
            <v>2</v>
          </cell>
          <cell r="B428">
            <v>221</v>
          </cell>
          <cell r="G428">
            <v>7755</v>
          </cell>
        </row>
        <row r="429">
          <cell r="A429">
            <v>3</v>
          </cell>
          <cell r="B429">
            <v>212</v>
          </cell>
          <cell r="G429">
            <v>8394</v>
          </cell>
        </row>
        <row r="430">
          <cell r="A430">
            <v>3</v>
          </cell>
          <cell r="B430">
            <v>221</v>
          </cell>
          <cell r="G430">
            <v>7755</v>
          </cell>
        </row>
        <row r="431">
          <cell r="A431">
            <v>4</v>
          </cell>
          <cell r="B431">
            <v>212</v>
          </cell>
          <cell r="G431">
            <v>8394</v>
          </cell>
        </row>
        <row r="432">
          <cell r="A432">
            <v>4</v>
          </cell>
          <cell r="B432">
            <v>221</v>
          </cell>
          <cell r="G432">
            <v>7755</v>
          </cell>
        </row>
        <row r="433">
          <cell r="A433">
            <v>5</v>
          </cell>
          <cell r="B433">
            <v>212</v>
          </cell>
          <cell r="G433">
            <v>8394</v>
          </cell>
        </row>
        <row r="434">
          <cell r="A434">
            <v>5</v>
          </cell>
          <cell r="B434">
            <v>221</v>
          </cell>
          <cell r="G434">
            <v>7755</v>
          </cell>
        </row>
        <row r="435">
          <cell r="A435">
            <v>1</v>
          </cell>
          <cell r="B435">
            <v>80</v>
          </cell>
          <cell r="G435">
            <v>5724.59</v>
          </cell>
        </row>
        <row r="436">
          <cell r="A436">
            <v>1</v>
          </cell>
          <cell r="B436">
            <v>180</v>
          </cell>
          <cell r="G436">
            <v>13755.75</v>
          </cell>
        </row>
        <row r="437">
          <cell r="A437">
            <v>1</v>
          </cell>
          <cell r="B437">
            <v>212</v>
          </cell>
          <cell r="G437">
            <v>71983.679999999993</v>
          </cell>
        </row>
        <row r="438">
          <cell r="A438">
            <v>2</v>
          </cell>
          <cell r="B438">
            <v>80</v>
          </cell>
          <cell r="G438">
            <v>5724.59</v>
          </cell>
        </row>
        <row r="439">
          <cell r="A439">
            <v>2</v>
          </cell>
          <cell r="B439">
            <v>180</v>
          </cell>
          <cell r="G439">
            <v>13755.75</v>
          </cell>
        </row>
        <row r="440">
          <cell r="A440">
            <v>2</v>
          </cell>
          <cell r="B440">
            <v>212</v>
          </cell>
          <cell r="G440">
            <v>72969.84</v>
          </cell>
        </row>
        <row r="441">
          <cell r="A441">
            <v>3</v>
          </cell>
          <cell r="B441">
            <v>80</v>
          </cell>
          <cell r="G441">
            <v>5724.59</v>
          </cell>
        </row>
        <row r="442">
          <cell r="A442">
            <v>3</v>
          </cell>
          <cell r="B442">
            <v>180</v>
          </cell>
          <cell r="G442">
            <v>13755.75</v>
          </cell>
        </row>
        <row r="443">
          <cell r="A443">
            <v>3</v>
          </cell>
          <cell r="B443">
            <v>212</v>
          </cell>
          <cell r="G443">
            <v>73228.5</v>
          </cell>
        </row>
        <row r="444">
          <cell r="A444">
            <v>4</v>
          </cell>
          <cell r="B444">
            <v>80</v>
          </cell>
          <cell r="G444">
            <v>5724.59</v>
          </cell>
        </row>
        <row r="445">
          <cell r="A445">
            <v>4</v>
          </cell>
          <cell r="B445">
            <v>180</v>
          </cell>
          <cell r="G445">
            <v>13755.75</v>
          </cell>
        </row>
        <row r="446">
          <cell r="A446">
            <v>4</v>
          </cell>
          <cell r="B446">
            <v>212</v>
          </cell>
          <cell r="G446">
            <v>73246.240000000005</v>
          </cell>
        </row>
        <row r="447">
          <cell r="A447">
            <v>5</v>
          </cell>
          <cell r="B447">
            <v>80</v>
          </cell>
          <cell r="G447">
            <v>5724.59</v>
          </cell>
        </row>
        <row r="448">
          <cell r="A448">
            <v>5</v>
          </cell>
          <cell r="B448">
            <v>180</v>
          </cell>
          <cell r="G448">
            <v>13755.75</v>
          </cell>
        </row>
        <row r="449">
          <cell r="A449">
            <v>5</v>
          </cell>
          <cell r="B449">
            <v>212</v>
          </cell>
          <cell r="G449">
            <v>73247</v>
          </cell>
        </row>
        <row r="450">
          <cell r="A450">
            <v>1</v>
          </cell>
          <cell r="B450">
            <v>80</v>
          </cell>
          <cell r="G450">
            <v>1288.1500000000001</v>
          </cell>
        </row>
        <row r="451">
          <cell r="A451">
            <v>1</v>
          </cell>
          <cell r="B451">
            <v>180</v>
          </cell>
          <cell r="G451">
            <v>1133.5</v>
          </cell>
        </row>
        <row r="452">
          <cell r="A452">
            <v>2</v>
          </cell>
          <cell r="B452">
            <v>80</v>
          </cell>
          <cell r="G452">
            <v>1300.6500000000001</v>
          </cell>
        </row>
        <row r="453">
          <cell r="A453">
            <v>2</v>
          </cell>
          <cell r="B453">
            <v>180</v>
          </cell>
          <cell r="G453">
            <v>1133.5</v>
          </cell>
        </row>
        <row r="454">
          <cell r="A454">
            <v>2</v>
          </cell>
          <cell r="B454">
            <v>301</v>
          </cell>
          <cell r="G454">
            <v>81</v>
          </cell>
        </row>
        <row r="455">
          <cell r="A455">
            <v>3</v>
          </cell>
          <cell r="B455">
            <v>80</v>
          </cell>
          <cell r="G455">
            <v>1300.6500000000001</v>
          </cell>
        </row>
        <row r="456">
          <cell r="A456">
            <v>3</v>
          </cell>
          <cell r="B456">
            <v>180</v>
          </cell>
          <cell r="G456">
            <v>1133.9100000000001</v>
          </cell>
        </row>
        <row r="457">
          <cell r="A457">
            <v>3</v>
          </cell>
          <cell r="B457">
            <v>301</v>
          </cell>
          <cell r="G457">
            <v>81</v>
          </cell>
        </row>
        <row r="458">
          <cell r="A458">
            <v>4</v>
          </cell>
          <cell r="B458">
            <v>80</v>
          </cell>
          <cell r="G458">
            <v>1324.15</v>
          </cell>
        </row>
        <row r="459">
          <cell r="A459">
            <v>4</v>
          </cell>
          <cell r="B459">
            <v>180</v>
          </cell>
          <cell r="G459">
            <v>1133.9100000000001</v>
          </cell>
        </row>
        <row r="460">
          <cell r="A460">
            <v>4</v>
          </cell>
          <cell r="B460">
            <v>301</v>
          </cell>
          <cell r="G460">
            <v>81</v>
          </cell>
        </row>
        <row r="461">
          <cell r="A461">
            <v>5</v>
          </cell>
          <cell r="B461">
            <v>80</v>
          </cell>
          <cell r="G461">
            <v>1324.15</v>
          </cell>
        </row>
        <row r="462">
          <cell r="A462">
            <v>5</v>
          </cell>
          <cell r="B462">
            <v>180</v>
          </cell>
          <cell r="G462">
            <v>1133.9100000000001</v>
          </cell>
        </row>
        <row r="463">
          <cell r="A463">
            <v>5</v>
          </cell>
          <cell r="B463">
            <v>301</v>
          </cell>
          <cell r="G463">
            <v>81</v>
          </cell>
        </row>
        <row r="464">
          <cell r="A464">
            <v>1</v>
          </cell>
          <cell r="B464">
            <v>212</v>
          </cell>
          <cell r="G464">
            <v>16875</v>
          </cell>
        </row>
        <row r="465">
          <cell r="A465">
            <v>2</v>
          </cell>
          <cell r="B465">
            <v>212</v>
          </cell>
          <cell r="G465">
            <v>16875</v>
          </cell>
        </row>
        <row r="466">
          <cell r="A466">
            <v>3</v>
          </cell>
          <cell r="B466">
            <v>212</v>
          </cell>
          <cell r="G466">
            <v>16875</v>
          </cell>
        </row>
        <row r="467">
          <cell r="A467">
            <v>4</v>
          </cell>
          <cell r="B467">
            <v>212</v>
          </cell>
          <cell r="G467">
            <v>16875</v>
          </cell>
        </row>
        <row r="468">
          <cell r="A468">
            <v>5</v>
          </cell>
          <cell r="B468">
            <v>212</v>
          </cell>
          <cell r="G468">
            <v>452.83</v>
          </cell>
        </row>
        <row r="469">
          <cell r="A469">
            <v>1</v>
          </cell>
          <cell r="B469">
            <v>212</v>
          </cell>
          <cell r="G469">
            <v>48711.5</v>
          </cell>
        </row>
        <row r="470">
          <cell r="A470">
            <v>2</v>
          </cell>
          <cell r="B470">
            <v>212</v>
          </cell>
          <cell r="G470">
            <v>48711.5</v>
          </cell>
        </row>
        <row r="471">
          <cell r="A471">
            <v>3</v>
          </cell>
          <cell r="B471">
            <v>212</v>
          </cell>
          <cell r="G471">
            <v>48711.5</v>
          </cell>
        </row>
        <row r="472">
          <cell r="A472">
            <v>4</v>
          </cell>
          <cell r="B472">
            <v>212</v>
          </cell>
          <cell r="G472">
            <v>48711.5</v>
          </cell>
        </row>
        <row r="473">
          <cell r="A473">
            <v>5</v>
          </cell>
          <cell r="B473">
            <v>212</v>
          </cell>
          <cell r="G473">
            <v>48711.5</v>
          </cell>
        </row>
        <row r="474">
          <cell r="A474">
            <v>1</v>
          </cell>
          <cell r="B474">
            <v>221</v>
          </cell>
          <cell r="G474">
            <v>1578.13</v>
          </cell>
        </row>
        <row r="475">
          <cell r="A475">
            <v>2</v>
          </cell>
          <cell r="B475">
            <v>221</v>
          </cell>
          <cell r="G475">
            <v>1578.13</v>
          </cell>
        </row>
        <row r="476">
          <cell r="A476">
            <v>3</v>
          </cell>
          <cell r="B476">
            <v>221</v>
          </cell>
          <cell r="G476">
            <v>1578.13</v>
          </cell>
        </row>
        <row r="477">
          <cell r="A477">
            <v>4</v>
          </cell>
          <cell r="B477">
            <v>221</v>
          </cell>
          <cell r="G477">
            <v>1578.13</v>
          </cell>
        </row>
        <row r="478">
          <cell r="A478">
            <v>5</v>
          </cell>
          <cell r="B478">
            <v>221</v>
          </cell>
          <cell r="G478">
            <v>1578.13</v>
          </cell>
        </row>
        <row r="479">
          <cell r="A479">
            <v>2</v>
          </cell>
          <cell r="B479">
            <v>301</v>
          </cell>
          <cell r="G479">
            <v>166.68</v>
          </cell>
        </row>
        <row r="480">
          <cell r="A480">
            <v>3</v>
          </cell>
          <cell r="B480">
            <v>301</v>
          </cell>
          <cell r="G480">
            <v>166.68</v>
          </cell>
        </row>
        <row r="481">
          <cell r="A481">
            <v>1</v>
          </cell>
          <cell r="B481">
            <v>20</v>
          </cell>
          <cell r="G481">
            <v>14816.16</v>
          </cell>
        </row>
        <row r="482">
          <cell r="A482">
            <v>1</v>
          </cell>
          <cell r="B482">
            <v>30</v>
          </cell>
          <cell r="G482">
            <v>2010.59</v>
          </cell>
        </row>
        <row r="483">
          <cell r="A483">
            <v>1</v>
          </cell>
          <cell r="B483">
            <v>40</v>
          </cell>
          <cell r="G483">
            <v>3483.88</v>
          </cell>
        </row>
        <row r="484">
          <cell r="A484">
            <v>1</v>
          </cell>
          <cell r="B484">
            <v>50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70</v>
          </cell>
          <cell r="G486">
            <v>17527.84</v>
          </cell>
        </row>
        <row r="487">
          <cell r="A487">
            <v>2</v>
          </cell>
          <cell r="B487">
            <v>20</v>
          </cell>
          <cell r="G487">
            <v>14516.12</v>
          </cell>
        </row>
        <row r="488">
          <cell r="A488">
            <v>2</v>
          </cell>
          <cell r="B488">
            <v>30</v>
          </cell>
          <cell r="G488">
            <v>1357.44</v>
          </cell>
        </row>
        <row r="489">
          <cell r="A489">
            <v>2</v>
          </cell>
          <cell r="B489">
            <v>40</v>
          </cell>
          <cell r="G489">
            <v>3320.32</v>
          </cell>
        </row>
        <row r="490">
          <cell r="A490">
            <v>2</v>
          </cell>
          <cell r="B490">
            <v>50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70</v>
          </cell>
          <cell r="G492">
            <v>16695.68</v>
          </cell>
        </row>
        <row r="493">
          <cell r="A493">
            <v>3</v>
          </cell>
          <cell r="B493">
            <v>20</v>
          </cell>
          <cell r="G493">
            <v>14525.78</v>
          </cell>
        </row>
        <row r="494">
          <cell r="A494">
            <v>3</v>
          </cell>
          <cell r="B494">
            <v>30</v>
          </cell>
          <cell r="G494">
            <v>1321.61</v>
          </cell>
        </row>
        <row r="495">
          <cell r="A495">
            <v>3</v>
          </cell>
          <cell r="B495">
            <v>40</v>
          </cell>
          <cell r="G495">
            <v>6219.84</v>
          </cell>
        </row>
        <row r="496">
          <cell r="A496">
            <v>3</v>
          </cell>
          <cell r="B496">
            <v>50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40</v>
          </cell>
          <cell r="G499">
            <v>2533.4499999999998</v>
          </cell>
        </row>
        <row r="500">
          <cell r="A500">
            <v>4</v>
          </cell>
          <cell r="B500">
            <v>50</v>
          </cell>
          <cell r="G500">
            <v>4574.57</v>
          </cell>
        </row>
        <row r="501">
          <cell r="A501">
            <v>4</v>
          </cell>
          <cell r="B501">
            <v>60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40</v>
          </cell>
          <cell r="G503">
            <v>3077.08</v>
          </cell>
        </row>
        <row r="504">
          <cell r="A504">
            <v>5</v>
          </cell>
          <cell r="B504">
            <v>50</v>
          </cell>
          <cell r="G504">
            <v>4719.8900000000003</v>
          </cell>
        </row>
        <row r="505">
          <cell r="A505">
            <v>5</v>
          </cell>
          <cell r="B505">
            <v>60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20</v>
          </cell>
          <cell r="G507">
            <v>-8343.3799999999992</v>
          </cell>
        </row>
        <row r="508">
          <cell r="A508">
            <v>1</v>
          </cell>
          <cell r="B508">
            <v>30</v>
          </cell>
          <cell r="G508">
            <v>-1736.68</v>
          </cell>
        </row>
        <row r="509">
          <cell r="A509">
            <v>1</v>
          </cell>
          <cell r="B509">
            <v>40</v>
          </cell>
          <cell r="G509">
            <v>-3483.88</v>
          </cell>
        </row>
        <row r="510">
          <cell r="A510">
            <v>1</v>
          </cell>
          <cell r="B510">
            <v>50</v>
          </cell>
          <cell r="G510">
            <v>-5110.24</v>
          </cell>
        </row>
        <row r="511">
          <cell r="A511">
            <v>1</v>
          </cell>
          <cell r="B511">
            <v>60</v>
          </cell>
          <cell r="G511">
            <v>-2955.12</v>
          </cell>
        </row>
        <row r="512">
          <cell r="A512">
            <v>1</v>
          </cell>
          <cell r="B512">
            <v>70</v>
          </cell>
          <cell r="G512">
            <v>-17527.84</v>
          </cell>
        </row>
        <row r="513">
          <cell r="A513">
            <v>2</v>
          </cell>
          <cell r="B513">
            <v>20</v>
          </cell>
          <cell r="G513">
            <v>-7973</v>
          </cell>
        </row>
        <row r="514">
          <cell r="A514">
            <v>2</v>
          </cell>
          <cell r="B514">
            <v>30</v>
          </cell>
          <cell r="G514">
            <v>-1054.8800000000001</v>
          </cell>
        </row>
        <row r="515">
          <cell r="A515">
            <v>2</v>
          </cell>
          <cell r="B515">
            <v>40</v>
          </cell>
          <cell r="G515">
            <v>-3320.32</v>
          </cell>
        </row>
        <row r="516">
          <cell r="A516">
            <v>2</v>
          </cell>
          <cell r="B516">
            <v>50</v>
          </cell>
          <cell r="G516">
            <v>-3625.29</v>
          </cell>
        </row>
        <row r="517">
          <cell r="A517">
            <v>2</v>
          </cell>
          <cell r="B517">
            <v>60</v>
          </cell>
          <cell r="G517">
            <v>-2706.7</v>
          </cell>
        </row>
        <row r="518">
          <cell r="A518">
            <v>2</v>
          </cell>
          <cell r="B518">
            <v>70</v>
          </cell>
          <cell r="G518">
            <v>-16695.68</v>
          </cell>
        </row>
        <row r="519">
          <cell r="A519">
            <v>3</v>
          </cell>
          <cell r="B519">
            <v>20</v>
          </cell>
          <cell r="G519">
            <v>-7997.94</v>
          </cell>
        </row>
        <row r="520">
          <cell r="A520">
            <v>3</v>
          </cell>
          <cell r="B520">
            <v>30</v>
          </cell>
          <cell r="G520">
            <v>-984.95</v>
          </cell>
        </row>
        <row r="521">
          <cell r="A521">
            <v>3</v>
          </cell>
          <cell r="B521">
            <v>40</v>
          </cell>
          <cell r="G521">
            <v>-6219.84</v>
          </cell>
        </row>
        <row r="522">
          <cell r="A522">
            <v>3</v>
          </cell>
          <cell r="B522">
            <v>50</v>
          </cell>
          <cell r="G522">
            <v>-3589.86</v>
          </cell>
        </row>
        <row r="523">
          <cell r="A523">
            <v>3</v>
          </cell>
          <cell r="B523">
            <v>60</v>
          </cell>
          <cell r="G523">
            <v>-2458.59</v>
          </cell>
        </row>
        <row r="524">
          <cell r="A524">
            <v>3</v>
          </cell>
          <cell r="B524">
            <v>70</v>
          </cell>
          <cell r="G524">
            <v>-14940.81</v>
          </cell>
        </row>
        <row r="525">
          <cell r="A525">
            <v>4</v>
          </cell>
          <cell r="B525">
            <v>40</v>
          </cell>
          <cell r="G525">
            <v>-2533.4499999999998</v>
          </cell>
        </row>
        <row r="526">
          <cell r="A526">
            <v>4</v>
          </cell>
          <cell r="B526">
            <v>50</v>
          </cell>
          <cell r="G526">
            <v>-4574.57</v>
          </cell>
        </row>
        <row r="527">
          <cell r="A527">
            <v>4</v>
          </cell>
          <cell r="B527">
            <v>60</v>
          </cell>
          <cell r="G527">
            <v>-1858.79</v>
          </cell>
        </row>
        <row r="528">
          <cell r="A528">
            <v>4</v>
          </cell>
          <cell r="B528">
            <v>70</v>
          </cell>
          <cell r="G528">
            <v>-16335.72</v>
          </cell>
        </row>
        <row r="529">
          <cell r="A529">
            <v>5</v>
          </cell>
          <cell r="B529">
            <v>40</v>
          </cell>
          <cell r="G529">
            <v>-3077.08</v>
          </cell>
        </row>
        <row r="530">
          <cell r="A530">
            <v>5</v>
          </cell>
          <cell r="B530">
            <v>50</v>
          </cell>
          <cell r="G530">
            <v>-4719.8900000000003</v>
          </cell>
        </row>
        <row r="531">
          <cell r="A531">
            <v>5</v>
          </cell>
          <cell r="B531">
            <v>60</v>
          </cell>
          <cell r="G531">
            <v>-1852.86</v>
          </cell>
        </row>
        <row r="532">
          <cell r="A532">
            <v>5</v>
          </cell>
          <cell r="B532">
            <v>70</v>
          </cell>
          <cell r="G532">
            <v>-16656.060000000001</v>
          </cell>
        </row>
        <row r="533">
          <cell r="A533">
            <v>1</v>
          </cell>
          <cell r="B533">
            <v>20</v>
          </cell>
          <cell r="G533">
            <v>20297.93</v>
          </cell>
        </row>
        <row r="534">
          <cell r="A534">
            <v>1</v>
          </cell>
          <cell r="B534">
            <v>30</v>
          </cell>
          <cell r="G534">
            <v>4144.99</v>
          </cell>
        </row>
        <row r="535">
          <cell r="A535">
            <v>1</v>
          </cell>
          <cell r="B535">
            <v>40</v>
          </cell>
          <cell r="G535">
            <v>2080.63</v>
          </cell>
        </row>
        <row r="536">
          <cell r="A536">
            <v>1</v>
          </cell>
          <cell r="B536">
            <v>50</v>
          </cell>
          <cell r="G536">
            <v>16579.77</v>
          </cell>
        </row>
        <row r="537">
          <cell r="A537">
            <v>1</v>
          </cell>
          <cell r="B537">
            <v>60</v>
          </cell>
          <cell r="G537">
            <v>7705.52</v>
          </cell>
        </row>
        <row r="538">
          <cell r="A538">
            <v>1</v>
          </cell>
          <cell r="B538">
            <v>70</v>
          </cell>
          <cell r="G538">
            <v>7805.63</v>
          </cell>
        </row>
        <row r="539">
          <cell r="A539">
            <v>2</v>
          </cell>
          <cell r="B539">
            <v>20</v>
          </cell>
          <cell r="G539">
            <v>20518.09</v>
          </cell>
        </row>
        <row r="540">
          <cell r="A540">
            <v>2</v>
          </cell>
          <cell r="B540">
            <v>30</v>
          </cell>
          <cell r="G540">
            <v>4126.1000000000004</v>
          </cell>
        </row>
        <row r="541">
          <cell r="A541">
            <v>2</v>
          </cell>
          <cell r="B541">
            <v>40</v>
          </cell>
          <cell r="G541">
            <v>2075.4</v>
          </cell>
        </row>
        <row r="542">
          <cell r="A542">
            <v>2</v>
          </cell>
          <cell r="B542">
            <v>50</v>
          </cell>
          <cell r="G542">
            <v>16701.580000000002</v>
          </cell>
        </row>
        <row r="543">
          <cell r="A543">
            <v>2</v>
          </cell>
          <cell r="B543">
            <v>60</v>
          </cell>
          <cell r="G543">
            <v>7828.88</v>
          </cell>
        </row>
        <row r="544">
          <cell r="A544">
            <v>2</v>
          </cell>
          <cell r="B544">
            <v>70</v>
          </cell>
          <cell r="G544">
            <v>7512.24</v>
          </cell>
        </row>
        <row r="545">
          <cell r="A545">
            <v>3</v>
          </cell>
          <cell r="B545">
            <v>20</v>
          </cell>
          <cell r="G545">
            <v>20518.09</v>
          </cell>
        </row>
        <row r="546">
          <cell r="A546">
            <v>3</v>
          </cell>
          <cell r="B546">
            <v>30</v>
          </cell>
          <cell r="G546">
            <v>4559.26</v>
          </cell>
        </row>
        <row r="547">
          <cell r="A547">
            <v>3</v>
          </cell>
          <cell r="B547">
            <v>40</v>
          </cell>
          <cell r="G547">
            <v>2325.15</v>
          </cell>
        </row>
        <row r="548">
          <cell r="A548">
            <v>3</v>
          </cell>
          <cell r="B548">
            <v>50</v>
          </cell>
          <cell r="G548">
            <v>16700.150000000001</v>
          </cell>
        </row>
        <row r="549">
          <cell r="A549">
            <v>3</v>
          </cell>
          <cell r="B549">
            <v>60</v>
          </cell>
          <cell r="G549">
            <v>7828.88</v>
          </cell>
        </row>
        <row r="550">
          <cell r="A550">
            <v>3</v>
          </cell>
          <cell r="B550">
            <v>70</v>
          </cell>
          <cell r="G550">
            <v>7461.7</v>
          </cell>
        </row>
        <row r="551">
          <cell r="A551">
            <v>4</v>
          </cell>
          <cell r="B551">
            <v>20</v>
          </cell>
          <cell r="G551">
            <v>25421.86</v>
          </cell>
        </row>
        <row r="552">
          <cell r="A552">
            <v>4</v>
          </cell>
          <cell r="B552">
            <v>30</v>
          </cell>
          <cell r="G552">
            <v>5552.59</v>
          </cell>
        </row>
        <row r="553">
          <cell r="A553">
            <v>4</v>
          </cell>
          <cell r="B553">
            <v>40</v>
          </cell>
          <cell r="G553">
            <v>1542.93</v>
          </cell>
        </row>
        <row r="554">
          <cell r="A554">
            <v>4</v>
          </cell>
          <cell r="B554">
            <v>50</v>
          </cell>
          <cell r="G554">
            <v>26173.3</v>
          </cell>
        </row>
        <row r="555">
          <cell r="A555">
            <v>4</v>
          </cell>
          <cell r="B555">
            <v>60</v>
          </cell>
          <cell r="G555">
            <v>12142</v>
          </cell>
        </row>
        <row r="556">
          <cell r="A556">
            <v>4</v>
          </cell>
          <cell r="B556">
            <v>70</v>
          </cell>
          <cell r="G556">
            <v>8779.93</v>
          </cell>
        </row>
        <row r="557">
          <cell r="A557">
            <v>5</v>
          </cell>
          <cell r="B557">
            <v>20</v>
          </cell>
          <cell r="G557">
            <v>25421.86</v>
          </cell>
        </row>
        <row r="558">
          <cell r="A558">
            <v>5</v>
          </cell>
          <cell r="B558">
            <v>30</v>
          </cell>
          <cell r="G558">
            <v>5552.59</v>
          </cell>
        </row>
        <row r="559">
          <cell r="A559">
            <v>5</v>
          </cell>
          <cell r="B559">
            <v>40</v>
          </cell>
          <cell r="G559">
            <v>1542.93</v>
          </cell>
        </row>
        <row r="560">
          <cell r="A560">
            <v>5</v>
          </cell>
          <cell r="B560">
            <v>50</v>
          </cell>
          <cell r="G560">
            <v>26156.7</v>
          </cell>
        </row>
        <row r="561">
          <cell r="A561">
            <v>5</v>
          </cell>
          <cell r="B561">
            <v>60</v>
          </cell>
          <cell r="G561">
            <v>12142</v>
          </cell>
        </row>
        <row r="562">
          <cell r="A562">
            <v>5</v>
          </cell>
          <cell r="B562">
            <v>70</v>
          </cell>
          <cell r="G562">
            <v>8779.93</v>
          </cell>
        </row>
        <row r="563">
          <cell r="A563">
            <v>1</v>
          </cell>
          <cell r="B563">
            <v>20</v>
          </cell>
          <cell r="G563">
            <v>-20297.93</v>
          </cell>
        </row>
        <row r="564">
          <cell r="A564">
            <v>1</v>
          </cell>
          <cell r="B564">
            <v>30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D230"/>
  <sheetViews>
    <sheetView tabSelected="1" view="pageBreakPreview" zoomScale="80" zoomScaleNormal="80" zoomScaleSheetLayoutView="8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C6" sqref="C6"/>
    </sheetView>
  </sheetViews>
  <sheetFormatPr defaultRowHeight="12.75"/>
  <cols>
    <col min="1" max="1" width="10.5703125" style="16" customWidth="1"/>
    <col min="2" max="2" width="36.140625" style="16" bestFit="1" customWidth="1"/>
    <col min="3" max="3" width="13.28515625" style="19" bestFit="1" customWidth="1"/>
    <col min="4" max="4" width="15" style="19" customWidth="1"/>
    <col min="5" max="32" width="13.28515625" style="19" bestFit="1" customWidth="1"/>
    <col min="33" max="33" width="1.7109375" style="19" customWidth="1"/>
    <col min="34" max="35" width="11.28515625" style="19" bestFit="1" customWidth="1"/>
    <col min="36" max="36" width="12.28515625" style="19" bestFit="1" customWidth="1"/>
    <col min="37" max="37" width="11.28515625" style="19" bestFit="1" customWidth="1"/>
    <col min="38" max="39" width="12.28515625" style="19" bestFit="1" customWidth="1"/>
    <col min="40" max="40" width="13.7109375" style="19" customWidth="1"/>
    <col min="41" max="41" width="15.140625" style="19" customWidth="1"/>
    <col min="42" max="42" width="14.5703125" style="19" customWidth="1"/>
    <col min="43" max="43" width="13.140625" style="19" customWidth="1"/>
    <col min="44" max="45" width="12.42578125" style="19" customWidth="1"/>
    <col min="46" max="49" width="11.28515625" style="19" bestFit="1" customWidth="1"/>
    <col min="50" max="50" width="12" style="19" customWidth="1"/>
    <col min="51" max="54" width="11.28515625" style="19" bestFit="1" customWidth="1"/>
    <col min="55" max="58" width="13" style="19" customWidth="1"/>
    <col min="59" max="60" width="11.28515625" style="19" bestFit="1" customWidth="1"/>
    <col min="61" max="61" width="2.140625" style="16" customWidth="1"/>
    <col min="62" max="62" width="14.28515625" style="16" customWidth="1"/>
    <col min="63" max="63" width="10.140625" style="16" bestFit="1" customWidth="1"/>
    <col min="64" max="64" width="11.7109375" style="16" bestFit="1" customWidth="1"/>
    <col min="65" max="65" width="12.140625" style="16" customWidth="1"/>
    <col min="66" max="66" width="12.85546875" style="16" customWidth="1"/>
    <col min="67" max="67" width="15.140625" style="16" customWidth="1"/>
    <col min="68" max="68" width="11.85546875" style="16" customWidth="1"/>
    <col min="69" max="69" width="14.42578125" style="16" customWidth="1"/>
    <col min="70" max="70" width="11.5703125" style="16" customWidth="1"/>
    <col min="71" max="78" width="12" style="16" bestFit="1" customWidth="1"/>
    <col min="79" max="79" width="16.85546875" style="16" customWidth="1"/>
    <col min="80" max="89" width="12" style="16" bestFit="1" customWidth="1"/>
    <col min="90" max="90" width="3.7109375" style="16" customWidth="1"/>
    <col min="91" max="91" width="8" style="16" bestFit="1" customWidth="1"/>
    <col min="92" max="92" width="7.85546875" style="16" bestFit="1" customWidth="1"/>
    <col min="93" max="93" width="7.7109375" style="16" customWidth="1"/>
    <col min="94" max="94" width="7.28515625" style="16" bestFit="1" customWidth="1"/>
    <col min="95" max="95" width="9" style="16" bestFit="1" customWidth="1"/>
    <col min="96" max="96" width="10.28515625" style="16" bestFit="1" customWidth="1"/>
    <col min="97" max="97" width="10.140625" style="16" customWidth="1"/>
    <col min="98" max="103" width="8.5703125" style="16" bestFit="1" customWidth="1"/>
    <col min="104" max="104" width="8.5703125" style="16" customWidth="1"/>
    <col min="105" max="117" width="8.5703125" style="16" bestFit="1" customWidth="1"/>
    <col min="118" max="118" width="7.140625" style="16" customWidth="1"/>
    <col min="119" max="16384" width="9.140625" style="16"/>
  </cols>
  <sheetData>
    <row r="1" spans="1:118" s="2" customFormat="1" ht="23.25">
      <c r="A1" s="1"/>
      <c r="C1" s="3"/>
      <c r="D1" s="3"/>
      <c r="E1" s="7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3"/>
      <c r="AK1" s="3"/>
      <c r="AL1" s="3"/>
      <c r="AM1" s="3"/>
      <c r="AN1" s="3"/>
      <c r="AO1" s="126">
        <v>1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118" s="2" customFormat="1" ht="23.25" customHeight="1">
      <c r="A2" s="1"/>
      <c r="C2" s="54"/>
      <c r="D2" s="54"/>
      <c r="E2" s="54" t="s">
        <v>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55" t="s">
        <v>1</v>
      </c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J2" s="105" t="s">
        <v>157</v>
      </c>
      <c r="BK2" s="55" t="s">
        <v>2</v>
      </c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M2" s="56" t="s">
        <v>137</v>
      </c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</row>
    <row r="3" spans="1:118" s="13" customFormat="1" ht="25.5">
      <c r="A3" s="5"/>
      <c r="B3" s="6"/>
      <c r="C3" s="8" t="s">
        <v>115</v>
      </c>
      <c r="D3" s="10" t="s">
        <v>116</v>
      </c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  <c r="BJ3" s="14" t="s">
        <v>2</v>
      </c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7"/>
      <c r="BX3" s="7"/>
      <c r="BY3" s="9"/>
      <c r="BZ3" s="7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6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7"/>
      <c r="CZ3" s="7"/>
      <c r="DA3" s="9"/>
      <c r="DB3" s="7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6"/>
    </row>
    <row r="4" spans="1:118" s="2" customFormat="1">
      <c r="C4" s="51" t="s">
        <v>114</v>
      </c>
      <c r="D4" s="51" t="s">
        <v>114</v>
      </c>
      <c r="E4" s="14" t="s">
        <v>4</v>
      </c>
      <c r="F4" s="14" t="s">
        <v>4</v>
      </c>
      <c r="G4" s="14" t="s">
        <v>4</v>
      </c>
      <c r="H4" s="14" t="s">
        <v>4</v>
      </c>
      <c r="I4" s="14" t="s">
        <v>4</v>
      </c>
      <c r="J4" s="14" t="s">
        <v>4</v>
      </c>
      <c r="K4" s="14" t="s">
        <v>4</v>
      </c>
      <c r="L4" s="14" t="s">
        <v>5</v>
      </c>
      <c r="M4" s="14" t="s">
        <v>5</v>
      </c>
      <c r="N4" s="14" t="s">
        <v>5</v>
      </c>
      <c r="O4" s="14" t="s">
        <v>5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3"/>
      <c r="AH4" s="14" t="str">
        <f>$F$4</f>
        <v>Actual</v>
      </c>
      <c r="AI4" s="14" t="str">
        <f>$G$4</f>
        <v>Actual</v>
      </c>
      <c r="AJ4" s="14" t="str">
        <f>$H$4</f>
        <v>Actual</v>
      </c>
      <c r="AK4" s="14" t="str">
        <f>$I$4</f>
        <v>Actual</v>
      </c>
      <c r="AL4" s="14" t="str">
        <f>$J$4</f>
        <v>Actual</v>
      </c>
      <c r="AM4" s="14" t="str">
        <f>$J$4</f>
        <v>Actual</v>
      </c>
      <c r="AN4" s="133" t="str">
        <f>$L$4</f>
        <v>Projected</v>
      </c>
      <c r="AO4" s="14" t="str">
        <f>$M$4</f>
        <v>Projected</v>
      </c>
      <c r="AP4" s="14" t="str">
        <f>$N$4</f>
        <v>Projected</v>
      </c>
      <c r="AQ4" s="14" t="str">
        <f>$O$4</f>
        <v>Projected</v>
      </c>
      <c r="AR4" s="14" t="str">
        <f>$P$4</f>
        <v>Projected</v>
      </c>
      <c r="AS4" s="14" t="str">
        <f>$Q$4</f>
        <v>Projected</v>
      </c>
      <c r="AT4" s="14" t="str">
        <f>$R$4</f>
        <v>Projected</v>
      </c>
      <c r="AU4" s="14" t="str">
        <f t="shared" ref="AU4" si="0">$R$4</f>
        <v>Projected</v>
      </c>
      <c r="AV4" s="14" t="str">
        <f>$T$4</f>
        <v>Projected</v>
      </c>
      <c r="AW4" s="14" t="str">
        <f>$U$4</f>
        <v>Projected</v>
      </c>
      <c r="AX4" s="14" t="str">
        <f>$V$4</f>
        <v>Projected</v>
      </c>
      <c r="AY4" s="14" t="str">
        <f>$W$4</f>
        <v>Projected</v>
      </c>
      <c r="AZ4" s="14" t="str">
        <f>$X$4</f>
        <v>Projected</v>
      </c>
      <c r="BA4" s="14" t="str">
        <f>$Y$4</f>
        <v>Projected</v>
      </c>
      <c r="BB4" s="14" t="str">
        <f>$Z$4</f>
        <v>Projected</v>
      </c>
      <c r="BC4" s="14" t="str">
        <f>$AA$4</f>
        <v>Projected</v>
      </c>
      <c r="BD4" s="14" t="str">
        <f>$AB$4</f>
        <v>Projected</v>
      </c>
      <c r="BE4" s="14" t="str">
        <f>$AC$4</f>
        <v>Projected</v>
      </c>
      <c r="BF4" s="14" t="str">
        <f>$AD$4</f>
        <v>Projected</v>
      </c>
      <c r="BG4" s="14" t="str">
        <f>$AE$4</f>
        <v>Projected</v>
      </c>
      <c r="BH4" s="14" t="str">
        <f>$AF$4</f>
        <v>Projected</v>
      </c>
      <c r="BJ4" s="14" t="s">
        <v>158</v>
      </c>
      <c r="BK4" s="14" t="str">
        <f>$F$4</f>
        <v>Actual</v>
      </c>
      <c r="BL4" s="14" t="str">
        <f>$G$4</f>
        <v>Actual</v>
      </c>
      <c r="BM4" s="14" t="str">
        <f>$H$4</f>
        <v>Actual</v>
      </c>
      <c r="BN4" s="14" t="str">
        <f>$I$4</f>
        <v>Actual</v>
      </c>
      <c r="BO4" s="14" t="str">
        <f>$J$4</f>
        <v>Actual</v>
      </c>
      <c r="BP4" s="14" t="str">
        <f>$K$4</f>
        <v>Actual</v>
      </c>
      <c r="BQ4" s="133" t="str">
        <f>$L$4</f>
        <v>Projected</v>
      </c>
      <c r="BR4" s="14" t="str">
        <f>$M$4</f>
        <v>Projected</v>
      </c>
      <c r="BS4" s="14" t="str">
        <f>$N$4</f>
        <v>Projected</v>
      </c>
      <c r="BT4" s="14" t="str">
        <f>$O$4</f>
        <v>Projected</v>
      </c>
      <c r="BU4" s="14" t="str">
        <f>$P$4</f>
        <v>Projected</v>
      </c>
      <c r="BV4" s="14" t="str">
        <f>$Q$4</f>
        <v>Projected</v>
      </c>
      <c r="BW4" s="14" t="str">
        <f>$R$4</f>
        <v>Projected</v>
      </c>
      <c r="BX4" s="14" t="str">
        <f t="shared" ref="BX4" si="1">$R$4</f>
        <v>Projected</v>
      </c>
      <c r="BY4" s="14" t="str">
        <f>$T$4</f>
        <v>Projected</v>
      </c>
      <c r="BZ4" s="14" t="str">
        <f>$U$4</f>
        <v>Projected</v>
      </c>
      <c r="CA4" s="14" t="str">
        <f>$V$4</f>
        <v>Projected</v>
      </c>
      <c r="CB4" s="14" t="str">
        <f>$W$4</f>
        <v>Projected</v>
      </c>
      <c r="CC4" s="14" t="str">
        <f>$X$4</f>
        <v>Projected</v>
      </c>
      <c r="CD4" s="14" t="str">
        <f>$Y$4</f>
        <v>Projected</v>
      </c>
      <c r="CE4" s="14" t="str">
        <f>$Z$4</f>
        <v>Projected</v>
      </c>
      <c r="CF4" s="14" t="str">
        <f>$AA$4</f>
        <v>Projected</v>
      </c>
      <c r="CG4" s="14" t="str">
        <f>$AB$4</f>
        <v>Projected</v>
      </c>
      <c r="CH4" s="14" t="str">
        <f>$AC$4</f>
        <v>Projected</v>
      </c>
      <c r="CI4" s="14" t="str">
        <f>$AD$4</f>
        <v>Projected</v>
      </c>
      <c r="CJ4" s="14" t="str">
        <f>$AE$4</f>
        <v>Projected</v>
      </c>
      <c r="CK4" s="14" t="str">
        <f>$AF$4</f>
        <v>Projected</v>
      </c>
      <c r="CM4" s="14" t="str">
        <f>$F$4</f>
        <v>Actual</v>
      </c>
      <c r="CN4" s="14" t="str">
        <f>$G$4</f>
        <v>Actual</v>
      </c>
      <c r="CO4" s="14" t="str">
        <f>$H$4</f>
        <v>Actual</v>
      </c>
      <c r="CP4" s="14" t="str">
        <f>$I$4</f>
        <v>Actual</v>
      </c>
      <c r="CQ4" s="14" t="str">
        <f>$J$4</f>
        <v>Actual</v>
      </c>
      <c r="CR4" s="14" t="str">
        <f>$K$4</f>
        <v>Actual</v>
      </c>
      <c r="CS4" s="14" t="str">
        <f>$L$4</f>
        <v>Projected</v>
      </c>
      <c r="CT4" s="14" t="str">
        <f>$M$4</f>
        <v>Projected</v>
      </c>
      <c r="CU4" s="14" t="str">
        <f>$N$4</f>
        <v>Projected</v>
      </c>
      <c r="CV4" s="14" t="str">
        <f>$O$4</f>
        <v>Projected</v>
      </c>
      <c r="CW4" s="14" t="str">
        <f>$P$4</f>
        <v>Projected</v>
      </c>
      <c r="CX4" s="14" t="str">
        <f>$Q$4</f>
        <v>Projected</v>
      </c>
      <c r="CY4" s="14" t="str">
        <f>$R$4</f>
        <v>Projected</v>
      </c>
      <c r="CZ4" s="14" t="str">
        <f t="shared" ref="CZ4" si="2">$R$4</f>
        <v>Projected</v>
      </c>
      <c r="DA4" s="14" t="str">
        <f>$T$4</f>
        <v>Projected</v>
      </c>
      <c r="DB4" s="14" t="str">
        <f>$U$4</f>
        <v>Projected</v>
      </c>
      <c r="DC4" s="14" t="str">
        <f>$V$4</f>
        <v>Projected</v>
      </c>
      <c r="DD4" s="14" t="str">
        <f>$W$4</f>
        <v>Projected</v>
      </c>
      <c r="DE4" s="14" t="str">
        <f>$X$4</f>
        <v>Projected</v>
      </c>
      <c r="DF4" s="14" t="str">
        <f>$Y$4</f>
        <v>Projected</v>
      </c>
      <c r="DG4" s="14" t="str">
        <f>$Z$4</f>
        <v>Projected</v>
      </c>
      <c r="DH4" s="14" t="str">
        <f>$AA$4</f>
        <v>Projected</v>
      </c>
      <c r="DI4" s="14" t="str">
        <f>$AB$4</f>
        <v>Projected</v>
      </c>
      <c r="DJ4" s="14" t="str">
        <f>$AC$4</f>
        <v>Projected</v>
      </c>
      <c r="DK4" s="14" t="str">
        <f>$AD$4</f>
        <v>Projected</v>
      </c>
      <c r="DL4" s="14" t="str">
        <f>$AE$4</f>
        <v>Projected</v>
      </c>
      <c r="DM4" s="14" t="str">
        <f>$AF$4</f>
        <v>Projected</v>
      </c>
    </row>
    <row r="5" spans="1:118" s="13" customFormat="1">
      <c r="A5" s="5" t="s">
        <v>7</v>
      </c>
      <c r="B5" s="13" t="s">
        <v>8</v>
      </c>
      <c r="C5" s="52" t="s">
        <v>72</v>
      </c>
      <c r="D5" s="52" t="s">
        <v>72</v>
      </c>
      <c r="E5" s="15">
        <v>43100</v>
      </c>
      <c r="F5" s="15">
        <v>43131</v>
      </c>
      <c r="G5" s="15">
        <v>43159</v>
      </c>
      <c r="H5" s="15">
        <v>43190</v>
      </c>
      <c r="I5" s="15">
        <v>43220</v>
      </c>
      <c r="J5" s="15">
        <v>43251</v>
      </c>
      <c r="K5" s="15">
        <v>43281</v>
      </c>
      <c r="L5" s="15">
        <v>43312</v>
      </c>
      <c r="M5" s="15">
        <v>43343</v>
      </c>
      <c r="N5" s="15">
        <v>43373</v>
      </c>
      <c r="O5" s="15">
        <v>43404</v>
      </c>
      <c r="P5" s="15">
        <v>43434</v>
      </c>
      <c r="Q5" s="15">
        <v>43465</v>
      </c>
      <c r="R5" s="15">
        <v>43496</v>
      </c>
      <c r="S5" s="15">
        <v>43524</v>
      </c>
      <c r="T5" s="15">
        <v>43555</v>
      </c>
      <c r="U5" s="15">
        <v>43585</v>
      </c>
      <c r="V5" s="15">
        <v>43616</v>
      </c>
      <c r="W5" s="15">
        <v>43646</v>
      </c>
      <c r="X5" s="15">
        <v>43677</v>
      </c>
      <c r="Y5" s="15">
        <v>43708</v>
      </c>
      <c r="Z5" s="15">
        <v>43738</v>
      </c>
      <c r="AA5" s="15">
        <v>43769</v>
      </c>
      <c r="AB5" s="15">
        <v>43799</v>
      </c>
      <c r="AC5" s="15">
        <v>43830</v>
      </c>
      <c r="AD5" s="15">
        <v>43861</v>
      </c>
      <c r="AE5" s="15">
        <v>43890</v>
      </c>
      <c r="AF5" s="15">
        <v>43921</v>
      </c>
      <c r="AH5" s="15">
        <f>$F$5</f>
        <v>43131</v>
      </c>
      <c r="AI5" s="15">
        <f>$G$5</f>
        <v>43159</v>
      </c>
      <c r="AJ5" s="15">
        <f>$H$5</f>
        <v>43190</v>
      </c>
      <c r="AK5" s="15">
        <f>$I$5</f>
        <v>43220</v>
      </c>
      <c r="AL5" s="15">
        <f>$J$5</f>
        <v>43251</v>
      </c>
      <c r="AM5" s="15">
        <f>$K$5</f>
        <v>43281</v>
      </c>
      <c r="AN5" s="102">
        <f>$L$5</f>
        <v>43312</v>
      </c>
      <c r="AO5" s="102">
        <f>$M$5</f>
        <v>43343</v>
      </c>
      <c r="AP5" s="102">
        <f>$N$5</f>
        <v>43373</v>
      </c>
      <c r="AQ5" s="15">
        <f>$O$5</f>
        <v>43404</v>
      </c>
      <c r="AR5" s="15">
        <f>$P$5</f>
        <v>43434</v>
      </c>
      <c r="AS5" s="15">
        <f>$Q$5</f>
        <v>43465</v>
      </c>
      <c r="AT5" s="15">
        <f>R$5</f>
        <v>43496</v>
      </c>
      <c r="AU5" s="15">
        <f>S$5</f>
        <v>43524</v>
      </c>
      <c r="AV5" s="15">
        <f>$T$5</f>
        <v>43555</v>
      </c>
      <c r="AW5" s="15">
        <f>$U$5</f>
        <v>43585</v>
      </c>
      <c r="AX5" s="15">
        <f>$V$5</f>
        <v>43616</v>
      </c>
      <c r="AY5" s="15">
        <f>$W$5</f>
        <v>43646</v>
      </c>
      <c r="AZ5" s="15">
        <f>$X$5</f>
        <v>43677</v>
      </c>
      <c r="BA5" s="15">
        <f>$Y$5</f>
        <v>43708</v>
      </c>
      <c r="BB5" s="15">
        <f>$Z$5</f>
        <v>43738</v>
      </c>
      <c r="BC5" s="15">
        <f>$AA$5</f>
        <v>43769</v>
      </c>
      <c r="BD5" s="15">
        <f>$AB$5</f>
        <v>43799</v>
      </c>
      <c r="BE5" s="15">
        <f>$AC$5</f>
        <v>43830</v>
      </c>
      <c r="BF5" s="15">
        <f>$AD$5</f>
        <v>43861</v>
      </c>
      <c r="BG5" s="15">
        <f>$AE$5</f>
        <v>43890</v>
      </c>
      <c r="BH5" s="15">
        <f>$AF$5</f>
        <v>43921</v>
      </c>
      <c r="BJ5" s="108" t="s">
        <v>1</v>
      </c>
      <c r="BK5" s="15">
        <f>$F$5</f>
        <v>43131</v>
      </c>
      <c r="BL5" s="15">
        <f>$G$5</f>
        <v>43159</v>
      </c>
      <c r="BM5" s="15">
        <f>$H$5</f>
        <v>43190</v>
      </c>
      <c r="BN5" s="15">
        <f>$I$5</f>
        <v>43220</v>
      </c>
      <c r="BO5" s="15">
        <f>$J$5</f>
        <v>43251</v>
      </c>
      <c r="BP5" s="15">
        <f>$K$5</f>
        <v>43281</v>
      </c>
      <c r="BQ5" s="102">
        <f>$L$5</f>
        <v>43312</v>
      </c>
      <c r="BR5" s="15">
        <f>$M$5</f>
        <v>43343</v>
      </c>
      <c r="BS5" s="15">
        <f>$N$5</f>
        <v>43373</v>
      </c>
      <c r="BT5" s="15">
        <f>$O$5</f>
        <v>43404</v>
      </c>
      <c r="BU5" s="15">
        <f>$P$5</f>
        <v>43434</v>
      </c>
      <c r="BV5" s="15">
        <f>$Q$5</f>
        <v>43465</v>
      </c>
      <c r="BW5" s="15">
        <f>R$5</f>
        <v>43496</v>
      </c>
      <c r="BX5" s="15">
        <f>S$5</f>
        <v>43524</v>
      </c>
      <c r="BY5" s="15">
        <f>$T$5</f>
        <v>43555</v>
      </c>
      <c r="BZ5" s="15">
        <f>$U$5</f>
        <v>43585</v>
      </c>
      <c r="CA5" s="15">
        <f>$V$5</f>
        <v>43616</v>
      </c>
      <c r="CB5" s="15">
        <f>$W$5</f>
        <v>43646</v>
      </c>
      <c r="CC5" s="15">
        <f>$X$5</f>
        <v>43677</v>
      </c>
      <c r="CD5" s="15">
        <f>$Y$5</f>
        <v>43708</v>
      </c>
      <c r="CE5" s="15">
        <f>$Z$5</f>
        <v>43738</v>
      </c>
      <c r="CF5" s="15">
        <f>$AA$5</f>
        <v>43769</v>
      </c>
      <c r="CG5" s="15">
        <f>$AB$5</f>
        <v>43799</v>
      </c>
      <c r="CH5" s="15">
        <f>$AC$5</f>
        <v>43830</v>
      </c>
      <c r="CI5" s="15">
        <f>$AD$5</f>
        <v>43861</v>
      </c>
      <c r="CJ5" s="15">
        <f>$AE$5</f>
        <v>43890</v>
      </c>
      <c r="CK5" s="15">
        <f>$AF$5</f>
        <v>43921</v>
      </c>
      <c r="CM5" s="15">
        <f>$F$5</f>
        <v>43131</v>
      </c>
      <c r="CN5" s="15">
        <f>$G$5</f>
        <v>43159</v>
      </c>
      <c r="CO5" s="15">
        <f>$H$5</f>
        <v>43190</v>
      </c>
      <c r="CP5" s="15">
        <f>$I$5</f>
        <v>43220</v>
      </c>
      <c r="CQ5" s="15">
        <f>$J$5</f>
        <v>43251</v>
      </c>
      <c r="CR5" s="15">
        <f>$K$5</f>
        <v>43281</v>
      </c>
      <c r="CS5" s="15">
        <f>$L$5</f>
        <v>43312</v>
      </c>
      <c r="CT5" s="15">
        <f>$M$5</f>
        <v>43343</v>
      </c>
      <c r="CU5" s="15">
        <f>$N$5</f>
        <v>43373</v>
      </c>
      <c r="CV5" s="15">
        <f>$O$5</f>
        <v>43404</v>
      </c>
      <c r="CW5" s="15">
        <f>$P$5</f>
        <v>43434</v>
      </c>
      <c r="CX5" s="15">
        <f>$Q$5</f>
        <v>43465</v>
      </c>
      <c r="CY5" s="15">
        <f>R$5</f>
        <v>43496</v>
      </c>
      <c r="CZ5" s="15">
        <f>S$5</f>
        <v>43524</v>
      </c>
      <c r="DA5" s="15">
        <f>$T$5</f>
        <v>43555</v>
      </c>
      <c r="DB5" s="15">
        <f>$U$5</f>
        <v>43585</v>
      </c>
      <c r="DC5" s="15">
        <f>$V$5</f>
        <v>43616</v>
      </c>
      <c r="DD5" s="15">
        <f>$W$5</f>
        <v>43646</v>
      </c>
      <c r="DE5" s="15">
        <f>$X$5</f>
        <v>43677</v>
      </c>
      <c r="DF5" s="15">
        <f>$Y$5</f>
        <v>43708</v>
      </c>
      <c r="DG5" s="15">
        <f>$Z$5</f>
        <v>43738</v>
      </c>
      <c r="DH5" s="15">
        <f>$AA$5</f>
        <v>43769</v>
      </c>
      <c r="DI5" s="15">
        <f>$AB$5</f>
        <v>43799</v>
      </c>
      <c r="DJ5" s="15">
        <f>$AC$5</f>
        <v>43830</v>
      </c>
      <c r="DK5" s="15">
        <f>$AD$5</f>
        <v>43861</v>
      </c>
      <c r="DL5" s="15">
        <f>$AE$5</f>
        <v>43890</v>
      </c>
      <c r="DM5" s="15">
        <f>$AF$5</f>
        <v>43921</v>
      </c>
      <c r="DN5" s="15"/>
    </row>
    <row r="6" spans="1:118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>
      <c r="A7" s="86">
        <v>39000</v>
      </c>
      <c r="B7" s="87" t="s">
        <v>10</v>
      </c>
      <c r="C7" s="50">
        <f>SUM(E7:Q7)/13</f>
        <v>1466644.813847549</v>
      </c>
      <c r="D7" s="50">
        <f>SUM(T7:AF7)/13</f>
        <v>1779523.200019439</v>
      </c>
      <c r="E7" s="18">
        <f>'[20]Asset End Balances'!$Q$5</f>
        <v>1411389.93</v>
      </c>
      <c r="F7" s="19">
        <f t="shared" ref="F7:F9" si="3">E7+AH7+BK7+CM7</f>
        <v>1411389.93</v>
      </c>
      <c r="G7" s="19">
        <f t="shared" ref="G7:G9" si="4">F7+AI7+BL7+CN7</f>
        <v>1411389.93</v>
      </c>
      <c r="H7" s="19">
        <f t="shared" ref="H7:H9" si="5">G7+AJ7+BM7+CO7</f>
        <v>1411389.93</v>
      </c>
      <c r="I7" s="19">
        <f t="shared" ref="I7:I9" si="6">H7+AK7+BN7+CP7</f>
        <v>1411389.93</v>
      </c>
      <c r="J7" s="19">
        <f t="shared" ref="J7:J9" si="7">I7+AL7+BO7+CQ7</f>
        <v>1411389.93</v>
      </c>
      <c r="K7" s="19">
        <f t="shared" ref="K7:K9" si="8">J7+AM7+BP7+CR7</f>
        <v>1442836.1099999999</v>
      </c>
      <c r="L7" s="19">
        <f t="shared" ref="L7:L9" si="9">K7+AN7+BQ7+CS7</f>
        <v>1465957.694974653</v>
      </c>
      <c r="M7" s="19">
        <f t="shared" ref="M7:M9" si="10">L7+AO7+BR7+CT7</f>
        <v>1487169.6618874266</v>
      </c>
      <c r="N7" s="19">
        <f t="shared" ref="N7:N9" si="11">M7+AP7+BS7+CU7</f>
        <v>1510592.9285308383</v>
      </c>
      <c r="O7" s="19">
        <f t="shared" ref="O7:O9" si="12">N7+AQ7+BT7+CV7</f>
        <v>1537836.5497306609</v>
      </c>
      <c r="P7" s="19">
        <f t="shared" ref="P7:P9" si="13">O7+AR7+BU7+CW7</f>
        <v>1567367.8273636745</v>
      </c>
      <c r="Q7" s="19">
        <f t="shared" ref="Q7:Q9" si="14">P7+AS7+BV7+CX7</f>
        <v>1586282.2275308841</v>
      </c>
      <c r="R7" s="19">
        <f t="shared" ref="R7:R9" si="15">Q7+AT7+BW7+CY7</f>
        <v>1612535.8130116139</v>
      </c>
      <c r="S7" s="19">
        <f t="shared" ref="S7:S9" si="16">R7+AU7+BX7+CZ7</f>
        <v>1636039.2511547997</v>
      </c>
      <c r="T7" s="19">
        <f t="shared" ref="T7:T9" si="17">S7+AV7+BY7+DA7</f>
        <v>1657965.1416313879</v>
      </c>
      <c r="U7" s="19">
        <f t="shared" ref="U7:U9" si="18">T7+AW7+BZ7+DB7</f>
        <v>1688319.1579741775</v>
      </c>
      <c r="V7" s="19">
        <f t="shared" ref="V7:V9" si="19">U7+AX7+CA7+DC7</f>
        <v>1715058.9283785052</v>
      </c>
      <c r="W7" s="19">
        <f t="shared" ref="W7:W9" si="20">V7+AY7+CB7+DD7</f>
        <v>1730833.9236824571</v>
      </c>
      <c r="X7" s="19">
        <f t="shared" ref="X7:X9" si="21">W7+AZ7+CC7+DE7</f>
        <v>1742280.8068103201</v>
      </c>
      <c r="Y7" s="19">
        <f t="shared" ref="Y7:Y9" si="22">X7+BA7+CD7+DF7</f>
        <v>1751414.7185909662</v>
      </c>
      <c r="Z7" s="19">
        <f t="shared" ref="Z7:Z9" si="23">Y7+BB7+CE7+DG7</f>
        <v>1759065.6691352716</v>
      </c>
      <c r="AA7" s="19">
        <f t="shared" ref="AA7:AA9" si="24">Z7+BC7+CF7+DH7</f>
        <v>1786309.2903350941</v>
      </c>
      <c r="AB7" s="19">
        <f t="shared" ref="AB7:AB9" si="25">AA7+BD7+CG7+DI7</f>
        <v>1815840.5679681078</v>
      </c>
      <c r="AC7" s="19">
        <f t="shared" ref="AC7:AC9" si="26">AB7+BE7+CH7+DJ7</f>
        <v>1834754.9681353173</v>
      </c>
      <c r="AD7" s="19">
        <f t="shared" ref="AD7:AD9" si="27">AC7+BF7+CI7+DK7</f>
        <v>1861008.5536160471</v>
      </c>
      <c r="AE7" s="19">
        <f t="shared" ref="AE7:AE9" si="28">AD7+BG7+CJ7+DL7</f>
        <v>1884511.9917592329</v>
      </c>
      <c r="AF7" s="19">
        <f t="shared" ref="AF7:AF9" si="29">AE7+BH7+CK7+DM7</f>
        <v>1906437.8822358211</v>
      </c>
      <c r="AH7" s="18">
        <f>[20]Additions!R5</f>
        <v>0</v>
      </c>
      <c r="AI7" s="18">
        <f>[20]Additions!S5</f>
        <v>0</v>
      </c>
      <c r="AJ7" s="18">
        <f>[20]Additions!T5</f>
        <v>0</v>
      </c>
      <c r="AK7" s="18">
        <f>[20]Additions!U5</f>
        <v>0</v>
      </c>
      <c r="AL7" s="18">
        <f>[20]Additions!V5</f>
        <v>0</v>
      </c>
      <c r="AM7" s="18">
        <f>[20]Additions!W5</f>
        <v>31446.18</v>
      </c>
      <c r="AN7" s="118">
        <f>SUM($AH7:$AM7)/SUM($AH$46:$AM$46)*$AN$46</f>
        <v>23121.584974653095</v>
      </c>
      <c r="AO7" s="118">
        <f>SUM($AH7:$AM7)/SUM($AH$46:$AM$46)*$AO$46</f>
        <v>21211.966912773645</v>
      </c>
      <c r="AP7" s="118">
        <f>SUM($AH7:$AM7)/SUM($AH$46:$AM$46)*$AP$46</f>
        <v>23423.266643411655</v>
      </c>
      <c r="AQ7" s="57">
        <f>SUM($AH7:$AM7)/SUM($AH$46:$AM$46)*'Capital Spending'!D$6*$AO$1</f>
        <v>27243.621199822424</v>
      </c>
      <c r="AR7" s="57">
        <f>SUM($AH7:$AM7)/SUM($AH$46:$AM$46)*'Capital Spending'!E$6*$AO$1</f>
        <v>29531.277633013589</v>
      </c>
      <c r="AS7" s="57">
        <f>SUM($AH7:$AM7)/SUM($AH$46:$AM$46)*'Capital Spending'!F$6*$AO$1</f>
        <v>18914.400167209667</v>
      </c>
      <c r="AT7" s="57">
        <f>SUM($AH7:$AM7)/SUM($AH$46:$AM$46)*'Capital Spending'!G$6*$AO$1</f>
        <v>26253.585480729806</v>
      </c>
      <c r="AU7" s="57">
        <f>SUM($AH7:$AM7)/SUM($AH$46:$AM$46)*'Capital Spending'!H$6*$AO$1</f>
        <v>23503.438143185846</v>
      </c>
      <c r="AV7" s="57">
        <f>SUM($AH7:$AM7)/SUM($AH$46:$AM$46)*'Capital Spending'!I$6*$AO$1</f>
        <v>21925.890476588225</v>
      </c>
      <c r="AW7" s="57">
        <f>SUM($AH7:$AM7)/SUM($AH$46:$AM$46)*'Capital Spending'!J$6*$AO$1</f>
        <v>30354.016342789531</v>
      </c>
      <c r="AX7" s="57">
        <f>SUM($AH7:$AM7)/SUM($AH$46:$AM$46)*'Capital Spending'!K$6*$AO$1</f>
        <v>26739.770404327584</v>
      </c>
      <c r="AY7" s="57">
        <f>SUM($AH7:$AM7)/SUM($AH$46:$AM$46)*'Capital Spending'!L$6*$AO$1</f>
        <v>15774.995303951831</v>
      </c>
      <c r="AZ7" s="57">
        <f>SUM($AH7:$AM7)/SUM($AH$46:$AM$46)*'Capital Spending'!M$6*$AO$1</f>
        <v>11446.883127863068</v>
      </c>
      <c r="BA7" s="57">
        <f>SUM($AH7:$AM7)/SUM($AH$46:$AM$46)*'Capital Spending'!N$6*$AO$1</f>
        <v>9133.9117806460308</v>
      </c>
      <c r="BB7" s="57">
        <f>SUM($AH7:$AM7)/SUM($AH$46:$AM$46)*'Capital Spending'!O$6*$AO$1</f>
        <v>7650.9505443053758</v>
      </c>
      <c r="BC7" s="57">
        <f>SUM($AH7:$AM7)/SUM($AH$46:$AM$46)*'Capital Spending'!P$6*$AO$1</f>
        <v>27243.621199822424</v>
      </c>
      <c r="BD7" s="57">
        <f>SUM($AH7:$AM7)/SUM($AH$46:$AM$46)*'Capital Spending'!Q$6*$AO$1</f>
        <v>29531.277633013589</v>
      </c>
      <c r="BE7" s="57">
        <f>SUM($AH7:$AM7)/SUM($AH$46:$AM$46)*'Capital Spending'!R$6*$AO$1</f>
        <v>18914.400167209667</v>
      </c>
      <c r="BF7" s="57">
        <f>SUM($AH7:$AM7)/SUM($AH$46:$AM$46)*'Capital Spending'!S$6*$AO$1</f>
        <v>26253.585480729806</v>
      </c>
      <c r="BG7" s="57">
        <f>SUM($AH7:$AM7)/SUM($AH$46:$AM$46)*'Capital Spending'!T$6*$AO$1</f>
        <v>23503.438143185846</v>
      </c>
      <c r="BH7" s="57">
        <f>SUM($AH7:$AM7)/SUM($AH$46:$AM$46)*'Capital Spending'!U$6*$AO$1</f>
        <v>21925.890476588225</v>
      </c>
      <c r="BI7" s="19"/>
      <c r="BJ7" s="106">
        <v>0</v>
      </c>
      <c r="BK7" s="18">
        <f>[20]Retires!R5</f>
        <v>0</v>
      </c>
      <c r="BL7" s="18">
        <f>[20]Retires!S5</f>
        <v>0</v>
      </c>
      <c r="BM7" s="18">
        <f>[20]Retires!T5</f>
        <v>0</v>
      </c>
      <c r="BN7" s="18">
        <f>[20]Retires!U5</f>
        <v>0</v>
      </c>
      <c r="BO7" s="18">
        <f>[20]Retires!V5</f>
        <v>0</v>
      </c>
      <c r="BP7" s="18">
        <f>[20]Retires!W5</f>
        <v>0</v>
      </c>
      <c r="BQ7" s="18">
        <f>AN7*BJ7</f>
        <v>0</v>
      </c>
      <c r="BR7" s="19">
        <f t="shared" ref="BR7:BR9" si="30">$BJ7*AO7</f>
        <v>0</v>
      </c>
      <c r="BS7" s="19">
        <f t="shared" ref="BS7:BS9" si="31">$BJ7*AP7</f>
        <v>0</v>
      </c>
      <c r="BT7" s="19">
        <f t="shared" ref="BT7:BT9" si="32">$BJ7*AQ7</f>
        <v>0</v>
      </c>
      <c r="BU7" s="19">
        <f t="shared" ref="BU7:BU9" si="33">$BJ7*AR7</f>
        <v>0</v>
      </c>
      <c r="BV7" s="19">
        <f t="shared" ref="BV7:BV9" si="34">$BJ7*AS7</f>
        <v>0</v>
      </c>
      <c r="BW7" s="19">
        <f t="shared" ref="BW7:BW9" si="35">$BJ7*AT7</f>
        <v>0</v>
      </c>
      <c r="BX7" s="19">
        <f t="shared" ref="BX7:BX9" si="36">$BJ7*AU7</f>
        <v>0</v>
      </c>
      <c r="BY7" s="19">
        <f t="shared" ref="BY7:BY9" si="37">$BJ7*AV7</f>
        <v>0</v>
      </c>
      <c r="BZ7" s="19">
        <f t="shared" ref="BZ7:BZ9" si="38">$BJ7*AW7</f>
        <v>0</v>
      </c>
      <c r="CA7" s="19">
        <f t="shared" ref="CA7:CA9" si="39">$BJ7*AX7</f>
        <v>0</v>
      </c>
      <c r="CB7" s="19">
        <f t="shared" ref="CB7:CB9" si="40">$BJ7*AY7</f>
        <v>0</v>
      </c>
      <c r="CC7" s="19">
        <f t="shared" ref="CC7:CC9" si="41">$BJ7*AZ7</f>
        <v>0</v>
      </c>
      <c r="CD7" s="19">
        <f t="shared" ref="CD7:CD9" si="42">$BJ7*BA7</f>
        <v>0</v>
      </c>
      <c r="CE7" s="19">
        <f t="shared" ref="CE7:CE9" si="43">$BJ7*BB7</f>
        <v>0</v>
      </c>
      <c r="CF7" s="19">
        <f t="shared" ref="CF7:CF9" si="44">$BJ7*BC7</f>
        <v>0</v>
      </c>
      <c r="CG7" s="19">
        <f t="shared" ref="CG7:CG9" si="45">$BJ7*BD7</f>
        <v>0</v>
      </c>
      <c r="CH7" s="19">
        <f t="shared" ref="CH7:CH9" si="46">$BJ7*BE7</f>
        <v>0</v>
      </c>
      <c r="CI7" s="19">
        <f t="shared" ref="CI7:CI9" si="47">$BJ7*BF7</f>
        <v>0</v>
      </c>
      <c r="CJ7" s="19">
        <f t="shared" ref="CJ7:CJ9" si="48">$BJ7*BG7</f>
        <v>0</v>
      </c>
      <c r="CK7" s="19">
        <f t="shared" ref="CK7:CK9" si="49">$BJ7*BH7</f>
        <v>0</v>
      </c>
      <c r="CL7" s="19"/>
      <c r="CM7" s="18">
        <f>[20]Transfers!R5</f>
        <v>0</v>
      </c>
      <c r="CN7" s="18">
        <f>[20]Transfers!S5</f>
        <v>0</v>
      </c>
      <c r="CO7" s="18">
        <f>[20]Transfers!T5</f>
        <v>0</v>
      </c>
      <c r="CP7" s="18">
        <f>[20]Transfers!U5</f>
        <v>0</v>
      </c>
      <c r="CQ7" s="18">
        <f>[20]Transfers!V5</f>
        <v>0</v>
      </c>
      <c r="CR7" s="18">
        <f>[20]Transfers!W5</f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/>
    </row>
    <row r="8" spans="1:118">
      <c r="A8" s="86">
        <v>39005</v>
      </c>
      <c r="B8" s="87" t="s">
        <v>127</v>
      </c>
      <c r="C8" s="50">
        <f>SUM(E8:Q8)/13</f>
        <v>9187158.2392307688</v>
      </c>
      <c r="D8" s="50">
        <f t="shared" ref="D8:D9" si="50">SUM(T8:AF8)/13</f>
        <v>9187141.9699999988</v>
      </c>
      <c r="E8" s="18">
        <f>'[20]Asset End Balances'!$Q$6</f>
        <v>9187184.2699999996</v>
      </c>
      <c r="F8" s="19">
        <f t="shared" si="3"/>
        <v>9187184.2699999996</v>
      </c>
      <c r="G8" s="19">
        <f t="shared" si="4"/>
        <v>9187184.2699999996</v>
      </c>
      <c r="H8" s="19">
        <f t="shared" si="5"/>
        <v>9187184.2699999996</v>
      </c>
      <c r="I8" s="19">
        <f t="shared" si="6"/>
        <v>9187184.2699999996</v>
      </c>
      <c r="J8" s="19">
        <f t="shared" si="7"/>
        <v>9187141.9699999988</v>
      </c>
      <c r="K8" s="19">
        <f t="shared" si="8"/>
        <v>9187141.9699999988</v>
      </c>
      <c r="L8" s="19">
        <f t="shared" si="9"/>
        <v>9187141.9699999988</v>
      </c>
      <c r="M8" s="19">
        <f t="shared" si="10"/>
        <v>9187141.9699999988</v>
      </c>
      <c r="N8" s="19">
        <f t="shared" si="11"/>
        <v>9187141.9699999988</v>
      </c>
      <c r="O8" s="19">
        <f t="shared" si="12"/>
        <v>9187141.9699999988</v>
      </c>
      <c r="P8" s="19">
        <f t="shared" si="13"/>
        <v>9187141.9699999988</v>
      </c>
      <c r="Q8" s="19">
        <f t="shared" si="14"/>
        <v>9187141.9699999988</v>
      </c>
      <c r="R8" s="19">
        <f t="shared" si="15"/>
        <v>9187141.9699999988</v>
      </c>
      <c r="S8" s="19">
        <f t="shared" si="16"/>
        <v>9187141.9699999988</v>
      </c>
      <c r="T8" s="19">
        <f t="shared" si="17"/>
        <v>9187141.9699999988</v>
      </c>
      <c r="U8" s="19">
        <f t="shared" si="18"/>
        <v>9187141.9699999988</v>
      </c>
      <c r="V8" s="19">
        <f t="shared" si="19"/>
        <v>9187141.9699999988</v>
      </c>
      <c r="W8" s="19">
        <f t="shared" si="20"/>
        <v>9187141.9699999988</v>
      </c>
      <c r="X8" s="19">
        <f t="shared" si="21"/>
        <v>9187141.9699999988</v>
      </c>
      <c r="Y8" s="19">
        <f t="shared" si="22"/>
        <v>9187141.9699999988</v>
      </c>
      <c r="Z8" s="19">
        <f t="shared" si="23"/>
        <v>9187141.9699999988</v>
      </c>
      <c r="AA8" s="19">
        <f t="shared" si="24"/>
        <v>9187141.9699999988</v>
      </c>
      <c r="AB8" s="19">
        <f t="shared" si="25"/>
        <v>9187141.9699999988</v>
      </c>
      <c r="AC8" s="19">
        <f t="shared" si="26"/>
        <v>9187141.9699999988</v>
      </c>
      <c r="AD8" s="19">
        <f t="shared" si="27"/>
        <v>9187141.9699999988</v>
      </c>
      <c r="AE8" s="19">
        <f t="shared" si="28"/>
        <v>9187141.9699999988</v>
      </c>
      <c r="AF8" s="19">
        <f t="shared" si="29"/>
        <v>9187141.9699999988</v>
      </c>
      <c r="AH8" s="18">
        <f>[20]Additions!R6</f>
        <v>0</v>
      </c>
      <c r="AI8" s="18">
        <f>[20]Additions!S6</f>
        <v>0</v>
      </c>
      <c r="AJ8" s="18">
        <f>[20]Additions!T6</f>
        <v>0</v>
      </c>
      <c r="AK8" s="18">
        <f>[20]Additions!U6</f>
        <v>0</v>
      </c>
      <c r="AL8" s="18">
        <f>[20]Additions!V6</f>
        <v>0</v>
      </c>
      <c r="AM8" s="18">
        <f>[20]Additions!W6</f>
        <v>0</v>
      </c>
      <c r="AN8" s="118">
        <f>SUM($AH8:$AM8)/SUM($AH$46:$AM$46)*$AN$46</f>
        <v>0</v>
      </c>
      <c r="AO8" s="118">
        <f t="shared" ref="AO8:AO44" si="51">SUM($AH8:$AM8)/SUM($AH$46:$AM$46)*$AO$46</f>
        <v>0</v>
      </c>
      <c r="AP8" s="118">
        <f t="shared" ref="AP8:AP44" si="52">SUM($AH8:$AM8)/SUM($AH$46:$AM$46)*$AP$46</f>
        <v>0</v>
      </c>
      <c r="AQ8" s="57">
        <f>SUM($AH8:$AM8)/SUM($AH$46:$AM$46)*'Capital Spending'!D$6*$AO$1</f>
        <v>0</v>
      </c>
      <c r="AR8" s="57">
        <f>SUM($AH8:$AM8)/SUM($AH$46:$AM$46)*'Capital Spending'!E$6*$AO$1</f>
        <v>0</v>
      </c>
      <c r="AS8" s="57">
        <f>SUM($AH8:$AM8)/SUM($AH$46:$AM$46)*'Capital Spending'!F$6*$AO$1</f>
        <v>0</v>
      </c>
      <c r="AT8" s="57">
        <f>SUM($AH8:$AM8)/SUM($AH$46:$AM$46)*'Capital Spending'!G$6*$AO$1</f>
        <v>0</v>
      </c>
      <c r="AU8" s="57">
        <f>SUM($AH8:$AM8)/SUM($AH$46:$AM$46)*'Capital Spending'!H$6*$AO$1</f>
        <v>0</v>
      </c>
      <c r="AV8" s="57">
        <f>SUM($AH8:$AM8)/SUM($AH$46:$AM$46)*'Capital Spending'!I$6*$AO$1</f>
        <v>0</v>
      </c>
      <c r="AW8" s="57">
        <f>SUM($AH8:$AM8)/SUM($AH$46:$AM$46)*'Capital Spending'!J$6*$AO$1</f>
        <v>0</v>
      </c>
      <c r="AX8" s="57">
        <f>SUM($AH8:$AM8)/SUM($AH$46:$AM$46)*'Capital Spending'!K$6*$AO$1</f>
        <v>0</v>
      </c>
      <c r="AY8" s="57">
        <f>SUM($AH8:$AM8)/SUM($AH$46:$AM$46)*'Capital Spending'!L$6*$AO$1</f>
        <v>0</v>
      </c>
      <c r="AZ8" s="57">
        <f>SUM($AH8:$AM8)/SUM($AH$46:$AM$46)*'Capital Spending'!M$6*$AO$1</f>
        <v>0</v>
      </c>
      <c r="BA8" s="57">
        <f>SUM($AH8:$AM8)/SUM($AH$46:$AM$46)*'Capital Spending'!N$6*$AO$1</f>
        <v>0</v>
      </c>
      <c r="BB8" s="57">
        <f>SUM($AH8:$AM8)/SUM($AH$46:$AM$46)*'Capital Spending'!O$6*$AO$1</f>
        <v>0</v>
      </c>
      <c r="BC8" s="57">
        <f>SUM($AH8:$AM8)/SUM($AH$46:$AM$46)*'Capital Spending'!P$6*$AO$1</f>
        <v>0</v>
      </c>
      <c r="BD8" s="57">
        <f>SUM($AH8:$AM8)/SUM($AH$46:$AM$46)*'Capital Spending'!Q$6*$AO$1</f>
        <v>0</v>
      </c>
      <c r="BE8" s="57">
        <f>SUM($AH8:$AM8)/SUM($AH$46:$AM$46)*'Capital Spending'!R$6*$AO$1</f>
        <v>0</v>
      </c>
      <c r="BF8" s="57">
        <f>SUM($AH8:$AM8)/SUM($AH$46:$AM$46)*'Capital Spending'!S$6*$AO$1</f>
        <v>0</v>
      </c>
      <c r="BG8" s="57">
        <f>SUM($AH8:$AM8)/SUM($AH$46:$AM$46)*'Capital Spending'!T$6*$AO$1</f>
        <v>0</v>
      </c>
      <c r="BH8" s="57">
        <f>SUM($AH8:$AM8)/SUM($AH$46:$AM$46)*'Capital Spending'!U$6*$AO$1</f>
        <v>0</v>
      </c>
      <c r="BI8" s="19"/>
      <c r="BJ8" s="106">
        <v>0</v>
      </c>
      <c r="BK8" s="18">
        <f>[20]Retires!R6</f>
        <v>0</v>
      </c>
      <c r="BL8" s="18">
        <f>[20]Retires!S6</f>
        <v>0</v>
      </c>
      <c r="BM8" s="18">
        <f>[20]Retires!T6</f>
        <v>0</v>
      </c>
      <c r="BN8" s="18">
        <f>[20]Retires!U6</f>
        <v>0</v>
      </c>
      <c r="BO8" s="18">
        <f>[20]Retires!V6</f>
        <v>0</v>
      </c>
      <c r="BP8" s="18">
        <f>[20]Retires!W6</f>
        <v>0</v>
      </c>
      <c r="BQ8" s="18">
        <f t="shared" ref="BQ8:BQ9" si="53">AN8*BJ8</f>
        <v>0</v>
      </c>
      <c r="BR8" s="19">
        <f t="shared" si="30"/>
        <v>0</v>
      </c>
      <c r="BS8" s="19">
        <f t="shared" si="31"/>
        <v>0</v>
      </c>
      <c r="BT8" s="19">
        <f t="shared" si="32"/>
        <v>0</v>
      </c>
      <c r="BU8" s="19">
        <f t="shared" si="33"/>
        <v>0</v>
      </c>
      <c r="BV8" s="19">
        <f t="shared" si="34"/>
        <v>0</v>
      </c>
      <c r="BW8" s="19">
        <f t="shared" si="35"/>
        <v>0</v>
      </c>
      <c r="BX8" s="19">
        <f t="shared" si="36"/>
        <v>0</v>
      </c>
      <c r="BY8" s="19">
        <f t="shared" si="37"/>
        <v>0</v>
      </c>
      <c r="BZ8" s="19">
        <f t="shared" si="38"/>
        <v>0</v>
      </c>
      <c r="CA8" s="19">
        <f t="shared" si="39"/>
        <v>0</v>
      </c>
      <c r="CB8" s="19">
        <f t="shared" si="40"/>
        <v>0</v>
      </c>
      <c r="CC8" s="19">
        <f t="shared" si="41"/>
        <v>0</v>
      </c>
      <c r="CD8" s="19">
        <f t="shared" si="42"/>
        <v>0</v>
      </c>
      <c r="CE8" s="19">
        <f t="shared" si="43"/>
        <v>0</v>
      </c>
      <c r="CF8" s="19">
        <f t="shared" si="44"/>
        <v>0</v>
      </c>
      <c r="CG8" s="19">
        <f t="shared" si="45"/>
        <v>0</v>
      </c>
      <c r="CH8" s="19">
        <f t="shared" si="46"/>
        <v>0</v>
      </c>
      <c r="CI8" s="19">
        <f t="shared" si="47"/>
        <v>0</v>
      </c>
      <c r="CJ8" s="19">
        <f t="shared" si="48"/>
        <v>0</v>
      </c>
      <c r="CK8" s="19">
        <f t="shared" si="49"/>
        <v>0</v>
      </c>
      <c r="CL8" s="19"/>
      <c r="CM8" s="18">
        <f>[20]Transfers!R6</f>
        <v>0</v>
      </c>
      <c r="CN8" s="18">
        <f>[20]Transfers!S6</f>
        <v>0</v>
      </c>
      <c r="CO8" s="18">
        <f>[20]Transfers!T6</f>
        <v>0</v>
      </c>
      <c r="CP8" s="18">
        <f>[20]Transfers!U6</f>
        <v>0</v>
      </c>
      <c r="CQ8" s="18">
        <f>[20]Transfers!V6</f>
        <v>-42.3</v>
      </c>
      <c r="CR8" s="18">
        <f>[20]Transfers!W6</f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/>
    </row>
    <row r="9" spans="1:118">
      <c r="A9" s="86">
        <v>39009</v>
      </c>
      <c r="B9" s="87" t="s">
        <v>11</v>
      </c>
      <c r="C9" s="50">
        <f t="shared" ref="C9" si="54">SUM(E9:Q9)/13</f>
        <v>9316001.1800000034</v>
      </c>
      <c r="D9" s="50">
        <f t="shared" si="50"/>
        <v>9316001.1800000034</v>
      </c>
      <c r="E9" s="18">
        <f>'[20]Asset End Balances'!$Q$7</f>
        <v>9316001.1799999997</v>
      </c>
      <c r="F9" s="19">
        <f t="shared" si="3"/>
        <v>9316001.1799999997</v>
      </c>
      <c r="G9" s="19">
        <f t="shared" si="4"/>
        <v>9316001.1799999997</v>
      </c>
      <c r="H9" s="19">
        <f t="shared" si="5"/>
        <v>9316001.1799999997</v>
      </c>
      <c r="I9" s="19">
        <f t="shared" si="6"/>
        <v>9316001.1799999997</v>
      </c>
      <c r="J9" s="19">
        <f t="shared" si="7"/>
        <v>9316001.1799999997</v>
      </c>
      <c r="K9" s="19">
        <f t="shared" si="8"/>
        <v>9316001.1799999997</v>
      </c>
      <c r="L9" s="19">
        <f t="shared" si="9"/>
        <v>9316001.1799999997</v>
      </c>
      <c r="M9" s="19">
        <f t="shared" si="10"/>
        <v>9316001.1799999997</v>
      </c>
      <c r="N9" s="19">
        <f t="shared" si="11"/>
        <v>9316001.1799999997</v>
      </c>
      <c r="O9" s="19">
        <f t="shared" si="12"/>
        <v>9316001.1799999997</v>
      </c>
      <c r="P9" s="19">
        <f t="shared" si="13"/>
        <v>9316001.1799999997</v>
      </c>
      <c r="Q9" s="19">
        <f t="shared" si="14"/>
        <v>9316001.1799999997</v>
      </c>
      <c r="R9" s="19">
        <f t="shared" si="15"/>
        <v>9316001.1799999997</v>
      </c>
      <c r="S9" s="19">
        <f t="shared" si="16"/>
        <v>9316001.1799999997</v>
      </c>
      <c r="T9" s="19">
        <f t="shared" si="17"/>
        <v>9316001.1799999997</v>
      </c>
      <c r="U9" s="19">
        <f t="shared" si="18"/>
        <v>9316001.1799999997</v>
      </c>
      <c r="V9" s="19">
        <f t="shared" si="19"/>
        <v>9316001.1799999997</v>
      </c>
      <c r="W9" s="19">
        <f t="shared" si="20"/>
        <v>9316001.1799999997</v>
      </c>
      <c r="X9" s="19">
        <f t="shared" si="21"/>
        <v>9316001.1799999997</v>
      </c>
      <c r="Y9" s="19">
        <f t="shared" si="22"/>
        <v>9316001.1799999997</v>
      </c>
      <c r="Z9" s="19">
        <f t="shared" si="23"/>
        <v>9316001.1799999997</v>
      </c>
      <c r="AA9" s="19">
        <f t="shared" si="24"/>
        <v>9316001.1799999997</v>
      </c>
      <c r="AB9" s="19">
        <f t="shared" si="25"/>
        <v>9316001.1799999997</v>
      </c>
      <c r="AC9" s="19">
        <f t="shared" si="26"/>
        <v>9316001.1799999997</v>
      </c>
      <c r="AD9" s="19">
        <f t="shared" si="27"/>
        <v>9316001.1799999997</v>
      </c>
      <c r="AE9" s="19">
        <f t="shared" si="28"/>
        <v>9316001.1799999997</v>
      </c>
      <c r="AF9" s="19">
        <f t="shared" si="29"/>
        <v>9316001.1799999997</v>
      </c>
      <c r="AH9" s="18">
        <f>[20]Additions!R7</f>
        <v>0</v>
      </c>
      <c r="AI9" s="18">
        <f>[20]Additions!S7</f>
        <v>0</v>
      </c>
      <c r="AJ9" s="18">
        <f>[20]Additions!T7</f>
        <v>0</v>
      </c>
      <c r="AK9" s="18">
        <f>[20]Additions!U7</f>
        <v>0</v>
      </c>
      <c r="AL9" s="18">
        <f>[20]Additions!V7</f>
        <v>0</v>
      </c>
      <c r="AM9" s="18">
        <f>[20]Additions!W7</f>
        <v>0</v>
      </c>
      <c r="AN9" s="118">
        <f>SUM($AH9:$AM9)/SUM($AH$46:$AM$46)*$AN$46</f>
        <v>0</v>
      </c>
      <c r="AO9" s="118">
        <f t="shared" si="51"/>
        <v>0</v>
      </c>
      <c r="AP9" s="118">
        <f t="shared" si="52"/>
        <v>0</v>
      </c>
      <c r="AQ9" s="57">
        <f>SUM($AH9:$AM9)/SUM($AH$46:$AM$46)*'Capital Spending'!D$6*$AO$1</f>
        <v>0</v>
      </c>
      <c r="AR9" s="57">
        <f>SUM($AH9:$AM9)/SUM($AH$46:$AM$46)*'Capital Spending'!E$6*$AO$1</f>
        <v>0</v>
      </c>
      <c r="AS9" s="57">
        <f>SUM($AH9:$AM9)/SUM($AH$46:$AM$46)*'Capital Spending'!F$6*$AO$1</f>
        <v>0</v>
      </c>
      <c r="AT9" s="57">
        <f>SUM($AH9:$AM9)/SUM($AH$46:$AM$46)*'Capital Spending'!G$6*$AO$1</f>
        <v>0</v>
      </c>
      <c r="AU9" s="57">
        <f>SUM($AH9:$AM9)/SUM($AH$46:$AM$46)*'Capital Spending'!H$6*$AO$1</f>
        <v>0</v>
      </c>
      <c r="AV9" s="57">
        <f>SUM($AH9:$AM9)/SUM($AH$46:$AM$46)*'Capital Spending'!I$6*$AO$1</f>
        <v>0</v>
      </c>
      <c r="AW9" s="57">
        <f>SUM($AH9:$AM9)/SUM($AH$46:$AM$46)*'Capital Spending'!J$6*$AO$1</f>
        <v>0</v>
      </c>
      <c r="AX9" s="57">
        <f>SUM($AH9:$AM9)/SUM($AH$46:$AM$46)*'Capital Spending'!K$6*$AO$1</f>
        <v>0</v>
      </c>
      <c r="AY9" s="57">
        <f>SUM($AH9:$AM9)/SUM($AH$46:$AM$46)*'Capital Spending'!L$6*$AO$1</f>
        <v>0</v>
      </c>
      <c r="AZ9" s="57">
        <f>SUM($AH9:$AM9)/SUM($AH$46:$AM$46)*'Capital Spending'!M$6*$AO$1</f>
        <v>0</v>
      </c>
      <c r="BA9" s="57">
        <f>SUM($AH9:$AM9)/SUM($AH$46:$AM$46)*'Capital Spending'!N$6*$AO$1</f>
        <v>0</v>
      </c>
      <c r="BB9" s="57">
        <f>SUM($AH9:$AM9)/SUM($AH$46:$AM$46)*'Capital Spending'!O$6*$AO$1</f>
        <v>0</v>
      </c>
      <c r="BC9" s="57">
        <f>SUM($AH9:$AM9)/SUM($AH$46:$AM$46)*'Capital Spending'!P$6*$AO$1</f>
        <v>0</v>
      </c>
      <c r="BD9" s="57">
        <f>SUM($AH9:$AM9)/SUM($AH$46:$AM$46)*'Capital Spending'!Q$6*$AO$1</f>
        <v>0</v>
      </c>
      <c r="BE9" s="57">
        <f>SUM($AH9:$AM9)/SUM($AH$46:$AM$46)*'Capital Spending'!R$6*$AO$1</f>
        <v>0</v>
      </c>
      <c r="BF9" s="57">
        <f>SUM($AH9:$AM9)/SUM($AH$46:$AM$46)*'Capital Spending'!S$6*$AO$1</f>
        <v>0</v>
      </c>
      <c r="BG9" s="57">
        <f>SUM($AH9:$AM9)/SUM($AH$46:$AM$46)*'Capital Spending'!T$6*$AO$1</f>
        <v>0</v>
      </c>
      <c r="BH9" s="57">
        <f>SUM($AH9:$AM9)/SUM($AH$46:$AM$46)*'Capital Spending'!U$6*$AO$1</f>
        <v>0</v>
      </c>
      <c r="BI9" s="19"/>
      <c r="BJ9" s="106">
        <v>0</v>
      </c>
      <c r="BK9" s="18">
        <f>[20]Retires!R7</f>
        <v>0</v>
      </c>
      <c r="BL9" s="18">
        <f>[20]Retires!S7</f>
        <v>0</v>
      </c>
      <c r="BM9" s="18">
        <f>[20]Retires!T7</f>
        <v>0</v>
      </c>
      <c r="BN9" s="18">
        <f>[20]Retires!U7</f>
        <v>0</v>
      </c>
      <c r="BO9" s="18">
        <f>[20]Retires!V7</f>
        <v>0</v>
      </c>
      <c r="BP9" s="18">
        <f>[20]Retires!W7</f>
        <v>0</v>
      </c>
      <c r="BQ9" s="18">
        <f t="shared" si="53"/>
        <v>0</v>
      </c>
      <c r="BR9" s="19">
        <f t="shared" si="30"/>
        <v>0</v>
      </c>
      <c r="BS9" s="19">
        <f t="shared" si="31"/>
        <v>0</v>
      </c>
      <c r="BT9" s="19">
        <f t="shared" si="32"/>
        <v>0</v>
      </c>
      <c r="BU9" s="19">
        <f t="shared" si="33"/>
        <v>0</v>
      </c>
      <c r="BV9" s="19">
        <f t="shared" si="34"/>
        <v>0</v>
      </c>
      <c r="BW9" s="19">
        <f t="shared" si="35"/>
        <v>0</v>
      </c>
      <c r="BX9" s="19">
        <f t="shared" si="36"/>
        <v>0</v>
      </c>
      <c r="BY9" s="19">
        <f t="shared" si="37"/>
        <v>0</v>
      </c>
      <c r="BZ9" s="19">
        <f t="shared" si="38"/>
        <v>0</v>
      </c>
      <c r="CA9" s="19">
        <f t="shared" si="39"/>
        <v>0</v>
      </c>
      <c r="CB9" s="19">
        <f t="shared" si="40"/>
        <v>0</v>
      </c>
      <c r="CC9" s="19">
        <f t="shared" si="41"/>
        <v>0</v>
      </c>
      <c r="CD9" s="19">
        <f t="shared" si="42"/>
        <v>0</v>
      </c>
      <c r="CE9" s="19">
        <f t="shared" si="43"/>
        <v>0</v>
      </c>
      <c r="CF9" s="19">
        <f t="shared" si="44"/>
        <v>0</v>
      </c>
      <c r="CG9" s="19">
        <f t="shared" si="45"/>
        <v>0</v>
      </c>
      <c r="CH9" s="19">
        <f t="shared" si="46"/>
        <v>0</v>
      </c>
      <c r="CI9" s="19">
        <f t="shared" si="47"/>
        <v>0</v>
      </c>
      <c r="CJ9" s="19">
        <f t="shared" si="48"/>
        <v>0</v>
      </c>
      <c r="CK9" s="19">
        <f t="shared" si="49"/>
        <v>0</v>
      </c>
      <c r="CL9" s="19"/>
      <c r="CM9" s="18">
        <f>[20]Transfers!R7</f>
        <v>0</v>
      </c>
      <c r="CN9" s="18">
        <f>[20]Transfers!S7</f>
        <v>0</v>
      </c>
      <c r="CO9" s="18">
        <f>[20]Transfers!T7</f>
        <v>0</v>
      </c>
      <c r="CP9" s="18">
        <f>[20]Transfers!U7</f>
        <v>0</v>
      </c>
      <c r="CQ9" s="18">
        <f>[20]Transfers!V7</f>
        <v>0</v>
      </c>
      <c r="CR9" s="18">
        <f>[20]Transfers!W7</f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9"/>
    </row>
    <row r="10" spans="1:118">
      <c r="A10" s="140">
        <v>39020</v>
      </c>
      <c r="B10" t="s">
        <v>189</v>
      </c>
      <c r="C10" s="50">
        <f t="shared" ref="C10:C44" si="55">SUM(E10:Q10)/13</f>
        <v>0</v>
      </c>
      <c r="D10" s="50">
        <f t="shared" ref="D10:D44" si="56">SUM(T10:AF10)/13</f>
        <v>0</v>
      </c>
      <c r="E10" s="18">
        <v>0</v>
      </c>
      <c r="F10" s="19">
        <f t="shared" ref="F10:F44" si="57">E10+AH10+BK10+CM10</f>
        <v>0</v>
      </c>
      <c r="G10" s="19">
        <f t="shared" ref="G10:G44" si="58">F10+AI10+BL10+CN10</f>
        <v>0</v>
      </c>
      <c r="H10" s="19">
        <f t="shared" ref="H10:H44" si="59">G10+AJ10+BM10+CO10</f>
        <v>0</v>
      </c>
      <c r="I10" s="19">
        <f t="shared" ref="I10:I44" si="60">H10+AK10+BN10+CP10</f>
        <v>0</v>
      </c>
      <c r="J10" s="19">
        <f t="shared" ref="J10:J44" si="61">I10+AL10+BO10+CQ10</f>
        <v>0</v>
      </c>
      <c r="K10" s="19">
        <f t="shared" ref="K10:K44" si="62">J10+AM10+BP10+CR10</f>
        <v>0</v>
      </c>
      <c r="L10" s="19">
        <f t="shared" ref="L10:L44" si="63">K10+AN10+BQ10+CS10</f>
        <v>0</v>
      </c>
      <c r="M10" s="19">
        <f t="shared" ref="M10:M44" si="64">L10+AO10+BR10+CT10</f>
        <v>0</v>
      </c>
      <c r="N10" s="19">
        <f t="shared" ref="N10:N44" si="65">M10+AP10+BS10+CU10</f>
        <v>0</v>
      </c>
      <c r="O10" s="19">
        <f t="shared" ref="O10:O44" si="66">N10+AQ10+BT10+CV10</f>
        <v>0</v>
      </c>
      <c r="P10" s="19">
        <f t="shared" ref="P10:P44" si="67">O10+AR10+BU10+CW10</f>
        <v>0</v>
      </c>
      <c r="Q10" s="19">
        <f t="shared" ref="Q10:Q44" si="68">P10+AS10+BV10+CX10</f>
        <v>0</v>
      </c>
      <c r="R10" s="19">
        <f t="shared" ref="R10:R44" si="69">Q10+AT10+BW10+CY10</f>
        <v>0</v>
      </c>
      <c r="S10" s="19">
        <f t="shared" ref="S10:S44" si="70">R10+AU10+BX10+CZ10</f>
        <v>0</v>
      </c>
      <c r="T10" s="19">
        <f t="shared" ref="T10:T44" si="71">S10+AV10+BY10+DA10</f>
        <v>0</v>
      </c>
      <c r="U10" s="19">
        <f t="shared" ref="U10:U44" si="72">T10+AW10+BZ10+DB10</f>
        <v>0</v>
      </c>
      <c r="V10" s="19">
        <f t="shared" ref="V10:V44" si="73">U10+AX10+CA10+DC10</f>
        <v>0</v>
      </c>
      <c r="W10" s="19">
        <f t="shared" ref="W10:W44" si="74">V10+AY10+CB10+DD10</f>
        <v>0</v>
      </c>
      <c r="X10" s="19">
        <f t="shared" ref="X10:X44" si="75">W10+AZ10+CC10+DE10</f>
        <v>0</v>
      </c>
      <c r="Y10" s="19">
        <f t="shared" ref="Y10:Y44" si="76">X10+BA10+CD10+DF10</f>
        <v>0</v>
      </c>
      <c r="Z10" s="19">
        <f t="shared" ref="Z10:Z44" si="77">Y10+BB10+CE10+DG10</f>
        <v>0</v>
      </c>
      <c r="AA10" s="19">
        <f t="shared" ref="AA10:AA44" si="78">Z10+BC10+CF10+DH10</f>
        <v>0</v>
      </c>
      <c r="AB10" s="19">
        <f t="shared" ref="AB10:AB44" si="79">AA10+BD10+CG10+DI10</f>
        <v>0</v>
      </c>
      <c r="AC10" s="19">
        <f t="shared" ref="AC10:AC44" si="80">AB10+BE10+CH10+DJ10</f>
        <v>0</v>
      </c>
      <c r="AD10" s="19">
        <f t="shared" ref="AD10:AD44" si="81">AC10+BF10+CI10+DK10</f>
        <v>0</v>
      </c>
      <c r="AE10" s="19">
        <f t="shared" ref="AE10:AE44" si="82">AD10+BG10+CJ10+DL10</f>
        <v>0</v>
      </c>
      <c r="AF10" s="19">
        <f t="shared" ref="AF10:AF44" si="83">AE10+BH10+CK10+DM10</f>
        <v>0</v>
      </c>
      <c r="AH10" s="18">
        <f>0</f>
        <v>0</v>
      </c>
      <c r="AI10" s="18">
        <f>0</f>
        <v>0</v>
      </c>
      <c r="AJ10" s="18">
        <f>0</f>
        <v>0</v>
      </c>
      <c r="AK10" s="18">
        <f>0</f>
        <v>0</v>
      </c>
      <c r="AL10" s="18">
        <f>0</f>
        <v>0</v>
      </c>
      <c r="AM10" s="18">
        <f>0</f>
        <v>0</v>
      </c>
      <c r="AN10" s="118">
        <f t="shared" ref="AN10:AN11" si="84">SUM($AH10:$AM10)/SUM($AH$46:$AM$46)*$AN$46</f>
        <v>0</v>
      </c>
      <c r="AO10" s="118">
        <f t="shared" si="51"/>
        <v>0</v>
      </c>
      <c r="AP10" s="118">
        <f t="shared" si="52"/>
        <v>0</v>
      </c>
      <c r="AQ10" s="57">
        <f>SUM($AH10:$AM10)/SUM($AH$46:$AM$46)*'Capital Spending'!D$6*$AO$1</f>
        <v>0</v>
      </c>
      <c r="AR10" s="57">
        <f>SUM($AH10:$AM10)/SUM($AH$46:$AM$46)*'Capital Spending'!E$6*$AO$1</f>
        <v>0</v>
      </c>
      <c r="AS10" s="57">
        <f>SUM($AH10:$AM10)/SUM($AH$46:$AM$46)*'Capital Spending'!F$6*$AO$1</f>
        <v>0</v>
      </c>
      <c r="AT10" s="57">
        <f>SUM($AH10:$AM10)/SUM($AH$46:$AM$46)*'Capital Spending'!G$6*$AO$1</f>
        <v>0</v>
      </c>
      <c r="AU10" s="57">
        <f>SUM($AH10:$AM10)/SUM($AH$46:$AM$46)*'Capital Spending'!H$6*$AO$1</f>
        <v>0</v>
      </c>
      <c r="AV10" s="57">
        <f>SUM($AH10:$AM10)/SUM($AH$46:$AM$46)*'Capital Spending'!I$6*$AO$1</f>
        <v>0</v>
      </c>
      <c r="AW10" s="57">
        <f>SUM($AH10:$AM10)/SUM($AH$46:$AM$46)*'Capital Spending'!J$6*$AO$1</f>
        <v>0</v>
      </c>
      <c r="AX10" s="57">
        <f>SUM($AH10:$AM10)/SUM($AH$46:$AM$46)*'Capital Spending'!K$6*$AO$1</f>
        <v>0</v>
      </c>
      <c r="AY10" s="57">
        <f>SUM($AH10:$AM10)/SUM($AH$46:$AM$46)*'Capital Spending'!L$6*$AO$1</f>
        <v>0</v>
      </c>
      <c r="AZ10" s="57">
        <f>SUM($AH10:$AM10)/SUM($AH$46:$AM$46)*'Capital Spending'!M$6*$AO$1</f>
        <v>0</v>
      </c>
      <c r="BA10" s="57">
        <f>SUM($AH10:$AM10)/SUM($AH$46:$AM$46)*'Capital Spending'!N$6*$AO$1</f>
        <v>0</v>
      </c>
      <c r="BB10" s="57">
        <f>SUM($AH10:$AM10)/SUM($AH$46:$AM$46)*'Capital Spending'!O$6*$AO$1</f>
        <v>0</v>
      </c>
      <c r="BC10" s="57">
        <f>SUM($AH10:$AM10)/SUM($AH$46:$AM$46)*'Capital Spending'!P$6*$AO$1</f>
        <v>0</v>
      </c>
      <c r="BD10" s="57">
        <f>SUM($AH10:$AM10)/SUM($AH$46:$AM$46)*'Capital Spending'!Q$6*$AO$1</f>
        <v>0</v>
      </c>
      <c r="BE10" s="57">
        <f>SUM($AH10:$AM10)/SUM($AH$46:$AM$46)*'Capital Spending'!R$6*$AO$1</f>
        <v>0</v>
      </c>
      <c r="BF10" s="57">
        <f>SUM($AH10:$AM10)/SUM($AH$46:$AM$46)*'Capital Spending'!S$6*$AO$1</f>
        <v>0</v>
      </c>
      <c r="BG10" s="57">
        <f>SUM($AH10:$AM10)/SUM($AH$46:$AM$46)*'Capital Spending'!T$6*$AO$1</f>
        <v>0</v>
      </c>
      <c r="BH10" s="57">
        <f>SUM($AH10:$AM10)/SUM($AH$46:$AM$46)*'Capital Spending'!U$6*$AO$1</f>
        <v>0</v>
      </c>
      <c r="BI10" s="19"/>
      <c r="BJ10" s="106">
        <v>0</v>
      </c>
      <c r="BK10" s="18">
        <f>0</f>
        <v>0</v>
      </c>
      <c r="BL10" s="18">
        <f>0</f>
        <v>0</v>
      </c>
      <c r="BM10" s="18">
        <f>0</f>
        <v>0</v>
      </c>
      <c r="BN10" s="18">
        <f>0</f>
        <v>0</v>
      </c>
      <c r="BO10" s="18">
        <f>0</f>
        <v>0</v>
      </c>
      <c r="BP10" s="18">
        <f>0</f>
        <v>0</v>
      </c>
      <c r="BQ10" s="18">
        <f t="shared" ref="BQ10:BQ44" si="85">AN10*BJ10</f>
        <v>0</v>
      </c>
      <c r="BR10" s="19">
        <f t="shared" ref="BR10:BR44" si="86">$BJ10*AO10</f>
        <v>0</v>
      </c>
      <c r="BS10" s="19">
        <f t="shared" ref="BS10:BS44" si="87">$BJ10*AP10</f>
        <v>0</v>
      </c>
      <c r="BT10" s="19">
        <f t="shared" ref="BT10:BT44" si="88">$BJ10*AQ10</f>
        <v>0</v>
      </c>
      <c r="BU10" s="19">
        <f t="shared" ref="BU10:BU44" si="89">$BJ10*AR10</f>
        <v>0</v>
      </c>
      <c r="BV10" s="19">
        <f t="shared" ref="BV10:BV44" si="90">$BJ10*AS10</f>
        <v>0</v>
      </c>
      <c r="BW10" s="19">
        <f t="shared" ref="BW10:BW44" si="91">$BJ10*AT10</f>
        <v>0</v>
      </c>
      <c r="BX10" s="19">
        <f t="shared" ref="BX10:BX44" si="92">$BJ10*AU10</f>
        <v>0</v>
      </c>
      <c r="BY10" s="19">
        <f t="shared" ref="BY10:BY44" si="93">$BJ10*AV10</f>
        <v>0</v>
      </c>
      <c r="BZ10" s="19">
        <f t="shared" ref="BZ10:BZ44" si="94">$BJ10*AW10</f>
        <v>0</v>
      </c>
      <c r="CA10" s="19">
        <f t="shared" ref="CA10:CA44" si="95">$BJ10*AX10</f>
        <v>0</v>
      </c>
      <c r="CB10" s="19">
        <f t="shared" ref="CB10:CB44" si="96">$BJ10*AY10</f>
        <v>0</v>
      </c>
      <c r="CC10" s="19">
        <f t="shared" ref="CC10:CC44" si="97">$BJ10*AZ10</f>
        <v>0</v>
      </c>
      <c r="CD10" s="19">
        <f t="shared" ref="CD10:CD44" si="98">$BJ10*BA10</f>
        <v>0</v>
      </c>
      <c r="CE10" s="19">
        <f t="shared" ref="CE10:CE44" si="99">$BJ10*BB10</f>
        <v>0</v>
      </c>
      <c r="CF10" s="19">
        <f t="shared" ref="CF10:CF44" si="100">$BJ10*BC10</f>
        <v>0</v>
      </c>
      <c r="CG10" s="19">
        <f t="shared" ref="CG10:CG44" si="101">$BJ10*BD10</f>
        <v>0</v>
      </c>
      <c r="CH10" s="19">
        <f t="shared" ref="CH10:CH44" si="102">$BJ10*BE10</f>
        <v>0</v>
      </c>
      <c r="CI10" s="19">
        <f t="shared" ref="CI10:CI44" si="103">$BJ10*BF10</f>
        <v>0</v>
      </c>
      <c r="CJ10" s="19">
        <f t="shared" ref="CJ10:CJ44" si="104">$BJ10*BG10</f>
        <v>0</v>
      </c>
      <c r="CK10" s="19">
        <f t="shared" ref="CK10:CK44" si="105">$BJ10*BH10</f>
        <v>0</v>
      </c>
      <c r="CL10" s="19"/>
      <c r="CM10" s="18">
        <f>0</f>
        <v>0</v>
      </c>
      <c r="CN10" s="18">
        <f>0</f>
        <v>0</v>
      </c>
      <c r="CO10" s="18">
        <f>0</f>
        <v>0</v>
      </c>
      <c r="CP10" s="18">
        <f>0</f>
        <v>0</v>
      </c>
      <c r="CQ10" s="18">
        <f>0</f>
        <v>0</v>
      </c>
      <c r="CR10" s="18">
        <f>0</f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9"/>
    </row>
    <row r="11" spans="1:118">
      <c r="A11" s="140">
        <v>39029</v>
      </c>
      <c r="B11" t="s">
        <v>190</v>
      </c>
      <c r="C11" s="50">
        <f t="shared" si="55"/>
        <v>2772.3765844204895</v>
      </c>
      <c r="D11" s="50">
        <f t="shared" si="56"/>
        <v>16610.270993162954</v>
      </c>
      <c r="E11" s="18">
        <v>0</v>
      </c>
      <c r="F11" s="19">
        <f t="shared" si="57"/>
        <v>0</v>
      </c>
      <c r="G11" s="19">
        <f t="shared" si="58"/>
        <v>0</v>
      </c>
      <c r="H11" s="19">
        <f t="shared" si="59"/>
        <v>0</v>
      </c>
      <c r="I11" s="19">
        <f t="shared" si="60"/>
        <v>1815.2</v>
      </c>
      <c r="J11" s="19">
        <f t="shared" si="61"/>
        <v>1815.2</v>
      </c>
      <c r="K11" s="19">
        <f t="shared" si="62"/>
        <v>1418.8600000000001</v>
      </c>
      <c r="L11" s="19">
        <f t="shared" si="63"/>
        <v>2462.1120597775725</v>
      </c>
      <c r="M11" s="19">
        <f t="shared" si="64"/>
        <v>3419.2016450263377</v>
      </c>
      <c r="N11" s="19">
        <f t="shared" si="65"/>
        <v>4476.0656618853354</v>
      </c>
      <c r="O11" s="19">
        <f t="shared" si="66"/>
        <v>5705.3050917804785</v>
      </c>
      <c r="P11" s="19">
        <f t="shared" si="67"/>
        <v>7037.7641880006768</v>
      </c>
      <c r="Q11" s="19">
        <f t="shared" si="68"/>
        <v>7891.1869509959633</v>
      </c>
      <c r="R11" s="19">
        <f t="shared" si="69"/>
        <v>9075.7557060939853</v>
      </c>
      <c r="S11" s="19">
        <f t="shared" si="70"/>
        <v>10136.237082332393</v>
      </c>
      <c r="T11" s="19">
        <f t="shared" si="71"/>
        <v>11125.539088541476</v>
      </c>
      <c r="U11" s="19">
        <f t="shared" si="72"/>
        <v>12495.120374030854</v>
      </c>
      <c r="V11" s="19">
        <f t="shared" si="73"/>
        <v>13701.625922109642</v>
      </c>
      <c r="W11" s="19">
        <f t="shared" si="74"/>
        <v>14413.397903220388</v>
      </c>
      <c r="X11" s="19">
        <f t="shared" si="75"/>
        <v>14929.884312533055</v>
      </c>
      <c r="Y11" s="19">
        <f t="shared" si="76"/>
        <v>15342.00883987111</v>
      </c>
      <c r="Z11" s="19">
        <f t="shared" si="77"/>
        <v>15687.221762054127</v>
      </c>
      <c r="AA11" s="19">
        <f t="shared" si="78"/>
        <v>16916.461191949271</v>
      </c>
      <c r="AB11" s="19">
        <f t="shared" si="79"/>
        <v>18248.920288169469</v>
      </c>
      <c r="AC11" s="19">
        <f t="shared" si="80"/>
        <v>19102.343051164757</v>
      </c>
      <c r="AD11" s="19">
        <f t="shared" si="81"/>
        <v>20286.911806262779</v>
      </c>
      <c r="AE11" s="19">
        <f t="shared" si="82"/>
        <v>21347.393182501186</v>
      </c>
      <c r="AF11" s="19">
        <f t="shared" si="83"/>
        <v>22336.69518871027</v>
      </c>
      <c r="AH11" s="18">
        <f>[20]Additions!R8</f>
        <v>0</v>
      </c>
      <c r="AI11" s="18">
        <f>[20]Additions!S8</f>
        <v>0</v>
      </c>
      <c r="AJ11" s="18">
        <f>[20]Additions!T8</f>
        <v>0</v>
      </c>
      <c r="AK11" s="18">
        <f>[20]Additions!U8</f>
        <v>1815.2</v>
      </c>
      <c r="AL11" s="18">
        <f>[20]Additions!V8</f>
        <v>0</v>
      </c>
      <c r="AM11" s="18">
        <f>[20]Additions!W8</f>
        <v>-396.34</v>
      </c>
      <c r="AN11" s="118">
        <f t="shared" si="84"/>
        <v>1043.2520597775722</v>
      </c>
      <c r="AO11" s="118">
        <f t="shared" si="51"/>
        <v>957.08958524876527</v>
      </c>
      <c r="AP11" s="118">
        <f t="shared" si="52"/>
        <v>1056.8640168589973</v>
      </c>
      <c r="AQ11" s="57">
        <f>SUM($AH11:$AM11)/SUM($AH$46:$AM$46)*'Capital Spending'!D$6*$AO$1</f>
        <v>1229.2394298951431</v>
      </c>
      <c r="AR11" s="57">
        <f>SUM($AH11:$AM11)/SUM($AH$46:$AM$46)*'Capital Spending'!E$6*$AO$1</f>
        <v>1332.459096220198</v>
      </c>
      <c r="AS11" s="57">
        <f>SUM($AH11:$AM11)/SUM($AH$46:$AM$46)*'Capital Spending'!F$6*$AO$1</f>
        <v>853.42276299528635</v>
      </c>
      <c r="AT11" s="57">
        <f>SUM($AH11:$AM11)/SUM($AH$46:$AM$46)*'Capital Spending'!G$6*$AO$1</f>
        <v>1184.5687550980215</v>
      </c>
      <c r="AU11" s="57">
        <f>SUM($AH11:$AM11)/SUM($AH$46:$AM$46)*'Capital Spending'!H$6*$AO$1</f>
        <v>1060.4813762384072</v>
      </c>
      <c r="AV11" s="57">
        <f>SUM($AH11:$AM11)/SUM($AH$46:$AM$46)*'Capital Spending'!I$6*$AO$1</f>
        <v>989.30200620908408</v>
      </c>
      <c r="AW11" s="57">
        <f>SUM($AH11:$AM11)/SUM($AH$46:$AM$46)*'Capital Spending'!J$6*$AO$1</f>
        <v>1369.5812854893777</v>
      </c>
      <c r="AX11" s="57">
        <f>SUM($AH11:$AM11)/SUM($AH$46:$AM$46)*'Capital Spending'!K$6*$AO$1</f>
        <v>1206.5055480787887</v>
      </c>
      <c r="AY11" s="57">
        <f>SUM($AH11:$AM11)/SUM($AH$46:$AM$46)*'Capital Spending'!L$6*$AO$1</f>
        <v>711.77198111074529</v>
      </c>
      <c r="AZ11" s="57">
        <f>SUM($AH11:$AM11)/SUM($AH$46:$AM$46)*'Capital Spending'!M$6*$AO$1</f>
        <v>516.48640931266675</v>
      </c>
      <c r="BA11" s="57">
        <f>SUM($AH11:$AM11)/SUM($AH$46:$AM$46)*'Capital Spending'!N$6*$AO$1</f>
        <v>412.124527338056</v>
      </c>
      <c r="BB11" s="57">
        <f>SUM($AH11:$AM11)/SUM($AH$46:$AM$46)*'Capital Spending'!O$6*$AO$1</f>
        <v>345.21292218301642</v>
      </c>
      <c r="BC11" s="57">
        <f>SUM($AH11:$AM11)/SUM($AH$46:$AM$46)*'Capital Spending'!P$6*$AO$1</f>
        <v>1229.2394298951431</v>
      </c>
      <c r="BD11" s="57">
        <f>SUM($AH11:$AM11)/SUM($AH$46:$AM$46)*'Capital Spending'!Q$6*$AO$1</f>
        <v>1332.459096220198</v>
      </c>
      <c r="BE11" s="57">
        <f>SUM($AH11:$AM11)/SUM($AH$46:$AM$46)*'Capital Spending'!R$6*$AO$1</f>
        <v>853.42276299528635</v>
      </c>
      <c r="BF11" s="57">
        <f>SUM($AH11:$AM11)/SUM($AH$46:$AM$46)*'Capital Spending'!S$6*$AO$1</f>
        <v>1184.5687550980215</v>
      </c>
      <c r="BG11" s="57">
        <f>SUM($AH11:$AM11)/SUM($AH$46:$AM$46)*'Capital Spending'!T$6*$AO$1</f>
        <v>1060.4813762384072</v>
      </c>
      <c r="BH11" s="57">
        <f>SUM($AH11:$AM11)/SUM($AH$46:$AM$46)*'Capital Spending'!U$6*$AO$1</f>
        <v>989.30200620908408</v>
      </c>
      <c r="BI11" s="19"/>
      <c r="BJ11" s="106">
        <v>0</v>
      </c>
      <c r="BK11" s="18">
        <f>[20]Retires!R8</f>
        <v>0</v>
      </c>
      <c r="BL11" s="18">
        <f>[20]Retires!S8</f>
        <v>0</v>
      </c>
      <c r="BM11" s="18">
        <f>[20]Retires!T8</f>
        <v>0</v>
      </c>
      <c r="BN11" s="18">
        <f>[20]Retires!U8</f>
        <v>0</v>
      </c>
      <c r="BO11" s="18">
        <f>[20]Retires!V8</f>
        <v>0</v>
      </c>
      <c r="BP11" s="18">
        <f>[20]Retires!W8</f>
        <v>0</v>
      </c>
      <c r="BQ11" s="18">
        <f t="shared" si="85"/>
        <v>0</v>
      </c>
      <c r="BR11" s="19">
        <f t="shared" si="86"/>
        <v>0</v>
      </c>
      <c r="BS11" s="19">
        <f t="shared" si="87"/>
        <v>0</v>
      </c>
      <c r="BT11" s="19">
        <f t="shared" si="88"/>
        <v>0</v>
      </c>
      <c r="BU11" s="19">
        <f t="shared" si="89"/>
        <v>0</v>
      </c>
      <c r="BV11" s="19">
        <f t="shared" si="90"/>
        <v>0</v>
      </c>
      <c r="BW11" s="19">
        <f t="shared" si="91"/>
        <v>0</v>
      </c>
      <c r="BX11" s="19">
        <f t="shared" si="92"/>
        <v>0</v>
      </c>
      <c r="BY11" s="19">
        <f t="shared" si="93"/>
        <v>0</v>
      </c>
      <c r="BZ11" s="19">
        <f t="shared" si="94"/>
        <v>0</v>
      </c>
      <c r="CA11" s="19">
        <f t="shared" si="95"/>
        <v>0</v>
      </c>
      <c r="CB11" s="19">
        <f t="shared" si="96"/>
        <v>0</v>
      </c>
      <c r="CC11" s="19">
        <f t="shared" si="97"/>
        <v>0</v>
      </c>
      <c r="CD11" s="19">
        <f t="shared" si="98"/>
        <v>0</v>
      </c>
      <c r="CE11" s="19">
        <f t="shared" si="99"/>
        <v>0</v>
      </c>
      <c r="CF11" s="19">
        <f t="shared" si="100"/>
        <v>0</v>
      </c>
      <c r="CG11" s="19">
        <f t="shared" si="101"/>
        <v>0</v>
      </c>
      <c r="CH11" s="19">
        <f t="shared" si="102"/>
        <v>0</v>
      </c>
      <c r="CI11" s="19">
        <f t="shared" si="103"/>
        <v>0</v>
      </c>
      <c r="CJ11" s="19">
        <f t="shared" si="104"/>
        <v>0</v>
      </c>
      <c r="CK11" s="19">
        <f t="shared" si="105"/>
        <v>0</v>
      </c>
      <c r="CL11" s="19"/>
      <c r="CM11" s="18">
        <f>[20]Transfers!R8</f>
        <v>0</v>
      </c>
      <c r="CN11" s="18">
        <f>[20]Transfers!S8</f>
        <v>0</v>
      </c>
      <c r="CO11" s="18">
        <f>[20]Transfers!T8</f>
        <v>0</v>
      </c>
      <c r="CP11" s="18">
        <f>[20]Transfers!U8</f>
        <v>0</v>
      </c>
      <c r="CQ11" s="18">
        <f>[20]Transfers!V8</f>
        <v>0</v>
      </c>
      <c r="CR11" s="18">
        <f>[20]Transfers!W8</f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8">
        <v>0</v>
      </c>
      <c r="DL11" s="18">
        <v>0</v>
      </c>
      <c r="DM11" s="18">
        <v>0</v>
      </c>
      <c r="DN11" s="19"/>
    </row>
    <row r="12" spans="1:118">
      <c r="A12" s="86">
        <v>39100</v>
      </c>
      <c r="B12" s="87" t="s">
        <v>12</v>
      </c>
      <c r="C12" s="50">
        <f t="shared" si="55"/>
        <v>5127587.4098251574</v>
      </c>
      <c r="D12" s="50">
        <f t="shared" si="56"/>
        <v>5173166.5316175232</v>
      </c>
      <c r="E12" s="18">
        <f>'[20]Asset End Balances'!$Q$9</f>
        <v>5118803.91</v>
      </c>
      <c r="F12" s="19">
        <f t="shared" si="57"/>
        <v>5118803.91</v>
      </c>
      <c r="G12" s="19">
        <f t="shared" si="58"/>
        <v>5118803.91</v>
      </c>
      <c r="H12" s="19">
        <f t="shared" si="59"/>
        <v>5117627.93</v>
      </c>
      <c r="I12" s="19">
        <f t="shared" si="60"/>
        <v>5123447.5999999996</v>
      </c>
      <c r="J12" s="19">
        <f t="shared" si="61"/>
        <v>5123447.5999999996</v>
      </c>
      <c r="K12" s="19">
        <f t="shared" si="62"/>
        <v>5123447.5999999996</v>
      </c>
      <c r="L12" s="19">
        <f t="shared" si="63"/>
        <v>5126861.9884227253</v>
      </c>
      <c r="M12" s="19">
        <f t="shared" si="64"/>
        <v>5129994.3815666037</v>
      </c>
      <c r="N12" s="19">
        <f t="shared" si="65"/>
        <v>5133453.3196341004</v>
      </c>
      <c r="O12" s="19">
        <f t="shared" si="66"/>
        <v>5137476.4134193994</v>
      </c>
      <c r="P12" s="19">
        <f t="shared" si="67"/>
        <v>5141837.3278017389</v>
      </c>
      <c r="Q12" s="19">
        <f t="shared" si="68"/>
        <v>5144630.4368824754</v>
      </c>
      <c r="R12" s="19">
        <f t="shared" si="69"/>
        <v>5148507.3310667928</v>
      </c>
      <c r="S12" s="19">
        <f t="shared" si="70"/>
        <v>5151978.1081427727</v>
      </c>
      <c r="T12" s="19">
        <f t="shared" si="71"/>
        <v>5155215.9271194255</v>
      </c>
      <c r="U12" s="19">
        <f t="shared" si="72"/>
        <v>5159698.3361799484</v>
      </c>
      <c r="V12" s="19">
        <f t="shared" si="73"/>
        <v>5163647.0257959487</v>
      </c>
      <c r="W12" s="19">
        <f t="shared" si="74"/>
        <v>5165976.535705992</v>
      </c>
      <c r="X12" s="19">
        <f t="shared" si="75"/>
        <v>5167666.9088041559</v>
      </c>
      <c r="Y12" s="19">
        <f t="shared" si="76"/>
        <v>5169015.7230256824</v>
      </c>
      <c r="Z12" s="19">
        <f t="shared" si="77"/>
        <v>5170145.546824092</v>
      </c>
      <c r="AA12" s="19">
        <f t="shared" si="78"/>
        <v>5174168.640609391</v>
      </c>
      <c r="AB12" s="19">
        <f t="shared" si="79"/>
        <v>5178529.5549917305</v>
      </c>
      <c r="AC12" s="19">
        <f t="shared" si="80"/>
        <v>5181322.664072467</v>
      </c>
      <c r="AD12" s="19">
        <f t="shared" si="81"/>
        <v>5185199.5582567845</v>
      </c>
      <c r="AE12" s="19">
        <f t="shared" si="82"/>
        <v>5188670.3353327643</v>
      </c>
      <c r="AF12" s="19">
        <f t="shared" si="83"/>
        <v>5191908.1543094171</v>
      </c>
      <c r="AH12" s="18">
        <f>[20]Additions!R9</f>
        <v>0</v>
      </c>
      <c r="AI12" s="18">
        <f>[20]Additions!S9</f>
        <v>0</v>
      </c>
      <c r="AJ12" s="18">
        <f>[20]Additions!T9</f>
        <v>-1175.98</v>
      </c>
      <c r="AK12" s="18">
        <f>[20]Additions!U9</f>
        <v>5819.67</v>
      </c>
      <c r="AL12" s="18">
        <f>[20]Additions!V9</f>
        <v>0</v>
      </c>
      <c r="AM12" s="18">
        <f>[20]Additions!W9</f>
        <v>0</v>
      </c>
      <c r="AN12" s="118">
        <f>SUM($AH12:$AM12)/SUM($AH$46:$AM$46)*$AN$46</f>
        <v>3414.3884227256485</v>
      </c>
      <c r="AO12" s="118">
        <f t="shared" si="51"/>
        <v>3132.3931438787749</v>
      </c>
      <c r="AP12" s="118">
        <f t="shared" si="52"/>
        <v>3458.9380674964104</v>
      </c>
      <c r="AQ12" s="57">
        <f>SUM($AH12:$AM12)/SUM($AH$46:$AM$46)*'Capital Spending'!D$6*$AO$1</f>
        <v>4023.0937852993079</v>
      </c>
      <c r="AR12" s="57">
        <f>SUM($AH12:$AM12)/SUM($AH$46:$AM$46)*'Capital Spending'!E$6*$AO$1</f>
        <v>4360.9143823398863</v>
      </c>
      <c r="AS12" s="57">
        <f>SUM($AH12:$AM12)/SUM($AH$46:$AM$46)*'Capital Spending'!F$6*$AO$1</f>
        <v>2793.1090807363526</v>
      </c>
      <c r="AT12" s="57">
        <f>SUM($AH12:$AM12)/SUM($AH$46:$AM$46)*'Capital Spending'!G$6*$AO$1</f>
        <v>3876.8941843177836</v>
      </c>
      <c r="AU12" s="57">
        <f>SUM($AH12:$AM12)/SUM($AH$46:$AM$46)*'Capital Spending'!H$6*$AO$1</f>
        <v>3470.7770759796799</v>
      </c>
      <c r="AV12" s="57">
        <f>SUM($AH12:$AM12)/SUM($AH$46:$AM$46)*'Capital Spending'!I$6*$AO$1</f>
        <v>3237.818976652426</v>
      </c>
      <c r="AW12" s="57">
        <f>SUM($AH12:$AM12)/SUM($AH$46:$AM$46)*'Capital Spending'!J$6*$AO$1</f>
        <v>4482.409060523355</v>
      </c>
      <c r="AX12" s="57">
        <f>SUM($AH12:$AM12)/SUM($AH$46:$AM$46)*'Capital Spending'!K$6*$AO$1</f>
        <v>3948.689616000162</v>
      </c>
      <c r="AY12" s="57">
        <f>SUM($AH12:$AM12)/SUM($AH$46:$AM$46)*'Capital Spending'!L$6*$AO$1</f>
        <v>2329.5099100433845</v>
      </c>
      <c r="AZ12" s="57">
        <f>SUM($AH12:$AM12)/SUM($AH$46:$AM$46)*'Capital Spending'!M$6*$AO$1</f>
        <v>1690.3730981641156</v>
      </c>
      <c r="BA12" s="57">
        <f>SUM($AH12:$AM12)/SUM($AH$46:$AM$46)*'Capital Spending'!N$6*$AO$1</f>
        <v>1348.8142215260541</v>
      </c>
      <c r="BB12" s="57">
        <f>SUM($AH12:$AM12)/SUM($AH$46:$AM$46)*'Capital Spending'!O$6*$AO$1</f>
        <v>1129.8237984100274</v>
      </c>
      <c r="BC12" s="57">
        <f>SUM($AH12:$AM12)/SUM($AH$46:$AM$46)*'Capital Spending'!P$6*$AO$1</f>
        <v>4023.0937852993079</v>
      </c>
      <c r="BD12" s="57">
        <f>SUM($AH12:$AM12)/SUM($AH$46:$AM$46)*'Capital Spending'!Q$6*$AO$1</f>
        <v>4360.9143823398863</v>
      </c>
      <c r="BE12" s="57">
        <f>SUM($AH12:$AM12)/SUM($AH$46:$AM$46)*'Capital Spending'!R$6*$AO$1</f>
        <v>2793.1090807363526</v>
      </c>
      <c r="BF12" s="57">
        <f>SUM($AH12:$AM12)/SUM($AH$46:$AM$46)*'Capital Spending'!S$6*$AO$1</f>
        <v>3876.8941843177836</v>
      </c>
      <c r="BG12" s="57">
        <f>SUM($AH12:$AM12)/SUM($AH$46:$AM$46)*'Capital Spending'!T$6*$AO$1</f>
        <v>3470.7770759796799</v>
      </c>
      <c r="BH12" s="57">
        <f>SUM($AH12:$AM12)/SUM($AH$46:$AM$46)*'Capital Spending'!U$6*$AO$1</f>
        <v>3237.818976652426</v>
      </c>
      <c r="BI12" s="19"/>
      <c r="BJ12" s="106">
        <v>0</v>
      </c>
      <c r="BK12" s="18">
        <f>[20]Retires!R9</f>
        <v>0</v>
      </c>
      <c r="BL12" s="18">
        <f>[20]Retires!S9</f>
        <v>0</v>
      </c>
      <c r="BM12" s="18">
        <f>[20]Retires!T9</f>
        <v>0</v>
      </c>
      <c r="BN12" s="18">
        <f>[20]Retires!U9</f>
        <v>0</v>
      </c>
      <c r="BO12" s="18">
        <f>[20]Retires!V9</f>
        <v>0</v>
      </c>
      <c r="BP12" s="18">
        <f>[20]Retires!W9</f>
        <v>0</v>
      </c>
      <c r="BQ12" s="18">
        <f t="shared" si="85"/>
        <v>0</v>
      </c>
      <c r="BR12" s="19">
        <f t="shared" si="86"/>
        <v>0</v>
      </c>
      <c r="BS12" s="19">
        <f t="shared" si="87"/>
        <v>0</v>
      </c>
      <c r="BT12" s="19">
        <f t="shared" si="88"/>
        <v>0</v>
      </c>
      <c r="BU12" s="19">
        <f t="shared" si="89"/>
        <v>0</v>
      </c>
      <c r="BV12" s="19">
        <f t="shared" si="90"/>
        <v>0</v>
      </c>
      <c r="BW12" s="19">
        <f t="shared" si="91"/>
        <v>0</v>
      </c>
      <c r="BX12" s="19">
        <f t="shared" si="92"/>
        <v>0</v>
      </c>
      <c r="BY12" s="19">
        <f t="shared" si="93"/>
        <v>0</v>
      </c>
      <c r="BZ12" s="19">
        <f t="shared" si="94"/>
        <v>0</v>
      </c>
      <c r="CA12" s="19">
        <f t="shared" si="95"/>
        <v>0</v>
      </c>
      <c r="CB12" s="19">
        <f t="shared" si="96"/>
        <v>0</v>
      </c>
      <c r="CC12" s="19">
        <f t="shared" si="97"/>
        <v>0</v>
      </c>
      <c r="CD12" s="19">
        <f t="shared" si="98"/>
        <v>0</v>
      </c>
      <c r="CE12" s="19">
        <f t="shared" si="99"/>
        <v>0</v>
      </c>
      <c r="CF12" s="19">
        <f t="shared" si="100"/>
        <v>0</v>
      </c>
      <c r="CG12" s="19">
        <f t="shared" si="101"/>
        <v>0</v>
      </c>
      <c r="CH12" s="19">
        <f t="shared" si="102"/>
        <v>0</v>
      </c>
      <c r="CI12" s="19">
        <f t="shared" si="103"/>
        <v>0</v>
      </c>
      <c r="CJ12" s="19">
        <f t="shared" si="104"/>
        <v>0</v>
      </c>
      <c r="CK12" s="19">
        <f t="shared" si="105"/>
        <v>0</v>
      </c>
      <c r="CL12" s="19"/>
      <c r="CM12" s="18">
        <f>[20]Transfers!R9</f>
        <v>0</v>
      </c>
      <c r="CN12" s="18">
        <f>[20]Transfers!S9</f>
        <v>0</v>
      </c>
      <c r="CO12" s="18">
        <f>[20]Transfers!T9</f>
        <v>0</v>
      </c>
      <c r="CP12" s="18">
        <f>[20]Transfers!U9</f>
        <v>0</v>
      </c>
      <c r="CQ12" s="18">
        <f>[20]Transfers!V9</f>
        <v>0</v>
      </c>
      <c r="CR12" s="18">
        <f>[20]Transfers!W9</f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18">
        <v>0</v>
      </c>
      <c r="DH12" s="18">
        <v>0</v>
      </c>
      <c r="DI12" s="18">
        <v>0</v>
      </c>
      <c r="DJ12" s="18">
        <v>0</v>
      </c>
      <c r="DK12" s="18">
        <v>0</v>
      </c>
      <c r="DL12" s="18">
        <v>0</v>
      </c>
      <c r="DM12" s="18">
        <v>0</v>
      </c>
      <c r="DN12" s="19"/>
    </row>
    <row r="13" spans="1:118">
      <c r="A13" s="86">
        <v>39102</v>
      </c>
      <c r="B13" s="87" t="s">
        <v>13</v>
      </c>
      <c r="C13" s="50">
        <f t="shared" si="55"/>
        <v>0</v>
      </c>
      <c r="D13" s="50">
        <f t="shared" si="56"/>
        <v>0</v>
      </c>
      <c r="E13" s="18">
        <v>0</v>
      </c>
      <c r="F13" s="19">
        <f t="shared" si="57"/>
        <v>0</v>
      </c>
      <c r="G13" s="19">
        <f t="shared" si="58"/>
        <v>0</v>
      </c>
      <c r="H13" s="19">
        <f t="shared" si="59"/>
        <v>0</v>
      </c>
      <c r="I13" s="19">
        <f t="shared" si="60"/>
        <v>0</v>
      </c>
      <c r="J13" s="19">
        <f t="shared" si="61"/>
        <v>0</v>
      </c>
      <c r="K13" s="19">
        <f t="shared" si="62"/>
        <v>0</v>
      </c>
      <c r="L13" s="19">
        <f t="shared" si="63"/>
        <v>0</v>
      </c>
      <c r="M13" s="19">
        <f t="shared" si="64"/>
        <v>0</v>
      </c>
      <c r="N13" s="19">
        <f t="shared" si="65"/>
        <v>0</v>
      </c>
      <c r="O13" s="19">
        <f t="shared" si="66"/>
        <v>0</v>
      </c>
      <c r="P13" s="19">
        <f t="shared" si="67"/>
        <v>0</v>
      </c>
      <c r="Q13" s="19">
        <f t="shared" si="68"/>
        <v>0</v>
      </c>
      <c r="R13" s="19">
        <f t="shared" si="69"/>
        <v>0</v>
      </c>
      <c r="S13" s="19">
        <f t="shared" si="70"/>
        <v>0</v>
      </c>
      <c r="T13" s="19">
        <f t="shared" si="71"/>
        <v>0</v>
      </c>
      <c r="U13" s="19">
        <f t="shared" si="72"/>
        <v>0</v>
      </c>
      <c r="V13" s="19">
        <f t="shared" si="73"/>
        <v>0</v>
      </c>
      <c r="W13" s="19">
        <f t="shared" si="74"/>
        <v>0</v>
      </c>
      <c r="X13" s="19">
        <f t="shared" si="75"/>
        <v>0</v>
      </c>
      <c r="Y13" s="19">
        <f t="shared" si="76"/>
        <v>0</v>
      </c>
      <c r="Z13" s="19">
        <f t="shared" si="77"/>
        <v>0</v>
      </c>
      <c r="AA13" s="19">
        <f t="shared" si="78"/>
        <v>0</v>
      </c>
      <c r="AB13" s="19">
        <f t="shared" si="79"/>
        <v>0</v>
      </c>
      <c r="AC13" s="19">
        <f t="shared" si="80"/>
        <v>0</v>
      </c>
      <c r="AD13" s="19">
        <f t="shared" si="81"/>
        <v>0</v>
      </c>
      <c r="AE13" s="19">
        <f t="shared" si="82"/>
        <v>0</v>
      </c>
      <c r="AF13" s="19">
        <f t="shared" si="83"/>
        <v>0</v>
      </c>
      <c r="AH13" s="18">
        <f>0</f>
        <v>0</v>
      </c>
      <c r="AI13" s="18">
        <f>0</f>
        <v>0</v>
      </c>
      <c r="AJ13" s="18">
        <f>0</f>
        <v>0</v>
      </c>
      <c r="AK13" s="18">
        <f>0</f>
        <v>0</v>
      </c>
      <c r="AL13" s="18">
        <f>0</f>
        <v>0</v>
      </c>
      <c r="AM13" s="18">
        <f>0</f>
        <v>0</v>
      </c>
      <c r="AN13" s="118">
        <f>SUM($AH13:$AM13)/SUM($AH$46:$AM$46)*$AN$46</f>
        <v>0</v>
      </c>
      <c r="AO13" s="118">
        <f t="shared" si="51"/>
        <v>0</v>
      </c>
      <c r="AP13" s="118">
        <f t="shared" si="52"/>
        <v>0</v>
      </c>
      <c r="AQ13" s="57">
        <f>SUM($AH13:$AM13)/SUM($AH$46:$AM$46)*'Capital Spending'!D$6*$AO$1</f>
        <v>0</v>
      </c>
      <c r="AR13" s="57">
        <f>SUM($AH13:$AM13)/SUM($AH$46:$AM$46)*'Capital Spending'!E$6*$AO$1</f>
        <v>0</v>
      </c>
      <c r="AS13" s="57">
        <f>SUM($AH13:$AM13)/SUM($AH$46:$AM$46)*'Capital Spending'!F$6*$AO$1</f>
        <v>0</v>
      </c>
      <c r="AT13" s="57">
        <f>SUM($AH13:$AM13)/SUM($AH$46:$AM$46)*'Capital Spending'!G$6*$AO$1</f>
        <v>0</v>
      </c>
      <c r="AU13" s="57">
        <f>SUM($AH13:$AM13)/SUM($AH$46:$AM$46)*'Capital Spending'!H$6*$AO$1</f>
        <v>0</v>
      </c>
      <c r="AV13" s="57">
        <f>SUM($AH13:$AM13)/SUM($AH$46:$AM$46)*'Capital Spending'!I$6*$AO$1</f>
        <v>0</v>
      </c>
      <c r="AW13" s="57">
        <f>SUM($AH13:$AM13)/SUM($AH$46:$AM$46)*'Capital Spending'!J$6*$AO$1</f>
        <v>0</v>
      </c>
      <c r="AX13" s="57">
        <f>SUM($AH13:$AM13)/SUM($AH$46:$AM$46)*'Capital Spending'!K$6*$AO$1</f>
        <v>0</v>
      </c>
      <c r="AY13" s="57">
        <f>SUM($AH13:$AM13)/SUM($AH$46:$AM$46)*'Capital Spending'!L$6*$AO$1</f>
        <v>0</v>
      </c>
      <c r="AZ13" s="57">
        <f>SUM($AH13:$AM13)/SUM($AH$46:$AM$46)*'Capital Spending'!M$6*$AO$1</f>
        <v>0</v>
      </c>
      <c r="BA13" s="57">
        <f>SUM($AH13:$AM13)/SUM($AH$46:$AM$46)*'Capital Spending'!N$6*$AO$1</f>
        <v>0</v>
      </c>
      <c r="BB13" s="57">
        <f>SUM($AH13:$AM13)/SUM($AH$46:$AM$46)*'Capital Spending'!O$6*$AO$1</f>
        <v>0</v>
      </c>
      <c r="BC13" s="57">
        <f>SUM($AH13:$AM13)/SUM($AH$46:$AM$46)*'Capital Spending'!P$6*$AO$1</f>
        <v>0</v>
      </c>
      <c r="BD13" s="57">
        <f>SUM($AH13:$AM13)/SUM($AH$46:$AM$46)*'Capital Spending'!Q$6*$AO$1</f>
        <v>0</v>
      </c>
      <c r="BE13" s="57">
        <f>SUM($AH13:$AM13)/SUM($AH$46:$AM$46)*'Capital Spending'!R$6*$AO$1</f>
        <v>0</v>
      </c>
      <c r="BF13" s="57">
        <f>SUM($AH13:$AM13)/SUM($AH$46:$AM$46)*'Capital Spending'!S$6*$AO$1</f>
        <v>0</v>
      </c>
      <c r="BG13" s="57">
        <f>SUM($AH13:$AM13)/SUM($AH$46:$AM$46)*'Capital Spending'!T$6*$AO$1</f>
        <v>0</v>
      </c>
      <c r="BH13" s="57">
        <f>SUM($AH13:$AM13)/SUM($AH$46:$AM$46)*'Capital Spending'!U$6*$AO$1</f>
        <v>0</v>
      </c>
      <c r="BI13" s="19"/>
      <c r="BJ13" s="106">
        <v>0</v>
      </c>
      <c r="BK13" s="18">
        <f>0</f>
        <v>0</v>
      </c>
      <c r="BL13" s="18">
        <f>0</f>
        <v>0</v>
      </c>
      <c r="BM13" s="18">
        <f>0</f>
        <v>0</v>
      </c>
      <c r="BN13" s="18">
        <f>0</f>
        <v>0</v>
      </c>
      <c r="BO13" s="18">
        <f>0</f>
        <v>0</v>
      </c>
      <c r="BP13" s="18">
        <f>0</f>
        <v>0</v>
      </c>
      <c r="BQ13" s="18">
        <f t="shared" si="85"/>
        <v>0</v>
      </c>
      <c r="BR13" s="19">
        <f t="shared" si="86"/>
        <v>0</v>
      </c>
      <c r="BS13" s="19">
        <f t="shared" si="87"/>
        <v>0</v>
      </c>
      <c r="BT13" s="19">
        <f t="shared" si="88"/>
        <v>0</v>
      </c>
      <c r="BU13" s="19">
        <f t="shared" si="89"/>
        <v>0</v>
      </c>
      <c r="BV13" s="19">
        <f t="shared" si="90"/>
        <v>0</v>
      </c>
      <c r="BW13" s="19">
        <f t="shared" si="91"/>
        <v>0</v>
      </c>
      <c r="BX13" s="19">
        <f t="shared" si="92"/>
        <v>0</v>
      </c>
      <c r="BY13" s="19">
        <f t="shared" si="93"/>
        <v>0</v>
      </c>
      <c r="BZ13" s="19">
        <f t="shared" si="94"/>
        <v>0</v>
      </c>
      <c r="CA13" s="19">
        <f t="shared" si="95"/>
        <v>0</v>
      </c>
      <c r="CB13" s="19">
        <f t="shared" si="96"/>
        <v>0</v>
      </c>
      <c r="CC13" s="19">
        <f t="shared" si="97"/>
        <v>0</v>
      </c>
      <c r="CD13" s="19">
        <f t="shared" si="98"/>
        <v>0</v>
      </c>
      <c r="CE13" s="19">
        <f t="shared" si="99"/>
        <v>0</v>
      </c>
      <c r="CF13" s="19">
        <f t="shared" si="100"/>
        <v>0</v>
      </c>
      <c r="CG13" s="19">
        <f t="shared" si="101"/>
        <v>0</v>
      </c>
      <c r="CH13" s="19">
        <f t="shared" si="102"/>
        <v>0</v>
      </c>
      <c r="CI13" s="19">
        <f t="shared" si="103"/>
        <v>0</v>
      </c>
      <c r="CJ13" s="19">
        <f t="shared" si="104"/>
        <v>0</v>
      </c>
      <c r="CK13" s="19">
        <f t="shared" si="105"/>
        <v>0</v>
      </c>
      <c r="CL13" s="19"/>
      <c r="CM13" s="18">
        <f>0</f>
        <v>0</v>
      </c>
      <c r="CN13" s="18">
        <f>0</f>
        <v>0</v>
      </c>
      <c r="CO13" s="18">
        <f>0</f>
        <v>0</v>
      </c>
      <c r="CP13" s="18">
        <f>0</f>
        <v>0</v>
      </c>
      <c r="CQ13" s="18">
        <f>0</f>
        <v>0</v>
      </c>
      <c r="CR13" s="18">
        <f>0</f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9"/>
    </row>
    <row r="14" spans="1:118">
      <c r="A14" s="86">
        <v>39103</v>
      </c>
      <c r="B14" s="87" t="s">
        <v>14</v>
      </c>
      <c r="C14" s="50">
        <f t="shared" si="55"/>
        <v>0</v>
      </c>
      <c r="D14" s="50">
        <f t="shared" si="56"/>
        <v>0</v>
      </c>
      <c r="E14" s="18">
        <v>0</v>
      </c>
      <c r="F14" s="19">
        <f t="shared" si="57"/>
        <v>0</v>
      </c>
      <c r="G14" s="19">
        <f t="shared" si="58"/>
        <v>0</v>
      </c>
      <c r="H14" s="19">
        <f t="shared" si="59"/>
        <v>0</v>
      </c>
      <c r="I14" s="19">
        <f t="shared" si="60"/>
        <v>0</v>
      </c>
      <c r="J14" s="19">
        <f t="shared" si="61"/>
        <v>0</v>
      </c>
      <c r="K14" s="19">
        <f t="shared" si="62"/>
        <v>0</v>
      </c>
      <c r="L14" s="19">
        <f t="shared" si="63"/>
        <v>0</v>
      </c>
      <c r="M14" s="19">
        <f t="shared" si="64"/>
        <v>0</v>
      </c>
      <c r="N14" s="19">
        <f t="shared" si="65"/>
        <v>0</v>
      </c>
      <c r="O14" s="19">
        <f t="shared" si="66"/>
        <v>0</v>
      </c>
      <c r="P14" s="19">
        <f t="shared" si="67"/>
        <v>0</v>
      </c>
      <c r="Q14" s="19">
        <f t="shared" si="68"/>
        <v>0</v>
      </c>
      <c r="R14" s="19">
        <f t="shared" si="69"/>
        <v>0</v>
      </c>
      <c r="S14" s="19">
        <f t="shared" si="70"/>
        <v>0</v>
      </c>
      <c r="T14" s="19">
        <f t="shared" si="71"/>
        <v>0</v>
      </c>
      <c r="U14" s="19">
        <f t="shared" si="72"/>
        <v>0</v>
      </c>
      <c r="V14" s="19">
        <f t="shared" si="73"/>
        <v>0</v>
      </c>
      <c r="W14" s="19">
        <f t="shared" si="74"/>
        <v>0</v>
      </c>
      <c r="X14" s="19">
        <f t="shared" si="75"/>
        <v>0</v>
      </c>
      <c r="Y14" s="19">
        <f t="shared" si="76"/>
        <v>0</v>
      </c>
      <c r="Z14" s="19">
        <f t="shared" si="77"/>
        <v>0</v>
      </c>
      <c r="AA14" s="19">
        <f t="shared" si="78"/>
        <v>0</v>
      </c>
      <c r="AB14" s="19">
        <f t="shared" si="79"/>
        <v>0</v>
      </c>
      <c r="AC14" s="19">
        <f t="shared" si="80"/>
        <v>0</v>
      </c>
      <c r="AD14" s="19">
        <f t="shared" si="81"/>
        <v>0</v>
      </c>
      <c r="AE14" s="19">
        <f t="shared" si="82"/>
        <v>0</v>
      </c>
      <c r="AF14" s="19">
        <f t="shared" si="83"/>
        <v>0</v>
      </c>
      <c r="AH14" s="18">
        <f>0</f>
        <v>0</v>
      </c>
      <c r="AI14" s="18">
        <f>0</f>
        <v>0</v>
      </c>
      <c r="AJ14" s="18">
        <f>0</f>
        <v>0</v>
      </c>
      <c r="AK14" s="18">
        <f>0</f>
        <v>0</v>
      </c>
      <c r="AL14" s="18">
        <f>0</f>
        <v>0</v>
      </c>
      <c r="AM14" s="18">
        <f>0</f>
        <v>0</v>
      </c>
      <c r="AN14" s="118">
        <f>SUM($AH14:$AM14)/SUM($AH$46:$AM$46)*$AN$46</f>
        <v>0</v>
      </c>
      <c r="AO14" s="118">
        <f t="shared" si="51"/>
        <v>0</v>
      </c>
      <c r="AP14" s="118">
        <f t="shared" si="52"/>
        <v>0</v>
      </c>
      <c r="AQ14" s="57">
        <f>SUM($AH14:$AM14)/SUM($AH$46:$AM$46)*'Capital Spending'!D$6*$AO$1</f>
        <v>0</v>
      </c>
      <c r="AR14" s="57">
        <f>SUM($AH14:$AM14)/SUM($AH$46:$AM$46)*'Capital Spending'!E$6*$AO$1</f>
        <v>0</v>
      </c>
      <c r="AS14" s="57">
        <f>SUM($AH14:$AM14)/SUM($AH$46:$AM$46)*'Capital Spending'!F$6*$AO$1</f>
        <v>0</v>
      </c>
      <c r="AT14" s="57">
        <f>SUM($AH14:$AM14)/SUM($AH$46:$AM$46)*'Capital Spending'!G$6*$AO$1</f>
        <v>0</v>
      </c>
      <c r="AU14" s="57">
        <f>SUM($AH14:$AM14)/SUM($AH$46:$AM$46)*'Capital Spending'!H$6*$AO$1</f>
        <v>0</v>
      </c>
      <c r="AV14" s="57">
        <f>SUM($AH14:$AM14)/SUM($AH$46:$AM$46)*'Capital Spending'!I$6*$AO$1</f>
        <v>0</v>
      </c>
      <c r="AW14" s="57">
        <f>SUM($AH14:$AM14)/SUM($AH$46:$AM$46)*'Capital Spending'!J$6*$AO$1</f>
        <v>0</v>
      </c>
      <c r="AX14" s="57">
        <f>SUM($AH14:$AM14)/SUM($AH$46:$AM$46)*'Capital Spending'!K$6*$AO$1</f>
        <v>0</v>
      </c>
      <c r="AY14" s="57">
        <f>SUM($AH14:$AM14)/SUM($AH$46:$AM$46)*'Capital Spending'!L$6*$AO$1</f>
        <v>0</v>
      </c>
      <c r="AZ14" s="57">
        <f>SUM($AH14:$AM14)/SUM($AH$46:$AM$46)*'Capital Spending'!M$6*$AO$1</f>
        <v>0</v>
      </c>
      <c r="BA14" s="57">
        <f>SUM($AH14:$AM14)/SUM($AH$46:$AM$46)*'Capital Spending'!N$6*$AO$1</f>
        <v>0</v>
      </c>
      <c r="BB14" s="57">
        <f>SUM($AH14:$AM14)/SUM($AH$46:$AM$46)*'Capital Spending'!O$6*$AO$1</f>
        <v>0</v>
      </c>
      <c r="BC14" s="57">
        <f>SUM($AH14:$AM14)/SUM($AH$46:$AM$46)*'Capital Spending'!P$6*$AO$1</f>
        <v>0</v>
      </c>
      <c r="BD14" s="57">
        <f>SUM($AH14:$AM14)/SUM($AH$46:$AM$46)*'Capital Spending'!Q$6*$AO$1</f>
        <v>0</v>
      </c>
      <c r="BE14" s="57">
        <f>SUM($AH14:$AM14)/SUM($AH$46:$AM$46)*'Capital Spending'!R$6*$AO$1</f>
        <v>0</v>
      </c>
      <c r="BF14" s="57">
        <f>SUM($AH14:$AM14)/SUM($AH$46:$AM$46)*'Capital Spending'!S$6*$AO$1</f>
        <v>0</v>
      </c>
      <c r="BG14" s="57">
        <f>SUM($AH14:$AM14)/SUM($AH$46:$AM$46)*'Capital Spending'!T$6*$AO$1</f>
        <v>0</v>
      </c>
      <c r="BH14" s="57">
        <f>SUM($AH14:$AM14)/SUM($AH$46:$AM$46)*'Capital Spending'!U$6*$AO$1</f>
        <v>0</v>
      </c>
      <c r="BI14" s="19"/>
      <c r="BJ14" s="106">
        <v>0</v>
      </c>
      <c r="BK14" s="18">
        <f>0</f>
        <v>0</v>
      </c>
      <c r="BL14" s="18">
        <f>0</f>
        <v>0</v>
      </c>
      <c r="BM14" s="18">
        <f>0</f>
        <v>0</v>
      </c>
      <c r="BN14" s="18">
        <f>0</f>
        <v>0</v>
      </c>
      <c r="BO14" s="18">
        <f>0</f>
        <v>0</v>
      </c>
      <c r="BP14" s="18">
        <f>0</f>
        <v>0</v>
      </c>
      <c r="BQ14" s="18">
        <f t="shared" si="85"/>
        <v>0</v>
      </c>
      <c r="BR14" s="19">
        <f t="shared" si="86"/>
        <v>0</v>
      </c>
      <c r="BS14" s="19">
        <f t="shared" si="87"/>
        <v>0</v>
      </c>
      <c r="BT14" s="19">
        <f t="shared" si="88"/>
        <v>0</v>
      </c>
      <c r="BU14" s="19">
        <f t="shared" si="89"/>
        <v>0</v>
      </c>
      <c r="BV14" s="19">
        <f t="shared" si="90"/>
        <v>0</v>
      </c>
      <c r="BW14" s="19">
        <f t="shared" si="91"/>
        <v>0</v>
      </c>
      <c r="BX14" s="19">
        <f t="shared" si="92"/>
        <v>0</v>
      </c>
      <c r="BY14" s="19">
        <f t="shared" si="93"/>
        <v>0</v>
      </c>
      <c r="BZ14" s="19">
        <f t="shared" si="94"/>
        <v>0</v>
      </c>
      <c r="CA14" s="19">
        <f t="shared" si="95"/>
        <v>0</v>
      </c>
      <c r="CB14" s="19">
        <f t="shared" si="96"/>
        <v>0</v>
      </c>
      <c r="CC14" s="19">
        <f t="shared" si="97"/>
        <v>0</v>
      </c>
      <c r="CD14" s="19">
        <f t="shared" si="98"/>
        <v>0</v>
      </c>
      <c r="CE14" s="19">
        <f t="shared" si="99"/>
        <v>0</v>
      </c>
      <c r="CF14" s="19">
        <f t="shared" si="100"/>
        <v>0</v>
      </c>
      <c r="CG14" s="19">
        <f t="shared" si="101"/>
        <v>0</v>
      </c>
      <c r="CH14" s="19">
        <f t="shared" si="102"/>
        <v>0</v>
      </c>
      <c r="CI14" s="19">
        <f t="shared" si="103"/>
        <v>0</v>
      </c>
      <c r="CJ14" s="19">
        <f t="shared" si="104"/>
        <v>0</v>
      </c>
      <c r="CK14" s="19">
        <f t="shared" si="105"/>
        <v>0</v>
      </c>
      <c r="CL14" s="19"/>
      <c r="CM14" s="18">
        <f>0</f>
        <v>0</v>
      </c>
      <c r="CN14" s="18">
        <f>0</f>
        <v>0</v>
      </c>
      <c r="CO14" s="18">
        <f>0</f>
        <v>0</v>
      </c>
      <c r="CP14" s="18">
        <f>0</f>
        <v>0</v>
      </c>
      <c r="CQ14" s="18">
        <f>0</f>
        <v>0</v>
      </c>
      <c r="CR14" s="18">
        <f>0</f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9"/>
    </row>
    <row r="15" spans="1:118">
      <c r="A15" s="86">
        <v>39104</v>
      </c>
      <c r="B15" s="87" t="s">
        <v>128</v>
      </c>
      <c r="C15" s="50">
        <f t="shared" si="55"/>
        <v>78243.774345026046</v>
      </c>
      <c r="D15" s="50">
        <f t="shared" si="56"/>
        <v>149149.01237200247</v>
      </c>
      <c r="E15" s="18">
        <f>'[20]Asset End Balances'!$Q$10</f>
        <v>63740.85</v>
      </c>
      <c r="F15" s="19">
        <f t="shared" si="57"/>
        <v>63740.85</v>
      </c>
      <c r="G15" s="19">
        <f t="shared" si="58"/>
        <v>63740.85</v>
      </c>
      <c r="H15" s="19">
        <f t="shared" si="59"/>
        <v>71036.47</v>
      </c>
      <c r="I15" s="19">
        <f t="shared" si="60"/>
        <v>71036.47</v>
      </c>
      <c r="J15" s="19">
        <f t="shared" si="61"/>
        <v>71036.47</v>
      </c>
      <c r="K15" s="19">
        <f t="shared" si="62"/>
        <v>71036.47</v>
      </c>
      <c r="L15" s="19">
        <f t="shared" si="63"/>
        <v>76400.755829718546</v>
      </c>
      <c r="M15" s="19">
        <f t="shared" si="64"/>
        <v>81322.003817492252</v>
      </c>
      <c r="N15" s="19">
        <f t="shared" si="65"/>
        <v>86756.280813585472</v>
      </c>
      <c r="O15" s="19">
        <f t="shared" si="66"/>
        <v>93076.892973722206</v>
      </c>
      <c r="P15" s="19">
        <f t="shared" si="67"/>
        <v>99928.249155139682</v>
      </c>
      <c r="Q15" s="19">
        <f t="shared" si="68"/>
        <v>104316.45389568045</v>
      </c>
      <c r="R15" s="19">
        <f t="shared" si="69"/>
        <v>110407.37442418095</v>
      </c>
      <c r="S15" s="19">
        <f t="shared" si="70"/>
        <v>115860.25147907886</v>
      </c>
      <c r="T15" s="19">
        <f t="shared" si="71"/>
        <v>120947.13214562743</v>
      </c>
      <c r="U15" s="19">
        <f t="shared" si="72"/>
        <v>127989.36648731161</v>
      </c>
      <c r="V15" s="19">
        <f t="shared" si="73"/>
        <v>134193.08356064835</v>
      </c>
      <c r="W15" s="19">
        <f t="shared" si="74"/>
        <v>137852.93576652571</v>
      </c>
      <c r="X15" s="19">
        <f t="shared" si="75"/>
        <v>140508.65132515001</v>
      </c>
      <c r="Y15" s="19">
        <f t="shared" si="76"/>
        <v>142627.74971691388</v>
      </c>
      <c r="Z15" s="19">
        <f t="shared" si="77"/>
        <v>144402.7960917055</v>
      </c>
      <c r="AA15" s="19">
        <f t="shared" si="78"/>
        <v>150723.40825184222</v>
      </c>
      <c r="AB15" s="19">
        <f t="shared" si="79"/>
        <v>157574.7644332597</v>
      </c>
      <c r="AC15" s="19">
        <f t="shared" si="80"/>
        <v>161962.96917380046</v>
      </c>
      <c r="AD15" s="19">
        <f t="shared" si="81"/>
        <v>168053.88970230098</v>
      </c>
      <c r="AE15" s="19">
        <f t="shared" si="82"/>
        <v>173506.7667571989</v>
      </c>
      <c r="AF15" s="19">
        <f t="shared" si="83"/>
        <v>178593.64742374749</v>
      </c>
      <c r="AH15" s="18">
        <f>[20]Additions!R10</f>
        <v>0</v>
      </c>
      <c r="AI15" s="18">
        <f>[20]Additions!S10</f>
        <v>0</v>
      </c>
      <c r="AJ15" s="18">
        <f>[20]Additions!T10</f>
        <v>7295.62</v>
      </c>
      <c r="AK15" s="18">
        <f>[20]Additions!U10</f>
        <v>0</v>
      </c>
      <c r="AL15" s="18">
        <f>[20]Additions!V10</f>
        <v>0</v>
      </c>
      <c r="AM15" s="18">
        <f>[20]Additions!W10</f>
        <v>0</v>
      </c>
      <c r="AN15" s="118">
        <f>SUM($AH15:$AM15)/SUM($AH$46:$AM$46)*$AN$46</f>
        <v>5364.2858297185421</v>
      </c>
      <c r="AO15" s="118">
        <f t="shared" si="51"/>
        <v>4921.2479877737032</v>
      </c>
      <c r="AP15" s="118">
        <f t="shared" si="52"/>
        <v>5434.2769960932274</v>
      </c>
      <c r="AQ15" s="57">
        <f>SUM($AH15:$AM15)/SUM($AH$46:$AM$46)*'Capital Spending'!D$6*$AO$1</f>
        <v>6320.6121601367313</v>
      </c>
      <c r="AR15" s="57">
        <f>SUM($AH15:$AM15)/SUM($AH$46:$AM$46)*'Capital Spending'!E$6*$AO$1</f>
        <v>6851.3561814174755</v>
      </c>
      <c r="AS15" s="57">
        <f>SUM($AH15:$AM15)/SUM($AH$46:$AM$46)*'Capital Spending'!F$6*$AO$1</f>
        <v>4388.2047405407648</v>
      </c>
      <c r="AT15" s="57">
        <f>SUM($AH15:$AM15)/SUM($AH$46:$AM$46)*'Capital Spending'!G$6*$AO$1</f>
        <v>6090.9205285005046</v>
      </c>
      <c r="AU15" s="57">
        <f>SUM($AH15:$AM15)/SUM($AH$46:$AM$46)*'Capital Spending'!H$6*$AO$1</f>
        <v>5452.8770548979091</v>
      </c>
      <c r="AV15" s="57">
        <f>SUM($AH15:$AM15)/SUM($AH$46:$AM$46)*'Capital Spending'!I$6*$AO$1</f>
        <v>5086.880666548579</v>
      </c>
      <c r="AW15" s="57">
        <f>SUM($AH15:$AM15)/SUM($AH$46:$AM$46)*'Capital Spending'!J$6*$AO$1</f>
        <v>7042.2343416841777</v>
      </c>
      <c r="AX15" s="57">
        <f>SUM($AH15:$AM15)/SUM($AH$46:$AM$46)*'Capital Spending'!K$6*$AO$1</f>
        <v>6203.7170733367429</v>
      </c>
      <c r="AY15" s="57">
        <f>SUM($AH15:$AM15)/SUM($AH$46:$AM$46)*'Capital Spending'!L$6*$AO$1</f>
        <v>3659.8522058773769</v>
      </c>
      <c r="AZ15" s="57">
        <f>SUM($AH15:$AM15)/SUM($AH$46:$AM$46)*'Capital Spending'!M$6*$AO$1</f>
        <v>2655.715558624302</v>
      </c>
      <c r="BA15" s="57">
        <f>SUM($AH15:$AM15)/SUM($AH$46:$AM$46)*'Capital Spending'!N$6*$AO$1</f>
        <v>2119.0983917638582</v>
      </c>
      <c r="BB15" s="57">
        <f>SUM($AH15:$AM15)/SUM($AH$46:$AM$46)*'Capital Spending'!O$6*$AO$1</f>
        <v>1775.046374791634</v>
      </c>
      <c r="BC15" s="57">
        <f>SUM($AH15:$AM15)/SUM($AH$46:$AM$46)*'Capital Spending'!P$6*$AO$1</f>
        <v>6320.6121601367313</v>
      </c>
      <c r="BD15" s="57">
        <f>SUM($AH15:$AM15)/SUM($AH$46:$AM$46)*'Capital Spending'!Q$6*$AO$1</f>
        <v>6851.3561814174755</v>
      </c>
      <c r="BE15" s="57">
        <f>SUM($AH15:$AM15)/SUM($AH$46:$AM$46)*'Capital Spending'!R$6*$AO$1</f>
        <v>4388.2047405407648</v>
      </c>
      <c r="BF15" s="57">
        <f>SUM($AH15:$AM15)/SUM($AH$46:$AM$46)*'Capital Spending'!S$6*$AO$1</f>
        <v>6090.9205285005046</v>
      </c>
      <c r="BG15" s="57">
        <f>SUM($AH15:$AM15)/SUM($AH$46:$AM$46)*'Capital Spending'!T$6*$AO$1</f>
        <v>5452.8770548979091</v>
      </c>
      <c r="BH15" s="57">
        <f>SUM($AH15:$AM15)/SUM($AH$46:$AM$46)*'Capital Spending'!U$6*$AO$1</f>
        <v>5086.880666548579</v>
      </c>
      <c r="BI15" s="19"/>
      <c r="BJ15" s="106">
        <v>0</v>
      </c>
      <c r="BK15" s="18">
        <f>[20]Retires!R10</f>
        <v>0</v>
      </c>
      <c r="BL15" s="18">
        <f>[20]Retires!S10</f>
        <v>0</v>
      </c>
      <c r="BM15" s="18">
        <f>[20]Retires!T10</f>
        <v>0</v>
      </c>
      <c r="BN15" s="18">
        <f>[20]Retires!U10</f>
        <v>0</v>
      </c>
      <c r="BO15" s="18">
        <f>[20]Retires!V10</f>
        <v>0</v>
      </c>
      <c r="BP15" s="18">
        <f>[20]Retires!W10</f>
        <v>0</v>
      </c>
      <c r="BQ15" s="18">
        <f t="shared" si="85"/>
        <v>0</v>
      </c>
      <c r="BR15" s="19">
        <f t="shared" si="86"/>
        <v>0</v>
      </c>
      <c r="BS15" s="19">
        <f t="shared" si="87"/>
        <v>0</v>
      </c>
      <c r="BT15" s="19">
        <f t="shared" si="88"/>
        <v>0</v>
      </c>
      <c r="BU15" s="19">
        <f t="shared" si="89"/>
        <v>0</v>
      </c>
      <c r="BV15" s="19">
        <f t="shared" si="90"/>
        <v>0</v>
      </c>
      <c r="BW15" s="19">
        <f t="shared" si="91"/>
        <v>0</v>
      </c>
      <c r="BX15" s="19">
        <f t="shared" si="92"/>
        <v>0</v>
      </c>
      <c r="BY15" s="19">
        <f t="shared" si="93"/>
        <v>0</v>
      </c>
      <c r="BZ15" s="19">
        <f t="shared" si="94"/>
        <v>0</v>
      </c>
      <c r="CA15" s="19">
        <f t="shared" si="95"/>
        <v>0</v>
      </c>
      <c r="CB15" s="19">
        <f t="shared" si="96"/>
        <v>0</v>
      </c>
      <c r="CC15" s="19">
        <f t="shared" si="97"/>
        <v>0</v>
      </c>
      <c r="CD15" s="19">
        <f t="shared" si="98"/>
        <v>0</v>
      </c>
      <c r="CE15" s="19">
        <f t="shared" si="99"/>
        <v>0</v>
      </c>
      <c r="CF15" s="19">
        <f t="shared" si="100"/>
        <v>0</v>
      </c>
      <c r="CG15" s="19">
        <f t="shared" si="101"/>
        <v>0</v>
      </c>
      <c r="CH15" s="19">
        <f t="shared" si="102"/>
        <v>0</v>
      </c>
      <c r="CI15" s="19">
        <f t="shared" si="103"/>
        <v>0</v>
      </c>
      <c r="CJ15" s="19">
        <f t="shared" si="104"/>
        <v>0</v>
      </c>
      <c r="CK15" s="19">
        <f t="shared" si="105"/>
        <v>0</v>
      </c>
      <c r="CL15" s="19"/>
      <c r="CM15" s="18">
        <f>[20]Transfers!R10</f>
        <v>0</v>
      </c>
      <c r="CN15" s="18">
        <f>[20]Transfers!S10</f>
        <v>0</v>
      </c>
      <c r="CO15" s="18">
        <f>[20]Transfers!T10</f>
        <v>0</v>
      </c>
      <c r="CP15" s="18">
        <f>[20]Transfers!U10</f>
        <v>0</v>
      </c>
      <c r="CQ15" s="18">
        <f>[20]Transfers!V10</f>
        <v>0</v>
      </c>
      <c r="CR15" s="18">
        <f>[20]Transfers!W10</f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  <c r="DH15" s="18">
        <v>0</v>
      </c>
      <c r="DI15" s="18">
        <v>0</v>
      </c>
      <c r="DJ15" s="18">
        <v>0</v>
      </c>
      <c r="DK15" s="18">
        <v>0</v>
      </c>
      <c r="DL15" s="18">
        <v>0</v>
      </c>
      <c r="DM15" s="18">
        <v>0</v>
      </c>
      <c r="DN15" s="19"/>
    </row>
    <row r="16" spans="1:118">
      <c r="A16" s="140">
        <v>39120</v>
      </c>
      <c r="B16" t="s">
        <v>192</v>
      </c>
      <c r="C16" s="50">
        <f t="shared" si="55"/>
        <v>263337.89000000007</v>
      </c>
      <c r="D16" s="50">
        <f t="shared" si="56"/>
        <v>263337.89000000007</v>
      </c>
      <c r="E16" s="18">
        <f>'[20]Asset End Balances'!$Q$11</f>
        <v>263337.89</v>
      </c>
      <c r="F16" s="19">
        <f t="shared" si="57"/>
        <v>263337.89</v>
      </c>
      <c r="G16" s="19">
        <f t="shared" si="58"/>
        <v>263337.89</v>
      </c>
      <c r="H16" s="19">
        <f t="shared" si="59"/>
        <v>263337.89</v>
      </c>
      <c r="I16" s="19">
        <f t="shared" si="60"/>
        <v>263337.89</v>
      </c>
      <c r="J16" s="19">
        <f t="shared" si="61"/>
        <v>263337.89</v>
      </c>
      <c r="K16" s="19">
        <f t="shared" si="62"/>
        <v>263337.89</v>
      </c>
      <c r="L16" s="19">
        <f t="shared" si="63"/>
        <v>263337.89</v>
      </c>
      <c r="M16" s="19">
        <f t="shared" si="64"/>
        <v>263337.89</v>
      </c>
      <c r="N16" s="19">
        <f t="shared" si="65"/>
        <v>263337.89</v>
      </c>
      <c r="O16" s="19">
        <f t="shared" si="66"/>
        <v>263337.89</v>
      </c>
      <c r="P16" s="19">
        <f t="shared" si="67"/>
        <v>263337.89</v>
      </c>
      <c r="Q16" s="19">
        <f t="shared" si="68"/>
        <v>263337.89</v>
      </c>
      <c r="R16" s="19">
        <f t="shared" si="69"/>
        <v>263337.89</v>
      </c>
      <c r="S16" s="19">
        <f t="shared" si="70"/>
        <v>263337.89</v>
      </c>
      <c r="T16" s="19">
        <f t="shared" si="71"/>
        <v>263337.89</v>
      </c>
      <c r="U16" s="19">
        <f t="shared" si="72"/>
        <v>263337.89</v>
      </c>
      <c r="V16" s="19">
        <f t="shared" si="73"/>
        <v>263337.89</v>
      </c>
      <c r="W16" s="19">
        <f t="shared" si="74"/>
        <v>263337.89</v>
      </c>
      <c r="X16" s="19">
        <f t="shared" si="75"/>
        <v>263337.89</v>
      </c>
      <c r="Y16" s="19">
        <f t="shared" si="76"/>
        <v>263337.89</v>
      </c>
      <c r="Z16" s="19">
        <f t="shared" si="77"/>
        <v>263337.89</v>
      </c>
      <c r="AA16" s="19">
        <f t="shared" si="78"/>
        <v>263337.89</v>
      </c>
      <c r="AB16" s="19">
        <f t="shared" si="79"/>
        <v>263337.89</v>
      </c>
      <c r="AC16" s="19">
        <f t="shared" si="80"/>
        <v>263337.89</v>
      </c>
      <c r="AD16" s="19">
        <f t="shared" si="81"/>
        <v>263337.89</v>
      </c>
      <c r="AE16" s="19">
        <f t="shared" si="82"/>
        <v>263337.89</v>
      </c>
      <c r="AF16" s="19">
        <f t="shared" si="83"/>
        <v>263337.89</v>
      </c>
      <c r="AH16" s="18">
        <f>[20]Additions!R11</f>
        <v>0</v>
      </c>
      <c r="AI16" s="18">
        <f>[20]Additions!S11</f>
        <v>0</v>
      </c>
      <c r="AJ16" s="18">
        <f>[20]Additions!T11</f>
        <v>0</v>
      </c>
      <c r="AK16" s="18">
        <f>[20]Additions!U11</f>
        <v>0</v>
      </c>
      <c r="AL16" s="18">
        <f>[20]Additions!V11</f>
        <v>0</v>
      </c>
      <c r="AM16" s="18">
        <f>[20]Additions!W11</f>
        <v>0</v>
      </c>
      <c r="AN16" s="118"/>
      <c r="AO16" s="118">
        <f t="shared" si="51"/>
        <v>0</v>
      </c>
      <c r="AP16" s="118">
        <f t="shared" si="52"/>
        <v>0</v>
      </c>
      <c r="AQ16" s="57">
        <f>SUM($AH16:$AM16)/SUM($AH$46:$AM$46)*'Capital Spending'!D$6*$AO$1</f>
        <v>0</v>
      </c>
      <c r="AR16" s="57">
        <f>SUM($AH16:$AM16)/SUM($AH$46:$AM$46)*'Capital Spending'!E$6*$AO$1</f>
        <v>0</v>
      </c>
      <c r="AS16" s="57">
        <f>SUM($AH16:$AM16)/SUM($AH$46:$AM$46)*'Capital Spending'!F$6*$AO$1</f>
        <v>0</v>
      </c>
      <c r="AT16" s="57">
        <f>SUM($AH16:$AM16)/SUM($AH$46:$AM$46)*'Capital Spending'!G$6*$AO$1</f>
        <v>0</v>
      </c>
      <c r="AU16" s="57">
        <f>SUM($AH16:$AM16)/SUM($AH$46:$AM$46)*'Capital Spending'!H$6*$AO$1</f>
        <v>0</v>
      </c>
      <c r="AV16" s="57">
        <f>SUM($AH16:$AM16)/SUM($AH$46:$AM$46)*'Capital Spending'!I$6*$AO$1</f>
        <v>0</v>
      </c>
      <c r="AW16" s="57">
        <f>SUM($AH16:$AM16)/SUM($AH$46:$AM$46)*'Capital Spending'!J$6*$AO$1</f>
        <v>0</v>
      </c>
      <c r="AX16" s="57">
        <f>SUM($AH16:$AM16)/SUM($AH$46:$AM$46)*'Capital Spending'!K$6*$AO$1</f>
        <v>0</v>
      </c>
      <c r="AY16" s="57">
        <f>SUM($AH16:$AM16)/SUM($AH$46:$AM$46)*'Capital Spending'!L$6*$AO$1</f>
        <v>0</v>
      </c>
      <c r="AZ16" s="57">
        <f>SUM($AH16:$AM16)/SUM($AH$46:$AM$46)*'Capital Spending'!M$6*$AO$1</f>
        <v>0</v>
      </c>
      <c r="BA16" s="57">
        <f>SUM($AH16:$AM16)/SUM($AH$46:$AM$46)*'Capital Spending'!N$6*$AO$1</f>
        <v>0</v>
      </c>
      <c r="BB16" s="57">
        <f>SUM($AH16:$AM16)/SUM($AH$46:$AM$46)*'Capital Spending'!O$6*$AO$1</f>
        <v>0</v>
      </c>
      <c r="BC16" s="57">
        <f>SUM($AH16:$AM16)/SUM($AH$46:$AM$46)*'Capital Spending'!P$6*$AO$1</f>
        <v>0</v>
      </c>
      <c r="BD16" s="57">
        <f>SUM($AH16:$AM16)/SUM($AH$46:$AM$46)*'Capital Spending'!Q$6*$AO$1</f>
        <v>0</v>
      </c>
      <c r="BE16" s="57">
        <f>SUM($AH16:$AM16)/SUM($AH$46:$AM$46)*'Capital Spending'!R$6*$AO$1</f>
        <v>0</v>
      </c>
      <c r="BF16" s="57">
        <f>SUM($AH16:$AM16)/SUM($AH$46:$AM$46)*'Capital Spending'!S$6*$AO$1</f>
        <v>0</v>
      </c>
      <c r="BG16" s="57">
        <f>SUM($AH16:$AM16)/SUM($AH$46:$AM$46)*'Capital Spending'!T$6*$AO$1</f>
        <v>0</v>
      </c>
      <c r="BH16" s="57">
        <f>SUM($AH16:$AM16)/SUM($AH$46:$AM$46)*'Capital Spending'!U$6*$AO$1</f>
        <v>0</v>
      </c>
      <c r="BI16" s="19"/>
      <c r="BJ16" s="106">
        <v>0</v>
      </c>
      <c r="BK16" s="18">
        <f>[20]Retires!R11</f>
        <v>0</v>
      </c>
      <c r="BL16" s="18">
        <f>[20]Retires!S11</f>
        <v>0</v>
      </c>
      <c r="BM16" s="18">
        <f>[20]Retires!T11</f>
        <v>0</v>
      </c>
      <c r="BN16" s="18">
        <f>[20]Retires!U11</f>
        <v>0</v>
      </c>
      <c r="BO16" s="18">
        <f>[20]Retires!V11</f>
        <v>0</v>
      </c>
      <c r="BP16" s="18">
        <f>[20]Retires!W11</f>
        <v>0</v>
      </c>
      <c r="BQ16" s="18">
        <f t="shared" si="85"/>
        <v>0</v>
      </c>
      <c r="BR16" s="19">
        <f t="shared" si="86"/>
        <v>0</v>
      </c>
      <c r="BS16" s="19">
        <f t="shared" si="87"/>
        <v>0</v>
      </c>
      <c r="BT16" s="19">
        <f t="shared" si="88"/>
        <v>0</v>
      </c>
      <c r="BU16" s="19">
        <f t="shared" si="89"/>
        <v>0</v>
      </c>
      <c r="BV16" s="19">
        <f t="shared" si="90"/>
        <v>0</v>
      </c>
      <c r="BW16" s="19">
        <f t="shared" si="91"/>
        <v>0</v>
      </c>
      <c r="BX16" s="19">
        <f t="shared" si="92"/>
        <v>0</v>
      </c>
      <c r="BY16" s="19">
        <f t="shared" si="93"/>
        <v>0</v>
      </c>
      <c r="BZ16" s="19">
        <f t="shared" si="94"/>
        <v>0</v>
      </c>
      <c r="CA16" s="19">
        <f t="shared" si="95"/>
        <v>0</v>
      </c>
      <c r="CB16" s="19">
        <f t="shared" si="96"/>
        <v>0</v>
      </c>
      <c r="CC16" s="19">
        <f t="shared" si="97"/>
        <v>0</v>
      </c>
      <c r="CD16" s="19">
        <f t="shared" si="98"/>
        <v>0</v>
      </c>
      <c r="CE16" s="19">
        <f t="shared" si="99"/>
        <v>0</v>
      </c>
      <c r="CF16" s="19">
        <f t="shared" si="100"/>
        <v>0</v>
      </c>
      <c r="CG16" s="19">
        <f t="shared" si="101"/>
        <v>0</v>
      </c>
      <c r="CH16" s="19">
        <f t="shared" si="102"/>
        <v>0</v>
      </c>
      <c r="CI16" s="19">
        <f t="shared" si="103"/>
        <v>0</v>
      </c>
      <c r="CJ16" s="19">
        <f t="shared" si="104"/>
        <v>0</v>
      </c>
      <c r="CK16" s="19">
        <f t="shared" si="105"/>
        <v>0</v>
      </c>
      <c r="CL16" s="19"/>
      <c r="CM16" s="18">
        <f>[20]Transfers!R11</f>
        <v>0</v>
      </c>
      <c r="CN16" s="18">
        <f>[20]Transfers!S11</f>
        <v>0</v>
      </c>
      <c r="CO16" s="18">
        <f>[20]Transfers!T11</f>
        <v>0</v>
      </c>
      <c r="CP16" s="18">
        <f>[20]Transfers!U11</f>
        <v>0</v>
      </c>
      <c r="CQ16" s="18">
        <f>[20]Transfers!V11</f>
        <v>0</v>
      </c>
      <c r="CR16" s="18">
        <f>[20]Transfers!W11</f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18">
        <v>0</v>
      </c>
      <c r="DI16" s="18">
        <v>0</v>
      </c>
      <c r="DJ16" s="18">
        <v>0</v>
      </c>
      <c r="DK16" s="18">
        <v>0</v>
      </c>
      <c r="DL16" s="18">
        <v>0</v>
      </c>
      <c r="DM16" s="18">
        <v>0</v>
      </c>
      <c r="DN16" s="19"/>
    </row>
    <row r="17" spans="1:118">
      <c r="A17" s="86">
        <v>39200</v>
      </c>
      <c r="B17" s="87" t="s">
        <v>15</v>
      </c>
      <c r="C17" s="50">
        <f t="shared" si="55"/>
        <v>7125.4100000000026</v>
      </c>
      <c r="D17" s="50">
        <f t="shared" si="56"/>
        <v>7125.4100000000026</v>
      </c>
      <c r="E17" s="18">
        <f>'[20]Asset End Balances'!$Q$12</f>
        <v>7125.41</v>
      </c>
      <c r="F17" s="19">
        <f t="shared" si="57"/>
        <v>7125.41</v>
      </c>
      <c r="G17" s="19">
        <f t="shared" si="58"/>
        <v>7125.41</v>
      </c>
      <c r="H17" s="19">
        <f t="shared" si="59"/>
        <v>7125.41</v>
      </c>
      <c r="I17" s="19">
        <f t="shared" si="60"/>
        <v>7125.41</v>
      </c>
      <c r="J17" s="19">
        <f t="shared" si="61"/>
        <v>7125.41</v>
      </c>
      <c r="K17" s="19">
        <f t="shared" si="62"/>
        <v>7125.41</v>
      </c>
      <c r="L17" s="19">
        <f t="shared" si="63"/>
        <v>7125.41</v>
      </c>
      <c r="M17" s="19">
        <f t="shared" si="64"/>
        <v>7125.41</v>
      </c>
      <c r="N17" s="19">
        <f t="shared" si="65"/>
        <v>7125.41</v>
      </c>
      <c r="O17" s="19">
        <f t="shared" si="66"/>
        <v>7125.41</v>
      </c>
      <c r="P17" s="19">
        <f t="shared" si="67"/>
        <v>7125.41</v>
      </c>
      <c r="Q17" s="19">
        <f t="shared" si="68"/>
        <v>7125.41</v>
      </c>
      <c r="R17" s="19">
        <f t="shared" si="69"/>
        <v>7125.41</v>
      </c>
      <c r="S17" s="19">
        <f t="shared" si="70"/>
        <v>7125.41</v>
      </c>
      <c r="T17" s="19">
        <f t="shared" si="71"/>
        <v>7125.41</v>
      </c>
      <c r="U17" s="19">
        <f t="shared" si="72"/>
        <v>7125.41</v>
      </c>
      <c r="V17" s="19">
        <f t="shared" si="73"/>
        <v>7125.41</v>
      </c>
      <c r="W17" s="19">
        <f t="shared" si="74"/>
        <v>7125.41</v>
      </c>
      <c r="X17" s="19">
        <f t="shared" si="75"/>
        <v>7125.41</v>
      </c>
      <c r="Y17" s="19">
        <f t="shared" si="76"/>
        <v>7125.41</v>
      </c>
      <c r="Z17" s="19">
        <f t="shared" si="77"/>
        <v>7125.41</v>
      </c>
      <c r="AA17" s="19">
        <f t="shared" si="78"/>
        <v>7125.41</v>
      </c>
      <c r="AB17" s="19">
        <f t="shared" si="79"/>
        <v>7125.41</v>
      </c>
      <c r="AC17" s="19">
        <f t="shared" si="80"/>
        <v>7125.41</v>
      </c>
      <c r="AD17" s="19">
        <f t="shared" si="81"/>
        <v>7125.41</v>
      </c>
      <c r="AE17" s="19">
        <f t="shared" si="82"/>
        <v>7125.41</v>
      </c>
      <c r="AF17" s="19">
        <f t="shared" si="83"/>
        <v>7125.41</v>
      </c>
      <c r="AH17" s="18">
        <f>[20]Additions!R12</f>
        <v>0</v>
      </c>
      <c r="AI17" s="18">
        <f>[20]Additions!S12</f>
        <v>0</v>
      </c>
      <c r="AJ17" s="18">
        <f>[20]Additions!T12</f>
        <v>0</v>
      </c>
      <c r="AK17" s="18">
        <f>[20]Additions!U12</f>
        <v>0</v>
      </c>
      <c r="AL17" s="18">
        <f>[20]Additions!V12</f>
        <v>0</v>
      </c>
      <c r="AM17" s="18">
        <f>[20]Additions!W12</f>
        <v>0</v>
      </c>
      <c r="AN17" s="118">
        <f t="shared" ref="AN17:AN22" si="106">SUM($AH17:$AM17)/SUM($AH$46:$AM$46)*$AN$46</f>
        <v>0</v>
      </c>
      <c r="AO17" s="118">
        <f t="shared" si="51"/>
        <v>0</v>
      </c>
      <c r="AP17" s="118">
        <f t="shared" si="52"/>
        <v>0</v>
      </c>
      <c r="AQ17" s="57">
        <f>SUM($AH17:$AM17)/SUM($AH$46:$AM$46)*'Capital Spending'!D$6*$AO$1</f>
        <v>0</v>
      </c>
      <c r="AR17" s="57">
        <f>SUM($AH17:$AM17)/SUM($AH$46:$AM$46)*'Capital Spending'!E$6*$AO$1</f>
        <v>0</v>
      </c>
      <c r="AS17" s="57">
        <f>SUM($AH17:$AM17)/SUM($AH$46:$AM$46)*'Capital Spending'!F$6*$AO$1</f>
        <v>0</v>
      </c>
      <c r="AT17" s="57">
        <f>SUM($AH17:$AM17)/SUM($AH$46:$AM$46)*'Capital Spending'!G$6*$AO$1</f>
        <v>0</v>
      </c>
      <c r="AU17" s="57">
        <f>SUM($AH17:$AM17)/SUM($AH$46:$AM$46)*'Capital Spending'!H$6*$AO$1</f>
        <v>0</v>
      </c>
      <c r="AV17" s="57">
        <f>SUM($AH17:$AM17)/SUM($AH$46:$AM$46)*'Capital Spending'!I$6*$AO$1</f>
        <v>0</v>
      </c>
      <c r="AW17" s="57">
        <f>SUM($AH17:$AM17)/SUM($AH$46:$AM$46)*'Capital Spending'!J$6*$AO$1</f>
        <v>0</v>
      </c>
      <c r="AX17" s="57">
        <f>SUM($AH17:$AM17)/SUM($AH$46:$AM$46)*'Capital Spending'!K$6*$AO$1</f>
        <v>0</v>
      </c>
      <c r="AY17" s="57">
        <f>SUM($AH17:$AM17)/SUM($AH$46:$AM$46)*'Capital Spending'!L$6*$AO$1</f>
        <v>0</v>
      </c>
      <c r="AZ17" s="57">
        <f>SUM($AH17:$AM17)/SUM($AH$46:$AM$46)*'Capital Spending'!M$6*$AO$1</f>
        <v>0</v>
      </c>
      <c r="BA17" s="57">
        <f>SUM($AH17:$AM17)/SUM($AH$46:$AM$46)*'Capital Spending'!N$6*$AO$1</f>
        <v>0</v>
      </c>
      <c r="BB17" s="57">
        <f>SUM($AH17:$AM17)/SUM($AH$46:$AM$46)*'Capital Spending'!O$6*$AO$1</f>
        <v>0</v>
      </c>
      <c r="BC17" s="57">
        <f>SUM($AH17:$AM17)/SUM($AH$46:$AM$46)*'Capital Spending'!P$6*$AO$1</f>
        <v>0</v>
      </c>
      <c r="BD17" s="57">
        <f>SUM($AH17:$AM17)/SUM($AH$46:$AM$46)*'Capital Spending'!Q$6*$AO$1</f>
        <v>0</v>
      </c>
      <c r="BE17" s="57">
        <f>SUM($AH17:$AM17)/SUM($AH$46:$AM$46)*'Capital Spending'!R$6*$AO$1</f>
        <v>0</v>
      </c>
      <c r="BF17" s="57">
        <f>SUM($AH17:$AM17)/SUM($AH$46:$AM$46)*'Capital Spending'!S$6*$AO$1</f>
        <v>0</v>
      </c>
      <c r="BG17" s="57">
        <f>SUM($AH17:$AM17)/SUM($AH$46:$AM$46)*'Capital Spending'!T$6*$AO$1</f>
        <v>0</v>
      </c>
      <c r="BH17" s="57">
        <f>SUM($AH17:$AM17)/SUM($AH$46:$AM$46)*'Capital Spending'!U$6*$AO$1</f>
        <v>0</v>
      </c>
      <c r="BI17" s="19"/>
      <c r="BJ17" s="106">
        <v>0</v>
      </c>
      <c r="BK17" s="18">
        <f>[20]Retires!R12</f>
        <v>0</v>
      </c>
      <c r="BL17" s="18">
        <f>[20]Retires!S12</f>
        <v>0</v>
      </c>
      <c r="BM17" s="18">
        <f>[20]Retires!T12</f>
        <v>0</v>
      </c>
      <c r="BN17" s="18">
        <f>[20]Retires!U12</f>
        <v>0</v>
      </c>
      <c r="BO17" s="18">
        <f>[20]Retires!V12</f>
        <v>0</v>
      </c>
      <c r="BP17" s="18">
        <f>[20]Retires!W12</f>
        <v>0</v>
      </c>
      <c r="BQ17" s="18">
        <f t="shared" si="85"/>
        <v>0</v>
      </c>
      <c r="BR17" s="19">
        <f t="shared" si="86"/>
        <v>0</v>
      </c>
      <c r="BS17" s="19">
        <f t="shared" si="87"/>
        <v>0</v>
      </c>
      <c r="BT17" s="19">
        <f t="shared" si="88"/>
        <v>0</v>
      </c>
      <c r="BU17" s="19">
        <f t="shared" si="89"/>
        <v>0</v>
      </c>
      <c r="BV17" s="19">
        <f t="shared" si="90"/>
        <v>0</v>
      </c>
      <c r="BW17" s="19">
        <f t="shared" si="91"/>
        <v>0</v>
      </c>
      <c r="BX17" s="19">
        <f t="shared" si="92"/>
        <v>0</v>
      </c>
      <c r="BY17" s="19">
        <f t="shared" si="93"/>
        <v>0</v>
      </c>
      <c r="BZ17" s="19">
        <f t="shared" si="94"/>
        <v>0</v>
      </c>
      <c r="CA17" s="19">
        <f t="shared" si="95"/>
        <v>0</v>
      </c>
      <c r="CB17" s="19">
        <f t="shared" si="96"/>
        <v>0</v>
      </c>
      <c r="CC17" s="19">
        <f t="shared" si="97"/>
        <v>0</v>
      </c>
      <c r="CD17" s="19">
        <f t="shared" si="98"/>
        <v>0</v>
      </c>
      <c r="CE17" s="19">
        <f t="shared" si="99"/>
        <v>0</v>
      </c>
      <c r="CF17" s="19">
        <f t="shared" si="100"/>
        <v>0</v>
      </c>
      <c r="CG17" s="19">
        <f t="shared" si="101"/>
        <v>0</v>
      </c>
      <c r="CH17" s="19">
        <f t="shared" si="102"/>
        <v>0</v>
      </c>
      <c r="CI17" s="19">
        <f t="shared" si="103"/>
        <v>0</v>
      </c>
      <c r="CJ17" s="19">
        <f t="shared" si="104"/>
        <v>0</v>
      </c>
      <c r="CK17" s="19">
        <f t="shared" si="105"/>
        <v>0</v>
      </c>
      <c r="CL17" s="19"/>
      <c r="CM17" s="18">
        <f>[20]Transfers!R12</f>
        <v>0</v>
      </c>
      <c r="CN17" s="18">
        <f>[20]Transfers!S12</f>
        <v>0</v>
      </c>
      <c r="CO17" s="18">
        <f>[20]Transfers!T12</f>
        <v>0</v>
      </c>
      <c r="CP17" s="18">
        <f>[20]Transfers!U12</f>
        <v>0</v>
      </c>
      <c r="CQ17" s="18">
        <f>[20]Transfers!V12</f>
        <v>0</v>
      </c>
      <c r="CR17" s="18">
        <f>[20]Transfers!W12</f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9"/>
    </row>
    <row r="18" spans="1:118">
      <c r="A18" s="86">
        <v>39300</v>
      </c>
      <c r="B18" s="87" t="s">
        <v>16</v>
      </c>
      <c r="C18" s="50">
        <f t="shared" si="55"/>
        <v>0</v>
      </c>
      <c r="D18" s="50">
        <f t="shared" si="56"/>
        <v>0</v>
      </c>
      <c r="E18" s="18">
        <v>0</v>
      </c>
      <c r="F18" s="19">
        <f t="shared" si="57"/>
        <v>0</v>
      </c>
      <c r="G18" s="19">
        <f t="shared" si="58"/>
        <v>0</v>
      </c>
      <c r="H18" s="19">
        <f t="shared" si="59"/>
        <v>0</v>
      </c>
      <c r="I18" s="19">
        <f t="shared" si="60"/>
        <v>0</v>
      </c>
      <c r="J18" s="19">
        <f t="shared" si="61"/>
        <v>0</v>
      </c>
      <c r="K18" s="19">
        <f t="shared" si="62"/>
        <v>0</v>
      </c>
      <c r="L18" s="19">
        <f t="shared" si="63"/>
        <v>0</v>
      </c>
      <c r="M18" s="19">
        <f t="shared" si="64"/>
        <v>0</v>
      </c>
      <c r="N18" s="19">
        <f t="shared" si="65"/>
        <v>0</v>
      </c>
      <c r="O18" s="19">
        <f t="shared" si="66"/>
        <v>0</v>
      </c>
      <c r="P18" s="19">
        <f t="shared" si="67"/>
        <v>0</v>
      </c>
      <c r="Q18" s="19">
        <f t="shared" si="68"/>
        <v>0</v>
      </c>
      <c r="R18" s="19">
        <f t="shared" si="69"/>
        <v>0</v>
      </c>
      <c r="S18" s="19">
        <f t="shared" si="70"/>
        <v>0</v>
      </c>
      <c r="T18" s="19">
        <f t="shared" si="71"/>
        <v>0</v>
      </c>
      <c r="U18" s="19">
        <f t="shared" si="72"/>
        <v>0</v>
      </c>
      <c r="V18" s="19">
        <f t="shared" si="73"/>
        <v>0</v>
      </c>
      <c r="W18" s="19">
        <f t="shared" si="74"/>
        <v>0</v>
      </c>
      <c r="X18" s="19">
        <f t="shared" si="75"/>
        <v>0</v>
      </c>
      <c r="Y18" s="19">
        <f t="shared" si="76"/>
        <v>0</v>
      </c>
      <c r="Z18" s="19">
        <f t="shared" si="77"/>
        <v>0</v>
      </c>
      <c r="AA18" s="19">
        <f t="shared" si="78"/>
        <v>0</v>
      </c>
      <c r="AB18" s="19">
        <f t="shared" si="79"/>
        <v>0</v>
      </c>
      <c r="AC18" s="19">
        <f t="shared" si="80"/>
        <v>0</v>
      </c>
      <c r="AD18" s="19">
        <f t="shared" si="81"/>
        <v>0</v>
      </c>
      <c r="AE18" s="19">
        <f t="shared" si="82"/>
        <v>0</v>
      </c>
      <c r="AF18" s="19">
        <f t="shared" si="83"/>
        <v>0</v>
      </c>
      <c r="AH18" s="18">
        <f>0</f>
        <v>0</v>
      </c>
      <c r="AI18" s="18">
        <f>0</f>
        <v>0</v>
      </c>
      <c r="AJ18" s="18">
        <f>0</f>
        <v>0</v>
      </c>
      <c r="AK18" s="18">
        <f>0</f>
        <v>0</v>
      </c>
      <c r="AL18" s="18">
        <f>0</f>
        <v>0</v>
      </c>
      <c r="AM18" s="18">
        <f>0</f>
        <v>0</v>
      </c>
      <c r="AN18" s="118">
        <f t="shared" si="106"/>
        <v>0</v>
      </c>
      <c r="AO18" s="118">
        <f t="shared" si="51"/>
        <v>0</v>
      </c>
      <c r="AP18" s="118">
        <f t="shared" si="52"/>
        <v>0</v>
      </c>
      <c r="AQ18" s="57">
        <f>SUM($AH18:$AM18)/SUM($AH$46:$AM$46)*'Capital Spending'!D$6*$AO$1</f>
        <v>0</v>
      </c>
      <c r="AR18" s="57">
        <f>SUM($AH18:$AM18)/SUM($AH$46:$AM$46)*'Capital Spending'!E$6*$AO$1</f>
        <v>0</v>
      </c>
      <c r="AS18" s="57">
        <f>SUM($AH18:$AM18)/SUM($AH$46:$AM$46)*'Capital Spending'!F$6*$AO$1</f>
        <v>0</v>
      </c>
      <c r="AT18" s="57">
        <f>SUM($AH18:$AM18)/SUM($AH$46:$AM$46)*'Capital Spending'!G$6*$AO$1</f>
        <v>0</v>
      </c>
      <c r="AU18" s="57">
        <f>SUM($AH18:$AM18)/SUM($AH$46:$AM$46)*'Capital Spending'!H$6*$AO$1</f>
        <v>0</v>
      </c>
      <c r="AV18" s="57">
        <f>SUM($AH18:$AM18)/SUM($AH$46:$AM$46)*'Capital Spending'!I$6*$AO$1</f>
        <v>0</v>
      </c>
      <c r="AW18" s="57">
        <f>SUM($AH18:$AM18)/SUM($AH$46:$AM$46)*'Capital Spending'!J$6*$AO$1</f>
        <v>0</v>
      </c>
      <c r="AX18" s="57">
        <f>SUM($AH18:$AM18)/SUM($AH$46:$AM$46)*'Capital Spending'!K$6*$AO$1</f>
        <v>0</v>
      </c>
      <c r="AY18" s="57">
        <f>SUM($AH18:$AM18)/SUM($AH$46:$AM$46)*'Capital Spending'!L$6*$AO$1</f>
        <v>0</v>
      </c>
      <c r="AZ18" s="57">
        <f>SUM($AH18:$AM18)/SUM($AH$46:$AM$46)*'Capital Spending'!M$6*$AO$1</f>
        <v>0</v>
      </c>
      <c r="BA18" s="57">
        <f>SUM($AH18:$AM18)/SUM($AH$46:$AM$46)*'Capital Spending'!N$6*$AO$1</f>
        <v>0</v>
      </c>
      <c r="BB18" s="57">
        <f>SUM($AH18:$AM18)/SUM($AH$46:$AM$46)*'Capital Spending'!O$6*$AO$1</f>
        <v>0</v>
      </c>
      <c r="BC18" s="57">
        <f>SUM($AH18:$AM18)/SUM($AH$46:$AM$46)*'Capital Spending'!P$6*$AO$1</f>
        <v>0</v>
      </c>
      <c r="BD18" s="57">
        <f>SUM($AH18:$AM18)/SUM($AH$46:$AM$46)*'Capital Spending'!Q$6*$AO$1</f>
        <v>0</v>
      </c>
      <c r="BE18" s="57">
        <f>SUM($AH18:$AM18)/SUM($AH$46:$AM$46)*'Capital Spending'!R$6*$AO$1</f>
        <v>0</v>
      </c>
      <c r="BF18" s="57">
        <f>SUM($AH18:$AM18)/SUM($AH$46:$AM$46)*'Capital Spending'!S$6*$AO$1</f>
        <v>0</v>
      </c>
      <c r="BG18" s="57">
        <f>SUM($AH18:$AM18)/SUM($AH$46:$AM$46)*'Capital Spending'!T$6*$AO$1</f>
        <v>0</v>
      </c>
      <c r="BH18" s="57">
        <f>SUM($AH18:$AM18)/SUM($AH$46:$AM$46)*'Capital Spending'!U$6*$AO$1</f>
        <v>0</v>
      </c>
      <c r="BI18" s="19"/>
      <c r="BJ18" s="106">
        <v>0</v>
      </c>
      <c r="BK18" s="18">
        <f>0</f>
        <v>0</v>
      </c>
      <c r="BL18" s="18">
        <f>0</f>
        <v>0</v>
      </c>
      <c r="BM18" s="18">
        <f>0</f>
        <v>0</v>
      </c>
      <c r="BN18" s="18">
        <f>0</f>
        <v>0</v>
      </c>
      <c r="BO18" s="18">
        <f>0</f>
        <v>0</v>
      </c>
      <c r="BP18" s="18">
        <f>0</f>
        <v>0</v>
      </c>
      <c r="BQ18" s="18">
        <f t="shared" si="85"/>
        <v>0</v>
      </c>
      <c r="BR18" s="19">
        <f t="shared" si="86"/>
        <v>0</v>
      </c>
      <c r="BS18" s="19">
        <f t="shared" si="87"/>
        <v>0</v>
      </c>
      <c r="BT18" s="19">
        <f t="shared" si="88"/>
        <v>0</v>
      </c>
      <c r="BU18" s="19">
        <f t="shared" si="89"/>
        <v>0</v>
      </c>
      <c r="BV18" s="19">
        <f t="shared" si="90"/>
        <v>0</v>
      </c>
      <c r="BW18" s="19">
        <f t="shared" si="91"/>
        <v>0</v>
      </c>
      <c r="BX18" s="19">
        <f t="shared" si="92"/>
        <v>0</v>
      </c>
      <c r="BY18" s="19">
        <f t="shared" si="93"/>
        <v>0</v>
      </c>
      <c r="BZ18" s="19">
        <f t="shared" si="94"/>
        <v>0</v>
      </c>
      <c r="CA18" s="19">
        <f t="shared" si="95"/>
        <v>0</v>
      </c>
      <c r="CB18" s="19">
        <f t="shared" si="96"/>
        <v>0</v>
      </c>
      <c r="CC18" s="19">
        <f t="shared" si="97"/>
        <v>0</v>
      </c>
      <c r="CD18" s="19">
        <f t="shared" si="98"/>
        <v>0</v>
      </c>
      <c r="CE18" s="19">
        <f t="shared" si="99"/>
        <v>0</v>
      </c>
      <c r="CF18" s="19">
        <f t="shared" si="100"/>
        <v>0</v>
      </c>
      <c r="CG18" s="19">
        <f t="shared" si="101"/>
        <v>0</v>
      </c>
      <c r="CH18" s="19">
        <f t="shared" si="102"/>
        <v>0</v>
      </c>
      <c r="CI18" s="19">
        <f t="shared" si="103"/>
        <v>0</v>
      </c>
      <c r="CJ18" s="19">
        <f t="shared" si="104"/>
        <v>0</v>
      </c>
      <c r="CK18" s="19">
        <f t="shared" si="105"/>
        <v>0</v>
      </c>
      <c r="CL18" s="19"/>
      <c r="CM18" s="18">
        <f>0</f>
        <v>0</v>
      </c>
      <c r="CN18" s="18">
        <f>0</f>
        <v>0</v>
      </c>
      <c r="CO18" s="18">
        <f>0</f>
        <v>0</v>
      </c>
      <c r="CP18" s="18">
        <f>0</f>
        <v>0</v>
      </c>
      <c r="CQ18" s="18">
        <f>0</f>
        <v>0</v>
      </c>
      <c r="CR18" s="18">
        <f>0</f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9"/>
    </row>
    <row r="19" spans="1:118">
      <c r="A19" s="86">
        <v>39400</v>
      </c>
      <c r="B19" s="87" t="s">
        <v>17</v>
      </c>
      <c r="C19" s="50">
        <f t="shared" si="55"/>
        <v>76071.339999999982</v>
      </c>
      <c r="D19" s="50">
        <f t="shared" si="56"/>
        <v>76071.339999999982</v>
      </c>
      <c r="E19" s="18">
        <f>'[20]Asset End Balances'!$Q$13</f>
        <v>76071.34</v>
      </c>
      <c r="F19" s="19">
        <f t="shared" si="57"/>
        <v>76071.34</v>
      </c>
      <c r="G19" s="19">
        <f t="shared" si="58"/>
        <v>76071.34</v>
      </c>
      <c r="H19" s="19">
        <f t="shared" si="59"/>
        <v>76071.34</v>
      </c>
      <c r="I19" s="19">
        <f t="shared" si="60"/>
        <v>76071.34</v>
      </c>
      <c r="J19" s="19">
        <f t="shared" si="61"/>
        <v>76071.34</v>
      </c>
      <c r="K19" s="19">
        <f t="shared" si="62"/>
        <v>76071.34</v>
      </c>
      <c r="L19" s="19">
        <f t="shared" si="63"/>
        <v>76071.34</v>
      </c>
      <c r="M19" s="19">
        <f t="shared" si="64"/>
        <v>76071.34</v>
      </c>
      <c r="N19" s="19">
        <f t="shared" si="65"/>
        <v>76071.34</v>
      </c>
      <c r="O19" s="19">
        <f t="shared" si="66"/>
        <v>76071.34</v>
      </c>
      <c r="P19" s="19">
        <f t="shared" si="67"/>
        <v>76071.34</v>
      </c>
      <c r="Q19" s="19">
        <f t="shared" si="68"/>
        <v>76071.34</v>
      </c>
      <c r="R19" s="19">
        <f t="shared" si="69"/>
        <v>76071.34</v>
      </c>
      <c r="S19" s="19">
        <f t="shared" si="70"/>
        <v>76071.34</v>
      </c>
      <c r="T19" s="19">
        <f t="shared" si="71"/>
        <v>76071.34</v>
      </c>
      <c r="U19" s="19">
        <f t="shared" si="72"/>
        <v>76071.34</v>
      </c>
      <c r="V19" s="19">
        <f t="shared" si="73"/>
        <v>76071.34</v>
      </c>
      <c r="W19" s="19">
        <f t="shared" si="74"/>
        <v>76071.34</v>
      </c>
      <c r="X19" s="19">
        <f t="shared" si="75"/>
        <v>76071.34</v>
      </c>
      <c r="Y19" s="19">
        <f t="shared" si="76"/>
        <v>76071.34</v>
      </c>
      <c r="Z19" s="19">
        <f t="shared" si="77"/>
        <v>76071.34</v>
      </c>
      <c r="AA19" s="19">
        <f t="shared" si="78"/>
        <v>76071.34</v>
      </c>
      <c r="AB19" s="19">
        <f t="shared" si="79"/>
        <v>76071.34</v>
      </c>
      <c r="AC19" s="19">
        <f t="shared" si="80"/>
        <v>76071.34</v>
      </c>
      <c r="AD19" s="19">
        <f t="shared" si="81"/>
        <v>76071.34</v>
      </c>
      <c r="AE19" s="19">
        <f t="shared" si="82"/>
        <v>76071.34</v>
      </c>
      <c r="AF19" s="19">
        <f t="shared" si="83"/>
        <v>76071.34</v>
      </c>
      <c r="AH19" s="18">
        <f>[20]Additions!R13</f>
        <v>0</v>
      </c>
      <c r="AI19" s="18">
        <f>[20]Additions!S13</f>
        <v>0</v>
      </c>
      <c r="AJ19" s="18">
        <f>[20]Additions!T13</f>
        <v>0</v>
      </c>
      <c r="AK19" s="18">
        <f>[20]Additions!U13</f>
        <v>0</v>
      </c>
      <c r="AL19" s="18">
        <f>[20]Additions!V13</f>
        <v>0</v>
      </c>
      <c r="AM19" s="18">
        <f>[20]Additions!W13</f>
        <v>0</v>
      </c>
      <c r="AN19" s="118">
        <f t="shared" si="106"/>
        <v>0</v>
      </c>
      <c r="AO19" s="118">
        <f t="shared" si="51"/>
        <v>0</v>
      </c>
      <c r="AP19" s="118">
        <f t="shared" si="52"/>
        <v>0</v>
      </c>
      <c r="AQ19" s="57">
        <f>SUM($AH19:$AM19)/SUM($AH$46:$AM$46)*'Capital Spending'!D$6*$AO$1</f>
        <v>0</v>
      </c>
      <c r="AR19" s="57">
        <f>SUM($AH19:$AM19)/SUM($AH$46:$AM$46)*'Capital Spending'!E$6*$AO$1</f>
        <v>0</v>
      </c>
      <c r="AS19" s="57">
        <f>SUM($AH19:$AM19)/SUM($AH$46:$AM$46)*'Capital Spending'!F$6*$AO$1</f>
        <v>0</v>
      </c>
      <c r="AT19" s="57">
        <f>SUM($AH19:$AM19)/SUM($AH$46:$AM$46)*'Capital Spending'!G$6*$AO$1</f>
        <v>0</v>
      </c>
      <c r="AU19" s="57">
        <f>SUM($AH19:$AM19)/SUM($AH$46:$AM$46)*'Capital Spending'!H$6*$AO$1</f>
        <v>0</v>
      </c>
      <c r="AV19" s="57">
        <f>SUM($AH19:$AM19)/SUM($AH$46:$AM$46)*'Capital Spending'!I$6*$AO$1</f>
        <v>0</v>
      </c>
      <c r="AW19" s="57">
        <f>SUM($AH19:$AM19)/SUM($AH$46:$AM$46)*'Capital Spending'!J$6*$AO$1</f>
        <v>0</v>
      </c>
      <c r="AX19" s="57">
        <f>SUM($AH19:$AM19)/SUM($AH$46:$AM$46)*'Capital Spending'!K$6*$AO$1</f>
        <v>0</v>
      </c>
      <c r="AY19" s="57">
        <f>SUM($AH19:$AM19)/SUM($AH$46:$AM$46)*'Capital Spending'!L$6*$AO$1</f>
        <v>0</v>
      </c>
      <c r="AZ19" s="57">
        <f>SUM($AH19:$AM19)/SUM($AH$46:$AM$46)*'Capital Spending'!M$6*$AO$1</f>
        <v>0</v>
      </c>
      <c r="BA19" s="57">
        <f>SUM($AH19:$AM19)/SUM($AH$46:$AM$46)*'Capital Spending'!N$6*$AO$1</f>
        <v>0</v>
      </c>
      <c r="BB19" s="57">
        <f>SUM($AH19:$AM19)/SUM($AH$46:$AM$46)*'Capital Spending'!O$6*$AO$1</f>
        <v>0</v>
      </c>
      <c r="BC19" s="57">
        <f>SUM($AH19:$AM19)/SUM($AH$46:$AM$46)*'Capital Spending'!P$6*$AO$1</f>
        <v>0</v>
      </c>
      <c r="BD19" s="57">
        <f>SUM($AH19:$AM19)/SUM($AH$46:$AM$46)*'Capital Spending'!Q$6*$AO$1</f>
        <v>0</v>
      </c>
      <c r="BE19" s="57">
        <f>SUM($AH19:$AM19)/SUM($AH$46:$AM$46)*'Capital Spending'!R$6*$AO$1</f>
        <v>0</v>
      </c>
      <c r="BF19" s="57">
        <f>SUM($AH19:$AM19)/SUM($AH$46:$AM$46)*'Capital Spending'!S$6*$AO$1</f>
        <v>0</v>
      </c>
      <c r="BG19" s="57">
        <f>SUM($AH19:$AM19)/SUM($AH$46:$AM$46)*'Capital Spending'!T$6*$AO$1</f>
        <v>0</v>
      </c>
      <c r="BH19" s="57">
        <f>SUM($AH19:$AM19)/SUM($AH$46:$AM$46)*'Capital Spending'!U$6*$AO$1</f>
        <v>0</v>
      </c>
      <c r="BI19" s="19"/>
      <c r="BJ19" s="106">
        <v>0</v>
      </c>
      <c r="BK19" s="18">
        <f>[20]Retires!R13</f>
        <v>0</v>
      </c>
      <c r="BL19" s="18">
        <f>[20]Retires!S13</f>
        <v>0</v>
      </c>
      <c r="BM19" s="18">
        <f>[20]Retires!T13</f>
        <v>0</v>
      </c>
      <c r="BN19" s="18">
        <f>[20]Retires!U13</f>
        <v>0</v>
      </c>
      <c r="BO19" s="18">
        <f>[20]Retires!V13</f>
        <v>0</v>
      </c>
      <c r="BP19" s="18">
        <f>[20]Retires!W13</f>
        <v>0</v>
      </c>
      <c r="BQ19" s="18">
        <f t="shared" si="85"/>
        <v>0</v>
      </c>
      <c r="BR19" s="19">
        <f t="shared" si="86"/>
        <v>0</v>
      </c>
      <c r="BS19" s="19">
        <f t="shared" si="87"/>
        <v>0</v>
      </c>
      <c r="BT19" s="19">
        <f t="shared" si="88"/>
        <v>0</v>
      </c>
      <c r="BU19" s="19">
        <f t="shared" si="89"/>
        <v>0</v>
      </c>
      <c r="BV19" s="19">
        <f t="shared" si="90"/>
        <v>0</v>
      </c>
      <c r="BW19" s="19">
        <f t="shared" si="91"/>
        <v>0</v>
      </c>
      <c r="BX19" s="19">
        <f t="shared" si="92"/>
        <v>0</v>
      </c>
      <c r="BY19" s="19">
        <f t="shared" si="93"/>
        <v>0</v>
      </c>
      <c r="BZ19" s="19">
        <f t="shared" si="94"/>
        <v>0</v>
      </c>
      <c r="CA19" s="19">
        <f t="shared" si="95"/>
        <v>0</v>
      </c>
      <c r="CB19" s="19">
        <f t="shared" si="96"/>
        <v>0</v>
      </c>
      <c r="CC19" s="19">
        <f t="shared" si="97"/>
        <v>0</v>
      </c>
      <c r="CD19" s="19">
        <f t="shared" si="98"/>
        <v>0</v>
      </c>
      <c r="CE19" s="19">
        <f t="shared" si="99"/>
        <v>0</v>
      </c>
      <c r="CF19" s="19">
        <f t="shared" si="100"/>
        <v>0</v>
      </c>
      <c r="CG19" s="19">
        <f t="shared" si="101"/>
        <v>0</v>
      </c>
      <c r="CH19" s="19">
        <f t="shared" si="102"/>
        <v>0</v>
      </c>
      <c r="CI19" s="19">
        <f t="shared" si="103"/>
        <v>0</v>
      </c>
      <c r="CJ19" s="19">
        <f t="shared" si="104"/>
        <v>0</v>
      </c>
      <c r="CK19" s="19">
        <f t="shared" si="105"/>
        <v>0</v>
      </c>
      <c r="CL19" s="19"/>
      <c r="CM19" s="18">
        <f>[20]Transfers!R13</f>
        <v>0</v>
      </c>
      <c r="CN19" s="18">
        <f>[20]Transfers!S13</f>
        <v>0</v>
      </c>
      <c r="CO19" s="18">
        <f>[20]Transfers!T13</f>
        <v>0</v>
      </c>
      <c r="CP19" s="18">
        <f>[20]Transfers!U13</f>
        <v>0</v>
      </c>
      <c r="CQ19" s="18">
        <f>[20]Transfers!V13</f>
        <v>0</v>
      </c>
      <c r="CR19" s="18">
        <f>[20]Transfers!W13</f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9"/>
    </row>
    <row r="20" spans="1:118">
      <c r="A20" s="140">
        <v>39420</v>
      </c>
      <c r="B20" t="s">
        <v>193</v>
      </c>
      <c r="C20" s="50">
        <f t="shared" si="55"/>
        <v>0</v>
      </c>
      <c r="D20" s="50">
        <f t="shared" si="56"/>
        <v>0</v>
      </c>
      <c r="E20" s="18">
        <v>0</v>
      </c>
      <c r="F20" s="19">
        <f t="shared" si="57"/>
        <v>0</v>
      </c>
      <c r="G20" s="19">
        <f t="shared" si="58"/>
        <v>0</v>
      </c>
      <c r="H20" s="19">
        <f t="shared" si="59"/>
        <v>0</v>
      </c>
      <c r="I20" s="19">
        <f t="shared" si="60"/>
        <v>0</v>
      </c>
      <c r="J20" s="19">
        <f t="shared" si="61"/>
        <v>0</v>
      </c>
      <c r="K20" s="19">
        <f t="shared" si="62"/>
        <v>0</v>
      </c>
      <c r="L20" s="19">
        <f t="shared" si="63"/>
        <v>0</v>
      </c>
      <c r="M20" s="19">
        <f t="shared" si="64"/>
        <v>0</v>
      </c>
      <c r="N20" s="19">
        <f t="shared" si="65"/>
        <v>0</v>
      </c>
      <c r="O20" s="19">
        <f t="shared" si="66"/>
        <v>0</v>
      </c>
      <c r="P20" s="19">
        <f t="shared" si="67"/>
        <v>0</v>
      </c>
      <c r="Q20" s="19">
        <f t="shared" si="68"/>
        <v>0</v>
      </c>
      <c r="R20" s="19">
        <f t="shared" si="69"/>
        <v>0</v>
      </c>
      <c r="S20" s="19">
        <f t="shared" si="70"/>
        <v>0</v>
      </c>
      <c r="T20" s="19">
        <f t="shared" si="71"/>
        <v>0</v>
      </c>
      <c r="U20" s="19">
        <f t="shared" si="72"/>
        <v>0</v>
      </c>
      <c r="V20" s="19">
        <f t="shared" si="73"/>
        <v>0</v>
      </c>
      <c r="W20" s="19">
        <f t="shared" si="74"/>
        <v>0</v>
      </c>
      <c r="X20" s="19">
        <f t="shared" si="75"/>
        <v>0</v>
      </c>
      <c r="Y20" s="19">
        <f t="shared" si="76"/>
        <v>0</v>
      </c>
      <c r="Z20" s="19">
        <f t="shared" si="77"/>
        <v>0</v>
      </c>
      <c r="AA20" s="19">
        <f t="shared" si="78"/>
        <v>0</v>
      </c>
      <c r="AB20" s="19">
        <f t="shared" si="79"/>
        <v>0</v>
      </c>
      <c r="AC20" s="19">
        <f t="shared" si="80"/>
        <v>0</v>
      </c>
      <c r="AD20" s="19">
        <f t="shared" si="81"/>
        <v>0</v>
      </c>
      <c r="AE20" s="19">
        <f t="shared" si="82"/>
        <v>0</v>
      </c>
      <c r="AF20" s="19">
        <f t="shared" si="83"/>
        <v>0</v>
      </c>
      <c r="AH20" s="18">
        <f>0</f>
        <v>0</v>
      </c>
      <c r="AI20" s="18">
        <f>0</f>
        <v>0</v>
      </c>
      <c r="AJ20" s="18">
        <f>0</f>
        <v>0</v>
      </c>
      <c r="AK20" s="18">
        <f>0</f>
        <v>0</v>
      </c>
      <c r="AL20" s="18">
        <f>0</f>
        <v>0</v>
      </c>
      <c r="AM20" s="18">
        <f>0</f>
        <v>0</v>
      </c>
      <c r="AN20" s="118">
        <f t="shared" si="106"/>
        <v>0</v>
      </c>
      <c r="AO20" s="118">
        <f t="shared" si="51"/>
        <v>0</v>
      </c>
      <c r="AP20" s="118">
        <f t="shared" si="52"/>
        <v>0</v>
      </c>
      <c r="AQ20" s="57">
        <f>SUM($AH20:$AM20)/SUM($AH$46:$AM$46)*'Capital Spending'!D$6*$AO$1</f>
        <v>0</v>
      </c>
      <c r="AR20" s="57">
        <f>SUM($AH20:$AM20)/SUM($AH$46:$AM$46)*'Capital Spending'!E$6*$AO$1</f>
        <v>0</v>
      </c>
      <c r="AS20" s="57">
        <f>SUM($AH20:$AM20)/SUM($AH$46:$AM$46)*'Capital Spending'!F$6*$AO$1</f>
        <v>0</v>
      </c>
      <c r="AT20" s="57">
        <f>SUM($AH20:$AM20)/SUM($AH$46:$AM$46)*'Capital Spending'!G$6*$AO$1</f>
        <v>0</v>
      </c>
      <c r="AU20" s="57">
        <f>SUM($AH20:$AM20)/SUM($AH$46:$AM$46)*'Capital Spending'!H$6*$AO$1</f>
        <v>0</v>
      </c>
      <c r="AV20" s="57">
        <f>SUM($AH20:$AM20)/SUM($AH$46:$AM$46)*'Capital Spending'!I$6*$AO$1</f>
        <v>0</v>
      </c>
      <c r="AW20" s="57">
        <f>SUM($AH20:$AM20)/SUM($AH$46:$AM$46)*'Capital Spending'!J$6*$AO$1</f>
        <v>0</v>
      </c>
      <c r="AX20" s="57">
        <f>SUM($AH20:$AM20)/SUM($AH$46:$AM$46)*'Capital Spending'!K$6*$AO$1</f>
        <v>0</v>
      </c>
      <c r="AY20" s="57">
        <f>SUM($AH20:$AM20)/SUM($AH$46:$AM$46)*'Capital Spending'!L$6*$AO$1</f>
        <v>0</v>
      </c>
      <c r="AZ20" s="57">
        <f>SUM($AH20:$AM20)/SUM($AH$46:$AM$46)*'Capital Spending'!M$6*$AO$1</f>
        <v>0</v>
      </c>
      <c r="BA20" s="57">
        <f>SUM($AH20:$AM20)/SUM($AH$46:$AM$46)*'Capital Spending'!N$6*$AO$1</f>
        <v>0</v>
      </c>
      <c r="BB20" s="57">
        <f>SUM($AH20:$AM20)/SUM($AH$46:$AM$46)*'Capital Spending'!O$6*$AO$1</f>
        <v>0</v>
      </c>
      <c r="BC20" s="57">
        <f>SUM($AH20:$AM20)/SUM($AH$46:$AM$46)*'Capital Spending'!P$6*$AO$1</f>
        <v>0</v>
      </c>
      <c r="BD20" s="57">
        <f>SUM($AH20:$AM20)/SUM($AH$46:$AM$46)*'Capital Spending'!Q$6*$AO$1</f>
        <v>0</v>
      </c>
      <c r="BE20" s="57">
        <f>SUM($AH20:$AM20)/SUM($AH$46:$AM$46)*'Capital Spending'!R$6*$AO$1</f>
        <v>0</v>
      </c>
      <c r="BF20" s="57">
        <f>SUM($AH20:$AM20)/SUM($AH$46:$AM$46)*'Capital Spending'!S$6*$AO$1</f>
        <v>0</v>
      </c>
      <c r="BG20" s="57">
        <f>SUM($AH20:$AM20)/SUM($AH$46:$AM$46)*'Capital Spending'!T$6*$AO$1</f>
        <v>0</v>
      </c>
      <c r="BH20" s="57">
        <f>SUM($AH20:$AM20)/SUM($AH$46:$AM$46)*'Capital Spending'!U$6*$AO$1</f>
        <v>0</v>
      </c>
      <c r="BI20" s="19"/>
      <c r="BJ20" s="106">
        <v>0</v>
      </c>
      <c r="BK20" s="18">
        <f>0</f>
        <v>0</v>
      </c>
      <c r="BL20" s="18">
        <f>0</f>
        <v>0</v>
      </c>
      <c r="BM20" s="18">
        <f>0</f>
        <v>0</v>
      </c>
      <c r="BN20" s="18">
        <f>0</f>
        <v>0</v>
      </c>
      <c r="BO20" s="18">
        <f>0</f>
        <v>0</v>
      </c>
      <c r="BP20" s="18">
        <f>0</f>
        <v>0</v>
      </c>
      <c r="BQ20" s="18">
        <f t="shared" si="85"/>
        <v>0</v>
      </c>
      <c r="BR20" s="19">
        <f t="shared" si="86"/>
        <v>0</v>
      </c>
      <c r="BS20" s="19">
        <f t="shared" si="87"/>
        <v>0</v>
      </c>
      <c r="BT20" s="19">
        <f t="shared" si="88"/>
        <v>0</v>
      </c>
      <c r="BU20" s="19">
        <f t="shared" si="89"/>
        <v>0</v>
      </c>
      <c r="BV20" s="19">
        <f t="shared" si="90"/>
        <v>0</v>
      </c>
      <c r="BW20" s="19">
        <f t="shared" si="91"/>
        <v>0</v>
      </c>
      <c r="BX20" s="19">
        <f t="shared" si="92"/>
        <v>0</v>
      </c>
      <c r="BY20" s="19">
        <f t="shared" si="93"/>
        <v>0</v>
      </c>
      <c r="BZ20" s="19">
        <f t="shared" si="94"/>
        <v>0</v>
      </c>
      <c r="CA20" s="19">
        <f t="shared" si="95"/>
        <v>0</v>
      </c>
      <c r="CB20" s="19">
        <f t="shared" si="96"/>
        <v>0</v>
      </c>
      <c r="CC20" s="19">
        <f t="shared" si="97"/>
        <v>0</v>
      </c>
      <c r="CD20" s="19">
        <f t="shared" si="98"/>
        <v>0</v>
      </c>
      <c r="CE20" s="19">
        <f t="shared" si="99"/>
        <v>0</v>
      </c>
      <c r="CF20" s="19">
        <f t="shared" si="100"/>
        <v>0</v>
      </c>
      <c r="CG20" s="19">
        <f t="shared" si="101"/>
        <v>0</v>
      </c>
      <c r="CH20" s="19">
        <f t="shared" si="102"/>
        <v>0</v>
      </c>
      <c r="CI20" s="19">
        <f t="shared" si="103"/>
        <v>0</v>
      </c>
      <c r="CJ20" s="19">
        <f t="shared" si="104"/>
        <v>0</v>
      </c>
      <c r="CK20" s="19">
        <f t="shared" si="105"/>
        <v>0</v>
      </c>
      <c r="CL20" s="19"/>
      <c r="CM20" s="18">
        <f>0</f>
        <v>0</v>
      </c>
      <c r="CN20" s="18">
        <f>0</f>
        <v>0</v>
      </c>
      <c r="CO20" s="18">
        <f>0</f>
        <v>0</v>
      </c>
      <c r="CP20" s="18">
        <f>0</f>
        <v>0</v>
      </c>
      <c r="CQ20" s="18">
        <f>0</f>
        <v>0</v>
      </c>
      <c r="CR20" s="18">
        <f>0</f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18">
        <v>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9"/>
    </row>
    <row r="21" spans="1:118">
      <c r="A21" s="86">
        <v>39500</v>
      </c>
      <c r="B21" s="87" t="s">
        <v>129</v>
      </c>
      <c r="C21" s="50">
        <f t="shared" si="55"/>
        <v>0</v>
      </c>
      <c r="D21" s="50">
        <f t="shared" si="56"/>
        <v>0</v>
      </c>
      <c r="E21" s="18">
        <v>0</v>
      </c>
      <c r="F21" s="19">
        <f t="shared" si="57"/>
        <v>0</v>
      </c>
      <c r="G21" s="19">
        <f t="shared" si="58"/>
        <v>0</v>
      </c>
      <c r="H21" s="19">
        <f t="shared" si="59"/>
        <v>0</v>
      </c>
      <c r="I21" s="19">
        <f t="shared" si="60"/>
        <v>0</v>
      </c>
      <c r="J21" s="19">
        <f t="shared" si="61"/>
        <v>0</v>
      </c>
      <c r="K21" s="19">
        <f t="shared" si="62"/>
        <v>0</v>
      </c>
      <c r="L21" s="19">
        <f t="shared" si="63"/>
        <v>0</v>
      </c>
      <c r="M21" s="19">
        <f t="shared" si="64"/>
        <v>0</v>
      </c>
      <c r="N21" s="19">
        <f t="shared" si="65"/>
        <v>0</v>
      </c>
      <c r="O21" s="19">
        <f t="shared" si="66"/>
        <v>0</v>
      </c>
      <c r="P21" s="19">
        <f t="shared" si="67"/>
        <v>0</v>
      </c>
      <c r="Q21" s="19">
        <f t="shared" si="68"/>
        <v>0</v>
      </c>
      <c r="R21" s="19">
        <f t="shared" si="69"/>
        <v>0</v>
      </c>
      <c r="S21" s="19">
        <f t="shared" si="70"/>
        <v>0</v>
      </c>
      <c r="T21" s="19">
        <f t="shared" si="71"/>
        <v>0</v>
      </c>
      <c r="U21" s="19">
        <f t="shared" si="72"/>
        <v>0</v>
      </c>
      <c r="V21" s="19">
        <f t="shared" si="73"/>
        <v>0</v>
      </c>
      <c r="W21" s="19">
        <f t="shared" si="74"/>
        <v>0</v>
      </c>
      <c r="X21" s="19">
        <f t="shared" si="75"/>
        <v>0</v>
      </c>
      <c r="Y21" s="19">
        <f t="shared" si="76"/>
        <v>0</v>
      </c>
      <c r="Z21" s="19">
        <f t="shared" si="77"/>
        <v>0</v>
      </c>
      <c r="AA21" s="19">
        <f t="shared" si="78"/>
        <v>0</v>
      </c>
      <c r="AB21" s="19">
        <f t="shared" si="79"/>
        <v>0</v>
      </c>
      <c r="AC21" s="19">
        <f t="shared" si="80"/>
        <v>0</v>
      </c>
      <c r="AD21" s="19">
        <f t="shared" si="81"/>
        <v>0</v>
      </c>
      <c r="AE21" s="19">
        <f t="shared" si="82"/>
        <v>0</v>
      </c>
      <c r="AF21" s="19">
        <f t="shared" si="83"/>
        <v>0</v>
      </c>
      <c r="AH21" s="18">
        <f>0</f>
        <v>0</v>
      </c>
      <c r="AI21" s="18">
        <f>0</f>
        <v>0</v>
      </c>
      <c r="AJ21" s="18">
        <f>0</f>
        <v>0</v>
      </c>
      <c r="AK21" s="18">
        <f>0</f>
        <v>0</v>
      </c>
      <c r="AL21" s="18">
        <f>0</f>
        <v>0</v>
      </c>
      <c r="AM21" s="18">
        <f>0</f>
        <v>0</v>
      </c>
      <c r="AN21" s="118">
        <f t="shared" si="106"/>
        <v>0</v>
      </c>
      <c r="AO21" s="118">
        <f t="shared" si="51"/>
        <v>0</v>
      </c>
      <c r="AP21" s="118">
        <f t="shared" si="52"/>
        <v>0</v>
      </c>
      <c r="AQ21" s="57">
        <f>SUM($AH21:$AM21)/SUM($AH$46:$AM$46)*'Capital Spending'!D$6*$AO$1</f>
        <v>0</v>
      </c>
      <c r="AR21" s="57">
        <f>SUM($AH21:$AM21)/SUM($AH$46:$AM$46)*'Capital Spending'!E$6*$AO$1</f>
        <v>0</v>
      </c>
      <c r="AS21" s="57">
        <f>SUM($AH21:$AM21)/SUM($AH$46:$AM$46)*'Capital Spending'!F$6*$AO$1</f>
        <v>0</v>
      </c>
      <c r="AT21" s="57">
        <f>SUM($AH21:$AM21)/SUM($AH$46:$AM$46)*'Capital Spending'!G$6*$AO$1</f>
        <v>0</v>
      </c>
      <c r="AU21" s="57">
        <f>SUM($AH21:$AM21)/SUM($AH$46:$AM$46)*'Capital Spending'!H$6*$AO$1</f>
        <v>0</v>
      </c>
      <c r="AV21" s="57">
        <f>SUM($AH21:$AM21)/SUM($AH$46:$AM$46)*'Capital Spending'!I$6*$AO$1</f>
        <v>0</v>
      </c>
      <c r="AW21" s="57">
        <f>SUM($AH21:$AM21)/SUM($AH$46:$AM$46)*'Capital Spending'!J$6*$AO$1</f>
        <v>0</v>
      </c>
      <c r="AX21" s="57">
        <f>SUM($AH21:$AM21)/SUM($AH$46:$AM$46)*'Capital Spending'!K$6*$AO$1</f>
        <v>0</v>
      </c>
      <c r="AY21" s="57">
        <f>SUM($AH21:$AM21)/SUM($AH$46:$AM$46)*'Capital Spending'!L$6*$AO$1</f>
        <v>0</v>
      </c>
      <c r="AZ21" s="57">
        <f>SUM($AH21:$AM21)/SUM($AH$46:$AM$46)*'Capital Spending'!M$6*$AO$1</f>
        <v>0</v>
      </c>
      <c r="BA21" s="57">
        <f>SUM($AH21:$AM21)/SUM($AH$46:$AM$46)*'Capital Spending'!N$6*$AO$1</f>
        <v>0</v>
      </c>
      <c r="BB21" s="57">
        <f>SUM($AH21:$AM21)/SUM($AH$46:$AM$46)*'Capital Spending'!O$6*$AO$1</f>
        <v>0</v>
      </c>
      <c r="BC21" s="57">
        <f>SUM($AH21:$AM21)/SUM($AH$46:$AM$46)*'Capital Spending'!P$6*$AO$1</f>
        <v>0</v>
      </c>
      <c r="BD21" s="57">
        <f>SUM($AH21:$AM21)/SUM($AH$46:$AM$46)*'Capital Spending'!Q$6*$AO$1</f>
        <v>0</v>
      </c>
      <c r="BE21" s="57">
        <f>SUM($AH21:$AM21)/SUM($AH$46:$AM$46)*'Capital Spending'!R$6*$AO$1</f>
        <v>0</v>
      </c>
      <c r="BF21" s="57">
        <f>SUM($AH21:$AM21)/SUM($AH$46:$AM$46)*'Capital Spending'!S$6*$AO$1</f>
        <v>0</v>
      </c>
      <c r="BG21" s="57">
        <f>SUM($AH21:$AM21)/SUM($AH$46:$AM$46)*'Capital Spending'!T$6*$AO$1</f>
        <v>0</v>
      </c>
      <c r="BH21" s="57">
        <f>SUM($AH21:$AM21)/SUM($AH$46:$AM$46)*'Capital Spending'!U$6*$AO$1</f>
        <v>0</v>
      </c>
      <c r="BI21" s="19"/>
      <c r="BJ21" s="106">
        <v>0</v>
      </c>
      <c r="BK21" s="18">
        <f>0</f>
        <v>0</v>
      </c>
      <c r="BL21" s="18">
        <f>0</f>
        <v>0</v>
      </c>
      <c r="BM21" s="18">
        <f>0</f>
        <v>0</v>
      </c>
      <c r="BN21" s="18">
        <f>0</f>
        <v>0</v>
      </c>
      <c r="BO21" s="18">
        <f>0</f>
        <v>0</v>
      </c>
      <c r="BP21" s="18">
        <f>0</f>
        <v>0</v>
      </c>
      <c r="BQ21" s="18">
        <f t="shared" si="85"/>
        <v>0</v>
      </c>
      <c r="BR21" s="19">
        <f t="shared" si="86"/>
        <v>0</v>
      </c>
      <c r="BS21" s="19">
        <f t="shared" si="87"/>
        <v>0</v>
      </c>
      <c r="BT21" s="19">
        <f t="shared" si="88"/>
        <v>0</v>
      </c>
      <c r="BU21" s="19">
        <f t="shared" si="89"/>
        <v>0</v>
      </c>
      <c r="BV21" s="19">
        <f t="shared" si="90"/>
        <v>0</v>
      </c>
      <c r="BW21" s="19">
        <f t="shared" si="91"/>
        <v>0</v>
      </c>
      <c r="BX21" s="19">
        <f t="shared" si="92"/>
        <v>0</v>
      </c>
      <c r="BY21" s="19">
        <f t="shared" si="93"/>
        <v>0</v>
      </c>
      <c r="BZ21" s="19">
        <f t="shared" si="94"/>
        <v>0</v>
      </c>
      <c r="CA21" s="19">
        <f t="shared" si="95"/>
        <v>0</v>
      </c>
      <c r="CB21" s="19">
        <f t="shared" si="96"/>
        <v>0</v>
      </c>
      <c r="CC21" s="19">
        <f t="shared" si="97"/>
        <v>0</v>
      </c>
      <c r="CD21" s="19">
        <f t="shared" si="98"/>
        <v>0</v>
      </c>
      <c r="CE21" s="19">
        <f t="shared" si="99"/>
        <v>0</v>
      </c>
      <c r="CF21" s="19">
        <f t="shared" si="100"/>
        <v>0</v>
      </c>
      <c r="CG21" s="19">
        <f t="shared" si="101"/>
        <v>0</v>
      </c>
      <c r="CH21" s="19">
        <f t="shared" si="102"/>
        <v>0</v>
      </c>
      <c r="CI21" s="19">
        <f t="shared" si="103"/>
        <v>0</v>
      </c>
      <c r="CJ21" s="19">
        <f t="shared" si="104"/>
        <v>0</v>
      </c>
      <c r="CK21" s="19">
        <f t="shared" si="105"/>
        <v>0</v>
      </c>
      <c r="CL21" s="19"/>
      <c r="CM21" s="18">
        <f>0</f>
        <v>0</v>
      </c>
      <c r="CN21" s="18">
        <f>0</f>
        <v>0</v>
      </c>
      <c r="CO21" s="18">
        <f>0</f>
        <v>0</v>
      </c>
      <c r="CP21" s="18">
        <f>0</f>
        <v>0</v>
      </c>
      <c r="CQ21" s="18">
        <f>0</f>
        <v>0</v>
      </c>
      <c r="CR21" s="18">
        <f>0</f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0</v>
      </c>
      <c r="DM21" s="18">
        <v>0</v>
      </c>
      <c r="DN21" s="19"/>
    </row>
    <row r="22" spans="1:118">
      <c r="A22" s="86">
        <v>39700</v>
      </c>
      <c r="B22" s="87" t="s">
        <v>18</v>
      </c>
      <c r="C22" s="50">
        <f t="shared" si="55"/>
        <v>1039344.41</v>
      </c>
      <c r="D22" s="50">
        <f t="shared" si="56"/>
        <v>1039344.41</v>
      </c>
      <c r="E22" s="18">
        <f>'[20]Asset End Balances'!$Q$14</f>
        <v>1039344.41</v>
      </c>
      <c r="F22" s="19">
        <f t="shared" si="57"/>
        <v>1039344.41</v>
      </c>
      <c r="G22" s="19">
        <f t="shared" si="58"/>
        <v>1039344.41</v>
      </c>
      <c r="H22" s="19">
        <f t="shared" si="59"/>
        <v>1039344.41</v>
      </c>
      <c r="I22" s="19">
        <f t="shared" si="60"/>
        <v>1039344.41</v>
      </c>
      <c r="J22" s="19">
        <f t="shared" si="61"/>
        <v>1039344.41</v>
      </c>
      <c r="K22" s="19">
        <f t="shared" si="62"/>
        <v>1039344.41</v>
      </c>
      <c r="L22" s="19">
        <f t="shared" si="63"/>
        <v>1039344.41</v>
      </c>
      <c r="M22" s="19">
        <f t="shared" si="64"/>
        <v>1039344.41</v>
      </c>
      <c r="N22" s="19">
        <f t="shared" si="65"/>
        <v>1039344.41</v>
      </c>
      <c r="O22" s="19">
        <f t="shared" si="66"/>
        <v>1039344.41</v>
      </c>
      <c r="P22" s="19">
        <f t="shared" si="67"/>
        <v>1039344.41</v>
      </c>
      <c r="Q22" s="19">
        <f t="shared" si="68"/>
        <v>1039344.41</v>
      </c>
      <c r="R22" s="19">
        <f t="shared" si="69"/>
        <v>1039344.41</v>
      </c>
      <c r="S22" s="19">
        <f t="shared" si="70"/>
        <v>1039344.41</v>
      </c>
      <c r="T22" s="19">
        <f t="shared" si="71"/>
        <v>1039344.41</v>
      </c>
      <c r="U22" s="19">
        <f t="shared" si="72"/>
        <v>1039344.41</v>
      </c>
      <c r="V22" s="19">
        <f t="shared" si="73"/>
        <v>1039344.41</v>
      </c>
      <c r="W22" s="19">
        <f t="shared" si="74"/>
        <v>1039344.41</v>
      </c>
      <c r="X22" s="19">
        <f t="shared" si="75"/>
        <v>1039344.41</v>
      </c>
      <c r="Y22" s="19">
        <f t="shared" si="76"/>
        <v>1039344.41</v>
      </c>
      <c r="Z22" s="19">
        <f t="shared" si="77"/>
        <v>1039344.41</v>
      </c>
      <c r="AA22" s="19">
        <f t="shared" si="78"/>
        <v>1039344.41</v>
      </c>
      <c r="AB22" s="19">
        <f t="shared" si="79"/>
        <v>1039344.41</v>
      </c>
      <c r="AC22" s="19">
        <f t="shared" si="80"/>
        <v>1039344.41</v>
      </c>
      <c r="AD22" s="19">
        <f t="shared" si="81"/>
        <v>1039344.41</v>
      </c>
      <c r="AE22" s="19">
        <f t="shared" si="82"/>
        <v>1039344.41</v>
      </c>
      <c r="AF22" s="19">
        <f t="shared" si="83"/>
        <v>1039344.41</v>
      </c>
      <c r="AH22" s="18">
        <f>[20]Additions!R14</f>
        <v>0</v>
      </c>
      <c r="AI22" s="18">
        <f>[20]Additions!S14</f>
        <v>0</v>
      </c>
      <c r="AJ22" s="18">
        <f>[20]Additions!T14</f>
        <v>0</v>
      </c>
      <c r="AK22" s="18">
        <f>[20]Additions!U14</f>
        <v>0</v>
      </c>
      <c r="AL22" s="18">
        <f>[20]Additions!V14</f>
        <v>0</v>
      </c>
      <c r="AM22" s="18">
        <f>[20]Additions!W14</f>
        <v>0</v>
      </c>
      <c r="AN22" s="118">
        <f t="shared" si="106"/>
        <v>0</v>
      </c>
      <c r="AO22" s="118">
        <f t="shared" si="51"/>
        <v>0</v>
      </c>
      <c r="AP22" s="118">
        <f t="shared" si="52"/>
        <v>0</v>
      </c>
      <c r="AQ22" s="57">
        <f>SUM($AH22:$AM22)/SUM($AH$46:$AM$46)*'Capital Spending'!D$6*$AO$1</f>
        <v>0</v>
      </c>
      <c r="AR22" s="57">
        <f>SUM($AH22:$AM22)/SUM($AH$46:$AM$46)*'Capital Spending'!E$6*$AO$1</f>
        <v>0</v>
      </c>
      <c r="AS22" s="57">
        <f>SUM($AH22:$AM22)/SUM($AH$46:$AM$46)*'Capital Spending'!F$6*$AO$1</f>
        <v>0</v>
      </c>
      <c r="AT22" s="57">
        <f>SUM($AH22:$AM22)/SUM($AH$46:$AM$46)*'Capital Spending'!G$6*$AO$1</f>
        <v>0</v>
      </c>
      <c r="AU22" s="57">
        <f>SUM($AH22:$AM22)/SUM($AH$46:$AM$46)*'Capital Spending'!H$6*$AO$1</f>
        <v>0</v>
      </c>
      <c r="AV22" s="57">
        <f>SUM($AH22:$AM22)/SUM($AH$46:$AM$46)*'Capital Spending'!I$6*$AO$1</f>
        <v>0</v>
      </c>
      <c r="AW22" s="57">
        <f>SUM($AH22:$AM22)/SUM($AH$46:$AM$46)*'Capital Spending'!J$6*$AO$1</f>
        <v>0</v>
      </c>
      <c r="AX22" s="57">
        <f>SUM($AH22:$AM22)/SUM($AH$46:$AM$46)*'Capital Spending'!K$6*$AO$1</f>
        <v>0</v>
      </c>
      <c r="AY22" s="57">
        <f>SUM($AH22:$AM22)/SUM($AH$46:$AM$46)*'Capital Spending'!L$6*$AO$1</f>
        <v>0</v>
      </c>
      <c r="AZ22" s="57">
        <f>SUM($AH22:$AM22)/SUM($AH$46:$AM$46)*'Capital Spending'!M$6*$AO$1</f>
        <v>0</v>
      </c>
      <c r="BA22" s="57">
        <f>SUM($AH22:$AM22)/SUM($AH$46:$AM$46)*'Capital Spending'!N$6*$AO$1</f>
        <v>0</v>
      </c>
      <c r="BB22" s="57">
        <f>SUM($AH22:$AM22)/SUM($AH$46:$AM$46)*'Capital Spending'!O$6*$AO$1</f>
        <v>0</v>
      </c>
      <c r="BC22" s="57">
        <f>SUM($AH22:$AM22)/SUM($AH$46:$AM$46)*'Capital Spending'!P$6*$AO$1</f>
        <v>0</v>
      </c>
      <c r="BD22" s="57">
        <f>SUM($AH22:$AM22)/SUM($AH$46:$AM$46)*'Capital Spending'!Q$6*$AO$1</f>
        <v>0</v>
      </c>
      <c r="BE22" s="57">
        <f>SUM($AH22:$AM22)/SUM($AH$46:$AM$46)*'Capital Spending'!R$6*$AO$1</f>
        <v>0</v>
      </c>
      <c r="BF22" s="57">
        <f>SUM($AH22:$AM22)/SUM($AH$46:$AM$46)*'Capital Spending'!S$6*$AO$1</f>
        <v>0</v>
      </c>
      <c r="BG22" s="57">
        <f>SUM($AH22:$AM22)/SUM($AH$46:$AM$46)*'Capital Spending'!T$6*$AO$1</f>
        <v>0</v>
      </c>
      <c r="BH22" s="57">
        <f>SUM($AH22:$AM22)/SUM($AH$46:$AM$46)*'Capital Spending'!U$6*$AO$1</f>
        <v>0</v>
      </c>
      <c r="BI22" s="19"/>
      <c r="BJ22" s="106">
        <v>0</v>
      </c>
      <c r="BK22" s="18">
        <f>[20]Retires!R14</f>
        <v>0</v>
      </c>
      <c r="BL22" s="18">
        <f>[20]Retires!S14</f>
        <v>0</v>
      </c>
      <c r="BM22" s="18">
        <f>[20]Retires!T14</f>
        <v>0</v>
      </c>
      <c r="BN22" s="18">
        <f>[20]Retires!U14</f>
        <v>0</v>
      </c>
      <c r="BO22" s="18">
        <f>[20]Retires!V14</f>
        <v>0</v>
      </c>
      <c r="BP22" s="18">
        <f>[20]Retires!W14</f>
        <v>0</v>
      </c>
      <c r="BQ22" s="18">
        <f t="shared" si="85"/>
        <v>0</v>
      </c>
      <c r="BR22" s="19">
        <f t="shared" si="86"/>
        <v>0</v>
      </c>
      <c r="BS22" s="19">
        <f t="shared" si="87"/>
        <v>0</v>
      </c>
      <c r="BT22" s="19">
        <f t="shared" si="88"/>
        <v>0</v>
      </c>
      <c r="BU22" s="19">
        <f t="shared" si="89"/>
        <v>0</v>
      </c>
      <c r="BV22" s="19">
        <f t="shared" si="90"/>
        <v>0</v>
      </c>
      <c r="BW22" s="19">
        <f t="shared" si="91"/>
        <v>0</v>
      </c>
      <c r="BX22" s="19">
        <f t="shared" si="92"/>
        <v>0</v>
      </c>
      <c r="BY22" s="19">
        <f t="shared" si="93"/>
        <v>0</v>
      </c>
      <c r="BZ22" s="19">
        <f t="shared" si="94"/>
        <v>0</v>
      </c>
      <c r="CA22" s="19">
        <f t="shared" si="95"/>
        <v>0</v>
      </c>
      <c r="CB22" s="19">
        <f t="shared" si="96"/>
        <v>0</v>
      </c>
      <c r="CC22" s="19">
        <f t="shared" si="97"/>
        <v>0</v>
      </c>
      <c r="CD22" s="19">
        <f t="shared" si="98"/>
        <v>0</v>
      </c>
      <c r="CE22" s="19">
        <f t="shared" si="99"/>
        <v>0</v>
      </c>
      <c r="CF22" s="19">
        <f t="shared" si="100"/>
        <v>0</v>
      </c>
      <c r="CG22" s="19">
        <f t="shared" si="101"/>
        <v>0</v>
      </c>
      <c r="CH22" s="19">
        <f t="shared" si="102"/>
        <v>0</v>
      </c>
      <c r="CI22" s="19">
        <f t="shared" si="103"/>
        <v>0</v>
      </c>
      <c r="CJ22" s="19">
        <f t="shared" si="104"/>
        <v>0</v>
      </c>
      <c r="CK22" s="19">
        <f t="shared" si="105"/>
        <v>0</v>
      </c>
      <c r="CL22" s="19"/>
      <c r="CM22" s="18">
        <f>[20]Transfers!R14</f>
        <v>0</v>
      </c>
      <c r="CN22" s="18">
        <f>[20]Transfers!S14</f>
        <v>0</v>
      </c>
      <c r="CO22" s="18">
        <f>[20]Transfers!T14</f>
        <v>0</v>
      </c>
      <c r="CP22" s="18">
        <f>[20]Transfers!U14</f>
        <v>0</v>
      </c>
      <c r="CQ22" s="18">
        <f>[20]Transfers!V14</f>
        <v>0</v>
      </c>
      <c r="CR22" s="18">
        <f>[20]Transfers!W14</f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0</v>
      </c>
      <c r="DM22" s="18">
        <v>0</v>
      </c>
      <c r="DN22" s="19"/>
    </row>
    <row r="23" spans="1:118">
      <c r="A23" s="140">
        <v>39720</v>
      </c>
      <c r="B23" t="s">
        <v>194</v>
      </c>
      <c r="C23" s="50">
        <f t="shared" si="55"/>
        <v>8824.3399999999983</v>
      </c>
      <c r="D23" s="50">
        <f t="shared" si="56"/>
        <v>8824.3399999999983</v>
      </c>
      <c r="E23" s="18">
        <f>'[20]Asset End Balances'!$Q$15</f>
        <v>8824.34</v>
      </c>
      <c r="F23" s="19">
        <f t="shared" si="57"/>
        <v>8824.34</v>
      </c>
      <c r="G23" s="19">
        <f t="shared" si="58"/>
        <v>8824.34</v>
      </c>
      <c r="H23" s="19">
        <f t="shared" si="59"/>
        <v>8824.34</v>
      </c>
      <c r="I23" s="19">
        <f t="shared" si="60"/>
        <v>8824.34</v>
      </c>
      <c r="J23" s="19">
        <f t="shared" si="61"/>
        <v>8824.34</v>
      </c>
      <c r="K23" s="19">
        <f t="shared" si="62"/>
        <v>8824.34</v>
      </c>
      <c r="L23" s="19">
        <f t="shared" si="63"/>
        <v>8824.34</v>
      </c>
      <c r="M23" s="19">
        <f t="shared" si="64"/>
        <v>8824.34</v>
      </c>
      <c r="N23" s="19">
        <f t="shared" si="65"/>
        <v>8824.34</v>
      </c>
      <c r="O23" s="19">
        <f t="shared" si="66"/>
        <v>8824.34</v>
      </c>
      <c r="P23" s="19">
        <f t="shared" si="67"/>
        <v>8824.34</v>
      </c>
      <c r="Q23" s="19">
        <f t="shared" si="68"/>
        <v>8824.34</v>
      </c>
      <c r="R23" s="19">
        <f t="shared" si="69"/>
        <v>8824.34</v>
      </c>
      <c r="S23" s="19">
        <f t="shared" si="70"/>
        <v>8824.34</v>
      </c>
      <c r="T23" s="19">
        <f t="shared" si="71"/>
        <v>8824.34</v>
      </c>
      <c r="U23" s="19">
        <f t="shared" si="72"/>
        <v>8824.34</v>
      </c>
      <c r="V23" s="19">
        <f t="shared" si="73"/>
        <v>8824.34</v>
      </c>
      <c r="W23" s="19">
        <f t="shared" si="74"/>
        <v>8824.34</v>
      </c>
      <c r="X23" s="19">
        <f t="shared" si="75"/>
        <v>8824.34</v>
      </c>
      <c r="Y23" s="19">
        <f t="shared" si="76"/>
        <v>8824.34</v>
      </c>
      <c r="Z23" s="19">
        <f t="shared" si="77"/>
        <v>8824.34</v>
      </c>
      <c r="AA23" s="19">
        <f t="shared" si="78"/>
        <v>8824.34</v>
      </c>
      <c r="AB23" s="19">
        <f t="shared" si="79"/>
        <v>8824.34</v>
      </c>
      <c r="AC23" s="19">
        <f t="shared" si="80"/>
        <v>8824.34</v>
      </c>
      <c r="AD23" s="19">
        <f t="shared" si="81"/>
        <v>8824.34</v>
      </c>
      <c r="AE23" s="19">
        <f t="shared" si="82"/>
        <v>8824.34</v>
      </c>
      <c r="AF23" s="19">
        <f t="shared" si="83"/>
        <v>8824.34</v>
      </c>
      <c r="AH23" s="18">
        <f>[20]Additions!R15</f>
        <v>0</v>
      </c>
      <c r="AI23" s="18">
        <f>[20]Additions!S15</f>
        <v>0</v>
      </c>
      <c r="AJ23" s="18">
        <f>[20]Additions!T15</f>
        <v>0</v>
      </c>
      <c r="AK23" s="18">
        <f>[20]Additions!U15</f>
        <v>0</v>
      </c>
      <c r="AL23" s="18">
        <f>[20]Additions!V15</f>
        <v>0</v>
      </c>
      <c r="AM23" s="18">
        <f>[20]Additions!W15</f>
        <v>0</v>
      </c>
      <c r="AN23" s="118">
        <f t="shared" ref="AN23:AN25" si="107">SUM($AH23:$AM23)/SUM($AH$46:$AM$46)*$AN$46</f>
        <v>0</v>
      </c>
      <c r="AO23" s="118">
        <f t="shared" si="51"/>
        <v>0</v>
      </c>
      <c r="AP23" s="118">
        <f t="shared" si="52"/>
        <v>0</v>
      </c>
      <c r="AQ23" s="57">
        <f>SUM($AH23:$AM23)/SUM($AH$46:$AM$46)*'Capital Spending'!D$6*$AO$1</f>
        <v>0</v>
      </c>
      <c r="AR23" s="57">
        <f>SUM($AH23:$AM23)/SUM($AH$46:$AM$46)*'Capital Spending'!E$6*$AO$1</f>
        <v>0</v>
      </c>
      <c r="AS23" s="57">
        <f>SUM($AH23:$AM23)/SUM($AH$46:$AM$46)*'Capital Spending'!F$6*$AO$1</f>
        <v>0</v>
      </c>
      <c r="AT23" s="57">
        <f>SUM($AH23:$AM23)/SUM($AH$46:$AM$46)*'Capital Spending'!G$6*$AO$1</f>
        <v>0</v>
      </c>
      <c r="AU23" s="57">
        <f>SUM($AH23:$AM23)/SUM($AH$46:$AM$46)*'Capital Spending'!H$6*$AO$1</f>
        <v>0</v>
      </c>
      <c r="AV23" s="57">
        <f>SUM($AH23:$AM23)/SUM($AH$46:$AM$46)*'Capital Spending'!I$6*$AO$1</f>
        <v>0</v>
      </c>
      <c r="AW23" s="57">
        <f>SUM($AH23:$AM23)/SUM($AH$46:$AM$46)*'Capital Spending'!J$6*$AO$1</f>
        <v>0</v>
      </c>
      <c r="AX23" s="57">
        <f>SUM($AH23:$AM23)/SUM($AH$46:$AM$46)*'Capital Spending'!K$6*$AO$1</f>
        <v>0</v>
      </c>
      <c r="AY23" s="57">
        <f>SUM($AH23:$AM23)/SUM($AH$46:$AM$46)*'Capital Spending'!L$6*$AO$1</f>
        <v>0</v>
      </c>
      <c r="AZ23" s="57">
        <f>SUM($AH23:$AM23)/SUM($AH$46:$AM$46)*'Capital Spending'!M$6*$AO$1</f>
        <v>0</v>
      </c>
      <c r="BA23" s="57">
        <f>SUM($AH23:$AM23)/SUM($AH$46:$AM$46)*'Capital Spending'!N$6*$AO$1</f>
        <v>0</v>
      </c>
      <c r="BB23" s="57">
        <f>SUM($AH23:$AM23)/SUM($AH$46:$AM$46)*'Capital Spending'!O$6*$AO$1</f>
        <v>0</v>
      </c>
      <c r="BC23" s="57">
        <f>SUM($AH23:$AM23)/SUM($AH$46:$AM$46)*'Capital Spending'!P$6*$AO$1</f>
        <v>0</v>
      </c>
      <c r="BD23" s="57">
        <f>SUM($AH23:$AM23)/SUM($AH$46:$AM$46)*'Capital Spending'!Q$6*$AO$1</f>
        <v>0</v>
      </c>
      <c r="BE23" s="57">
        <f>SUM($AH23:$AM23)/SUM($AH$46:$AM$46)*'Capital Spending'!R$6*$AO$1</f>
        <v>0</v>
      </c>
      <c r="BF23" s="57">
        <f>SUM($AH23:$AM23)/SUM($AH$46:$AM$46)*'Capital Spending'!S$6*$AO$1</f>
        <v>0</v>
      </c>
      <c r="BG23" s="57">
        <f>SUM($AH23:$AM23)/SUM($AH$46:$AM$46)*'Capital Spending'!T$6*$AO$1</f>
        <v>0</v>
      </c>
      <c r="BH23" s="57">
        <f>SUM($AH23:$AM23)/SUM($AH$46:$AM$46)*'Capital Spending'!U$6*$AO$1</f>
        <v>0</v>
      </c>
      <c r="BI23" s="19"/>
      <c r="BJ23" s="106">
        <v>0</v>
      </c>
      <c r="BK23" s="18">
        <f>[20]Retires!R15</f>
        <v>0</v>
      </c>
      <c r="BL23" s="18">
        <f>[20]Retires!S15</f>
        <v>0</v>
      </c>
      <c r="BM23" s="18">
        <f>[20]Retires!T15</f>
        <v>0</v>
      </c>
      <c r="BN23" s="18">
        <f>[20]Retires!U15</f>
        <v>0</v>
      </c>
      <c r="BO23" s="18">
        <f>[20]Retires!V15</f>
        <v>0</v>
      </c>
      <c r="BP23" s="18">
        <f>[20]Retires!W15</f>
        <v>0</v>
      </c>
      <c r="BQ23" s="18">
        <f t="shared" si="85"/>
        <v>0</v>
      </c>
      <c r="BR23" s="19">
        <f t="shared" si="86"/>
        <v>0</v>
      </c>
      <c r="BS23" s="19">
        <f t="shared" si="87"/>
        <v>0</v>
      </c>
      <c r="BT23" s="19">
        <f t="shared" si="88"/>
        <v>0</v>
      </c>
      <c r="BU23" s="19">
        <f t="shared" si="89"/>
        <v>0</v>
      </c>
      <c r="BV23" s="19">
        <f t="shared" si="90"/>
        <v>0</v>
      </c>
      <c r="BW23" s="19">
        <f t="shared" si="91"/>
        <v>0</v>
      </c>
      <c r="BX23" s="19">
        <f t="shared" si="92"/>
        <v>0</v>
      </c>
      <c r="BY23" s="19">
        <f t="shared" si="93"/>
        <v>0</v>
      </c>
      <c r="BZ23" s="19">
        <f t="shared" si="94"/>
        <v>0</v>
      </c>
      <c r="CA23" s="19">
        <f t="shared" si="95"/>
        <v>0</v>
      </c>
      <c r="CB23" s="19">
        <f t="shared" si="96"/>
        <v>0</v>
      </c>
      <c r="CC23" s="19">
        <f t="shared" si="97"/>
        <v>0</v>
      </c>
      <c r="CD23" s="19">
        <f t="shared" si="98"/>
        <v>0</v>
      </c>
      <c r="CE23" s="19">
        <f t="shared" si="99"/>
        <v>0</v>
      </c>
      <c r="CF23" s="19">
        <f t="shared" si="100"/>
        <v>0</v>
      </c>
      <c r="CG23" s="19">
        <f t="shared" si="101"/>
        <v>0</v>
      </c>
      <c r="CH23" s="19">
        <f t="shared" si="102"/>
        <v>0</v>
      </c>
      <c r="CI23" s="19">
        <f t="shared" si="103"/>
        <v>0</v>
      </c>
      <c r="CJ23" s="19">
        <f t="shared" si="104"/>
        <v>0</v>
      </c>
      <c r="CK23" s="19">
        <f t="shared" si="105"/>
        <v>0</v>
      </c>
      <c r="CL23" s="19"/>
      <c r="CM23" s="18">
        <f>[20]Transfers!R15</f>
        <v>0</v>
      </c>
      <c r="CN23" s="18">
        <f>[20]Transfers!S15</f>
        <v>0</v>
      </c>
      <c r="CO23" s="18">
        <f>[20]Transfers!T15</f>
        <v>0</v>
      </c>
      <c r="CP23" s="18">
        <f>[20]Transfers!U15</f>
        <v>0</v>
      </c>
      <c r="CQ23" s="18">
        <f>[20]Transfers!V15</f>
        <v>0</v>
      </c>
      <c r="CR23" s="18">
        <f>[20]Transfers!W15</f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9"/>
    </row>
    <row r="24" spans="1:118">
      <c r="A24" s="86">
        <v>39800</v>
      </c>
      <c r="B24" s="87" t="s">
        <v>19</v>
      </c>
      <c r="C24" s="50">
        <f t="shared" si="55"/>
        <v>136509.51999999999</v>
      </c>
      <c r="D24" s="50">
        <f t="shared" si="56"/>
        <v>136509.51999999999</v>
      </c>
      <c r="E24" s="18">
        <f>'[20]Asset End Balances'!$Q$16</f>
        <v>136509.51999999999</v>
      </c>
      <c r="F24" s="19">
        <f t="shared" si="57"/>
        <v>136509.51999999999</v>
      </c>
      <c r="G24" s="19">
        <f t="shared" si="58"/>
        <v>136509.51999999999</v>
      </c>
      <c r="H24" s="19">
        <f t="shared" si="59"/>
        <v>136509.51999999999</v>
      </c>
      <c r="I24" s="19">
        <f t="shared" si="60"/>
        <v>136509.51999999999</v>
      </c>
      <c r="J24" s="19">
        <f t="shared" si="61"/>
        <v>136509.51999999999</v>
      </c>
      <c r="K24" s="19">
        <f t="shared" si="62"/>
        <v>136509.51999999999</v>
      </c>
      <c r="L24" s="19">
        <f t="shared" si="63"/>
        <v>136509.51999999999</v>
      </c>
      <c r="M24" s="19">
        <f t="shared" si="64"/>
        <v>136509.51999999999</v>
      </c>
      <c r="N24" s="19">
        <f t="shared" si="65"/>
        <v>136509.51999999999</v>
      </c>
      <c r="O24" s="19">
        <f t="shared" si="66"/>
        <v>136509.51999999999</v>
      </c>
      <c r="P24" s="19">
        <f t="shared" si="67"/>
        <v>136509.51999999999</v>
      </c>
      <c r="Q24" s="19">
        <f t="shared" si="68"/>
        <v>136509.51999999999</v>
      </c>
      <c r="R24" s="19">
        <f t="shared" si="69"/>
        <v>136509.51999999999</v>
      </c>
      <c r="S24" s="19">
        <f t="shared" si="70"/>
        <v>136509.51999999999</v>
      </c>
      <c r="T24" s="19">
        <f t="shared" si="71"/>
        <v>136509.51999999999</v>
      </c>
      <c r="U24" s="19">
        <f t="shared" si="72"/>
        <v>136509.51999999999</v>
      </c>
      <c r="V24" s="19">
        <f t="shared" si="73"/>
        <v>136509.51999999999</v>
      </c>
      <c r="W24" s="19">
        <f t="shared" si="74"/>
        <v>136509.51999999999</v>
      </c>
      <c r="X24" s="19">
        <f t="shared" si="75"/>
        <v>136509.51999999999</v>
      </c>
      <c r="Y24" s="19">
        <f t="shared" si="76"/>
        <v>136509.51999999999</v>
      </c>
      <c r="Z24" s="19">
        <f t="shared" si="77"/>
        <v>136509.51999999999</v>
      </c>
      <c r="AA24" s="19">
        <f t="shared" si="78"/>
        <v>136509.51999999999</v>
      </c>
      <c r="AB24" s="19">
        <f t="shared" si="79"/>
        <v>136509.51999999999</v>
      </c>
      <c r="AC24" s="19">
        <f t="shared" si="80"/>
        <v>136509.51999999999</v>
      </c>
      <c r="AD24" s="19">
        <f t="shared" si="81"/>
        <v>136509.51999999999</v>
      </c>
      <c r="AE24" s="19">
        <f t="shared" si="82"/>
        <v>136509.51999999999</v>
      </c>
      <c r="AF24" s="19">
        <f t="shared" si="83"/>
        <v>136509.51999999999</v>
      </c>
      <c r="AH24" s="18">
        <f>[20]Additions!R16</f>
        <v>0</v>
      </c>
      <c r="AI24" s="18">
        <f>[20]Additions!S16</f>
        <v>0</v>
      </c>
      <c r="AJ24" s="18">
        <f>[20]Additions!T16</f>
        <v>0</v>
      </c>
      <c r="AK24" s="18">
        <f>[20]Additions!U16</f>
        <v>0</v>
      </c>
      <c r="AL24" s="18">
        <f>[20]Additions!V16</f>
        <v>0</v>
      </c>
      <c r="AM24" s="18">
        <f>[20]Additions!W16</f>
        <v>0</v>
      </c>
      <c r="AN24" s="118">
        <f t="shared" si="107"/>
        <v>0</v>
      </c>
      <c r="AO24" s="118">
        <f t="shared" si="51"/>
        <v>0</v>
      </c>
      <c r="AP24" s="118">
        <f t="shared" si="52"/>
        <v>0</v>
      </c>
      <c r="AQ24" s="57">
        <f>SUM($AH24:$AM24)/SUM($AH$46:$AM$46)*'Capital Spending'!D$6*$AO$1</f>
        <v>0</v>
      </c>
      <c r="AR24" s="57">
        <f>SUM($AH24:$AM24)/SUM($AH$46:$AM$46)*'Capital Spending'!E$6*$AO$1</f>
        <v>0</v>
      </c>
      <c r="AS24" s="57">
        <f>SUM($AH24:$AM24)/SUM($AH$46:$AM$46)*'Capital Spending'!F$6*$AO$1</f>
        <v>0</v>
      </c>
      <c r="AT24" s="57">
        <f>SUM($AH24:$AM24)/SUM($AH$46:$AM$46)*'Capital Spending'!G$6*$AO$1</f>
        <v>0</v>
      </c>
      <c r="AU24" s="57">
        <f>SUM($AH24:$AM24)/SUM($AH$46:$AM$46)*'Capital Spending'!H$6*$AO$1</f>
        <v>0</v>
      </c>
      <c r="AV24" s="57">
        <f>SUM($AH24:$AM24)/SUM($AH$46:$AM$46)*'Capital Spending'!I$6*$AO$1</f>
        <v>0</v>
      </c>
      <c r="AW24" s="57">
        <f>SUM($AH24:$AM24)/SUM($AH$46:$AM$46)*'Capital Spending'!J$6*$AO$1</f>
        <v>0</v>
      </c>
      <c r="AX24" s="57">
        <f>SUM($AH24:$AM24)/SUM($AH$46:$AM$46)*'Capital Spending'!K$6*$AO$1</f>
        <v>0</v>
      </c>
      <c r="AY24" s="57">
        <f>SUM($AH24:$AM24)/SUM($AH$46:$AM$46)*'Capital Spending'!L$6*$AO$1</f>
        <v>0</v>
      </c>
      <c r="AZ24" s="57">
        <f>SUM($AH24:$AM24)/SUM($AH$46:$AM$46)*'Capital Spending'!M$6*$AO$1</f>
        <v>0</v>
      </c>
      <c r="BA24" s="57">
        <f>SUM($AH24:$AM24)/SUM($AH$46:$AM$46)*'Capital Spending'!N$6*$AO$1</f>
        <v>0</v>
      </c>
      <c r="BB24" s="57">
        <f>SUM($AH24:$AM24)/SUM($AH$46:$AM$46)*'Capital Spending'!O$6*$AO$1</f>
        <v>0</v>
      </c>
      <c r="BC24" s="57">
        <f>SUM($AH24:$AM24)/SUM($AH$46:$AM$46)*'Capital Spending'!P$6*$AO$1</f>
        <v>0</v>
      </c>
      <c r="BD24" s="57">
        <f>SUM($AH24:$AM24)/SUM($AH$46:$AM$46)*'Capital Spending'!Q$6*$AO$1</f>
        <v>0</v>
      </c>
      <c r="BE24" s="57">
        <f>SUM($AH24:$AM24)/SUM($AH$46:$AM$46)*'Capital Spending'!R$6*$AO$1</f>
        <v>0</v>
      </c>
      <c r="BF24" s="57">
        <f>SUM($AH24:$AM24)/SUM($AH$46:$AM$46)*'Capital Spending'!S$6*$AO$1</f>
        <v>0</v>
      </c>
      <c r="BG24" s="57">
        <f>SUM($AH24:$AM24)/SUM($AH$46:$AM$46)*'Capital Spending'!T$6*$AO$1</f>
        <v>0</v>
      </c>
      <c r="BH24" s="57">
        <f>SUM($AH24:$AM24)/SUM($AH$46:$AM$46)*'Capital Spending'!U$6*$AO$1</f>
        <v>0</v>
      </c>
      <c r="BI24" s="19"/>
      <c r="BJ24" s="106">
        <v>0</v>
      </c>
      <c r="BK24" s="18">
        <f>[20]Retires!R16</f>
        <v>0</v>
      </c>
      <c r="BL24" s="18">
        <f>[20]Retires!S16</f>
        <v>0</v>
      </c>
      <c r="BM24" s="18">
        <f>[20]Retires!T16</f>
        <v>0</v>
      </c>
      <c r="BN24" s="18">
        <f>[20]Retires!U16</f>
        <v>0</v>
      </c>
      <c r="BO24" s="18">
        <f>[20]Retires!V16</f>
        <v>0</v>
      </c>
      <c r="BP24" s="18">
        <f>[20]Retires!W16</f>
        <v>0</v>
      </c>
      <c r="BQ24" s="18">
        <f t="shared" si="85"/>
        <v>0</v>
      </c>
      <c r="BR24" s="19">
        <f t="shared" si="86"/>
        <v>0</v>
      </c>
      <c r="BS24" s="19">
        <f t="shared" si="87"/>
        <v>0</v>
      </c>
      <c r="BT24" s="19">
        <f t="shared" si="88"/>
        <v>0</v>
      </c>
      <c r="BU24" s="19">
        <f t="shared" si="89"/>
        <v>0</v>
      </c>
      <c r="BV24" s="19">
        <f t="shared" si="90"/>
        <v>0</v>
      </c>
      <c r="BW24" s="19">
        <f t="shared" si="91"/>
        <v>0</v>
      </c>
      <c r="BX24" s="19">
        <f t="shared" si="92"/>
        <v>0</v>
      </c>
      <c r="BY24" s="19">
        <f t="shared" si="93"/>
        <v>0</v>
      </c>
      <c r="BZ24" s="19">
        <f t="shared" si="94"/>
        <v>0</v>
      </c>
      <c r="CA24" s="19">
        <f t="shared" si="95"/>
        <v>0</v>
      </c>
      <c r="CB24" s="19">
        <f t="shared" si="96"/>
        <v>0</v>
      </c>
      <c r="CC24" s="19">
        <f t="shared" si="97"/>
        <v>0</v>
      </c>
      <c r="CD24" s="19">
        <f t="shared" si="98"/>
        <v>0</v>
      </c>
      <c r="CE24" s="19">
        <f t="shared" si="99"/>
        <v>0</v>
      </c>
      <c r="CF24" s="19">
        <f t="shared" si="100"/>
        <v>0</v>
      </c>
      <c r="CG24" s="19">
        <f t="shared" si="101"/>
        <v>0</v>
      </c>
      <c r="CH24" s="19">
        <f t="shared" si="102"/>
        <v>0</v>
      </c>
      <c r="CI24" s="19">
        <f t="shared" si="103"/>
        <v>0</v>
      </c>
      <c r="CJ24" s="19">
        <f t="shared" si="104"/>
        <v>0</v>
      </c>
      <c r="CK24" s="19">
        <f t="shared" si="105"/>
        <v>0</v>
      </c>
      <c r="CL24" s="19"/>
      <c r="CM24" s="18">
        <f>[20]Transfers!R16</f>
        <v>0</v>
      </c>
      <c r="CN24" s="18">
        <f>[20]Transfers!S16</f>
        <v>0</v>
      </c>
      <c r="CO24" s="18">
        <f>[20]Transfers!T16</f>
        <v>0</v>
      </c>
      <c r="CP24" s="18">
        <f>[20]Transfers!U16</f>
        <v>0</v>
      </c>
      <c r="CQ24" s="18">
        <f>[20]Transfers!V16</f>
        <v>0</v>
      </c>
      <c r="CR24" s="18">
        <f>[20]Transfers!W16</f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9"/>
    </row>
    <row r="25" spans="1:118">
      <c r="A25" s="140">
        <v>39820</v>
      </c>
      <c r="B25" t="s">
        <v>195</v>
      </c>
      <c r="C25" s="50">
        <f t="shared" si="55"/>
        <v>7388.39</v>
      </c>
      <c r="D25" s="50">
        <f t="shared" si="56"/>
        <v>7388.39</v>
      </c>
      <c r="E25" s="18">
        <f>'[20]Asset End Balances'!$Q$17</f>
        <v>7388.39</v>
      </c>
      <c r="F25" s="19">
        <f t="shared" si="57"/>
        <v>7388.39</v>
      </c>
      <c r="G25" s="19">
        <f t="shared" si="58"/>
        <v>7388.39</v>
      </c>
      <c r="H25" s="19">
        <f t="shared" si="59"/>
        <v>7388.39</v>
      </c>
      <c r="I25" s="19">
        <f t="shared" si="60"/>
        <v>7388.39</v>
      </c>
      <c r="J25" s="19">
        <f t="shared" si="61"/>
        <v>7388.39</v>
      </c>
      <c r="K25" s="19">
        <f t="shared" si="62"/>
        <v>7388.39</v>
      </c>
      <c r="L25" s="19">
        <f t="shared" si="63"/>
        <v>7388.39</v>
      </c>
      <c r="M25" s="19">
        <f t="shared" si="64"/>
        <v>7388.39</v>
      </c>
      <c r="N25" s="19">
        <f t="shared" si="65"/>
        <v>7388.39</v>
      </c>
      <c r="O25" s="19">
        <f t="shared" si="66"/>
        <v>7388.39</v>
      </c>
      <c r="P25" s="19">
        <f t="shared" si="67"/>
        <v>7388.39</v>
      </c>
      <c r="Q25" s="19">
        <f t="shared" si="68"/>
        <v>7388.39</v>
      </c>
      <c r="R25" s="19">
        <f t="shared" si="69"/>
        <v>7388.39</v>
      </c>
      <c r="S25" s="19">
        <f t="shared" si="70"/>
        <v>7388.39</v>
      </c>
      <c r="T25" s="19">
        <f t="shared" si="71"/>
        <v>7388.39</v>
      </c>
      <c r="U25" s="19">
        <f t="shared" si="72"/>
        <v>7388.39</v>
      </c>
      <c r="V25" s="19">
        <f t="shared" si="73"/>
        <v>7388.39</v>
      </c>
      <c r="W25" s="19">
        <f t="shared" si="74"/>
        <v>7388.39</v>
      </c>
      <c r="X25" s="19">
        <f t="shared" si="75"/>
        <v>7388.39</v>
      </c>
      <c r="Y25" s="19">
        <f t="shared" si="76"/>
        <v>7388.39</v>
      </c>
      <c r="Z25" s="19">
        <f t="shared" si="77"/>
        <v>7388.39</v>
      </c>
      <c r="AA25" s="19">
        <f t="shared" si="78"/>
        <v>7388.39</v>
      </c>
      <c r="AB25" s="19">
        <f t="shared" si="79"/>
        <v>7388.39</v>
      </c>
      <c r="AC25" s="19">
        <f t="shared" si="80"/>
        <v>7388.39</v>
      </c>
      <c r="AD25" s="19">
        <f t="shared" si="81"/>
        <v>7388.39</v>
      </c>
      <c r="AE25" s="19">
        <f t="shared" si="82"/>
        <v>7388.39</v>
      </c>
      <c r="AF25" s="19">
        <f t="shared" si="83"/>
        <v>7388.39</v>
      </c>
      <c r="AH25" s="18">
        <f>[20]Additions!R17</f>
        <v>0</v>
      </c>
      <c r="AI25" s="18">
        <f>[20]Additions!S17</f>
        <v>0</v>
      </c>
      <c r="AJ25" s="18">
        <f>[20]Additions!T17</f>
        <v>0</v>
      </c>
      <c r="AK25" s="18">
        <f>[20]Additions!U17</f>
        <v>0</v>
      </c>
      <c r="AL25" s="18">
        <f>[20]Additions!V17</f>
        <v>0</v>
      </c>
      <c r="AM25" s="18">
        <f>[20]Additions!W17</f>
        <v>0</v>
      </c>
      <c r="AN25" s="118">
        <f t="shared" si="107"/>
        <v>0</v>
      </c>
      <c r="AO25" s="118">
        <f t="shared" si="51"/>
        <v>0</v>
      </c>
      <c r="AP25" s="118">
        <f t="shared" si="52"/>
        <v>0</v>
      </c>
      <c r="AQ25" s="57">
        <f>SUM($AH25:$AM25)/SUM($AH$46:$AM$46)*'Capital Spending'!D$6*$AO$1</f>
        <v>0</v>
      </c>
      <c r="AR25" s="57">
        <f>SUM($AH25:$AM25)/SUM($AH$46:$AM$46)*'Capital Spending'!E$6*$AO$1</f>
        <v>0</v>
      </c>
      <c r="AS25" s="57">
        <f>SUM($AH25:$AM25)/SUM($AH$46:$AM$46)*'Capital Spending'!F$6*$AO$1</f>
        <v>0</v>
      </c>
      <c r="AT25" s="57">
        <f>SUM($AH25:$AM25)/SUM($AH$46:$AM$46)*'Capital Spending'!G$6*$AO$1</f>
        <v>0</v>
      </c>
      <c r="AU25" s="57">
        <f>SUM($AH25:$AM25)/SUM($AH$46:$AM$46)*'Capital Spending'!H$6*$AO$1</f>
        <v>0</v>
      </c>
      <c r="AV25" s="57">
        <f>SUM($AH25:$AM25)/SUM($AH$46:$AM$46)*'Capital Spending'!I$6*$AO$1</f>
        <v>0</v>
      </c>
      <c r="AW25" s="57">
        <f>SUM($AH25:$AM25)/SUM($AH$46:$AM$46)*'Capital Spending'!J$6*$AO$1</f>
        <v>0</v>
      </c>
      <c r="AX25" s="57">
        <f>SUM($AH25:$AM25)/SUM($AH$46:$AM$46)*'Capital Spending'!K$6*$AO$1</f>
        <v>0</v>
      </c>
      <c r="AY25" s="57">
        <f>SUM($AH25:$AM25)/SUM($AH$46:$AM$46)*'Capital Spending'!L$6*$AO$1</f>
        <v>0</v>
      </c>
      <c r="AZ25" s="57">
        <f>SUM($AH25:$AM25)/SUM($AH$46:$AM$46)*'Capital Spending'!M$6*$AO$1</f>
        <v>0</v>
      </c>
      <c r="BA25" s="57">
        <f>SUM($AH25:$AM25)/SUM($AH$46:$AM$46)*'Capital Spending'!N$6*$AO$1</f>
        <v>0</v>
      </c>
      <c r="BB25" s="57">
        <f>SUM($AH25:$AM25)/SUM($AH$46:$AM$46)*'Capital Spending'!O$6*$AO$1</f>
        <v>0</v>
      </c>
      <c r="BC25" s="57">
        <f>SUM($AH25:$AM25)/SUM($AH$46:$AM$46)*'Capital Spending'!P$6*$AO$1</f>
        <v>0</v>
      </c>
      <c r="BD25" s="57">
        <f>SUM($AH25:$AM25)/SUM($AH$46:$AM$46)*'Capital Spending'!Q$6*$AO$1</f>
        <v>0</v>
      </c>
      <c r="BE25" s="57">
        <f>SUM($AH25:$AM25)/SUM($AH$46:$AM$46)*'Capital Spending'!R$6*$AO$1</f>
        <v>0</v>
      </c>
      <c r="BF25" s="57">
        <f>SUM($AH25:$AM25)/SUM($AH$46:$AM$46)*'Capital Spending'!S$6*$AO$1</f>
        <v>0</v>
      </c>
      <c r="BG25" s="57">
        <f>SUM($AH25:$AM25)/SUM($AH$46:$AM$46)*'Capital Spending'!T$6*$AO$1</f>
        <v>0</v>
      </c>
      <c r="BH25" s="57">
        <f>SUM($AH25:$AM25)/SUM($AH$46:$AM$46)*'Capital Spending'!U$6*$AO$1</f>
        <v>0</v>
      </c>
      <c r="BI25" s="19"/>
      <c r="BJ25" s="106">
        <v>0</v>
      </c>
      <c r="BK25" s="18">
        <f>[20]Retires!R17</f>
        <v>0</v>
      </c>
      <c r="BL25" s="18">
        <f>[20]Retires!S17</f>
        <v>0</v>
      </c>
      <c r="BM25" s="18">
        <f>[20]Retires!T17</f>
        <v>0</v>
      </c>
      <c r="BN25" s="18">
        <f>[20]Retires!U17</f>
        <v>0</v>
      </c>
      <c r="BO25" s="18">
        <f>[20]Retires!V17</f>
        <v>0</v>
      </c>
      <c r="BP25" s="18">
        <f>[20]Retires!W17</f>
        <v>0</v>
      </c>
      <c r="BQ25" s="18">
        <f t="shared" si="85"/>
        <v>0</v>
      </c>
      <c r="BR25" s="19">
        <f t="shared" si="86"/>
        <v>0</v>
      </c>
      <c r="BS25" s="19">
        <f t="shared" si="87"/>
        <v>0</v>
      </c>
      <c r="BT25" s="19">
        <f t="shared" si="88"/>
        <v>0</v>
      </c>
      <c r="BU25" s="19">
        <f t="shared" si="89"/>
        <v>0</v>
      </c>
      <c r="BV25" s="19">
        <f t="shared" si="90"/>
        <v>0</v>
      </c>
      <c r="BW25" s="19">
        <f t="shared" si="91"/>
        <v>0</v>
      </c>
      <c r="BX25" s="19">
        <f t="shared" si="92"/>
        <v>0</v>
      </c>
      <c r="BY25" s="19">
        <f t="shared" si="93"/>
        <v>0</v>
      </c>
      <c r="BZ25" s="19">
        <f t="shared" si="94"/>
        <v>0</v>
      </c>
      <c r="CA25" s="19">
        <f t="shared" si="95"/>
        <v>0</v>
      </c>
      <c r="CB25" s="19">
        <f t="shared" si="96"/>
        <v>0</v>
      </c>
      <c r="CC25" s="19">
        <f t="shared" si="97"/>
        <v>0</v>
      </c>
      <c r="CD25" s="19">
        <f t="shared" si="98"/>
        <v>0</v>
      </c>
      <c r="CE25" s="19">
        <f t="shared" si="99"/>
        <v>0</v>
      </c>
      <c r="CF25" s="19">
        <f t="shared" si="100"/>
        <v>0</v>
      </c>
      <c r="CG25" s="19">
        <f t="shared" si="101"/>
        <v>0</v>
      </c>
      <c r="CH25" s="19">
        <f t="shared" si="102"/>
        <v>0</v>
      </c>
      <c r="CI25" s="19">
        <f t="shared" si="103"/>
        <v>0</v>
      </c>
      <c r="CJ25" s="19">
        <f t="shared" si="104"/>
        <v>0</v>
      </c>
      <c r="CK25" s="19">
        <f t="shared" si="105"/>
        <v>0</v>
      </c>
      <c r="CL25" s="19"/>
      <c r="CM25" s="18">
        <f>[20]Transfers!R17</f>
        <v>0</v>
      </c>
      <c r="CN25" s="18">
        <f>[20]Transfers!S17</f>
        <v>0</v>
      </c>
      <c r="CO25" s="18">
        <f>[20]Transfers!T17</f>
        <v>0</v>
      </c>
      <c r="CP25" s="18">
        <f>[20]Transfers!U17</f>
        <v>0</v>
      </c>
      <c r="CQ25" s="18">
        <f>[20]Transfers!V17</f>
        <v>0</v>
      </c>
      <c r="CR25" s="18">
        <f>[20]Transfers!W17</f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9"/>
    </row>
    <row r="26" spans="1:118">
      <c r="A26" s="86">
        <v>39900</v>
      </c>
      <c r="B26" s="87" t="s">
        <v>20</v>
      </c>
      <c r="C26" s="50">
        <f t="shared" si="55"/>
        <v>162203.40513103298</v>
      </c>
      <c r="D26" s="50">
        <f t="shared" si="56"/>
        <v>161815.07353029138</v>
      </c>
      <c r="E26" s="18">
        <f>'[20]Asset End Balances'!$Q$18</f>
        <v>162267.97</v>
      </c>
      <c r="F26" s="19">
        <f t="shared" si="57"/>
        <v>162225.67000000001</v>
      </c>
      <c r="G26" s="19">
        <f t="shared" si="58"/>
        <v>162225.67000000001</v>
      </c>
      <c r="H26" s="19">
        <f t="shared" si="59"/>
        <v>162225.67000000001</v>
      </c>
      <c r="I26" s="19">
        <f t="shared" si="60"/>
        <v>162225.67000000001</v>
      </c>
      <c r="J26" s="19">
        <f t="shared" si="61"/>
        <v>162267.97</v>
      </c>
      <c r="K26" s="19">
        <f t="shared" si="62"/>
        <v>162267.97</v>
      </c>
      <c r="L26" s="19">
        <f t="shared" si="63"/>
        <v>162236.86787425919</v>
      </c>
      <c r="M26" s="19">
        <f t="shared" si="64"/>
        <v>162208.33448163694</v>
      </c>
      <c r="N26" s="19">
        <f t="shared" si="65"/>
        <v>162176.82654715917</v>
      </c>
      <c r="O26" s="19">
        <f t="shared" si="66"/>
        <v>162140.17964197855</v>
      </c>
      <c r="P26" s="19">
        <f t="shared" si="67"/>
        <v>162100.45548330885</v>
      </c>
      <c r="Q26" s="19">
        <f t="shared" si="68"/>
        <v>162075.01267508627</v>
      </c>
      <c r="R26" s="19">
        <f t="shared" si="69"/>
        <v>162039.69752183603</v>
      </c>
      <c r="S26" s="19">
        <f t="shared" si="70"/>
        <v>162008.08174422945</v>
      </c>
      <c r="T26" s="19">
        <f t="shared" si="71"/>
        <v>161978.58801344372</v>
      </c>
      <c r="U26" s="19">
        <f t="shared" si="72"/>
        <v>161937.75714332532</v>
      </c>
      <c r="V26" s="19">
        <f t="shared" si="73"/>
        <v>161901.78799578169</v>
      </c>
      <c r="W26" s="19">
        <f t="shared" si="74"/>
        <v>161880.56817507988</v>
      </c>
      <c r="X26" s="19">
        <f t="shared" si="75"/>
        <v>161865.17033800369</v>
      </c>
      <c r="Y26" s="19">
        <f t="shared" si="76"/>
        <v>161852.88380691083</v>
      </c>
      <c r="Z26" s="19">
        <f t="shared" si="77"/>
        <v>161842.59208918791</v>
      </c>
      <c r="AA26" s="19">
        <f t="shared" si="78"/>
        <v>161805.94518400729</v>
      </c>
      <c r="AB26" s="19">
        <f t="shared" si="79"/>
        <v>161766.22102533758</v>
      </c>
      <c r="AC26" s="19">
        <f t="shared" si="80"/>
        <v>161740.778217115</v>
      </c>
      <c r="AD26" s="19">
        <f t="shared" si="81"/>
        <v>161705.46306386476</v>
      </c>
      <c r="AE26" s="19">
        <f t="shared" si="82"/>
        <v>161673.84728625818</v>
      </c>
      <c r="AF26" s="19">
        <f t="shared" si="83"/>
        <v>161644.35355547245</v>
      </c>
      <c r="AH26" s="18">
        <f>[20]Additions!R18</f>
        <v>-42.3</v>
      </c>
      <c r="AI26" s="18">
        <f>[20]Additions!S18</f>
        <v>0</v>
      </c>
      <c r="AJ26" s="18">
        <f>[20]Additions!T18</f>
        <v>0</v>
      </c>
      <c r="AK26" s="18">
        <f>[20]Additions!U18</f>
        <v>0</v>
      </c>
      <c r="AL26" s="18">
        <f>[20]Additions!V18</f>
        <v>0</v>
      </c>
      <c r="AM26" s="18">
        <f>[20]Additions!W18</f>
        <v>0</v>
      </c>
      <c r="AN26" s="118">
        <f t="shared" ref="AN26:AN44" si="108">SUM($AH26:$AM26)/SUM($AH$46:$AM$46)*$AN$46</f>
        <v>-31.102125740799863</v>
      </c>
      <c r="AO26" s="118">
        <f t="shared" si="51"/>
        <v>-28.533392622262074</v>
      </c>
      <c r="AP26" s="118">
        <f t="shared" si="52"/>
        <v>-31.507934477774818</v>
      </c>
      <c r="AQ26" s="57">
        <f>SUM($AH26:$AM26)/SUM($AH$46:$AM$46)*'Capital Spending'!D$6*$AO$1</f>
        <v>-36.646905180612983</v>
      </c>
      <c r="AR26" s="57">
        <f>SUM($AH26:$AM26)/SUM($AH$46:$AM$46)*'Capital Spending'!E$6*$AO$1</f>
        <v>-39.724158669716786</v>
      </c>
      <c r="AS26" s="57">
        <f>SUM($AH26:$AM26)/SUM($AH$46:$AM$46)*'Capital Spending'!F$6*$AO$1</f>
        <v>-25.442808222587573</v>
      </c>
      <c r="AT26" s="57">
        <f>SUM($AH26:$AM26)/SUM($AH$46:$AM$46)*'Capital Spending'!G$6*$AO$1</f>
        <v>-35.31515325024759</v>
      </c>
      <c r="AU26" s="57">
        <f>SUM($AH26:$AM26)/SUM($AH$46:$AM$46)*'Capital Spending'!H$6*$AO$1</f>
        <v>-31.615777606588821</v>
      </c>
      <c r="AV26" s="57">
        <f>SUM($AH26:$AM26)/SUM($AH$46:$AM$46)*'Capital Spending'!I$6*$AO$1</f>
        <v>-29.493730785732382</v>
      </c>
      <c r="AW26" s="57">
        <f>SUM($AH26:$AM26)/SUM($AH$46:$AM$46)*'Capital Spending'!J$6*$AO$1</f>
        <v>-40.830870118405386</v>
      </c>
      <c r="AX26" s="57">
        <f>SUM($AH26:$AM26)/SUM($AH$46:$AM$46)*'Capital Spending'!K$6*$AO$1</f>
        <v>-35.969147543614419</v>
      </c>
      <c r="AY26" s="57">
        <f>SUM($AH26:$AM26)/SUM($AH$46:$AM$46)*'Capital Spending'!L$6*$AO$1</f>
        <v>-21.219820701820137</v>
      </c>
      <c r="AZ26" s="57">
        <f>SUM($AH26:$AM26)/SUM($AH$46:$AM$46)*'Capital Spending'!M$6*$AO$1</f>
        <v>-15.39783707619201</v>
      </c>
      <c r="BA26" s="57">
        <f>SUM($AH26:$AM26)/SUM($AH$46:$AM$46)*'Capital Spending'!N$6*$AO$1</f>
        <v>-12.286531092849023</v>
      </c>
      <c r="BB26" s="57">
        <f>SUM($AH26:$AM26)/SUM($AH$46:$AM$46)*'Capital Spending'!O$6*$AO$1</f>
        <v>-10.29171772291952</v>
      </c>
      <c r="BC26" s="57">
        <f>SUM($AH26:$AM26)/SUM($AH$46:$AM$46)*'Capital Spending'!P$6*$AO$1</f>
        <v>-36.646905180612983</v>
      </c>
      <c r="BD26" s="57">
        <f>SUM($AH26:$AM26)/SUM($AH$46:$AM$46)*'Capital Spending'!Q$6*$AO$1</f>
        <v>-39.724158669716786</v>
      </c>
      <c r="BE26" s="57">
        <f>SUM($AH26:$AM26)/SUM($AH$46:$AM$46)*'Capital Spending'!R$6*$AO$1</f>
        <v>-25.442808222587573</v>
      </c>
      <c r="BF26" s="57">
        <f>SUM($AH26:$AM26)/SUM($AH$46:$AM$46)*'Capital Spending'!S$6*$AO$1</f>
        <v>-35.31515325024759</v>
      </c>
      <c r="BG26" s="57">
        <f>SUM($AH26:$AM26)/SUM($AH$46:$AM$46)*'Capital Spending'!T$6*$AO$1</f>
        <v>-31.615777606588821</v>
      </c>
      <c r="BH26" s="57">
        <f>SUM($AH26:$AM26)/SUM($AH$46:$AM$46)*'Capital Spending'!U$6*$AO$1</f>
        <v>-29.493730785732382</v>
      </c>
      <c r="BI26" s="19"/>
      <c r="BJ26" s="106">
        <v>0</v>
      </c>
      <c r="BK26" s="18">
        <f>[20]Retires!R18</f>
        <v>0</v>
      </c>
      <c r="BL26" s="18">
        <f>[20]Retires!S18</f>
        <v>0</v>
      </c>
      <c r="BM26" s="18">
        <f>[20]Retires!T18</f>
        <v>0</v>
      </c>
      <c r="BN26" s="18">
        <f>[20]Retires!U18</f>
        <v>0</v>
      </c>
      <c r="BO26" s="18">
        <f>[20]Retires!V18</f>
        <v>0</v>
      </c>
      <c r="BP26" s="18">
        <f>[20]Retires!W18</f>
        <v>0</v>
      </c>
      <c r="BQ26" s="18">
        <f t="shared" si="85"/>
        <v>0</v>
      </c>
      <c r="BR26" s="19">
        <f t="shared" si="86"/>
        <v>0</v>
      </c>
      <c r="BS26" s="19">
        <f t="shared" si="87"/>
        <v>0</v>
      </c>
      <c r="BT26" s="19">
        <f t="shared" si="88"/>
        <v>0</v>
      </c>
      <c r="BU26" s="19">
        <f t="shared" si="89"/>
        <v>0</v>
      </c>
      <c r="BV26" s="19">
        <f t="shared" si="90"/>
        <v>0</v>
      </c>
      <c r="BW26" s="19">
        <f t="shared" si="91"/>
        <v>0</v>
      </c>
      <c r="BX26" s="19">
        <f t="shared" si="92"/>
        <v>0</v>
      </c>
      <c r="BY26" s="19">
        <f t="shared" si="93"/>
        <v>0</v>
      </c>
      <c r="BZ26" s="19">
        <f t="shared" si="94"/>
        <v>0</v>
      </c>
      <c r="CA26" s="19">
        <f t="shared" si="95"/>
        <v>0</v>
      </c>
      <c r="CB26" s="19">
        <f t="shared" si="96"/>
        <v>0</v>
      </c>
      <c r="CC26" s="19">
        <f t="shared" si="97"/>
        <v>0</v>
      </c>
      <c r="CD26" s="19">
        <f t="shared" si="98"/>
        <v>0</v>
      </c>
      <c r="CE26" s="19">
        <f t="shared" si="99"/>
        <v>0</v>
      </c>
      <c r="CF26" s="19">
        <f t="shared" si="100"/>
        <v>0</v>
      </c>
      <c r="CG26" s="19">
        <f t="shared" si="101"/>
        <v>0</v>
      </c>
      <c r="CH26" s="19">
        <f t="shared" si="102"/>
        <v>0</v>
      </c>
      <c r="CI26" s="19">
        <f t="shared" si="103"/>
        <v>0</v>
      </c>
      <c r="CJ26" s="19">
        <f t="shared" si="104"/>
        <v>0</v>
      </c>
      <c r="CK26" s="19">
        <f t="shared" si="105"/>
        <v>0</v>
      </c>
      <c r="CL26" s="19"/>
      <c r="CM26" s="18">
        <f>[20]Transfers!R18</f>
        <v>0</v>
      </c>
      <c r="CN26" s="18">
        <f>[20]Transfers!S18</f>
        <v>0</v>
      </c>
      <c r="CO26" s="18">
        <f>[20]Transfers!T18</f>
        <v>0</v>
      </c>
      <c r="CP26" s="18">
        <f>[20]Transfers!U18</f>
        <v>0</v>
      </c>
      <c r="CQ26" s="18">
        <f>[20]Transfers!V18</f>
        <v>42.3</v>
      </c>
      <c r="CR26" s="18">
        <f>[20]Transfers!W18</f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9"/>
    </row>
    <row r="27" spans="1:118">
      <c r="A27" s="86">
        <v>39901</v>
      </c>
      <c r="B27" s="87" t="s">
        <v>21</v>
      </c>
      <c r="C27" s="50">
        <f t="shared" si="55"/>
        <v>37881111.426958598</v>
      </c>
      <c r="D27" s="50">
        <f t="shared" si="56"/>
        <v>42848022.998476818</v>
      </c>
      <c r="E27" s="18">
        <f>'[20]Asset End Balances'!$Q$19</f>
        <v>37003945.939999998</v>
      </c>
      <c r="F27" s="19">
        <f t="shared" si="57"/>
        <v>37003945.939999998</v>
      </c>
      <c r="G27" s="19">
        <f t="shared" si="58"/>
        <v>37003945.939999998</v>
      </c>
      <c r="H27" s="19">
        <f t="shared" si="59"/>
        <v>37003945.939999998</v>
      </c>
      <c r="I27" s="19">
        <f t="shared" si="60"/>
        <v>37003945.939999998</v>
      </c>
      <c r="J27" s="19">
        <f t="shared" si="61"/>
        <v>37003945.939999998</v>
      </c>
      <c r="K27" s="19">
        <f t="shared" si="62"/>
        <v>37503150.75</v>
      </c>
      <c r="L27" s="19">
        <f t="shared" si="63"/>
        <v>37870203.486903831</v>
      </c>
      <c r="M27" s="19">
        <f t="shared" si="64"/>
        <v>38206941.237321131</v>
      </c>
      <c r="N27" s="19">
        <f t="shared" si="65"/>
        <v>38578783.139081649</v>
      </c>
      <c r="O27" s="19">
        <f t="shared" si="66"/>
        <v>39011272.768816307</v>
      </c>
      <c r="P27" s="19">
        <f t="shared" si="67"/>
        <v>39480078.70454032</v>
      </c>
      <c r="Q27" s="19">
        <f t="shared" si="68"/>
        <v>39780342.823798552</v>
      </c>
      <c r="R27" s="19">
        <f t="shared" si="69"/>
        <v>40197115.740309447</v>
      </c>
      <c r="S27" s="19">
        <f t="shared" si="70"/>
        <v>40570230.356221966</v>
      </c>
      <c r="T27" s="19">
        <f t="shared" si="71"/>
        <v>40918301.568351582</v>
      </c>
      <c r="U27" s="19">
        <f t="shared" si="72"/>
        <v>41400168.394819506</v>
      </c>
      <c r="V27" s="19">
        <f t="shared" si="73"/>
        <v>41824659.446010336</v>
      </c>
      <c r="W27" s="19">
        <f t="shared" si="74"/>
        <v>42075085.842267692</v>
      </c>
      <c r="X27" s="19">
        <f t="shared" si="75"/>
        <v>42256803.911582857</v>
      </c>
      <c r="Y27" s="19">
        <f t="shared" si="76"/>
        <v>42401803.803303063</v>
      </c>
      <c r="Z27" s="19">
        <f t="shared" si="77"/>
        <v>42523261.840902202</v>
      </c>
      <c r="AA27" s="19">
        <f t="shared" si="78"/>
        <v>42955751.47063686</v>
      </c>
      <c r="AB27" s="19">
        <f t="shared" si="79"/>
        <v>43424557.406360872</v>
      </c>
      <c r="AC27" s="19">
        <f t="shared" si="80"/>
        <v>43724821.525619105</v>
      </c>
      <c r="AD27" s="19">
        <f t="shared" si="81"/>
        <v>44141594.442129999</v>
      </c>
      <c r="AE27" s="19">
        <f t="shared" si="82"/>
        <v>44514709.058042519</v>
      </c>
      <c r="AF27" s="19">
        <f t="shared" si="83"/>
        <v>44862780.270172134</v>
      </c>
      <c r="AH27" s="18">
        <f>[20]Additions!R19</f>
        <v>0</v>
      </c>
      <c r="AI27" s="18">
        <f>[20]Additions!S19</f>
        <v>0</v>
      </c>
      <c r="AJ27" s="18">
        <f>[20]Additions!T19</f>
        <v>0</v>
      </c>
      <c r="AK27" s="18">
        <f>[20]Additions!U19</f>
        <v>0</v>
      </c>
      <c r="AL27" s="18">
        <f>[20]Additions!V19</f>
        <v>0</v>
      </c>
      <c r="AM27" s="18">
        <f>[20]Additions!W19</f>
        <v>499204.81</v>
      </c>
      <c r="AN27" s="118">
        <f t="shared" si="108"/>
        <v>367052.73690383229</v>
      </c>
      <c r="AO27" s="118">
        <f t="shared" si="51"/>
        <v>336737.75041729887</v>
      </c>
      <c r="AP27" s="118">
        <f t="shared" si="52"/>
        <v>371841.90176052076</v>
      </c>
      <c r="AQ27" s="57">
        <f>SUM($AH27:$AM27)/SUM($AH$46:$AM$46)*'Capital Spending'!D$6*$AO$1</f>
        <v>432489.62973465538</v>
      </c>
      <c r="AR27" s="57">
        <f>SUM($AH27:$AM27)/SUM($AH$46:$AM$46)*'Capital Spending'!E$6*$AO$1</f>
        <v>468805.93572401477</v>
      </c>
      <c r="AS27" s="57">
        <f>SUM($AH27:$AM27)/SUM($AH$46:$AM$46)*'Capital Spending'!F$6*$AO$1</f>
        <v>300264.11925823329</v>
      </c>
      <c r="AT27" s="57">
        <f>SUM($AH27:$AM27)/SUM($AH$46:$AM$46)*'Capital Spending'!G$6*$AO$1</f>
        <v>416772.91651089204</v>
      </c>
      <c r="AU27" s="57">
        <f>SUM($AH27:$AM27)/SUM($AH$46:$AM$46)*'Capital Spending'!H$6*$AO$1</f>
        <v>373114.61591251608</v>
      </c>
      <c r="AV27" s="57">
        <f>SUM($AH27:$AM27)/SUM($AH$46:$AM$46)*'Capital Spending'!I$6*$AO$1</f>
        <v>348071.21212961432</v>
      </c>
      <c r="AW27" s="57">
        <f>SUM($AH27:$AM27)/SUM($AH$46:$AM$46)*'Capital Spending'!J$6*$AO$1</f>
        <v>481866.82646792528</v>
      </c>
      <c r="AX27" s="57">
        <f>SUM($AH27:$AM27)/SUM($AH$46:$AM$46)*'Capital Spending'!K$6*$AO$1</f>
        <v>424491.05119082751</v>
      </c>
      <c r="AY27" s="57">
        <f>SUM($AH27:$AM27)/SUM($AH$46:$AM$46)*'Capital Spending'!L$6*$AO$1</f>
        <v>250426.39625735674</v>
      </c>
      <c r="AZ27" s="57">
        <f>SUM($AH27:$AM27)/SUM($AH$46:$AM$46)*'Capital Spending'!M$6*$AO$1</f>
        <v>181718.06931516287</v>
      </c>
      <c r="BA27" s="57">
        <f>SUM($AH27:$AM27)/SUM($AH$46:$AM$46)*'Capital Spending'!N$6*$AO$1</f>
        <v>144999.89172020779</v>
      </c>
      <c r="BB27" s="57">
        <f>SUM($AH27:$AM27)/SUM($AH$46:$AM$46)*'Capital Spending'!O$6*$AO$1</f>
        <v>121458.0375991412</v>
      </c>
      <c r="BC27" s="57">
        <f>SUM($AH27:$AM27)/SUM($AH$46:$AM$46)*'Capital Spending'!P$6*$AO$1</f>
        <v>432489.62973465538</v>
      </c>
      <c r="BD27" s="57">
        <f>SUM($AH27:$AM27)/SUM($AH$46:$AM$46)*'Capital Spending'!Q$6*$AO$1</f>
        <v>468805.93572401477</v>
      </c>
      <c r="BE27" s="57">
        <f>SUM($AH27:$AM27)/SUM($AH$46:$AM$46)*'Capital Spending'!R$6*$AO$1</f>
        <v>300264.11925823329</v>
      </c>
      <c r="BF27" s="57">
        <f>SUM($AH27:$AM27)/SUM($AH$46:$AM$46)*'Capital Spending'!S$6*$AO$1</f>
        <v>416772.91651089204</v>
      </c>
      <c r="BG27" s="57">
        <f>SUM($AH27:$AM27)/SUM($AH$46:$AM$46)*'Capital Spending'!T$6*$AO$1</f>
        <v>373114.61591251608</v>
      </c>
      <c r="BH27" s="57">
        <f>SUM($AH27:$AM27)/SUM($AH$46:$AM$46)*'Capital Spending'!U$6*$AO$1</f>
        <v>348071.21212961432</v>
      </c>
      <c r="BI27" s="19"/>
      <c r="BJ27" s="106">
        <v>0</v>
      </c>
      <c r="BK27" s="18">
        <f>[20]Retires!R19</f>
        <v>0</v>
      </c>
      <c r="BL27" s="18">
        <f>[20]Retires!S19</f>
        <v>0</v>
      </c>
      <c r="BM27" s="18">
        <f>[20]Retires!T19</f>
        <v>0</v>
      </c>
      <c r="BN27" s="18">
        <f>[20]Retires!U19</f>
        <v>0</v>
      </c>
      <c r="BO27" s="18">
        <f>[20]Retires!V19</f>
        <v>0</v>
      </c>
      <c r="BP27" s="18">
        <f>[20]Retires!W19</f>
        <v>0</v>
      </c>
      <c r="BQ27" s="18">
        <f t="shared" si="85"/>
        <v>0</v>
      </c>
      <c r="BR27" s="19">
        <f t="shared" si="86"/>
        <v>0</v>
      </c>
      <c r="BS27" s="19">
        <f t="shared" si="87"/>
        <v>0</v>
      </c>
      <c r="BT27" s="19">
        <f t="shared" si="88"/>
        <v>0</v>
      </c>
      <c r="BU27" s="19">
        <f t="shared" si="89"/>
        <v>0</v>
      </c>
      <c r="BV27" s="19">
        <f t="shared" si="90"/>
        <v>0</v>
      </c>
      <c r="BW27" s="19">
        <f t="shared" si="91"/>
        <v>0</v>
      </c>
      <c r="BX27" s="19">
        <f t="shared" si="92"/>
        <v>0</v>
      </c>
      <c r="BY27" s="19">
        <f t="shared" si="93"/>
        <v>0</v>
      </c>
      <c r="BZ27" s="19">
        <f t="shared" si="94"/>
        <v>0</v>
      </c>
      <c r="CA27" s="19">
        <f t="shared" si="95"/>
        <v>0</v>
      </c>
      <c r="CB27" s="19">
        <f t="shared" si="96"/>
        <v>0</v>
      </c>
      <c r="CC27" s="19">
        <f t="shared" si="97"/>
        <v>0</v>
      </c>
      <c r="CD27" s="19">
        <f t="shared" si="98"/>
        <v>0</v>
      </c>
      <c r="CE27" s="19">
        <f t="shared" si="99"/>
        <v>0</v>
      </c>
      <c r="CF27" s="19">
        <f t="shared" si="100"/>
        <v>0</v>
      </c>
      <c r="CG27" s="19">
        <f t="shared" si="101"/>
        <v>0</v>
      </c>
      <c r="CH27" s="19">
        <f t="shared" si="102"/>
        <v>0</v>
      </c>
      <c r="CI27" s="19">
        <f t="shared" si="103"/>
        <v>0</v>
      </c>
      <c r="CJ27" s="19">
        <f t="shared" si="104"/>
        <v>0</v>
      </c>
      <c r="CK27" s="19">
        <f t="shared" si="105"/>
        <v>0</v>
      </c>
      <c r="CL27" s="19"/>
      <c r="CM27" s="18">
        <f>[20]Transfers!R19</f>
        <v>0</v>
      </c>
      <c r="CN27" s="18">
        <f>[20]Transfers!S19</f>
        <v>0</v>
      </c>
      <c r="CO27" s="18">
        <f>[20]Transfers!T19</f>
        <v>0</v>
      </c>
      <c r="CP27" s="18">
        <f>[20]Transfers!U19</f>
        <v>0</v>
      </c>
      <c r="CQ27" s="18">
        <f>[20]Transfers!V19</f>
        <v>0</v>
      </c>
      <c r="CR27" s="18">
        <f>[20]Transfers!W19</f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9"/>
    </row>
    <row r="28" spans="1:118">
      <c r="A28" s="86">
        <v>39902</v>
      </c>
      <c r="B28" s="87" t="s">
        <v>22</v>
      </c>
      <c r="C28" s="50">
        <f t="shared" si="55"/>
        <v>20046455.105479833</v>
      </c>
      <c r="D28" s="50">
        <f t="shared" si="56"/>
        <v>25907654.764438707</v>
      </c>
      <c r="E28" s="18">
        <f>'[20]Asset End Balances'!$Q$20</f>
        <v>19005572.420000002</v>
      </c>
      <c r="F28" s="19">
        <f t="shared" si="57"/>
        <v>19005572.420000002</v>
      </c>
      <c r="G28" s="19">
        <f t="shared" si="58"/>
        <v>19021549.82</v>
      </c>
      <c r="H28" s="19">
        <f t="shared" si="59"/>
        <v>19021549.82</v>
      </c>
      <c r="I28" s="19">
        <f t="shared" si="60"/>
        <v>19021549.82</v>
      </c>
      <c r="J28" s="19">
        <f t="shared" si="61"/>
        <v>19021549.82</v>
      </c>
      <c r="K28" s="19">
        <f t="shared" si="62"/>
        <v>19595152.719999999</v>
      </c>
      <c r="L28" s="19">
        <f t="shared" si="63"/>
        <v>20028656.280872304</v>
      </c>
      <c r="M28" s="19">
        <f t="shared" si="64"/>
        <v>20426356.663431432</v>
      </c>
      <c r="N28" s="19">
        <f t="shared" si="65"/>
        <v>20865516.414301097</v>
      </c>
      <c r="O28" s="19">
        <f t="shared" si="66"/>
        <v>21376303.491144061</v>
      </c>
      <c r="P28" s="19">
        <f t="shared" si="67"/>
        <v>21929981.538088251</v>
      </c>
      <c r="Q28" s="19">
        <f t="shared" si="68"/>
        <v>22284605.143400677</v>
      </c>
      <c r="R28" s="19">
        <f t="shared" si="69"/>
        <v>22776830.170536064</v>
      </c>
      <c r="S28" s="19">
        <f t="shared" si="70"/>
        <v>23217493.046328638</v>
      </c>
      <c r="T28" s="19">
        <f t="shared" si="71"/>
        <v>23628578.688049</v>
      </c>
      <c r="U28" s="19">
        <f t="shared" si="72"/>
        <v>24197682.155038845</v>
      </c>
      <c r="V28" s="19">
        <f t="shared" si="73"/>
        <v>24699022.59947167</v>
      </c>
      <c r="W28" s="19">
        <f t="shared" si="74"/>
        <v>24994785.915200401</v>
      </c>
      <c r="X28" s="19">
        <f t="shared" si="75"/>
        <v>25209402.02401204</v>
      </c>
      <c r="Y28" s="19">
        <f t="shared" si="76"/>
        <v>25380652.536723182</v>
      </c>
      <c r="Z28" s="19">
        <f t="shared" si="77"/>
        <v>25524099.203923989</v>
      </c>
      <c r="AA28" s="19">
        <f t="shared" si="78"/>
        <v>26034886.280766953</v>
      </c>
      <c r="AB28" s="19">
        <f t="shared" si="79"/>
        <v>26588564.327711143</v>
      </c>
      <c r="AC28" s="19">
        <f t="shared" si="80"/>
        <v>26943187.933023568</v>
      </c>
      <c r="AD28" s="19">
        <f t="shared" si="81"/>
        <v>27435412.960158959</v>
      </c>
      <c r="AE28" s="19">
        <f t="shared" si="82"/>
        <v>27876075.835951533</v>
      </c>
      <c r="AF28" s="19">
        <f t="shared" si="83"/>
        <v>28287161.477671895</v>
      </c>
      <c r="AH28" s="18">
        <f>[20]Additions!R20</f>
        <v>0</v>
      </c>
      <c r="AI28" s="18">
        <f>[20]Additions!S20</f>
        <v>15977.4</v>
      </c>
      <c r="AJ28" s="18">
        <f>[20]Additions!T20</f>
        <v>0</v>
      </c>
      <c r="AK28" s="18">
        <f>[20]Additions!U20</f>
        <v>0</v>
      </c>
      <c r="AL28" s="18">
        <f>[20]Additions!V20</f>
        <v>0</v>
      </c>
      <c r="AM28" s="18">
        <f>[20]Additions!W20</f>
        <v>573602.9</v>
      </c>
      <c r="AN28" s="118">
        <f t="shared" si="108"/>
        <v>433503.56087230518</v>
      </c>
      <c r="AO28" s="118">
        <f t="shared" si="51"/>
        <v>397700.38255912677</v>
      </c>
      <c r="AP28" s="118">
        <f t="shared" si="52"/>
        <v>439159.75086966483</v>
      </c>
      <c r="AQ28" s="57">
        <f>SUM($AH28:$AM28)/SUM($AH$46:$AM$46)*'Capital Spending'!D$6*$AO$1</f>
        <v>510787.07684296364</v>
      </c>
      <c r="AR28" s="57">
        <f>SUM($AH28:$AM28)/SUM($AH$46:$AM$46)*'Capital Spending'!E$6*$AO$1</f>
        <v>553678.04694418982</v>
      </c>
      <c r="AS28" s="57">
        <f>SUM($AH28:$AM28)/SUM($AH$46:$AM$46)*'Capital Spending'!F$6*$AO$1</f>
        <v>354623.60531242675</v>
      </c>
      <c r="AT28" s="57">
        <f>SUM($AH28:$AM28)/SUM($AH$46:$AM$46)*'Capital Spending'!G$6*$AO$1</f>
        <v>492225.02713538893</v>
      </c>
      <c r="AU28" s="57">
        <f>SUM($AH28:$AM28)/SUM($AH$46:$AM$46)*'Capital Spending'!H$6*$AO$1</f>
        <v>440662.87579257501</v>
      </c>
      <c r="AV28" s="57">
        <f>SUM($AH28:$AM28)/SUM($AH$46:$AM$46)*'Capital Spending'!I$6*$AO$1</f>
        <v>411085.64172036259</v>
      </c>
      <c r="AW28" s="57">
        <f>SUM($AH28:$AM28)/SUM($AH$46:$AM$46)*'Capital Spending'!J$6*$AO$1</f>
        <v>569103.46698984597</v>
      </c>
      <c r="AX28" s="57">
        <f>SUM($AH28:$AM28)/SUM($AH$46:$AM$46)*'Capital Spending'!K$6*$AO$1</f>
        <v>501340.44443282398</v>
      </c>
      <c r="AY28" s="57">
        <f>SUM($AH28:$AM28)/SUM($AH$46:$AM$46)*'Capital Spending'!L$6*$AO$1</f>
        <v>295763.31572873122</v>
      </c>
      <c r="AZ28" s="57">
        <f>SUM($AH28:$AM28)/SUM($AH$46:$AM$46)*'Capital Spending'!M$6*$AO$1</f>
        <v>214616.10881164091</v>
      </c>
      <c r="BA28" s="57">
        <f>SUM($AH28:$AM28)/SUM($AH$46:$AM$46)*'Capital Spending'!N$6*$AO$1</f>
        <v>171250.51271114079</v>
      </c>
      <c r="BB28" s="57">
        <f>SUM($AH28:$AM28)/SUM($AH$46:$AM$46)*'Capital Spending'!O$6*$AO$1</f>
        <v>143446.66720080873</v>
      </c>
      <c r="BC28" s="57">
        <f>SUM($AH28:$AM28)/SUM($AH$46:$AM$46)*'Capital Spending'!P$6*$AO$1</f>
        <v>510787.07684296364</v>
      </c>
      <c r="BD28" s="57">
        <f>SUM($AH28:$AM28)/SUM($AH$46:$AM$46)*'Capital Spending'!Q$6*$AO$1</f>
        <v>553678.04694418982</v>
      </c>
      <c r="BE28" s="57">
        <f>SUM($AH28:$AM28)/SUM($AH$46:$AM$46)*'Capital Spending'!R$6*$AO$1</f>
        <v>354623.60531242675</v>
      </c>
      <c r="BF28" s="57">
        <f>SUM($AH28:$AM28)/SUM($AH$46:$AM$46)*'Capital Spending'!S$6*$AO$1</f>
        <v>492225.02713538893</v>
      </c>
      <c r="BG28" s="57">
        <f>SUM($AH28:$AM28)/SUM($AH$46:$AM$46)*'Capital Spending'!T$6*$AO$1</f>
        <v>440662.87579257501</v>
      </c>
      <c r="BH28" s="57">
        <f>SUM($AH28:$AM28)/SUM($AH$46:$AM$46)*'Capital Spending'!U$6*$AO$1</f>
        <v>411085.64172036259</v>
      </c>
      <c r="BI28" s="19"/>
      <c r="BJ28" s="106">
        <v>0</v>
      </c>
      <c r="BK28" s="18">
        <f>[20]Retires!R20</f>
        <v>0</v>
      </c>
      <c r="BL28" s="18">
        <f>[20]Retires!S20</f>
        <v>0</v>
      </c>
      <c r="BM28" s="18">
        <f>[20]Retires!T20</f>
        <v>0</v>
      </c>
      <c r="BN28" s="18">
        <f>[20]Retires!U20</f>
        <v>0</v>
      </c>
      <c r="BO28" s="18">
        <f>[20]Retires!V20</f>
        <v>0</v>
      </c>
      <c r="BP28" s="18">
        <f>[20]Retires!W20</f>
        <v>0</v>
      </c>
      <c r="BQ28" s="18">
        <f t="shared" si="85"/>
        <v>0</v>
      </c>
      <c r="BR28" s="19">
        <f t="shared" si="86"/>
        <v>0</v>
      </c>
      <c r="BS28" s="19">
        <f t="shared" si="87"/>
        <v>0</v>
      </c>
      <c r="BT28" s="19">
        <f t="shared" si="88"/>
        <v>0</v>
      </c>
      <c r="BU28" s="19">
        <f t="shared" si="89"/>
        <v>0</v>
      </c>
      <c r="BV28" s="19">
        <f t="shared" si="90"/>
        <v>0</v>
      </c>
      <c r="BW28" s="19">
        <f t="shared" si="91"/>
        <v>0</v>
      </c>
      <c r="BX28" s="19">
        <f t="shared" si="92"/>
        <v>0</v>
      </c>
      <c r="BY28" s="19">
        <f t="shared" si="93"/>
        <v>0</v>
      </c>
      <c r="BZ28" s="19">
        <f t="shared" si="94"/>
        <v>0</v>
      </c>
      <c r="CA28" s="19">
        <f t="shared" si="95"/>
        <v>0</v>
      </c>
      <c r="CB28" s="19">
        <f t="shared" si="96"/>
        <v>0</v>
      </c>
      <c r="CC28" s="19">
        <f t="shared" si="97"/>
        <v>0</v>
      </c>
      <c r="CD28" s="19">
        <f t="shared" si="98"/>
        <v>0</v>
      </c>
      <c r="CE28" s="19">
        <f t="shared" si="99"/>
        <v>0</v>
      </c>
      <c r="CF28" s="19">
        <f t="shared" si="100"/>
        <v>0</v>
      </c>
      <c r="CG28" s="19">
        <f t="shared" si="101"/>
        <v>0</v>
      </c>
      <c r="CH28" s="19">
        <f t="shared" si="102"/>
        <v>0</v>
      </c>
      <c r="CI28" s="19">
        <f t="shared" si="103"/>
        <v>0</v>
      </c>
      <c r="CJ28" s="19">
        <f t="shared" si="104"/>
        <v>0</v>
      </c>
      <c r="CK28" s="19">
        <f t="shared" si="105"/>
        <v>0</v>
      </c>
      <c r="CL28" s="19"/>
      <c r="CM28" s="18">
        <f>[20]Transfers!R20</f>
        <v>0</v>
      </c>
      <c r="CN28" s="18">
        <f>[20]Transfers!S20</f>
        <v>0</v>
      </c>
      <c r="CO28" s="18">
        <f>[20]Transfers!T20</f>
        <v>0</v>
      </c>
      <c r="CP28" s="18">
        <f>[20]Transfers!U20</f>
        <v>0</v>
      </c>
      <c r="CQ28" s="18">
        <f>[20]Transfers!V20</f>
        <v>0</v>
      </c>
      <c r="CR28" s="18">
        <f>[20]Transfers!W20</f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9"/>
    </row>
    <row r="29" spans="1:118">
      <c r="A29" s="86">
        <v>39903</v>
      </c>
      <c r="B29" s="87" t="s">
        <v>23</v>
      </c>
      <c r="C29" s="50">
        <f t="shared" si="55"/>
        <v>4287497.3489874136</v>
      </c>
      <c r="D29" s="50">
        <f t="shared" si="56"/>
        <v>8469471.429379439</v>
      </c>
      <c r="E29" s="18">
        <f>'[20]Asset End Balances'!$Q$21</f>
        <v>3548953.23</v>
      </c>
      <c r="F29" s="19">
        <f t="shared" si="57"/>
        <v>3548953.23</v>
      </c>
      <c r="G29" s="19">
        <f t="shared" si="58"/>
        <v>3548953.23</v>
      </c>
      <c r="H29" s="19">
        <f t="shared" si="59"/>
        <v>3548953.23</v>
      </c>
      <c r="I29" s="19">
        <f t="shared" si="60"/>
        <v>3548953.23</v>
      </c>
      <c r="J29" s="19">
        <f t="shared" si="61"/>
        <v>3548953.23</v>
      </c>
      <c r="K29" s="19">
        <f t="shared" si="62"/>
        <v>3969267.05</v>
      </c>
      <c r="L29" s="19">
        <f t="shared" si="63"/>
        <v>4278313.2268377282</v>
      </c>
      <c r="M29" s="19">
        <f t="shared" si="64"/>
        <v>4561835.1949375579</v>
      </c>
      <c r="N29" s="19">
        <f t="shared" si="65"/>
        <v>4874913.6890430721</v>
      </c>
      <c r="O29" s="19">
        <f t="shared" si="66"/>
        <v>5239055.5497438107</v>
      </c>
      <c r="P29" s="19">
        <f t="shared" si="67"/>
        <v>5633774.5302817486</v>
      </c>
      <c r="Q29" s="19">
        <f t="shared" si="68"/>
        <v>5886586.9159924621</v>
      </c>
      <c r="R29" s="19">
        <f t="shared" si="69"/>
        <v>6237495.8277299795</v>
      </c>
      <c r="S29" s="19">
        <f t="shared" si="70"/>
        <v>6551645.9047535211</v>
      </c>
      <c r="T29" s="19">
        <f t="shared" si="71"/>
        <v>6844710.2700632792</v>
      </c>
      <c r="U29" s="19">
        <f t="shared" si="72"/>
        <v>7250426.0855098711</v>
      </c>
      <c r="V29" s="19">
        <f t="shared" si="73"/>
        <v>7607833.4095335165</v>
      </c>
      <c r="W29" s="19">
        <f t="shared" si="74"/>
        <v>7818684.0927225733</v>
      </c>
      <c r="X29" s="19">
        <f t="shared" si="75"/>
        <v>7971684.6535081975</v>
      </c>
      <c r="Y29" s="19">
        <f t="shared" si="76"/>
        <v>8093769.7319522668</v>
      </c>
      <c r="Z29" s="19">
        <f t="shared" si="77"/>
        <v>8196033.3534766641</v>
      </c>
      <c r="AA29" s="19">
        <f t="shared" si="78"/>
        <v>8560175.2141774017</v>
      </c>
      <c r="AB29" s="19">
        <f t="shared" si="79"/>
        <v>8954894.1947153397</v>
      </c>
      <c r="AC29" s="19">
        <f t="shared" si="80"/>
        <v>9207706.5804260541</v>
      </c>
      <c r="AD29" s="19">
        <f t="shared" si="81"/>
        <v>9558615.4921635706</v>
      </c>
      <c r="AE29" s="19">
        <f t="shared" si="82"/>
        <v>9872765.5691871122</v>
      </c>
      <c r="AF29" s="19">
        <f t="shared" si="83"/>
        <v>10165829.93449687</v>
      </c>
      <c r="AH29" s="18">
        <f>[20]Additions!R21</f>
        <v>0</v>
      </c>
      <c r="AI29" s="18">
        <f>[20]Additions!S21</f>
        <v>0</v>
      </c>
      <c r="AJ29" s="18">
        <f>[20]Additions!T21</f>
        <v>0</v>
      </c>
      <c r="AK29" s="18">
        <f>[20]Additions!U21</f>
        <v>0</v>
      </c>
      <c r="AL29" s="18">
        <f>[20]Additions!V21</f>
        <v>0</v>
      </c>
      <c r="AM29" s="18">
        <f>[20]Additions!W21</f>
        <v>420313.82</v>
      </c>
      <c r="AN29" s="118">
        <f t="shared" si="108"/>
        <v>309046.17683772865</v>
      </c>
      <c r="AO29" s="118">
        <f t="shared" si="51"/>
        <v>283521.96809982957</v>
      </c>
      <c r="AP29" s="118">
        <f t="shared" si="52"/>
        <v>313078.49410551396</v>
      </c>
      <c r="AQ29" s="57">
        <f>SUM($AH29:$AM29)/SUM($AH$46:$AM$46)*'Capital Spending'!D$6*$AO$1</f>
        <v>364141.86070073838</v>
      </c>
      <c r="AR29" s="57">
        <f>SUM($AH29:$AM29)/SUM($AH$46:$AM$46)*'Capital Spending'!E$6*$AO$1</f>
        <v>394718.98053793813</v>
      </c>
      <c r="AS29" s="57">
        <f>SUM($AH29:$AM29)/SUM($AH$46:$AM$46)*'Capital Spending'!F$6*$AO$1</f>
        <v>252812.3857107138</v>
      </c>
      <c r="AT29" s="57">
        <f>SUM($AH29:$AM29)/SUM($AH$46:$AM$46)*'Capital Spending'!G$6*$AO$1</f>
        <v>350908.91173751728</v>
      </c>
      <c r="AU29" s="57">
        <f>SUM($AH29:$AM29)/SUM($AH$46:$AM$46)*'Capital Spending'!H$6*$AO$1</f>
        <v>314150.0770235415</v>
      </c>
      <c r="AV29" s="57">
        <f>SUM($AH29:$AM29)/SUM($AH$46:$AM$46)*'Capital Spending'!I$6*$AO$1</f>
        <v>293064.3653097584</v>
      </c>
      <c r="AW29" s="57">
        <f>SUM($AH29:$AM29)/SUM($AH$46:$AM$46)*'Capital Spending'!J$6*$AO$1</f>
        <v>405715.81544659153</v>
      </c>
      <c r="AX29" s="57">
        <f>SUM($AH29:$AM29)/SUM($AH$46:$AM$46)*'Capital Spending'!K$6*$AO$1</f>
        <v>357407.32402364525</v>
      </c>
      <c r="AY29" s="57">
        <f>SUM($AH29:$AM29)/SUM($AH$46:$AM$46)*'Capital Spending'!L$6*$AO$1</f>
        <v>210850.68318905684</v>
      </c>
      <c r="AZ29" s="57">
        <f>SUM($AH29:$AM29)/SUM($AH$46:$AM$46)*'Capital Spending'!M$6*$AO$1</f>
        <v>153000.56078562402</v>
      </c>
      <c r="BA29" s="57">
        <f>SUM($AH29:$AM29)/SUM($AH$46:$AM$46)*'Capital Spending'!N$6*$AO$1</f>
        <v>122085.07844406969</v>
      </c>
      <c r="BB29" s="57">
        <f>SUM($AH29:$AM29)/SUM($AH$46:$AM$46)*'Capital Spending'!O$6*$AO$1</f>
        <v>102263.6215243973</v>
      </c>
      <c r="BC29" s="57">
        <f>SUM($AH29:$AM29)/SUM($AH$46:$AM$46)*'Capital Spending'!P$6*$AO$1</f>
        <v>364141.86070073838</v>
      </c>
      <c r="BD29" s="57">
        <f>SUM($AH29:$AM29)/SUM($AH$46:$AM$46)*'Capital Spending'!Q$6*$AO$1</f>
        <v>394718.98053793813</v>
      </c>
      <c r="BE29" s="57">
        <f>SUM($AH29:$AM29)/SUM($AH$46:$AM$46)*'Capital Spending'!R$6*$AO$1</f>
        <v>252812.3857107138</v>
      </c>
      <c r="BF29" s="57">
        <f>SUM($AH29:$AM29)/SUM($AH$46:$AM$46)*'Capital Spending'!S$6*$AO$1</f>
        <v>350908.91173751728</v>
      </c>
      <c r="BG29" s="57">
        <f>SUM($AH29:$AM29)/SUM($AH$46:$AM$46)*'Capital Spending'!T$6*$AO$1</f>
        <v>314150.0770235415</v>
      </c>
      <c r="BH29" s="57">
        <f>SUM($AH29:$AM29)/SUM($AH$46:$AM$46)*'Capital Spending'!U$6*$AO$1</f>
        <v>293064.3653097584</v>
      </c>
      <c r="BI29" s="19"/>
      <c r="BJ29" s="106">
        <v>0</v>
      </c>
      <c r="BK29" s="18">
        <f>[20]Retires!R21</f>
        <v>0</v>
      </c>
      <c r="BL29" s="18">
        <f>[20]Retires!S21</f>
        <v>0</v>
      </c>
      <c r="BM29" s="18">
        <f>[20]Retires!T21</f>
        <v>0</v>
      </c>
      <c r="BN29" s="18">
        <f>[20]Retires!U21</f>
        <v>0</v>
      </c>
      <c r="BO29" s="18">
        <f>[20]Retires!V21</f>
        <v>0</v>
      </c>
      <c r="BP29" s="18">
        <f>[20]Retires!W21</f>
        <v>0</v>
      </c>
      <c r="BQ29" s="18">
        <f t="shared" si="85"/>
        <v>0</v>
      </c>
      <c r="BR29" s="19">
        <f t="shared" si="86"/>
        <v>0</v>
      </c>
      <c r="BS29" s="19">
        <f t="shared" si="87"/>
        <v>0</v>
      </c>
      <c r="BT29" s="19">
        <f t="shared" si="88"/>
        <v>0</v>
      </c>
      <c r="BU29" s="19">
        <f t="shared" si="89"/>
        <v>0</v>
      </c>
      <c r="BV29" s="19">
        <f t="shared" si="90"/>
        <v>0</v>
      </c>
      <c r="BW29" s="19">
        <f t="shared" si="91"/>
        <v>0</v>
      </c>
      <c r="BX29" s="19">
        <f t="shared" si="92"/>
        <v>0</v>
      </c>
      <c r="BY29" s="19">
        <f t="shared" si="93"/>
        <v>0</v>
      </c>
      <c r="BZ29" s="19">
        <f t="shared" si="94"/>
        <v>0</v>
      </c>
      <c r="CA29" s="19">
        <f t="shared" si="95"/>
        <v>0</v>
      </c>
      <c r="CB29" s="19">
        <f t="shared" si="96"/>
        <v>0</v>
      </c>
      <c r="CC29" s="19">
        <f t="shared" si="97"/>
        <v>0</v>
      </c>
      <c r="CD29" s="19">
        <f t="shared" si="98"/>
        <v>0</v>
      </c>
      <c r="CE29" s="19">
        <f t="shared" si="99"/>
        <v>0</v>
      </c>
      <c r="CF29" s="19">
        <f t="shared" si="100"/>
        <v>0</v>
      </c>
      <c r="CG29" s="19">
        <f t="shared" si="101"/>
        <v>0</v>
      </c>
      <c r="CH29" s="19">
        <f t="shared" si="102"/>
        <v>0</v>
      </c>
      <c r="CI29" s="19">
        <f t="shared" si="103"/>
        <v>0</v>
      </c>
      <c r="CJ29" s="19">
        <f t="shared" si="104"/>
        <v>0</v>
      </c>
      <c r="CK29" s="19">
        <f t="shared" si="105"/>
        <v>0</v>
      </c>
      <c r="CL29" s="19"/>
      <c r="CM29" s="18">
        <f>[20]Transfers!R21</f>
        <v>0</v>
      </c>
      <c r="CN29" s="18">
        <f>[20]Transfers!S21</f>
        <v>0</v>
      </c>
      <c r="CO29" s="18">
        <f>[20]Transfers!T21</f>
        <v>0</v>
      </c>
      <c r="CP29" s="18">
        <f>[20]Transfers!U21</f>
        <v>0</v>
      </c>
      <c r="CQ29" s="18">
        <f>[20]Transfers!V21</f>
        <v>0</v>
      </c>
      <c r="CR29" s="18">
        <f>[20]Transfers!W21</f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9"/>
    </row>
    <row r="30" spans="1:118">
      <c r="A30" s="86">
        <v>39904</v>
      </c>
      <c r="B30" s="87" t="s">
        <v>24</v>
      </c>
      <c r="C30" s="50">
        <f t="shared" si="55"/>
        <v>0</v>
      </c>
      <c r="D30" s="50">
        <f t="shared" si="56"/>
        <v>0</v>
      </c>
      <c r="E30" s="18">
        <v>0</v>
      </c>
      <c r="F30" s="19">
        <f t="shared" si="57"/>
        <v>0</v>
      </c>
      <c r="G30" s="19">
        <f t="shared" si="58"/>
        <v>0</v>
      </c>
      <c r="H30" s="19">
        <f t="shared" si="59"/>
        <v>0</v>
      </c>
      <c r="I30" s="19">
        <f t="shared" si="60"/>
        <v>0</v>
      </c>
      <c r="J30" s="19">
        <f t="shared" si="61"/>
        <v>0</v>
      </c>
      <c r="K30" s="19">
        <f t="shared" si="62"/>
        <v>0</v>
      </c>
      <c r="L30" s="19">
        <f t="shared" si="63"/>
        <v>0</v>
      </c>
      <c r="M30" s="19">
        <f t="shared" si="64"/>
        <v>0</v>
      </c>
      <c r="N30" s="19">
        <f t="shared" si="65"/>
        <v>0</v>
      </c>
      <c r="O30" s="19">
        <f t="shared" si="66"/>
        <v>0</v>
      </c>
      <c r="P30" s="19">
        <f t="shared" si="67"/>
        <v>0</v>
      </c>
      <c r="Q30" s="19">
        <f t="shared" si="68"/>
        <v>0</v>
      </c>
      <c r="R30" s="19">
        <f t="shared" si="69"/>
        <v>0</v>
      </c>
      <c r="S30" s="19">
        <f t="shared" si="70"/>
        <v>0</v>
      </c>
      <c r="T30" s="19">
        <f t="shared" si="71"/>
        <v>0</v>
      </c>
      <c r="U30" s="19">
        <f t="shared" si="72"/>
        <v>0</v>
      </c>
      <c r="V30" s="19">
        <f t="shared" si="73"/>
        <v>0</v>
      </c>
      <c r="W30" s="19">
        <f t="shared" si="74"/>
        <v>0</v>
      </c>
      <c r="X30" s="19">
        <f t="shared" si="75"/>
        <v>0</v>
      </c>
      <c r="Y30" s="19">
        <f t="shared" si="76"/>
        <v>0</v>
      </c>
      <c r="Z30" s="19">
        <f t="shared" si="77"/>
        <v>0</v>
      </c>
      <c r="AA30" s="19">
        <f t="shared" si="78"/>
        <v>0</v>
      </c>
      <c r="AB30" s="19">
        <f t="shared" si="79"/>
        <v>0</v>
      </c>
      <c r="AC30" s="19">
        <f t="shared" si="80"/>
        <v>0</v>
      </c>
      <c r="AD30" s="19">
        <f t="shared" si="81"/>
        <v>0</v>
      </c>
      <c r="AE30" s="19">
        <f t="shared" si="82"/>
        <v>0</v>
      </c>
      <c r="AF30" s="19">
        <f t="shared" si="83"/>
        <v>0</v>
      </c>
      <c r="AH30" s="18">
        <f>0</f>
        <v>0</v>
      </c>
      <c r="AI30" s="18">
        <f>0</f>
        <v>0</v>
      </c>
      <c r="AJ30" s="18">
        <f>0</f>
        <v>0</v>
      </c>
      <c r="AK30" s="18">
        <f>0</f>
        <v>0</v>
      </c>
      <c r="AL30" s="18">
        <f>0</f>
        <v>0</v>
      </c>
      <c r="AM30" s="18">
        <f>0</f>
        <v>0</v>
      </c>
      <c r="AN30" s="118">
        <f t="shared" si="108"/>
        <v>0</v>
      </c>
      <c r="AO30" s="118">
        <f t="shared" si="51"/>
        <v>0</v>
      </c>
      <c r="AP30" s="118">
        <f t="shared" si="52"/>
        <v>0</v>
      </c>
      <c r="AQ30" s="57">
        <f>SUM($AH30:$AM30)/SUM($AH$46:$AM$46)*'Capital Spending'!D$6*$AO$1</f>
        <v>0</v>
      </c>
      <c r="AR30" s="57">
        <f>SUM($AH30:$AM30)/SUM($AH$46:$AM$46)*'Capital Spending'!E$6*$AO$1</f>
        <v>0</v>
      </c>
      <c r="AS30" s="57">
        <f>SUM($AH30:$AM30)/SUM($AH$46:$AM$46)*'Capital Spending'!F$6*$AO$1</f>
        <v>0</v>
      </c>
      <c r="AT30" s="57">
        <f>SUM($AH30:$AM30)/SUM($AH$46:$AM$46)*'Capital Spending'!G$6*$AO$1</f>
        <v>0</v>
      </c>
      <c r="AU30" s="57">
        <f>SUM($AH30:$AM30)/SUM($AH$46:$AM$46)*'Capital Spending'!H$6*$AO$1</f>
        <v>0</v>
      </c>
      <c r="AV30" s="57">
        <f>SUM($AH30:$AM30)/SUM($AH$46:$AM$46)*'Capital Spending'!I$6*$AO$1</f>
        <v>0</v>
      </c>
      <c r="AW30" s="57">
        <f>SUM($AH30:$AM30)/SUM($AH$46:$AM$46)*'Capital Spending'!J$6*$AO$1</f>
        <v>0</v>
      </c>
      <c r="AX30" s="57">
        <f>SUM($AH30:$AM30)/SUM($AH$46:$AM$46)*'Capital Spending'!K$6*$AO$1</f>
        <v>0</v>
      </c>
      <c r="AY30" s="57">
        <f>SUM($AH30:$AM30)/SUM($AH$46:$AM$46)*'Capital Spending'!L$6*$AO$1</f>
        <v>0</v>
      </c>
      <c r="AZ30" s="57">
        <f>SUM($AH30:$AM30)/SUM($AH$46:$AM$46)*'Capital Spending'!M$6*$AO$1</f>
        <v>0</v>
      </c>
      <c r="BA30" s="57">
        <f>SUM($AH30:$AM30)/SUM($AH$46:$AM$46)*'Capital Spending'!N$6*$AO$1</f>
        <v>0</v>
      </c>
      <c r="BB30" s="57">
        <f>SUM($AH30:$AM30)/SUM($AH$46:$AM$46)*'Capital Spending'!O$6*$AO$1</f>
        <v>0</v>
      </c>
      <c r="BC30" s="57">
        <f>SUM($AH30:$AM30)/SUM($AH$46:$AM$46)*'Capital Spending'!P$6*$AO$1</f>
        <v>0</v>
      </c>
      <c r="BD30" s="57">
        <f>SUM($AH30:$AM30)/SUM($AH$46:$AM$46)*'Capital Spending'!Q$6*$AO$1</f>
        <v>0</v>
      </c>
      <c r="BE30" s="57">
        <f>SUM($AH30:$AM30)/SUM($AH$46:$AM$46)*'Capital Spending'!R$6*$AO$1</f>
        <v>0</v>
      </c>
      <c r="BF30" s="57">
        <f>SUM($AH30:$AM30)/SUM($AH$46:$AM$46)*'Capital Spending'!S$6*$AO$1</f>
        <v>0</v>
      </c>
      <c r="BG30" s="57">
        <f>SUM($AH30:$AM30)/SUM($AH$46:$AM$46)*'Capital Spending'!T$6*$AO$1</f>
        <v>0</v>
      </c>
      <c r="BH30" s="57">
        <f>SUM($AH30:$AM30)/SUM($AH$46:$AM$46)*'Capital Spending'!U$6*$AO$1</f>
        <v>0</v>
      </c>
      <c r="BI30" s="19"/>
      <c r="BJ30" s="106">
        <v>0</v>
      </c>
      <c r="BK30" s="18">
        <f>0</f>
        <v>0</v>
      </c>
      <c r="BL30" s="18">
        <f>0</f>
        <v>0</v>
      </c>
      <c r="BM30" s="18">
        <f>0</f>
        <v>0</v>
      </c>
      <c r="BN30" s="18">
        <f>0</f>
        <v>0</v>
      </c>
      <c r="BO30" s="18">
        <f>0</f>
        <v>0</v>
      </c>
      <c r="BP30" s="18">
        <f>0</f>
        <v>0</v>
      </c>
      <c r="BQ30" s="18">
        <f t="shared" si="85"/>
        <v>0</v>
      </c>
      <c r="BR30" s="19">
        <f t="shared" si="86"/>
        <v>0</v>
      </c>
      <c r="BS30" s="19">
        <f t="shared" si="87"/>
        <v>0</v>
      </c>
      <c r="BT30" s="19">
        <f t="shared" si="88"/>
        <v>0</v>
      </c>
      <c r="BU30" s="19">
        <f t="shared" si="89"/>
        <v>0</v>
      </c>
      <c r="BV30" s="19">
        <f t="shared" si="90"/>
        <v>0</v>
      </c>
      <c r="BW30" s="19">
        <f t="shared" si="91"/>
        <v>0</v>
      </c>
      <c r="BX30" s="19">
        <f t="shared" si="92"/>
        <v>0</v>
      </c>
      <c r="BY30" s="19">
        <f t="shared" si="93"/>
        <v>0</v>
      </c>
      <c r="BZ30" s="19">
        <f t="shared" si="94"/>
        <v>0</v>
      </c>
      <c r="CA30" s="19">
        <f t="shared" si="95"/>
        <v>0</v>
      </c>
      <c r="CB30" s="19">
        <f t="shared" si="96"/>
        <v>0</v>
      </c>
      <c r="CC30" s="19">
        <f t="shared" si="97"/>
        <v>0</v>
      </c>
      <c r="CD30" s="19">
        <f t="shared" si="98"/>
        <v>0</v>
      </c>
      <c r="CE30" s="19">
        <f t="shared" si="99"/>
        <v>0</v>
      </c>
      <c r="CF30" s="19">
        <f t="shared" si="100"/>
        <v>0</v>
      </c>
      <c r="CG30" s="19">
        <f t="shared" si="101"/>
        <v>0</v>
      </c>
      <c r="CH30" s="19">
        <f t="shared" si="102"/>
        <v>0</v>
      </c>
      <c r="CI30" s="19">
        <f t="shared" si="103"/>
        <v>0</v>
      </c>
      <c r="CJ30" s="19">
        <f t="shared" si="104"/>
        <v>0</v>
      </c>
      <c r="CK30" s="19">
        <f t="shared" si="105"/>
        <v>0</v>
      </c>
      <c r="CL30" s="19"/>
      <c r="CM30" s="18">
        <f>0</f>
        <v>0</v>
      </c>
      <c r="CN30" s="18">
        <f>0</f>
        <v>0</v>
      </c>
      <c r="CO30" s="18">
        <f>0</f>
        <v>0</v>
      </c>
      <c r="CP30" s="18">
        <f>0</f>
        <v>0</v>
      </c>
      <c r="CQ30" s="18">
        <f>0</f>
        <v>0</v>
      </c>
      <c r="CR30" s="18">
        <f>0</f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9"/>
    </row>
    <row r="31" spans="1:118">
      <c r="A31" s="86">
        <v>39905</v>
      </c>
      <c r="B31" s="87" t="s">
        <v>25</v>
      </c>
      <c r="C31" s="50">
        <f t="shared" si="55"/>
        <v>0</v>
      </c>
      <c r="D31" s="50">
        <f t="shared" si="56"/>
        <v>0</v>
      </c>
      <c r="E31" s="18">
        <v>0</v>
      </c>
      <c r="F31" s="19">
        <f t="shared" si="57"/>
        <v>0</v>
      </c>
      <c r="G31" s="19">
        <f t="shared" si="58"/>
        <v>0</v>
      </c>
      <c r="H31" s="19">
        <f t="shared" si="59"/>
        <v>0</v>
      </c>
      <c r="I31" s="19">
        <f t="shared" si="60"/>
        <v>0</v>
      </c>
      <c r="J31" s="19">
        <f t="shared" si="61"/>
        <v>0</v>
      </c>
      <c r="K31" s="19">
        <f t="shared" si="62"/>
        <v>0</v>
      </c>
      <c r="L31" s="19">
        <f t="shared" si="63"/>
        <v>0</v>
      </c>
      <c r="M31" s="19">
        <f t="shared" si="64"/>
        <v>0</v>
      </c>
      <c r="N31" s="19">
        <f t="shared" si="65"/>
        <v>0</v>
      </c>
      <c r="O31" s="19">
        <f t="shared" si="66"/>
        <v>0</v>
      </c>
      <c r="P31" s="19">
        <f t="shared" si="67"/>
        <v>0</v>
      </c>
      <c r="Q31" s="19">
        <f t="shared" si="68"/>
        <v>0</v>
      </c>
      <c r="R31" s="19">
        <f t="shared" si="69"/>
        <v>0</v>
      </c>
      <c r="S31" s="19">
        <f t="shared" si="70"/>
        <v>0</v>
      </c>
      <c r="T31" s="19">
        <f t="shared" si="71"/>
        <v>0</v>
      </c>
      <c r="U31" s="19">
        <f t="shared" si="72"/>
        <v>0</v>
      </c>
      <c r="V31" s="19">
        <f t="shared" si="73"/>
        <v>0</v>
      </c>
      <c r="W31" s="19">
        <f t="shared" si="74"/>
        <v>0</v>
      </c>
      <c r="X31" s="19">
        <f t="shared" si="75"/>
        <v>0</v>
      </c>
      <c r="Y31" s="19">
        <f t="shared" si="76"/>
        <v>0</v>
      </c>
      <c r="Z31" s="19">
        <f t="shared" si="77"/>
        <v>0</v>
      </c>
      <c r="AA31" s="19">
        <f t="shared" si="78"/>
        <v>0</v>
      </c>
      <c r="AB31" s="19">
        <f t="shared" si="79"/>
        <v>0</v>
      </c>
      <c r="AC31" s="19">
        <f t="shared" si="80"/>
        <v>0</v>
      </c>
      <c r="AD31" s="19">
        <f t="shared" si="81"/>
        <v>0</v>
      </c>
      <c r="AE31" s="19">
        <f t="shared" si="82"/>
        <v>0</v>
      </c>
      <c r="AF31" s="19">
        <f t="shared" si="83"/>
        <v>0</v>
      </c>
      <c r="AH31" s="18">
        <f>0</f>
        <v>0</v>
      </c>
      <c r="AI31" s="18">
        <f>0</f>
        <v>0</v>
      </c>
      <c r="AJ31" s="18">
        <f>0</f>
        <v>0</v>
      </c>
      <c r="AK31" s="18">
        <f>0</f>
        <v>0</v>
      </c>
      <c r="AL31" s="18">
        <f>0</f>
        <v>0</v>
      </c>
      <c r="AM31" s="18">
        <f>0</f>
        <v>0</v>
      </c>
      <c r="AN31" s="118">
        <f t="shared" si="108"/>
        <v>0</v>
      </c>
      <c r="AO31" s="118">
        <f t="shared" si="51"/>
        <v>0</v>
      </c>
      <c r="AP31" s="118">
        <f t="shared" si="52"/>
        <v>0</v>
      </c>
      <c r="AQ31" s="57">
        <f>SUM($AH31:$AM31)/SUM($AH$46:$AM$46)*'Capital Spending'!D$6*$AO$1</f>
        <v>0</v>
      </c>
      <c r="AR31" s="57">
        <f>SUM($AH31:$AM31)/SUM($AH$46:$AM$46)*'Capital Spending'!E$6*$AO$1</f>
        <v>0</v>
      </c>
      <c r="AS31" s="57">
        <f>SUM($AH31:$AM31)/SUM($AH$46:$AM$46)*'Capital Spending'!F$6*$AO$1</f>
        <v>0</v>
      </c>
      <c r="AT31" s="57">
        <f>SUM($AH31:$AM31)/SUM($AH$46:$AM$46)*'Capital Spending'!G$6*$AO$1</f>
        <v>0</v>
      </c>
      <c r="AU31" s="57">
        <f>SUM($AH31:$AM31)/SUM($AH$46:$AM$46)*'Capital Spending'!H$6*$AO$1</f>
        <v>0</v>
      </c>
      <c r="AV31" s="57">
        <f>SUM($AH31:$AM31)/SUM($AH$46:$AM$46)*'Capital Spending'!I$6*$AO$1</f>
        <v>0</v>
      </c>
      <c r="AW31" s="57">
        <f>SUM($AH31:$AM31)/SUM($AH$46:$AM$46)*'Capital Spending'!J$6*$AO$1</f>
        <v>0</v>
      </c>
      <c r="AX31" s="57">
        <f>SUM($AH31:$AM31)/SUM($AH$46:$AM$46)*'Capital Spending'!K$6*$AO$1</f>
        <v>0</v>
      </c>
      <c r="AY31" s="57">
        <f>SUM($AH31:$AM31)/SUM($AH$46:$AM$46)*'Capital Spending'!L$6*$AO$1</f>
        <v>0</v>
      </c>
      <c r="AZ31" s="57">
        <f>SUM($AH31:$AM31)/SUM($AH$46:$AM$46)*'Capital Spending'!M$6*$AO$1</f>
        <v>0</v>
      </c>
      <c r="BA31" s="57">
        <f>SUM($AH31:$AM31)/SUM($AH$46:$AM$46)*'Capital Spending'!N$6*$AO$1</f>
        <v>0</v>
      </c>
      <c r="BB31" s="57">
        <f>SUM($AH31:$AM31)/SUM($AH$46:$AM$46)*'Capital Spending'!O$6*$AO$1</f>
        <v>0</v>
      </c>
      <c r="BC31" s="57">
        <f>SUM($AH31:$AM31)/SUM($AH$46:$AM$46)*'Capital Spending'!P$6*$AO$1</f>
        <v>0</v>
      </c>
      <c r="BD31" s="57">
        <f>SUM($AH31:$AM31)/SUM($AH$46:$AM$46)*'Capital Spending'!Q$6*$AO$1</f>
        <v>0</v>
      </c>
      <c r="BE31" s="57">
        <f>SUM($AH31:$AM31)/SUM($AH$46:$AM$46)*'Capital Spending'!R$6*$AO$1</f>
        <v>0</v>
      </c>
      <c r="BF31" s="57">
        <f>SUM($AH31:$AM31)/SUM($AH$46:$AM$46)*'Capital Spending'!S$6*$AO$1</f>
        <v>0</v>
      </c>
      <c r="BG31" s="57">
        <f>SUM($AH31:$AM31)/SUM($AH$46:$AM$46)*'Capital Spending'!T$6*$AO$1</f>
        <v>0</v>
      </c>
      <c r="BH31" s="57">
        <f>SUM($AH31:$AM31)/SUM($AH$46:$AM$46)*'Capital Spending'!U$6*$AO$1</f>
        <v>0</v>
      </c>
      <c r="BI31" s="19"/>
      <c r="BJ31" s="106">
        <v>0</v>
      </c>
      <c r="BK31" s="18">
        <f>0</f>
        <v>0</v>
      </c>
      <c r="BL31" s="18">
        <f>0</f>
        <v>0</v>
      </c>
      <c r="BM31" s="18">
        <f>0</f>
        <v>0</v>
      </c>
      <c r="BN31" s="18">
        <f>0</f>
        <v>0</v>
      </c>
      <c r="BO31" s="18">
        <f>0</f>
        <v>0</v>
      </c>
      <c r="BP31" s="18">
        <f>0</f>
        <v>0</v>
      </c>
      <c r="BQ31" s="18">
        <f t="shared" si="85"/>
        <v>0</v>
      </c>
      <c r="BR31" s="19">
        <f t="shared" si="86"/>
        <v>0</v>
      </c>
      <c r="BS31" s="19">
        <f t="shared" si="87"/>
        <v>0</v>
      </c>
      <c r="BT31" s="19">
        <f t="shared" si="88"/>
        <v>0</v>
      </c>
      <c r="BU31" s="19">
        <f t="shared" si="89"/>
        <v>0</v>
      </c>
      <c r="BV31" s="19">
        <f t="shared" si="90"/>
        <v>0</v>
      </c>
      <c r="BW31" s="19">
        <f t="shared" si="91"/>
        <v>0</v>
      </c>
      <c r="BX31" s="19">
        <f t="shared" si="92"/>
        <v>0</v>
      </c>
      <c r="BY31" s="19">
        <f t="shared" si="93"/>
        <v>0</v>
      </c>
      <c r="BZ31" s="19">
        <f t="shared" si="94"/>
        <v>0</v>
      </c>
      <c r="CA31" s="19">
        <f t="shared" si="95"/>
        <v>0</v>
      </c>
      <c r="CB31" s="19">
        <f t="shared" si="96"/>
        <v>0</v>
      </c>
      <c r="CC31" s="19">
        <f t="shared" si="97"/>
        <v>0</v>
      </c>
      <c r="CD31" s="19">
        <f t="shared" si="98"/>
        <v>0</v>
      </c>
      <c r="CE31" s="19">
        <f t="shared" si="99"/>
        <v>0</v>
      </c>
      <c r="CF31" s="19">
        <f t="shared" si="100"/>
        <v>0</v>
      </c>
      <c r="CG31" s="19">
        <f t="shared" si="101"/>
        <v>0</v>
      </c>
      <c r="CH31" s="19">
        <f t="shared" si="102"/>
        <v>0</v>
      </c>
      <c r="CI31" s="19">
        <f t="shared" si="103"/>
        <v>0</v>
      </c>
      <c r="CJ31" s="19">
        <f t="shared" si="104"/>
        <v>0</v>
      </c>
      <c r="CK31" s="19">
        <f t="shared" si="105"/>
        <v>0</v>
      </c>
      <c r="CL31" s="19"/>
      <c r="CM31" s="18">
        <f>0</f>
        <v>0</v>
      </c>
      <c r="CN31" s="18">
        <f>0</f>
        <v>0</v>
      </c>
      <c r="CO31" s="18">
        <f>0</f>
        <v>0</v>
      </c>
      <c r="CP31" s="18">
        <f>0</f>
        <v>0</v>
      </c>
      <c r="CQ31" s="18">
        <f>0</f>
        <v>0</v>
      </c>
      <c r="CR31" s="18">
        <f>0</f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9"/>
    </row>
    <row r="32" spans="1:118">
      <c r="A32" s="86">
        <v>39906</v>
      </c>
      <c r="B32" s="87" t="s">
        <v>26</v>
      </c>
      <c r="C32" s="50">
        <f t="shared" si="55"/>
        <v>2484331.0274204458</v>
      </c>
      <c r="D32" s="50">
        <f t="shared" si="56"/>
        <v>2624239.8617039579</v>
      </c>
      <c r="E32" s="18">
        <f>'[20]Asset End Balances'!$Q$22</f>
        <v>2458044.2000000002</v>
      </c>
      <c r="F32" s="19">
        <f t="shared" si="57"/>
        <v>2458044.2000000002</v>
      </c>
      <c r="G32" s="19">
        <f t="shared" si="58"/>
        <v>2458044.2000000002</v>
      </c>
      <c r="H32" s="19">
        <f t="shared" si="59"/>
        <v>2459634.08</v>
      </c>
      <c r="I32" s="19">
        <f t="shared" si="60"/>
        <v>2459634.08</v>
      </c>
      <c r="J32" s="19">
        <f t="shared" si="61"/>
        <v>2472306.87</v>
      </c>
      <c r="K32" s="19">
        <f t="shared" si="62"/>
        <v>2472240.7400000002</v>
      </c>
      <c r="L32" s="19">
        <f t="shared" si="63"/>
        <v>2482679.0986800073</v>
      </c>
      <c r="M32" s="19">
        <f t="shared" si="64"/>
        <v>2492255.350445909</v>
      </c>
      <c r="N32" s="19">
        <f t="shared" si="65"/>
        <v>2502829.9048698121</v>
      </c>
      <c r="O32" s="19">
        <f t="shared" si="66"/>
        <v>2515129.1780441096</v>
      </c>
      <c r="P32" s="19">
        <f t="shared" si="67"/>
        <v>2528461.2255032347</v>
      </c>
      <c r="Q32" s="19">
        <f t="shared" si="68"/>
        <v>2537000.2289227215</v>
      </c>
      <c r="R32" s="19">
        <f t="shared" si="69"/>
        <v>2548852.54537008</v>
      </c>
      <c r="S32" s="19">
        <f t="shared" si="70"/>
        <v>2559463.2936306722</v>
      </c>
      <c r="T32" s="19">
        <f t="shared" si="71"/>
        <v>2569361.8498682342</v>
      </c>
      <c r="U32" s="19">
        <f t="shared" si="72"/>
        <v>2583065.3269573771</v>
      </c>
      <c r="V32" s="19">
        <f t="shared" si="73"/>
        <v>2595137.1340937559</v>
      </c>
      <c r="W32" s="19">
        <f t="shared" si="74"/>
        <v>2602258.8370106877</v>
      </c>
      <c r="X32" s="19">
        <f t="shared" si="75"/>
        <v>2607426.591383398</v>
      </c>
      <c r="Y32" s="19">
        <f t="shared" si="76"/>
        <v>2611550.1429228988</v>
      </c>
      <c r="Z32" s="19">
        <f t="shared" si="77"/>
        <v>2615004.2039707033</v>
      </c>
      <c r="AA32" s="19">
        <f t="shared" si="78"/>
        <v>2627303.4771450008</v>
      </c>
      <c r="AB32" s="19">
        <f t="shared" si="79"/>
        <v>2640635.5246041259</v>
      </c>
      <c r="AC32" s="19">
        <f t="shared" si="80"/>
        <v>2649174.5280236127</v>
      </c>
      <c r="AD32" s="19">
        <f t="shared" si="81"/>
        <v>2661026.8444709713</v>
      </c>
      <c r="AE32" s="19">
        <f t="shared" si="82"/>
        <v>2671637.5927315634</v>
      </c>
      <c r="AF32" s="19">
        <f t="shared" si="83"/>
        <v>2681536.1489691255</v>
      </c>
      <c r="AH32" s="18">
        <f>[20]Additions!R22</f>
        <v>0</v>
      </c>
      <c r="AI32" s="18">
        <f>[20]Additions!S22</f>
        <v>0</v>
      </c>
      <c r="AJ32" s="18">
        <f>[20]Additions!T22</f>
        <v>1589.88</v>
      </c>
      <c r="AK32" s="18">
        <f>[20]Additions!U22</f>
        <v>0</v>
      </c>
      <c r="AL32" s="18">
        <f>[20]Additions!V22</f>
        <v>12672.79</v>
      </c>
      <c r="AM32" s="18">
        <f>[20]Additions!W22</f>
        <v>-66.13</v>
      </c>
      <c r="AN32" s="118">
        <f t="shared" si="108"/>
        <v>10438.358680006973</v>
      </c>
      <c r="AO32" s="118">
        <f t="shared" si="51"/>
        <v>9576.2517659018558</v>
      </c>
      <c r="AP32" s="118">
        <f t="shared" si="52"/>
        <v>10574.554423903295</v>
      </c>
      <c r="AQ32" s="57">
        <f>SUM($AH32:$AM32)/SUM($AH$46:$AM$46)*'Capital Spending'!D$6*$AO$1</f>
        <v>12299.273174297388</v>
      </c>
      <c r="AR32" s="57">
        <f>SUM($AH32:$AM32)/SUM($AH$46:$AM$46)*'Capital Spending'!E$6*$AO$1</f>
        <v>13332.047459124853</v>
      </c>
      <c r="AS32" s="57">
        <f>SUM($AH32:$AM32)/SUM($AH$46:$AM$46)*'Capital Spending'!F$6*$AO$1</f>
        <v>8539.0034194868422</v>
      </c>
      <c r="AT32" s="57">
        <f>SUM($AH32:$AM32)/SUM($AH$46:$AM$46)*'Capital Spending'!G$6*$AO$1</f>
        <v>11852.316447358629</v>
      </c>
      <c r="AU32" s="57">
        <f>SUM($AH32:$AM32)/SUM($AH$46:$AM$46)*'Capital Spending'!H$6*$AO$1</f>
        <v>10610.748260592023</v>
      </c>
      <c r="AV32" s="57">
        <f>SUM($AH32:$AM32)/SUM($AH$46:$AM$46)*'Capital Spending'!I$6*$AO$1</f>
        <v>9898.5562375622048</v>
      </c>
      <c r="AW32" s="57">
        <f>SUM($AH32:$AM32)/SUM($AH$46:$AM$46)*'Capital Spending'!J$6*$AO$1</f>
        <v>13703.477089142953</v>
      </c>
      <c r="AX32" s="57">
        <f>SUM($AH32:$AM32)/SUM($AH$46:$AM$46)*'Capital Spending'!K$6*$AO$1</f>
        <v>12071.807136378817</v>
      </c>
      <c r="AY32" s="57">
        <f>SUM($AH32:$AM32)/SUM($AH$46:$AM$46)*'Capital Spending'!L$6*$AO$1</f>
        <v>7121.7029169318612</v>
      </c>
      <c r="AZ32" s="57">
        <f>SUM($AH32:$AM32)/SUM($AH$46:$AM$46)*'Capital Spending'!M$6*$AO$1</f>
        <v>5167.7543727102357</v>
      </c>
      <c r="BA32" s="57">
        <f>SUM($AH32:$AM32)/SUM($AH$46:$AM$46)*'Capital Spending'!N$6*$AO$1</f>
        <v>4123.5515395005887</v>
      </c>
      <c r="BB32" s="57">
        <f>SUM($AH32:$AM32)/SUM($AH$46:$AM$46)*'Capital Spending'!O$6*$AO$1</f>
        <v>3454.0610478046319</v>
      </c>
      <c r="BC32" s="57">
        <f>SUM($AH32:$AM32)/SUM($AH$46:$AM$46)*'Capital Spending'!P$6*$AO$1</f>
        <v>12299.273174297388</v>
      </c>
      <c r="BD32" s="57">
        <f>SUM($AH32:$AM32)/SUM($AH$46:$AM$46)*'Capital Spending'!Q$6*$AO$1</f>
        <v>13332.047459124853</v>
      </c>
      <c r="BE32" s="57">
        <f>SUM($AH32:$AM32)/SUM($AH$46:$AM$46)*'Capital Spending'!R$6*$AO$1</f>
        <v>8539.0034194868422</v>
      </c>
      <c r="BF32" s="57">
        <f>SUM($AH32:$AM32)/SUM($AH$46:$AM$46)*'Capital Spending'!S$6*$AO$1</f>
        <v>11852.316447358629</v>
      </c>
      <c r="BG32" s="57">
        <f>SUM($AH32:$AM32)/SUM($AH$46:$AM$46)*'Capital Spending'!T$6*$AO$1</f>
        <v>10610.748260592023</v>
      </c>
      <c r="BH32" s="57">
        <f>SUM($AH32:$AM32)/SUM($AH$46:$AM$46)*'Capital Spending'!U$6*$AO$1</f>
        <v>9898.5562375622048</v>
      </c>
      <c r="BI32" s="19"/>
      <c r="BJ32" s="106">
        <v>0</v>
      </c>
      <c r="BK32" s="18">
        <f>[20]Retires!R22</f>
        <v>0</v>
      </c>
      <c r="BL32" s="18">
        <f>[20]Retires!S22</f>
        <v>0</v>
      </c>
      <c r="BM32" s="18">
        <f>[20]Retires!T22</f>
        <v>0</v>
      </c>
      <c r="BN32" s="18">
        <f>[20]Retires!U22</f>
        <v>0</v>
      </c>
      <c r="BO32" s="18">
        <f>[20]Retires!V22</f>
        <v>0</v>
      </c>
      <c r="BP32" s="18">
        <f>[20]Retires!W22</f>
        <v>0</v>
      </c>
      <c r="BQ32" s="18">
        <f t="shared" si="85"/>
        <v>0</v>
      </c>
      <c r="BR32" s="19">
        <f t="shared" si="86"/>
        <v>0</v>
      </c>
      <c r="BS32" s="19">
        <f t="shared" si="87"/>
        <v>0</v>
      </c>
      <c r="BT32" s="19">
        <f t="shared" si="88"/>
        <v>0</v>
      </c>
      <c r="BU32" s="19">
        <f t="shared" si="89"/>
        <v>0</v>
      </c>
      <c r="BV32" s="19">
        <f t="shared" si="90"/>
        <v>0</v>
      </c>
      <c r="BW32" s="19">
        <f t="shared" si="91"/>
        <v>0</v>
      </c>
      <c r="BX32" s="19">
        <f t="shared" si="92"/>
        <v>0</v>
      </c>
      <c r="BY32" s="19">
        <f t="shared" si="93"/>
        <v>0</v>
      </c>
      <c r="BZ32" s="19">
        <f t="shared" si="94"/>
        <v>0</v>
      </c>
      <c r="CA32" s="19">
        <f t="shared" si="95"/>
        <v>0</v>
      </c>
      <c r="CB32" s="19">
        <f t="shared" si="96"/>
        <v>0</v>
      </c>
      <c r="CC32" s="19">
        <f t="shared" si="97"/>
        <v>0</v>
      </c>
      <c r="CD32" s="19">
        <f t="shared" si="98"/>
        <v>0</v>
      </c>
      <c r="CE32" s="19">
        <f t="shared" si="99"/>
        <v>0</v>
      </c>
      <c r="CF32" s="19">
        <f t="shared" si="100"/>
        <v>0</v>
      </c>
      <c r="CG32" s="19">
        <f t="shared" si="101"/>
        <v>0</v>
      </c>
      <c r="CH32" s="19">
        <f t="shared" si="102"/>
        <v>0</v>
      </c>
      <c r="CI32" s="19">
        <f t="shared" si="103"/>
        <v>0</v>
      </c>
      <c r="CJ32" s="19">
        <f t="shared" si="104"/>
        <v>0</v>
      </c>
      <c r="CK32" s="19">
        <f t="shared" si="105"/>
        <v>0</v>
      </c>
      <c r="CL32" s="19"/>
      <c r="CM32" s="18">
        <f>[20]Transfers!R22</f>
        <v>0</v>
      </c>
      <c r="CN32" s="18">
        <f>[20]Transfers!S22</f>
        <v>0</v>
      </c>
      <c r="CO32" s="18">
        <f>[20]Transfers!T22</f>
        <v>0</v>
      </c>
      <c r="CP32" s="18">
        <f>[20]Transfers!U22</f>
        <v>0</v>
      </c>
      <c r="CQ32" s="18">
        <f>[20]Transfers!V22</f>
        <v>0</v>
      </c>
      <c r="CR32" s="18">
        <f>[20]Transfers!W22</f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9"/>
    </row>
    <row r="33" spans="1:118">
      <c r="A33" s="86">
        <v>39907</v>
      </c>
      <c r="B33" s="87" t="s">
        <v>27</v>
      </c>
      <c r="C33" s="50">
        <f t="shared" si="55"/>
        <v>1504610.5911255197</v>
      </c>
      <c r="D33" s="50">
        <f t="shared" si="56"/>
        <v>1665290.7183161215</v>
      </c>
      <c r="E33" s="18">
        <f>'[20]Asset End Balances'!$Q$23</f>
        <v>1473265</v>
      </c>
      <c r="F33" s="19">
        <f t="shared" si="57"/>
        <v>1473265</v>
      </c>
      <c r="G33" s="19">
        <f t="shared" si="58"/>
        <v>1473265</v>
      </c>
      <c r="H33" s="19">
        <f t="shared" si="59"/>
        <v>1473265</v>
      </c>
      <c r="I33" s="19">
        <f t="shared" si="60"/>
        <v>1489667.96</v>
      </c>
      <c r="J33" s="19">
        <f t="shared" si="61"/>
        <v>1489667.96</v>
      </c>
      <c r="K33" s="19">
        <f t="shared" si="62"/>
        <v>1489667.96</v>
      </c>
      <c r="L33" s="19">
        <f t="shared" si="63"/>
        <v>1501728.6437929387</v>
      </c>
      <c r="M33" s="19">
        <f t="shared" si="64"/>
        <v>1512793.2323945288</v>
      </c>
      <c r="N33" s="19">
        <f t="shared" si="65"/>
        <v>1525011.2794139511</v>
      </c>
      <c r="O33" s="19">
        <f t="shared" si="66"/>
        <v>1539222.1002130383</v>
      </c>
      <c r="P33" s="19">
        <f t="shared" si="67"/>
        <v>1554626.2086218568</v>
      </c>
      <c r="Q33" s="19">
        <f t="shared" si="68"/>
        <v>1564492.3401954449</v>
      </c>
      <c r="R33" s="19">
        <f t="shared" si="69"/>
        <v>1578186.7384497635</v>
      </c>
      <c r="S33" s="19">
        <f t="shared" si="70"/>
        <v>1590446.6045360465</v>
      </c>
      <c r="T33" s="19">
        <f t="shared" si="71"/>
        <v>1601883.5900284611</v>
      </c>
      <c r="U33" s="19">
        <f t="shared" si="72"/>
        <v>1617716.8554969574</v>
      </c>
      <c r="V33" s="19">
        <f t="shared" si="73"/>
        <v>1631664.8575866029</v>
      </c>
      <c r="W33" s="19">
        <f t="shared" si="74"/>
        <v>1639893.4124371733</v>
      </c>
      <c r="X33" s="19">
        <f t="shared" si="75"/>
        <v>1645864.3369205608</v>
      </c>
      <c r="Y33" s="19">
        <f t="shared" si="76"/>
        <v>1650628.7690258743</v>
      </c>
      <c r="Z33" s="19">
        <f t="shared" si="77"/>
        <v>1654619.6587218635</v>
      </c>
      <c r="AA33" s="19">
        <f t="shared" si="78"/>
        <v>1668830.4795209507</v>
      </c>
      <c r="AB33" s="19">
        <f t="shared" si="79"/>
        <v>1684234.5879297692</v>
      </c>
      <c r="AC33" s="19">
        <f t="shared" si="80"/>
        <v>1694100.7195033573</v>
      </c>
      <c r="AD33" s="19">
        <f t="shared" si="81"/>
        <v>1707795.1177576759</v>
      </c>
      <c r="AE33" s="19">
        <f t="shared" si="82"/>
        <v>1720054.9838439589</v>
      </c>
      <c r="AF33" s="19">
        <f t="shared" si="83"/>
        <v>1731491.9693363735</v>
      </c>
      <c r="AG33" s="3"/>
      <c r="AH33" s="18">
        <f>[20]Additions!R23</f>
        <v>0</v>
      </c>
      <c r="AI33" s="18">
        <f>[20]Additions!S23</f>
        <v>0</v>
      </c>
      <c r="AJ33" s="18">
        <f>[20]Additions!T23</f>
        <v>0</v>
      </c>
      <c r="AK33" s="18">
        <f>[20]Additions!U23</f>
        <v>16402.96</v>
      </c>
      <c r="AL33" s="18">
        <f>[20]Additions!V23</f>
        <v>0</v>
      </c>
      <c r="AM33" s="18">
        <f>[20]Additions!W23</f>
        <v>0</v>
      </c>
      <c r="AN33" s="118">
        <f t="shared" si="108"/>
        <v>12060.683792938784</v>
      </c>
      <c r="AO33" s="118">
        <f t="shared" si="51"/>
        <v>11064.588601590069</v>
      </c>
      <c r="AP33" s="118">
        <f t="shared" si="52"/>
        <v>12218.047019422253</v>
      </c>
      <c r="AQ33" s="57">
        <f>SUM($AH33:$AM33)/SUM($AH$46:$AM$46)*'Capital Spending'!D$6*$AO$1</f>
        <v>14210.820799087178</v>
      </c>
      <c r="AR33" s="57">
        <f>SUM($AH33:$AM33)/SUM($AH$46:$AM$46)*'Capital Spending'!E$6*$AO$1</f>
        <v>15404.108408818387</v>
      </c>
      <c r="AS33" s="57">
        <f>SUM($AH33:$AM33)/SUM($AH$46:$AM$46)*'Capital Spending'!F$6*$AO$1</f>
        <v>9866.1315735880635</v>
      </c>
      <c r="AT33" s="57">
        <f>SUM($AH33:$AM33)/SUM($AH$46:$AM$46)*'Capital Spending'!G$6*$AO$1</f>
        <v>13694.398254318705</v>
      </c>
      <c r="AU33" s="57">
        <f>SUM($AH33:$AM33)/SUM($AH$46:$AM$46)*'Capital Spending'!H$6*$AO$1</f>
        <v>12259.866086283031</v>
      </c>
      <c r="AV33" s="57">
        <f>SUM($AH33:$AM33)/SUM($AH$46:$AM$46)*'Capital Spending'!I$6*$AO$1</f>
        <v>11436.985492414584</v>
      </c>
      <c r="AW33" s="57">
        <f>SUM($AH33:$AM33)/SUM($AH$46:$AM$46)*'Capital Spending'!J$6*$AO$1</f>
        <v>15833.265468496425</v>
      </c>
      <c r="AX33" s="57">
        <f>SUM($AH33:$AM33)/SUM($AH$46:$AM$46)*'Capital Spending'!K$6*$AO$1</f>
        <v>13948.002089645523</v>
      </c>
      <c r="AY33" s="57">
        <f>SUM($AH33:$AM33)/SUM($AH$46:$AM$46)*'Capital Spending'!L$6*$AO$1</f>
        <v>8228.5548505703937</v>
      </c>
      <c r="AZ33" s="57">
        <f>SUM($AH33:$AM33)/SUM($AH$46:$AM$46)*'Capital Spending'!M$6*$AO$1</f>
        <v>5970.9244833875773</v>
      </c>
      <c r="BA33" s="57">
        <f>SUM($AH33:$AM33)/SUM($AH$46:$AM$46)*'Capital Spending'!N$6*$AO$1</f>
        <v>4764.4321053134472</v>
      </c>
      <c r="BB33" s="57">
        <f>SUM($AH33:$AM33)/SUM($AH$46:$AM$46)*'Capital Spending'!O$6*$AO$1</f>
        <v>3990.8896959891254</v>
      </c>
      <c r="BC33" s="57">
        <f>SUM($AH33:$AM33)/SUM($AH$46:$AM$46)*'Capital Spending'!P$6*$AO$1</f>
        <v>14210.820799087178</v>
      </c>
      <c r="BD33" s="57">
        <f>SUM($AH33:$AM33)/SUM($AH$46:$AM$46)*'Capital Spending'!Q$6*$AO$1</f>
        <v>15404.108408818387</v>
      </c>
      <c r="BE33" s="57">
        <f>SUM($AH33:$AM33)/SUM($AH$46:$AM$46)*'Capital Spending'!R$6*$AO$1</f>
        <v>9866.1315735880635</v>
      </c>
      <c r="BF33" s="57">
        <f>SUM($AH33:$AM33)/SUM($AH$46:$AM$46)*'Capital Spending'!S$6*$AO$1</f>
        <v>13694.398254318705</v>
      </c>
      <c r="BG33" s="57">
        <f>SUM($AH33:$AM33)/SUM($AH$46:$AM$46)*'Capital Spending'!T$6*$AO$1</f>
        <v>12259.866086283031</v>
      </c>
      <c r="BH33" s="57">
        <f>SUM($AH33:$AM33)/SUM($AH$46:$AM$46)*'Capital Spending'!U$6*$AO$1</f>
        <v>11436.985492414584</v>
      </c>
      <c r="BI33" s="19"/>
      <c r="BJ33" s="106">
        <v>0</v>
      </c>
      <c r="BK33" s="18">
        <f>[20]Retires!R23</f>
        <v>0</v>
      </c>
      <c r="BL33" s="18">
        <f>[20]Retires!S23</f>
        <v>0</v>
      </c>
      <c r="BM33" s="18">
        <f>[20]Retires!T23</f>
        <v>0</v>
      </c>
      <c r="BN33" s="18">
        <f>[20]Retires!U23</f>
        <v>0</v>
      </c>
      <c r="BO33" s="18">
        <f>[20]Retires!V23</f>
        <v>0</v>
      </c>
      <c r="BP33" s="18">
        <f>[20]Retires!W23</f>
        <v>0</v>
      </c>
      <c r="BQ33" s="18">
        <f t="shared" si="85"/>
        <v>0</v>
      </c>
      <c r="BR33" s="19">
        <f t="shared" si="86"/>
        <v>0</v>
      </c>
      <c r="BS33" s="19">
        <f t="shared" si="87"/>
        <v>0</v>
      </c>
      <c r="BT33" s="19">
        <f t="shared" si="88"/>
        <v>0</v>
      </c>
      <c r="BU33" s="19">
        <f t="shared" si="89"/>
        <v>0</v>
      </c>
      <c r="BV33" s="19">
        <f t="shared" si="90"/>
        <v>0</v>
      </c>
      <c r="BW33" s="19">
        <f t="shared" si="91"/>
        <v>0</v>
      </c>
      <c r="BX33" s="19">
        <f t="shared" si="92"/>
        <v>0</v>
      </c>
      <c r="BY33" s="19">
        <f t="shared" si="93"/>
        <v>0</v>
      </c>
      <c r="BZ33" s="19">
        <f t="shared" si="94"/>
        <v>0</v>
      </c>
      <c r="CA33" s="19">
        <f t="shared" si="95"/>
        <v>0</v>
      </c>
      <c r="CB33" s="19">
        <f t="shared" si="96"/>
        <v>0</v>
      </c>
      <c r="CC33" s="19">
        <f t="shared" si="97"/>
        <v>0</v>
      </c>
      <c r="CD33" s="19">
        <f t="shared" si="98"/>
        <v>0</v>
      </c>
      <c r="CE33" s="19">
        <f t="shared" si="99"/>
        <v>0</v>
      </c>
      <c r="CF33" s="19">
        <f t="shared" si="100"/>
        <v>0</v>
      </c>
      <c r="CG33" s="19">
        <f t="shared" si="101"/>
        <v>0</v>
      </c>
      <c r="CH33" s="19">
        <f t="shared" si="102"/>
        <v>0</v>
      </c>
      <c r="CI33" s="19">
        <f t="shared" si="103"/>
        <v>0</v>
      </c>
      <c r="CJ33" s="19">
        <f t="shared" si="104"/>
        <v>0</v>
      </c>
      <c r="CK33" s="19">
        <f t="shared" si="105"/>
        <v>0</v>
      </c>
      <c r="CL33" s="19"/>
      <c r="CM33" s="18">
        <f>[20]Transfers!R23</f>
        <v>0</v>
      </c>
      <c r="CN33" s="18">
        <f>[20]Transfers!S23</f>
        <v>0</v>
      </c>
      <c r="CO33" s="18">
        <f>[20]Transfers!T23</f>
        <v>0</v>
      </c>
      <c r="CP33" s="18">
        <f>[20]Transfers!U23</f>
        <v>0</v>
      </c>
      <c r="CQ33" s="18">
        <f>[20]Transfers!V23</f>
        <v>0</v>
      </c>
      <c r="CR33" s="18">
        <f>[20]Transfers!W23</f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9"/>
    </row>
    <row r="34" spans="1:118">
      <c r="A34" s="86">
        <v>39908</v>
      </c>
      <c r="B34" s="87" t="s">
        <v>28</v>
      </c>
      <c r="C34" s="50">
        <f t="shared" si="55"/>
        <v>68387776.507712141</v>
      </c>
      <c r="D34" s="50">
        <f t="shared" si="56"/>
        <v>74938242.899011001</v>
      </c>
      <c r="E34" s="18">
        <f>'[20]Asset End Balances'!$Q$24</f>
        <v>67214852.040000007</v>
      </c>
      <c r="F34" s="19">
        <f t="shared" si="57"/>
        <v>67252353.720000014</v>
      </c>
      <c r="G34" s="19">
        <f t="shared" si="58"/>
        <v>67253271.26000002</v>
      </c>
      <c r="H34" s="19">
        <f t="shared" si="59"/>
        <v>67252697.500000015</v>
      </c>
      <c r="I34" s="19">
        <f t="shared" si="60"/>
        <v>67246995.440000013</v>
      </c>
      <c r="J34" s="19">
        <f t="shared" si="61"/>
        <v>67246831.430000007</v>
      </c>
      <c r="K34" s="19">
        <f t="shared" si="62"/>
        <v>67874589.040000007</v>
      </c>
      <c r="L34" s="19">
        <f t="shared" si="63"/>
        <v>68359677.057254329</v>
      </c>
      <c r="M34" s="19">
        <f t="shared" si="64"/>
        <v>68804701.521756306</v>
      </c>
      <c r="N34" s="19">
        <f t="shared" si="65"/>
        <v>69296118.783424482</v>
      </c>
      <c r="O34" s="19">
        <f t="shared" si="66"/>
        <v>69867686.615177244</v>
      </c>
      <c r="P34" s="19">
        <f t="shared" si="67"/>
        <v>70487249.198351786</v>
      </c>
      <c r="Q34" s="19">
        <f t="shared" si="68"/>
        <v>70884070.994293749</v>
      </c>
      <c r="R34" s="19">
        <f t="shared" si="69"/>
        <v>71434867.998072907</v>
      </c>
      <c r="S34" s="19">
        <f t="shared" si="70"/>
        <v>71927967.247974515</v>
      </c>
      <c r="T34" s="19">
        <f t="shared" si="71"/>
        <v>72387969.741293356</v>
      </c>
      <c r="U34" s="19">
        <f t="shared" si="72"/>
        <v>73024793.281702489</v>
      </c>
      <c r="V34" s="19">
        <f t="shared" si="73"/>
        <v>73585790.385555476</v>
      </c>
      <c r="W34" s="19">
        <f t="shared" si="74"/>
        <v>73916747.852466986</v>
      </c>
      <c r="X34" s="19">
        <f t="shared" si="75"/>
        <v>74156902.056701869</v>
      </c>
      <c r="Y34" s="19">
        <f t="shared" si="76"/>
        <v>74348530.405723214</v>
      </c>
      <c r="Z34" s="19">
        <f t="shared" si="77"/>
        <v>74509046.409868971</v>
      </c>
      <c r="AA34" s="19">
        <f t="shared" si="78"/>
        <v>75080614.241621733</v>
      </c>
      <c r="AB34" s="19">
        <f t="shared" si="79"/>
        <v>75700176.824796274</v>
      </c>
      <c r="AC34" s="19">
        <f t="shared" si="80"/>
        <v>76096998.620738238</v>
      </c>
      <c r="AD34" s="19">
        <f t="shared" si="81"/>
        <v>76647795.624517396</v>
      </c>
      <c r="AE34" s="19">
        <f t="shared" si="82"/>
        <v>77140894.874419004</v>
      </c>
      <c r="AF34" s="19">
        <f t="shared" si="83"/>
        <v>77600897.367737845</v>
      </c>
      <c r="AH34" s="18">
        <f>[20]Additions!R24</f>
        <v>37501.68</v>
      </c>
      <c r="AI34" s="18">
        <f>[20]Additions!S24</f>
        <v>917.54</v>
      </c>
      <c r="AJ34" s="18">
        <f>[20]Additions!T24</f>
        <v>-573.76</v>
      </c>
      <c r="AK34" s="18">
        <f>[20]Additions!U24</f>
        <v>-5702.06</v>
      </c>
      <c r="AL34" s="18">
        <f>[20]Additions!V24</f>
        <v>-164.01</v>
      </c>
      <c r="AM34" s="18">
        <f>[20]Additions!W24</f>
        <v>627757.61</v>
      </c>
      <c r="AN34" s="118">
        <f t="shared" si="108"/>
        <v>485088.01725432812</v>
      </c>
      <c r="AO34" s="118">
        <f t="shared" si="51"/>
        <v>445024.46450196957</v>
      </c>
      <c r="AP34" s="118">
        <f t="shared" si="52"/>
        <v>491417.26166817313</v>
      </c>
      <c r="AQ34" s="57">
        <f>SUM($AH34:$AM34)/SUM($AH$46:$AM$46)*'Capital Spending'!D$6*$AO$1</f>
        <v>571567.83175276755</v>
      </c>
      <c r="AR34" s="57">
        <f>SUM($AH34:$AM34)/SUM($AH$46:$AM$46)*'Capital Spending'!E$6*$AO$1</f>
        <v>619562.58317453775</v>
      </c>
      <c r="AS34" s="57">
        <f>SUM($AH34:$AM34)/SUM($AH$46:$AM$46)*'Capital Spending'!F$6*$AO$1</f>
        <v>396821.79594196827</v>
      </c>
      <c r="AT34" s="57">
        <f>SUM($AH34:$AM34)/SUM($AH$46:$AM$46)*'Capital Spending'!G$6*$AO$1</f>
        <v>550797.003779163</v>
      </c>
      <c r="AU34" s="57">
        <f>SUM($AH34:$AM34)/SUM($AH$46:$AM$46)*'Capital Spending'!H$6*$AO$1</f>
        <v>493099.24990160967</v>
      </c>
      <c r="AV34" s="57">
        <f>SUM($AH34:$AM34)/SUM($AH$46:$AM$46)*'Capital Spending'!I$6*$AO$1</f>
        <v>460002.4933188351</v>
      </c>
      <c r="AW34" s="57">
        <f>SUM($AH34:$AM34)/SUM($AH$46:$AM$46)*'Capital Spending'!J$6*$AO$1</f>
        <v>636823.54040913505</v>
      </c>
      <c r="AX34" s="57">
        <f>SUM($AH34:$AM34)/SUM($AH$46:$AM$46)*'Capital Spending'!K$6*$AO$1</f>
        <v>560997.1038529916</v>
      </c>
      <c r="AY34" s="57">
        <f>SUM($AH34:$AM34)/SUM($AH$46:$AM$46)*'Capital Spending'!L$6*$AO$1</f>
        <v>330957.4669115062</v>
      </c>
      <c r="AZ34" s="57">
        <f>SUM($AH34:$AM34)/SUM($AH$46:$AM$46)*'Capital Spending'!M$6*$AO$1</f>
        <v>240154.20423488625</v>
      </c>
      <c r="BA34" s="57">
        <f>SUM($AH34:$AM34)/SUM($AH$46:$AM$46)*'Capital Spending'!N$6*$AO$1</f>
        <v>191628.34902134599</v>
      </c>
      <c r="BB34" s="57">
        <f>SUM($AH34:$AM34)/SUM($AH$46:$AM$46)*'Capital Spending'!O$6*$AO$1</f>
        <v>160516.00414576253</v>
      </c>
      <c r="BC34" s="57">
        <f>SUM($AH34:$AM34)/SUM($AH$46:$AM$46)*'Capital Spending'!P$6*$AO$1</f>
        <v>571567.83175276755</v>
      </c>
      <c r="BD34" s="57">
        <f>SUM($AH34:$AM34)/SUM($AH$46:$AM$46)*'Capital Spending'!Q$6*$AO$1</f>
        <v>619562.58317453775</v>
      </c>
      <c r="BE34" s="57">
        <f>SUM($AH34:$AM34)/SUM($AH$46:$AM$46)*'Capital Spending'!R$6*$AO$1</f>
        <v>396821.79594196827</v>
      </c>
      <c r="BF34" s="57">
        <f>SUM($AH34:$AM34)/SUM($AH$46:$AM$46)*'Capital Spending'!S$6*$AO$1</f>
        <v>550797.003779163</v>
      </c>
      <c r="BG34" s="57">
        <f>SUM($AH34:$AM34)/SUM($AH$46:$AM$46)*'Capital Spending'!T$6*$AO$1</f>
        <v>493099.24990160967</v>
      </c>
      <c r="BH34" s="57">
        <f>SUM($AH34:$AM34)/SUM($AH$46:$AM$46)*'Capital Spending'!U$6*$AO$1</f>
        <v>460002.4933188351</v>
      </c>
      <c r="BI34" s="19"/>
      <c r="BJ34" s="106">
        <v>0</v>
      </c>
      <c r="BK34" s="18">
        <f>[20]Retires!R24</f>
        <v>0</v>
      </c>
      <c r="BL34" s="18">
        <f>[20]Retires!S24</f>
        <v>0</v>
      </c>
      <c r="BM34" s="18">
        <f>[20]Retires!T24</f>
        <v>0</v>
      </c>
      <c r="BN34" s="18">
        <f>[20]Retires!U24</f>
        <v>0</v>
      </c>
      <c r="BO34" s="18">
        <f>[20]Retires!V24</f>
        <v>0</v>
      </c>
      <c r="BP34" s="18">
        <f>[20]Retires!W24</f>
        <v>0</v>
      </c>
      <c r="BQ34" s="18">
        <f t="shared" si="85"/>
        <v>0</v>
      </c>
      <c r="BR34" s="19">
        <f t="shared" si="86"/>
        <v>0</v>
      </c>
      <c r="BS34" s="19">
        <f t="shared" si="87"/>
        <v>0</v>
      </c>
      <c r="BT34" s="19">
        <f t="shared" si="88"/>
        <v>0</v>
      </c>
      <c r="BU34" s="19">
        <f t="shared" si="89"/>
        <v>0</v>
      </c>
      <c r="BV34" s="19">
        <f t="shared" si="90"/>
        <v>0</v>
      </c>
      <c r="BW34" s="19">
        <f t="shared" si="91"/>
        <v>0</v>
      </c>
      <c r="BX34" s="19">
        <f t="shared" si="92"/>
        <v>0</v>
      </c>
      <c r="BY34" s="19">
        <f t="shared" si="93"/>
        <v>0</v>
      </c>
      <c r="BZ34" s="19">
        <f t="shared" si="94"/>
        <v>0</v>
      </c>
      <c r="CA34" s="19">
        <f t="shared" si="95"/>
        <v>0</v>
      </c>
      <c r="CB34" s="19">
        <f t="shared" si="96"/>
        <v>0</v>
      </c>
      <c r="CC34" s="19">
        <f t="shared" si="97"/>
        <v>0</v>
      </c>
      <c r="CD34" s="19">
        <f t="shared" si="98"/>
        <v>0</v>
      </c>
      <c r="CE34" s="19">
        <f t="shared" si="99"/>
        <v>0</v>
      </c>
      <c r="CF34" s="19">
        <f t="shared" si="100"/>
        <v>0</v>
      </c>
      <c r="CG34" s="19">
        <f t="shared" si="101"/>
        <v>0</v>
      </c>
      <c r="CH34" s="19">
        <f t="shared" si="102"/>
        <v>0</v>
      </c>
      <c r="CI34" s="19">
        <f t="shared" si="103"/>
        <v>0</v>
      </c>
      <c r="CJ34" s="19">
        <f t="shared" si="104"/>
        <v>0</v>
      </c>
      <c r="CK34" s="19">
        <f t="shared" si="105"/>
        <v>0</v>
      </c>
      <c r="CL34" s="19"/>
      <c r="CM34" s="18">
        <f>[20]Transfers!R24</f>
        <v>0</v>
      </c>
      <c r="CN34" s="18">
        <f>[20]Transfers!S24</f>
        <v>0</v>
      </c>
      <c r="CO34" s="18">
        <f>[20]Transfers!T24</f>
        <v>0</v>
      </c>
      <c r="CP34" s="18">
        <f>[20]Transfers!U24</f>
        <v>0</v>
      </c>
      <c r="CQ34" s="18">
        <f>[20]Transfers!V24</f>
        <v>0</v>
      </c>
      <c r="CR34" s="18">
        <f>[20]Transfers!W24</f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9"/>
    </row>
    <row r="35" spans="1:118">
      <c r="A35" s="86">
        <v>39909</v>
      </c>
      <c r="B35" s="87" t="s">
        <v>29</v>
      </c>
      <c r="C35" s="50">
        <f t="shared" si="55"/>
        <v>39251.620000000003</v>
      </c>
      <c r="D35" s="50">
        <f t="shared" si="56"/>
        <v>39251.620000000003</v>
      </c>
      <c r="E35" s="18">
        <f>'[20]Asset End Balances'!$Q$25</f>
        <v>39251.620000000003</v>
      </c>
      <c r="F35" s="19">
        <f t="shared" si="57"/>
        <v>39251.620000000003</v>
      </c>
      <c r="G35" s="19">
        <f t="shared" si="58"/>
        <v>39251.620000000003</v>
      </c>
      <c r="H35" s="19">
        <f t="shared" si="59"/>
        <v>39251.620000000003</v>
      </c>
      <c r="I35" s="19">
        <f t="shared" si="60"/>
        <v>39251.620000000003</v>
      </c>
      <c r="J35" s="19">
        <f t="shared" si="61"/>
        <v>39251.620000000003</v>
      </c>
      <c r="K35" s="19">
        <f t="shared" si="62"/>
        <v>39251.620000000003</v>
      </c>
      <c r="L35" s="19">
        <f t="shared" si="63"/>
        <v>39251.620000000003</v>
      </c>
      <c r="M35" s="19">
        <f t="shared" si="64"/>
        <v>39251.620000000003</v>
      </c>
      <c r="N35" s="19">
        <f t="shared" si="65"/>
        <v>39251.620000000003</v>
      </c>
      <c r="O35" s="19">
        <f t="shared" si="66"/>
        <v>39251.620000000003</v>
      </c>
      <c r="P35" s="19">
        <f t="shared" si="67"/>
        <v>39251.620000000003</v>
      </c>
      <c r="Q35" s="19">
        <f t="shared" si="68"/>
        <v>39251.620000000003</v>
      </c>
      <c r="R35" s="19">
        <f t="shared" si="69"/>
        <v>39251.620000000003</v>
      </c>
      <c r="S35" s="19">
        <f t="shared" si="70"/>
        <v>39251.620000000003</v>
      </c>
      <c r="T35" s="19">
        <f t="shared" si="71"/>
        <v>39251.620000000003</v>
      </c>
      <c r="U35" s="19">
        <f t="shared" si="72"/>
        <v>39251.620000000003</v>
      </c>
      <c r="V35" s="19">
        <f t="shared" si="73"/>
        <v>39251.620000000003</v>
      </c>
      <c r="W35" s="19">
        <f t="shared" si="74"/>
        <v>39251.620000000003</v>
      </c>
      <c r="X35" s="19">
        <f t="shared" si="75"/>
        <v>39251.620000000003</v>
      </c>
      <c r="Y35" s="19">
        <f t="shared" si="76"/>
        <v>39251.620000000003</v>
      </c>
      <c r="Z35" s="19">
        <f t="shared" si="77"/>
        <v>39251.620000000003</v>
      </c>
      <c r="AA35" s="19">
        <f t="shared" si="78"/>
        <v>39251.620000000003</v>
      </c>
      <c r="AB35" s="19">
        <f t="shared" si="79"/>
        <v>39251.620000000003</v>
      </c>
      <c r="AC35" s="19">
        <f t="shared" si="80"/>
        <v>39251.620000000003</v>
      </c>
      <c r="AD35" s="19">
        <f t="shared" si="81"/>
        <v>39251.620000000003</v>
      </c>
      <c r="AE35" s="19">
        <f t="shared" si="82"/>
        <v>39251.620000000003</v>
      </c>
      <c r="AF35" s="19">
        <f t="shared" si="83"/>
        <v>39251.620000000003</v>
      </c>
      <c r="AH35" s="18">
        <f>[20]Additions!R25</f>
        <v>0</v>
      </c>
      <c r="AI35" s="18">
        <f>[20]Additions!S25</f>
        <v>0</v>
      </c>
      <c r="AJ35" s="18">
        <f>[20]Additions!T25</f>
        <v>0</v>
      </c>
      <c r="AK35" s="18">
        <f>[20]Additions!U25</f>
        <v>0</v>
      </c>
      <c r="AL35" s="18">
        <f>[20]Additions!V25</f>
        <v>0</v>
      </c>
      <c r="AM35" s="18">
        <f>[20]Additions!W25</f>
        <v>0</v>
      </c>
      <c r="AN35" s="118">
        <f t="shared" si="108"/>
        <v>0</v>
      </c>
      <c r="AO35" s="118">
        <f t="shared" si="51"/>
        <v>0</v>
      </c>
      <c r="AP35" s="118">
        <f t="shared" si="52"/>
        <v>0</v>
      </c>
      <c r="AQ35" s="57">
        <f>SUM($AH35:$AM35)/SUM($AH$46:$AM$46)*'Capital Spending'!D$6*$AO$1</f>
        <v>0</v>
      </c>
      <c r="AR35" s="57">
        <f>SUM($AH35:$AM35)/SUM($AH$46:$AM$46)*'Capital Spending'!E$6*$AO$1</f>
        <v>0</v>
      </c>
      <c r="AS35" s="57">
        <f>SUM($AH35:$AM35)/SUM($AH$46:$AM$46)*'Capital Spending'!F$6*$AO$1</f>
        <v>0</v>
      </c>
      <c r="AT35" s="57">
        <f>SUM($AH35:$AM35)/SUM($AH$46:$AM$46)*'Capital Spending'!G$6*$AO$1</f>
        <v>0</v>
      </c>
      <c r="AU35" s="57">
        <f>SUM($AH35:$AM35)/SUM($AH$46:$AM$46)*'Capital Spending'!H$6*$AO$1</f>
        <v>0</v>
      </c>
      <c r="AV35" s="57">
        <f>SUM($AH35:$AM35)/SUM($AH$46:$AM$46)*'Capital Spending'!I$6*$AO$1</f>
        <v>0</v>
      </c>
      <c r="AW35" s="57">
        <f>SUM($AH35:$AM35)/SUM($AH$46:$AM$46)*'Capital Spending'!J$6*$AO$1</f>
        <v>0</v>
      </c>
      <c r="AX35" s="57">
        <f>SUM($AH35:$AM35)/SUM($AH$46:$AM$46)*'Capital Spending'!K$6*$AO$1</f>
        <v>0</v>
      </c>
      <c r="AY35" s="57">
        <f>SUM($AH35:$AM35)/SUM($AH$46:$AM$46)*'Capital Spending'!L$6*$AO$1</f>
        <v>0</v>
      </c>
      <c r="AZ35" s="57">
        <f>SUM($AH35:$AM35)/SUM($AH$46:$AM$46)*'Capital Spending'!M$6*$AO$1</f>
        <v>0</v>
      </c>
      <c r="BA35" s="57">
        <f>SUM($AH35:$AM35)/SUM($AH$46:$AM$46)*'Capital Spending'!N$6*$AO$1</f>
        <v>0</v>
      </c>
      <c r="BB35" s="57">
        <f>SUM($AH35:$AM35)/SUM($AH$46:$AM$46)*'Capital Spending'!O$6*$AO$1</f>
        <v>0</v>
      </c>
      <c r="BC35" s="57">
        <f>SUM($AH35:$AM35)/SUM($AH$46:$AM$46)*'Capital Spending'!P$6*$AO$1</f>
        <v>0</v>
      </c>
      <c r="BD35" s="57">
        <f>SUM($AH35:$AM35)/SUM($AH$46:$AM$46)*'Capital Spending'!Q$6*$AO$1</f>
        <v>0</v>
      </c>
      <c r="BE35" s="57">
        <f>SUM($AH35:$AM35)/SUM($AH$46:$AM$46)*'Capital Spending'!R$6*$AO$1</f>
        <v>0</v>
      </c>
      <c r="BF35" s="57">
        <f>SUM($AH35:$AM35)/SUM($AH$46:$AM$46)*'Capital Spending'!S$6*$AO$1</f>
        <v>0</v>
      </c>
      <c r="BG35" s="57">
        <f>SUM($AH35:$AM35)/SUM($AH$46:$AM$46)*'Capital Spending'!T$6*$AO$1</f>
        <v>0</v>
      </c>
      <c r="BH35" s="57">
        <f>SUM($AH35:$AM35)/SUM($AH$46:$AM$46)*'Capital Spending'!U$6*$AO$1</f>
        <v>0</v>
      </c>
      <c r="BI35" s="19"/>
      <c r="BJ35" s="106">
        <v>0</v>
      </c>
      <c r="BK35" s="18">
        <f>[20]Retires!R25</f>
        <v>0</v>
      </c>
      <c r="BL35" s="18">
        <f>[20]Retires!S25</f>
        <v>0</v>
      </c>
      <c r="BM35" s="18">
        <f>[20]Retires!T25</f>
        <v>0</v>
      </c>
      <c r="BN35" s="18">
        <f>[20]Retires!U25</f>
        <v>0</v>
      </c>
      <c r="BO35" s="18">
        <f>[20]Retires!V25</f>
        <v>0</v>
      </c>
      <c r="BP35" s="18">
        <f>[20]Retires!W25</f>
        <v>0</v>
      </c>
      <c r="BQ35" s="18">
        <f t="shared" si="85"/>
        <v>0</v>
      </c>
      <c r="BR35" s="19">
        <f t="shared" si="86"/>
        <v>0</v>
      </c>
      <c r="BS35" s="19">
        <f t="shared" si="87"/>
        <v>0</v>
      </c>
      <c r="BT35" s="19">
        <f t="shared" si="88"/>
        <v>0</v>
      </c>
      <c r="BU35" s="19">
        <f t="shared" si="89"/>
        <v>0</v>
      </c>
      <c r="BV35" s="19">
        <f t="shared" si="90"/>
        <v>0</v>
      </c>
      <c r="BW35" s="19">
        <f t="shared" si="91"/>
        <v>0</v>
      </c>
      <c r="BX35" s="19">
        <f t="shared" si="92"/>
        <v>0</v>
      </c>
      <c r="BY35" s="19">
        <f t="shared" si="93"/>
        <v>0</v>
      </c>
      <c r="BZ35" s="19">
        <f t="shared" si="94"/>
        <v>0</v>
      </c>
      <c r="CA35" s="19">
        <f t="shared" si="95"/>
        <v>0</v>
      </c>
      <c r="CB35" s="19">
        <f t="shared" si="96"/>
        <v>0</v>
      </c>
      <c r="CC35" s="19">
        <f t="shared" si="97"/>
        <v>0</v>
      </c>
      <c r="CD35" s="19">
        <f t="shared" si="98"/>
        <v>0</v>
      </c>
      <c r="CE35" s="19">
        <f t="shared" si="99"/>
        <v>0</v>
      </c>
      <c r="CF35" s="19">
        <f t="shared" si="100"/>
        <v>0</v>
      </c>
      <c r="CG35" s="19">
        <f t="shared" si="101"/>
        <v>0</v>
      </c>
      <c r="CH35" s="19">
        <f t="shared" si="102"/>
        <v>0</v>
      </c>
      <c r="CI35" s="19">
        <f t="shared" si="103"/>
        <v>0</v>
      </c>
      <c r="CJ35" s="19">
        <f t="shared" si="104"/>
        <v>0</v>
      </c>
      <c r="CK35" s="19">
        <f t="shared" si="105"/>
        <v>0</v>
      </c>
      <c r="CL35" s="19"/>
      <c r="CM35" s="18">
        <f>[20]Transfers!R25</f>
        <v>0</v>
      </c>
      <c r="CN35" s="18">
        <f>[20]Transfers!S25</f>
        <v>0</v>
      </c>
      <c r="CO35" s="18">
        <f>[20]Transfers!T25</f>
        <v>0</v>
      </c>
      <c r="CP35" s="18">
        <f>[20]Transfers!U25</f>
        <v>0</v>
      </c>
      <c r="CQ35" s="18">
        <f>[20]Transfers!V25</f>
        <v>0</v>
      </c>
      <c r="CR35" s="18">
        <f>[20]Transfers!W25</f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9"/>
    </row>
    <row r="36" spans="1:118">
      <c r="A36" s="140">
        <v>39921</v>
      </c>
      <c r="B36" t="s">
        <v>196</v>
      </c>
      <c r="C36" s="50">
        <f t="shared" si="55"/>
        <v>1628899.91</v>
      </c>
      <c r="D36" s="50">
        <f t="shared" si="56"/>
        <v>1628899.91</v>
      </c>
      <c r="E36" s="18">
        <f>'[20]Asset End Balances'!$Q$26</f>
        <v>1628899.91</v>
      </c>
      <c r="F36" s="19">
        <f t="shared" si="57"/>
        <v>1628899.91</v>
      </c>
      <c r="G36" s="19">
        <f t="shared" si="58"/>
        <v>1628899.91</v>
      </c>
      <c r="H36" s="19">
        <f t="shared" si="59"/>
        <v>1628899.91</v>
      </c>
      <c r="I36" s="19">
        <f t="shared" si="60"/>
        <v>1628899.91</v>
      </c>
      <c r="J36" s="19">
        <f t="shared" si="61"/>
        <v>1628899.91</v>
      </c>
      <c r="K36" s="19">
        <f t="shared" si="62"/>
        <v>1628899.91</v>
      </c>
      <c r="L36" s="19">
        <f t="shared" si="63"/>
        <v>1628899.91</v>
      </c>
      <c r="M36" s="19">
        <f t="shared" si="64"/>
        <v>1628899.91</v>
      </c>
      <c r="N36" s="19">
        <f t="shared" si="65"/>
        <v>1628899.91</v>
      </c>
      <c r="O36" s="19">
        <f t="shared" si="66"/>
        <v>1628899.91</v>
      </c>
      <c r="P36" s="19">
        <f t="shared" si="67"/>
        <v>1628899.91</v>
      </c>
      <c r="Q36" s="19">
        <f t="shared" si="68"/>
        <v>1628899.91</v>
      </c>
      <c r="R36" s="19">
        <f t="shared" si="69"/>
        <v>1628899.91</v>
      </c>
      <c r="S36" s="19">
        <f t="shared" si="70"/>
        <v>1628899.91</v>
      </c>
      <c r="T36" s="19">
        <f t="shared" si="71"/>
        <v>1628899.91</v>
      </c>
      <c r="U36" s="19">
        <f t="shared" si="72"/>
        <v>1628899.91</v>
      </c>
      <c r="V36" s="19">
        <f t="shared" si="73"/>
        <v>1628899.91</v>
      </c>
      <c r="W36" s="19">
        <f t="shared" si="74"/>
        <v>1628899.91</v>
      </c>
      <c r="X36" s="19">
        <f t="shared" si="75"/>
        <v>1628899.91</v>
      </c>
      <c r="Y36" s="19">
        <f t="shared" si="76"/>
        <v>1628899.91</v>
      </c>
      <c r="Z36" s="19">
        <f t="shared" si="77"/>
        <v>1628899.91</v>
      </c>
      <c r="AA36" s="19">
        <f t="shared" si="78"/>
        <v>1628899.91</v>
      </c>
      <c r="AB36" s="19">
        <f t="shared" si="79"/>
        <v>1628899.91</v>
      </c>
      <c r="AC36" s="19">
        <f t="shared" si="80"/>
        <v>1628899.91</v>
      </c>
      <c r="AD36" s="19">
        <f t="shared" si="81"/>
        <v>1628899.91</v>
      </c>
      <c r="AE36" s="19">
        <f t="shared" si="82"/>
        <v>1628899.91</v>
      </c>
      <c r="AF36" s="19">
        <f t="shared" si="83"/>
        <v>1628899.91</v>
      </c>
      <c r="AH36" s="18">
        <f>[20]Additions!R26</f>
        <v>0</v>
      </c>
      <c r="AI36" s="18">
        <f>[20]Additions!S26</f>
        <v>0</v>
      </c>
      <c r="AJ36" s="18">
        <f>[20]Additions!T26</f>
        <v>0</v>
      </c>
      <c r="AK36" s="18">
        <f>[20]Additions!U26</f>
        <v>0</v>
      </c>
      <c r="AL36" s="18">
        <f>[20]Additions!V26</f>
        <v>0</v>
      </c>
      <c r="AM36" s="18">
        <f>[20]Additions!W26</f>
        <v>0</v>
      </c>
      <c r="AN36" s="118">
        <f t="shared" si="108"/>
        <v>0</v>
      </c>
      <c r="AO36" s="118">
        <f t="shared" si="51"/>
        <v>0</v>
      </c>
      <c r="AP36" s="118">
        <f t="shared" si="52"/>
        <v>0</v>
      </c>
      <c r="AQ36" s="57">
        <f>SUM($AH36:$AM36)/SUM($AH$46:$AM$46)*'Capital Spending'!D$6*$AO$1</f>
        <v>0</v>
      </c>
      <c r="AR36" s="57">
        <f>SUM($AH36:$AM36)/SUM($AH$46:$AM$46)*'Capital Spending'!E$6*$AO$1</f>
        <v>0</v>
      </c>
      <c r="AS36" s="57">
        <f>SUM($AH36:$AM36)/SUM($AH$46:$AM$46)*'Capital Spending'!F$6*$AO$1</f>
        <v>0</v>
      </c>
      <c r="AT36" s="57">
        <f>SUM($AH36:$AM36)/SUM($AH$46:$AM$46)*'Capital Spending'!G$6*$AO$1</f>
        <v>0</v>
      </c>
      <c r="AU36" s="57">
        <f>SUM($AH36:$AM36)/SUM($AH$46:$AM$46)*'Capital Spending'!H$6*$AO$1</f>
        <v>0</v>
      </c>
      <c r="AV36" s="57">
        <f>SUM($AH36:$AM36)/SUM($AH$46:$AM$46)*'Capital Spending'!I$6*$AO$1</f>
        <v>0</v>
      </c>
      <c r="AW36" s="57">
        <f>SUM($AH36:$AM36)/SUM($AH$46:$AM$46)*'Capital Spending'!J$6*$AO$1</f>
        <v>0</v>
      </c>
      <c r="AX36" s="57">
        <f>SUM($AH36:$AM36)/SUM($AH$46:$AM$46)*'Capital Spending'!K$6*$AO$1</f>
        <v>0</v>
      </c>
      <c r="AY36" s="57">
        <f>SUM($AH36:$AM36)/SUM($AH$46:$AM$46)*'Capital Spending'!L$6*$AO$1</f>
        <v>0</v>
      </c>
      <c r="AZ36" s="57">
        <f>SUM($AH36:$AM36)/SUM($AH$46:$AM$46)*'Capital Spending'!M$6*$AO$1</f>
        <v>0</v>
      </c>
      <c r="BA36" s="57">
        <f>SUM($AH36:$AM36)/SUM($AH$46:$AM$46)*'Capital Spending'!N$6*$AO$1</f>
        <v>0</v>
      </c>
      <c r="BB36" s="57">
        <f>SUM($AH36:$AM36)/SUM($AH$46:$AM$46)*'Capital Spending'!O$6*$AO$1</f>
        <v>0</v>
      </c>
      <c r="BC36" s="57">
        <f>SUM($AH36:$AM36)/SUM($AH$46:$AM$46)*'Capital Spending'!P$6*$AO$1</f>
        <v>0</v>
      </c>
      <c r="BD36" s="57">
        <f>SUM($AH36:$AM36)/SUM($AH$46:$AM$46)*'Capital Spending'!Q$6*$AO$1</f>
        <v>0</v>
      </c>
      <c r="BE36" s="57">
        <f>SUM($AH36:$AM36)/SUM($AH$46:$AM$46)*'Capital Spending'!R$6*$AO$1</f>
        <v>0</v>
      </c>
      <c r="BF36" s="57">
        <f>SUM($AH36:$AM36)/SUM($AH$46:$AM$46)*'Capital Spending'!S$6*$AO$1</f>
        <v>0</v>
      </c>
      <c r="BG36" s="57">
        <f>SUM($AH36:$AM36)/SUM($AH$46:$AM$46)*'Capital Spending'!T$6*$AO$1</f>
        <v>0</v>
      </c>
      <c r="BH36" s="57">
        <f>SUM($AH36:$AM36)/SUM($AH$46:$AM$46)*'Capital Spending'!U$6*$AO$1</f>
        <v>0</v>
      </c>
      <c r="BI36" s="19"/>
      <c r="BJ36" s="106">
        <v>0</v>
      </c>
      <c r="BK36" s="18">
        <f>[20]Retires!R26</f>
        <v>0</v>
      </c>
      <c r="BL36" s="18">
        <f>[20]Retires!S26</f>
        <v>0</v>
      </c>
      <c r="BM36" s="18">
        <f>[20]Retires!T26</f>
        <v>0</v>
      </c>
      <c r="BN36" s="18">
        <f>[20]Retires!U26</f>
        <v>0</v>
      </c>
      <c r="BO36" s="18">
        <f>[20]Retires!V26</f>
        <v>0</v>
      </c>
      <c r="BP36" s="18">
        <f>[20]Retires!W26</f>
        <v>0</v>
      </c>
      <c r="BQ36" s="18">
        <f t="shared" si="85"/>
        <v>0</v>
      </c>
      <c r="BR36" s="19">
        <f t="shared" si="86"/>
        <v>0</v>
      </c>
      <c r="BS36" s="19">
        <f t="shared" si="87"/>
        <v>0</v>
      </c>
      <c r="BT36" s="19">
        <f t="shared" si="88"/>
        <v>0</v>
      </c>
      <c r="BU36" s="19">
        <f t="shared" si="89"/>
        <v>0</v>
      </c>
      <c r="BV36" s="19">
        <f t="shared" si="90"/>
        <v>0</v>
      </c>
      <c r="BW36" s="19">
        <f t="shared" si="91"/>
        <v>0</v>
      </c>
      <c r="BX36" s="19">
        <f t="shared" si="92"/>
        <v>0</v>
      </c>
      <c r="BY36" s="19">
        <f t="shared" si="93"/>
        <v>0</v>
      </c>
      <c r="BZ36" s="19">
        <f t="shared" si="94"/>
        <v>0</v>
      </c>
      <c r="CA36" s="19">
        <f t="shared" si="95"/>
        <v>0</v>
      </c>
      <c r="CB36" s="19">
        <f t="shared" si="96"/>
        <v>0</v>
      </c>
      <c r="CC36" s="19">
        <f t="shared" si="97"/>
        <v>0</v>
      </c>
      <c r="CD36" s="19">
        <f t="shared" si="98"/>
        <v>0</v>
      </c>
      <c r="CE36" s="19">
        <f t="shared" si="99"/>
        <v>0</v>
      </c>
      <c r="CF36" s="19">
        <f t="shared" si="100"/>
        <v>0</v>
      </c>
      <c r="CG36" s="19">
        <f t="shared" si="101"/>
        <v>0</v>
      </c>
      <c r="CH36" s="19">
        <f t="shared" si="102"/>
        <v>0</v>
      </c>
      <c r="CI36" s="19">
        <f t="shared" si="103"/>
        <v>0</v>
      </c>
      <c r="CJ36" s="19">
        <f t="shared" si="104"/>
        <v>0</v>
      </c>
      <c r="CK36" s="19">
        <f t="shared" si="105"/>
        <v>0</v>
      </c>
      <c r="CL36" s="19"/>
      <c r="CM36" s="18">
        <f>[20]Transfers!R26</f>
        <v>0</v>
      </c>
      <c r="CN36" s="18">
        <f>[20]Transfers!S26</f>
        <v>0</v>
      </c>
      <c r="CO36" s="18">
        <f>[20]Transfers!T26</f>
        <v>0</v>
      </c>
      <c r="CP36" s="18">
        <f>[20]Transfers!U26</f>
        <v>0</v>
      </c>
      <c r="CQ36" s="18">
        <f>[20]Transfers!V26</f>
        <v>0</v>
      </c>
      <c r="CR36" s="18">
        <f>[20]Transfers!W26</f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9"/>
    </row>
    <row r="37" spans="1:118">
      <c r="A37" s="140">
        <v>39922</v>
      </c>
      <c r="B37" t="s">
        <v>197</v>
      </c>
      <c r="C37" s="50">
        <f t="shared" si="55"/>
        <v>961255.64000000013</v>
      </c>
      <c r="D37" s="50">
        <f t="shared" si="56"/>
        <v>961255.64000000013</v>
      </c>
      <c r="E37" s="18">
        <f>'[20]Asset End Balances'!$Q$27</f>
        <v>961255.64</v>
      </c>
      <c r="F37" s="19">
        <f t="shared" si="57"/>
        <v>961255.64</v>
      </c>
      <c r="G37" s="19">
        <f t="shared" si="58"/>
        <v>961255.64</v>
      </c>
      <c r="H37" s="19">
        <f t="shared" si="59"/>
        <v>961255.64</v>
      </c>
      <c r="I37" s="19">
        <f t="shared" si="60"/>
        <v>961255.64</v>
      </c>
      <c r="J37" s="19">
        <f t="shared" si="61"/>
        <v>961255.64</v>
      </c>
      <c r="K37" s="19">
        <f t="shared" si="62"/>
        <v>961255.64</v>
      </c>
      <c r="L37" s="19">
        <f t="shared" si="63"/>
        <v>961255.64</v>
      </c>
      <c r="M37" s="19">
        <f t="shared" si="64"/>
        <v>961255.64</v>
      </c>
      <c r="N37" s="19">
        <f t="shared" si="65"/>
        <v>961255.64</v>
      </c>
      <c r="O37" s="19">
        <f t="shared" si="66"/>
        <v>961255.64</v>
      </c>
      <c r="P37" s="19">
        <f t="shared" si="67"/>
        <v>961255.64</v>
      </c>
      <c r="Q37" s="19">
        <f t="shared" si="68"/>
        <v>961255.64</v>
      </c>
      <c r="R37" s="19">
        <f t="shared" si="69"/>
        <v>961255.64</v>
      </c>
      <c r="S37" s="19">
        <f t="shared" si="70"/>
        <v>961255.64</v>
      </c>
      <c r="T37" s="19">
        <f t="shared" si="71"/>
        <v>961255.64</v>
      </c>
      <c r="U37" s="19">
        <f t="shared" si="72"/>
        <v>961255.64</v>
      </c>
      <c r="V37" s="19">
        <f t="shared" si="73"/>
        <v>961255.64</v>
      </c>
      <c r="W37" s="19">
        <f t="shared" si="74"/>
        <v>961255.64</v>
      </c>
      <c r="X37" s="19">
        <f t="shared" si="75"/>
        <v>961255.64</v>
      </c>
      <c r="Y37" s="19">
        <f t="shared" si="76"/>
        <v>961255.64</v>
      </c>
      <c r="Z37" s="19">
        <f t="shared" si="77"/>
        <v>961255.64</v>
      </c>
      <c r="AA37" s="19">
        <f t="shared" si="78"/>
        <v>961255.64</v>
      </c>
      <c r="AB37" s="19">
        <f t="shared" si="79"/>
        <v>961255.64</v>
      </c>
      <c r="AC37" s="19">
        <f t="shared" si="80"/>
        <v>961255.64</v>
      </c>
      <c r="AD37" s="19">
        <f t="shared" si="81"/>
        <v>961255.64</v>
      </c>
      <c r="AE37" s="19">
        <f t="shared" si="82"/>
        <v>961255.64</v>
      </c>
      <c r="AF37" s="19">
        <f t="shared" si="83"/>
        <v>961255.64</v>
      </c>
      <c r="AH37" s="18">
        <f>[20]Additions!R27</f>
        <v>0</v>
      </c>
      <c r="AI37" s="18">
        <f>[20]Additions!S27</f>
        <v>0</v>
      </c>
      <c r="AJ37" s="18">
        <f>[20]Additions!T27</f>
        <v>0</v>
      </c>
      <c r="AK37" s="18">
        <f>[20]Additions!U27</f>
        <v>0</v>
      </c>
      <c r="AL37" s="18">
        <f>[20]Additions!V27</f>
        <v>0</v>
      </c>
      <c r="AM37" s="18">
        <f>[20]Additions!W27</f>
        <v>0</v>
      </c>
      <c r="AN37" s="118">
        <f t="shared" si="108"/>
        <v>0</v>
      </c>
      <c r="AO37" s="118">
        <f t="shared" si="51"/>
        <v>0</v>
      </c>
      <c r="AP37" s="118">
        <f t="shared" si="52"/>
        <v>0</v>
      </c>
      <c r="AQ37" s="57">
        <f>SUM($AH37:$AM37)/SUM($AH$46:$AM$46)*'Capital Spending'!D$6*$AO$1</f>
        <v>0</v>
      </c>
      <c r="AR37" s="57">
        <f>SUM($AH37:$AM37)/SUM($AH$46:$AM$46)*'Capital Spending'!E$6*$AO$1</f>
        <v>0</v>
      </c>
      <c r="AS37" s="57">
        <f>SUM($AH37:$AM37)/SUM($AH$46:$AM$46)*'Capital Spending'!F$6*$AO$1</f>
        <v>0</v>
      </c>
      <c r="AT37" s="57">
        <f>SUM($AH37:$AM37)/SUM($AH$46:$AM$46)*'Capital Spending'!G$6*$AO$1</f>
        <v>0</v>
      </c>
      <c r="AU37" s="57">
        <f>SUM($AH37:$AM37)/SUM($AH$46:$AM$46)*'Capital Spending'!H$6*$AO$1</f>
        <v>0</v>
      </c>
      <c r="AV37" s="57">
        <f>SUM($AH37:$AM37)/SUM($AH$46:$AM$46)*'Capital Spending'!I$6*$AO$1</f>
        <v>0</v>
      </c>
      <c r="AW37" s="57">
        <f>SUM($AH37:$AM37)/SUM($AH$46:$AM$46)*'Capital Spending'!J$6*$AO$1</f>
        <v>0</v>
      </c>
      <c r="AX37" s="57">
        <f>SUM($AH37:$AM37)/SUM($AH$46:$AM$46)*'Capital Spending'!K$6*$AO$1</f>
        <v>0</v>
      </c>
      <c r="AY37" s="57">
        <f>SUM($AH37:$AM37)/SUM($AH$46:$AM$46)*'Capital Spending'!L$6*$AO$1</f>
        <v>0</v>
      </c>
      <c r="AZ37" s="57">
        <f>SUM($AH37:$AM37)/SUM($AH$46:$AM$46)*'Capital Spending'!M$6*$AO$1</f>
        <v>0</v>
      </c>
      <c r="BA37" s="57">
        <f>SUM($AH37:$AM37)/SUM($AH$46:$AM$46)*'Capital Spending'!N$6*$AO$1</f>
        <v>0</v>
      </c>
      <c r="BB37" s="57">
        <f>SUM($AH37:$AM37)/SUM($AH$46:$AM$46)*'Capital Spending'!O$6*$AO$1</f>
        <v>0</v>
      </c>
      <c r="BC37" s="57">
        <f>SUM($AH37:$AM37)/SUM($AH$46:$AM$46)*'Capital Spending'!P$6*$AO$1</f>
        <v>0</v>
      </c>
      <c r="BD37" s="57">
        <f>SUM($AH37:$AM37)/SUM($AH$46:$AM$46)*'Capital Spending'!Q$6*$AO$1</f>
        <v>0</v>
      </c>
      <c r="BE37" s="57">
        <f>SUM($AH37:$AM37)/SUM($AH$46:$AM$46)*'Capital Spending'!R$6*$AO$1</f>
        <v>0</v>
      </c>
      <c r="BF37" s="57">
        <f>SUM($AH37:$AM37)/SUM($AH$46:$AM$46)*'Capital Spending'!S$6*$AO$1</f>
        <v>0</v>
      </c>
      <c r="BG37" s="57">
        <f>SUM($AH37:$AM37)/SUM($AH$46:$AM$46)*'Capital Spending'!T$6*$AO$1</f>
        <v>0</v>
      </c>
      <c r="BH37" s="57">
        <f>SUM($AH37:$AM37)/SUM($AH$46:$AM$46)*'Capital Spending'!U$6*$AO$1</f>
        <v>0</v>
      </c>
      <c r="BI37" s="19"/>
      <c r="BJ37" s="106">
        <v>0</v>
      </c>
      <c r="BK37" s="18">
        <f>[20]Retires!R27</f>
        <v>0</v>
      </c>
      <c r="BL37" s="18">
        <f>[20]Retires!S27</f>
        <v>0</v>
      </c>
      <c r="BM37" s="18">
        <f>[20]Retires!T27</f>
        <v>0</v>
      </c>
      <c r="BN37" s="18">
        <f>[20]Retires!U27</f>
        <v>0</v>
      </c>
      <c r="BO37" s="18">
        <f>[20]Retires!V27</f>
        <v>0</v>
      </c>
      <c r="BP37" s="18">
        <f>[20]Retires!W27</f>
        <v>0</v>
      </c>
      <c r="BQ37" s="18">
        <f t="shared" si="85"/>
        <v>0</v>
      </c>
      <c r="BR37" s="19">
        <f t="shared" si="86"/>
        <v>0</v>
      </c>
      <c r="BS37" s="19">
        <f t="shared" si="87"/>
        <v>0</v>
      </c>
      <c r="BT37" s="19">
        <f t="shared" si="88"/>
        <v>0</v>
      </c>
      <c r="BU37" s="19">
        <f t="shared" si="89"/>
        <v>0</v>
      </c>
      <c r="BV37" s="19">
        <f t="shared" si="90"/>
        <v>0</v>
      </c>
      <c r="BW37" s="19">
        <f t="shared" si="91"/>
        <v>0</v>
      </c>
      <c r="BX37" s="19">
        <f t="shared" si="92"/>
        <v>0</v>
      </c>
      <c r="BY37" s="19">
        <f t="shared" si="93"/>
        <v>0</v>
      </c>
      <c r="BZ37" s="19">
        <f t="shared" si="94"/>
        <v>0</v>
      </c>
      <c r="CA37" s="19">
        <f t="shared" si="95"/>
        <v>0</v>
      </c>
      <c r="CB37" s="19">
        <f t="shared" si="96"/>
        <v>0</v>
      </c>
      <c r="CC37" s="19">
        <f t="shared" si="97"/>
        <v>0</v>
      </c>
      <c r="CD37" s="19">
        <f t="shared" si="98"/>
        <v>0</v>
      </c>
      <c r="CE37" s="19">
        <f t="shared" si="99"/>
        <v>0</v>
      </c>
      <c r="CF37" s="19">
        <f t="shared" si="100"/>
        <v>0</v>
      </c>
      <c r="CG37" s="19">
        <f t="shared" si="101"/>
        <v>0</v>
      </c>
      <c r="CH37" s="19">
        <f t="shared" si="102"/>
        <v>0</v>
      </c>
      <c r="CI37" s="19">
        <f t="shared" si="103"/>
        <v>0</v>
      </c>
      <c r="CJ37" s="19">
        <f t="shared" si="104"/>
        <v>0</v>
      </c>
      <c r="CK37" s="19">
        <f t="shared" si="105"/>
        <v>0</v>
      </c>
      <c r="CL37" s="19"/>
      <c r="CM37" s="18">
        <f>[20]Transfers!R27</f>
        <v>0</v>
      </c>
      <c r="CN37" s="18">
        <f>[20]Transfers!S27</f>
        <v>0</v>
      </c>
      <c r="CO37" s="18">
        <f>[20]Transfers!T27</f>
        <v>0</v>
      </c>
      <c r="CP37" s="18">
        <f>[20]Transfers!U27</f>
        <v>0</v>
      </c>
      <c r="CQ37" s="18">
        <f>[20]Transfers!V27</f>
        <v>0</v>
      </c>
      <c r="CR37" s="18">
        <f>[20]Transfers!W27</f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9"/>
    </row>
    <row r="38" spans="1:118">
      <c r="A38" s="140">
        <v>39923</v>
      </c>
      <c r="B38" t="s">
        <v>198</v>
      </c>
      <c r="C38" s="50">
        <f t="shared" si="55"/>
        <v>60170.359999999993</v>
      </c>
      <c r="D38" s="50">
        <f t="shared" si="56"/>
        <v>60170.359999999993</v>
      </c>
      <c r="E38" s="18">
        <f>'[20]Asset End Balances'!$Q$28</f>
        <v>60170.36</v>
      </c>
      <c r="F38" s="19">
        <f t="shared" si="57"/>
        <v>60170.36</v>
      </c>
      <c r="G38" s="19">
        <f t="shared" si="58"/>
        <v>60170.36</v>
      </c>
      <c r="H38" s="19">
        <f t="shared" si="59"/>
        <v>60170.36</v>
      </c>
      <c r="I38" s="19">
        <f t="shared" si="60"/>
        <v>60170.36</v>
      </c>
      <c r="J38" s="19">
        <f t="shared" si="61"/>
        <v>60170.36</v>
      </c>
      <c r="K38" s="19">
        <f t="shared" si="62"/>
        <v>60170.36</v>
      </c>
      <c r="L38" s="19">
        <f t="shared" si="63"/>
        <v>60170.36</v>
      </c>
      <c r="M38" s="19">
        <f t="shared" si="64"/>
        <v>60170.36</v>
      </c>
      <c r="N38" s="19">
        <f t="shared" si="65"/>
        <v>60170.36</v>
      </c>
      <c r="O38" s="19">
        <f t="shared" si="66"/>
        <v>60170.36</v>
      </c>
      <c r="P38" s="19">
        <f t="shared" si="67"/>
        <v>60170.36</v>
      </c>
      <c r="Q38" s="19">
        <f t="shared" si="68"/>
        <v>60170.36</v>
      </c>
      <c r="R38" s="19">
        <f t="shared" si="69"/>
        <v>60170.36</v>
      </c>
      <c r="S38" s="19">
        <f t="shared" si="70"/>
        <v>60170.36</v>
      </c>
      <c r="T38" s="19">
        <f t="shared" si="71"/>
        <v>60170.36</v>
      </c>
      <c r="U38" s="19">
        <f t="shared" si="72"/>
        <v>60170.36</v>
      </c>
      <c r="V38" s="19">
        <f t="shared" si="73"/>
        <v>60170.36</v>
      </c>
      <c r="W38" s="19">
        <f t="shared" si="74"/>
        <v>60170.36</v>
      </c>
      <c r="X38" s="19">
        <f t="shared" si="75"/>
        <v>60170.36</v>
      </c>
      <c r="Y38" s="19">
        <f t="shared" si="76"/>
        <v>60170.36</v>
      </c>
      <c r="Z38" s="19">
        <f t="shared" si="77"/>
        <v>60170.36</v>
      </c>
      <c r="AA38" s="19">
        <f t="shared" si="78"/>
        <v>60170.36</v>
      </c>
      <c r="AB38" s="19">
        <f t="shared" si="79"/>
        <v>60170.36</v>
      </c>
      <c r="AC38" s="19">
        <f t="shared" si="80"/>
        <v>60170.36</v>
      </c>
      <c r="AD38" s="19">
        <f t="shared" si="81"/>
        <v>60170.36</v>
      </c>
      <c r="AE38" s="19">
        <f t="shared" si="82"/>
        <v>60170.36</v>
      </c>
      <c r="AF38" s="19">
        <f t="shared" si="83"/>
        <v>60170.36</v>
      </c>
      <c r="AH38" s="18">
        <f>[20]Additions!R28</f>
        <v>0</v>
      </c>
      <c r="AI38" s="18">
        <f>[20]Additions!S28</f>
        <v>0</v>
      </c>
      <c r="AJ38" s="18">
        <f>[20]Additions!T28</f>
        <v>0</v>
      </c>
      <c r="AK38" s="18">
        <f>[20]Additions!U28</f>
        <v>0</v>
      </c>
      <c r="AL38" s="18">
        <f>[20]Additions!V28</f>
        <v>0</v>
      </c>
      <c r="AM38" s="18">
        <f>[20]Additions!W28</f>
        <v>0</v>
      </c>
      <c r="AN38" s="118">
        <f t="shared" si="108"/>
        <v>0</v>
      </c>
      <c r="AO38" s="118">
        <f t="shared" si="51"/>
        <v>0</v>
      </c>
      <c r="AP38" s="118">
        <f t="shared" si="52"/>
        <v>0</v>
      </c>
      <c r="AQ38" s="57">
        <f>SUM($AH38:$AM38)/SUM($AH$46:$AM$46)*'Capital Spending'!D$6*$AO$1</f>
        <v>0</v>
      </c>
      <c r="AR38" s="57">
        <f>SUM($AH38:$AM38)/SUM($AH$46:$AM$46)*'Capital Spending'!E$6*$AO$1</f>
        <v>0</v>
      </c>
      <c r="AS38" s="57">
        <f>SUM($AH38:$AM38)/SUM($AH$46:$AM$46)*'Capital Spending'!F$6*$AO$1</f>
        <v>0</v>
      </c>
      <c r="AT38" s="57">
        <f>SUM($AH38:$AM38)/SUM($AH$46:$AM$46)*'Capital Spending'!G$6*$AO$1</f>
        <v>0</v>
      </c>
      <c r="AU38" s="57">
        <f>SUM($AH38:$AM38)/SUM($AH$46:$AM$46)*'Capital Spending'!H$6*$AO$1</f>
        <v>0</v>
      </c>
      <c r="AV38" s="57">
        <f>SUM($AH38:$AM38)/SUM($AH$46:$AM$46)*'Capital Spending'!I$6*$AO$1</f>
        <v>0</v>
      </c>
      <c r="AW38" s="57">
        <f>SUM($AH38:$AM38)/SUM($AH$46:$AM$46)*'Capital Spending'!J$6*$AO$1</f>
        <v>0</v>
      </c>
      <c r="AX38" s="57">
        <f>SUM($AH38:$AM38)/SUM($AH$46:$AM$46)*'Capital Spending'!K$6*$AO$1</f>
        <v>0</v>
      </c>
      <c r="AY38" s="57">
        <f>SUM($AH38:$AM38)/SUM($AH$46:$AM$46)*'Capital Spending'!L$6*$AO$1</f>
        <v>0</v>
      </c>
      <c r="AZ38" s="57">
        <f>SUM($AH38:$AM38)/SUM($AH$46:$AM$46)*'Capital Spending'!M$6*$AO$1</f>
        <v>0</v>
      </c>
      <c r="BA38" s="57">
        <f>SUM($AH38:$AM38)/SUM($AH$46:$AM$46)*'Capital Spending'!N$6*$AO$1</f>
        <v>0</v>
      </c>
      <c r="BB38" s="57">
        <f>SUM($AH38:$AM38)/SUM($AH$46:$AM$46)*'Capital Spending'!O$6*$AO$1</f>
        <v>0</v>
      </c>
      <c r="BC38" s="57">
        <f>SUM($AH38:$AM38)/SUM($AH$46:$AM$46)*'Capital Spending'!P$6*$AO$1</f>
        <v>0</v>
      </c>
      <c r="BD38" s="57">
        <f>SUM($AH38:$AM38)/SUM($AH$46:$AM$46)*'Capital Spending'!Q$6*$AO$1</f>
        <v>0</v>
      </c>
      <c r="BE38" s="57">
        <f>SUM($AH38:$AM38)/SUM($AH$46:$AM$46)*'Capital Spending'!R$6*$AO$1</f>
        <v>0</v>
      </c>
      <c r="BF38" s="57">
        <f>SUM($AH38:$AM38)/SUM($AH$46:$AM$46)*'Capital Spending'!S$6*$AO$1</f>
        <v>0</v>
      </c>
      <c r="BG38" s="57">
        <f>SUM($AH38:$AM38)/SUM($AH$46:$AM$46)*'Capital Spending'!T$6*$AO$1</f>
        <v>0</v>
      </c>
      <c r="BH38" s="57">
        <f>SUM($AH38:$AM38)/SUM($AH$46:$AM$46)*'Capital Spending'!U$6*$AO$1</f>
        <v>0</v>
      </c>
      <c r="BI38" s="19"/>
      <c r="BJ38" s="106">
        <v>0</v>
      </c>
      <c r="BK38" s="18">
        <f>[20]Retires!R28</f>
        <v>0</v>
      </c>
      <c r="BL38" s="18">
        <f>[20]Retires!S28</f>
        <v>0</v>
      </c>
      <c r="BM38" s="18">
        <f>[20]Retires!T28</f>
        <v>0</v>
      </c>
      <c r="BN38" s="18">
        <f>[20]Retires!U28</f>
        <v>0</v>
      </c>
      <c r="BO38" s="18">
        <f>[20]Retires!V28</f>
        <v>0</v>
      </c>
      <c r="BP38" s="18">
        <f>[20]Retires!W28</f>
        <v>0</v>
      </c>
      <c r="BQ38" s="18">
        <f t="shared" si="85"/>
        <v>0</v>
      </c>
      <c r="BR38" s="19">
        <f t="shared" si="86"/>
        <v>0</v>
      </c>
      <c r="BS38" s="19">
        <f t="shared" si="87"/>
        <v>0</v>
      </c>
      <c r="BT38" s="19">
        <f t="shared" si="88"/>
        <v>0</v>
      </c>
      <c r="BU38" s="19">
        <f t="shared" si="89"/>
        <v>0</v>
      </c>
      <c r="BV38" s="19">
        <f t="shared" si="90"/>
        <v>0</v>
      </c>
      <c r="BW38" s="19">
        <f t="shared" si="91"/>
        <v>0</v>
      </c>
      <c r="BX38" s="19">
        <f t="shared" si="92"/>
        <v>0</v>
      </c>
      <c r="BY38" s="19">
        <f t="shared" si="93"/>
        <v>0</v>
      </c>
      <c r="BZ38" s="19">
        <f t="shared" si="94"/>
        <v>0</v>
      </c>
      <c r="CA38" s="19">
        <f t="shared" si="95"/>
        <v>0</v>
      </c>
      <c r="CB38" s="19">
        <f t="shared" si="96"/>
        <v>0</v>
      </c>
      <c r="CC38" s="19">
        <f t="shared" si="97"/>
        <v>0</v>
      </c>
      <c r="CD38" s="19">
        <f t="shared" si="98"/>
        <v>0</v>
      </c>
      <c r="CE38" s="19">
        <f t="shared" si="99"/>
        <v>0</v>
      </c>
      <c r="CF38" s="19">
        <f t="shared" si="100"/>
        <v>0</v>
      </c>
      <c r="CG38" s="19">
        <f t="shared" si="101"/>
        <v>0</v>
      </c>
      <c r="CH38" s="19">
        <f t="shared" si="102"/>
        <v>0</v>
      </c>
      <c r="CI38" s="19">
        <f t="shared" si="103"/>
        <v>0</v>
      </c>
      <c r="CJ38" s="19">
        <f t="shared" si="104"/>
        <v>0</v>
      </c>
      <c r="CK38" s="19">
        <f t="shared" si="105"/>
        <v>0</v>
      </c>
      <c r="CL38" s="19"/>
      <c r="CM38" s="18">
        <f>[20]Transfers!R28</f>
        <v>0</v>
      </c>
      <c r="CN38" s="18">
        <f>[20]Transfers!S28</f>
        <v>0</v>
      </c>
      <c r="CO38" s="18">
        <f>[20]Transfers!T28</f>
        <v>0</v>
      </c>
      <c r="CP38" s="18">
        <f>[20]Transfers!U28</f>
        <v>0</v>
      </c>
      <c r="CQ38" s="18">
        <f>[20]Transfers!V28</f>
        <v>0</v>
      </c>
      <c r="CR38" s="18">
        <f>[20]Transfers!W28</f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9"/>
    </row>
    <row r="39" spans="1:118">
      <c r="A39" s="141">
        <v>39924</v>
      </c>
      <c r="B39" s="58" t="s">
        <v>168</v>
      </c>
      <c r="C39" s="50">
        <f t="shared" si="55"/>
        <v>0</v>
      </c>
      <c r="D39" s="50">
        <f t="shared" si="56"/>
        <v>0</v>
      </c>
      <c r="E39" s="18">
        <v>0</v>
      </c>
      <c r="F39" s="19">
        <f t="shared" si="57"/>
        <v>0</v>
      </c>
      <c r="G39" s="19">
        <f t="shared" si="58"/>
        <v>0</v>
      </c>
      <c r="H39" s="19">
        <f t="shared" si="59"/>
        <v>0</v>
      </c>
      <c r="I39" s="19">
        <f t="shared" si="60"/>
        <v>0</v>
      </c>
      <c r="J39" s="19">
        <f t="shared" si="61"/>
        <v>0</v>
      </c>
      <c r="K39" s="19">
        <f t="shared" si="62"/>
        <v>0</v>
      </c>
      <c r="L39" s="19">
        <f t="shared" si="63"/>
        <v>0</v>
      </c>
      <c r="M39" s="19">
        <f t="shared" si="64"/>
        <v>0</v>
      </c>
      <c r="N39" s="19">
        <f t="shared" si="65"/>
        <v>0</v>
      </c>
      <c r="O39" s="19">
        <f t="shared" si="66"/>
        <v>0</v>
      </c>
      <c r="P39" s="19">
        <f t="shared" si="67"/>
        <v>0</v>
      </c>
      <c r="Q39" s="19">
        <f t="shared" si="68"/>
        <v>0</v>
      </c>
      <c r="R39" s="19">
        <f t="shared" si="69"/>
        <v>0</v>
      </c>
      <c r="S39" s="19">
        <f t="shared" si="70"/>
        <v>0</v>
      </c>
      <c r="T39" s="19">
        <f t="shared" si="71"/>
        <v>0</v>
      </c>
      <c r="U39" s="19">
        <f t="shared" si="72"/>
        <v>0</v>
      </c>
      <c r="V39" s="19">
        <f t="shared" si="73"/>
        <v>0</v>
      </c>
      <c r="W39" s="19">
        <f t="shared" si="74"/>
        <v>0</v>
      </c>
      <c r="X39" s="19">
        <f t="shared" si="75"/>
        <v>0</v>
      </c>
      <c r="Y39" s="19">
        <f t="shared" si="76"/>
        <v>0</v>
      </c>
      <c r="Z39" s="19">
        <f t="shared" si="77"/>
        <v>0</v>
      </c>
      <c r="AA39" s="19">
        <f t="shared" si="78"/>
        <v>0</v>
      </c>
      <c r="AB39" s="19">
        <f t="shared" si="79"/>
        <v>0</v>
      </c>
      <c r="AC39" s="19">
        <f t="shared" si="80"/>
        <v>0</v>
      </c>
      <c r="AD39" s="19">
        <f t="shared" si="81"/>
        <v>0</v>
      </c>
      <c r="AE39" s="19">
        <f t="shared" si="82"/>
        <v>0</v>
      </c>
      <c r="AF39" s="19">
        <f t="shared" si="83"/>
        <v>0</v>
      </c>
      <c r="AH39" s="18">
        <f>0</f>
        <v>0</v>
      </c>
      <c r="AI39" s="18">
        <f>0</f>
        <v>0</v>
      </c>
      <c r="AJ39" s="18">
        <f>0</f>
        <v>0</v>
      </c>
      <c r="AK39" s="18">
        <f>0</f>
        <v>0</v>
      </c>
      <c r="AL39" s="18">
        <f>0</f>
        <v>0</v>
      </c>
      <c r="AM39" s="18">
        <f>0</f>
        <v>0</v>
      </c>
      <c r="AN39" s="118">
        <f t="shared" si="108"/>
        <v>0</v>
      </c>
      <c r="AO39" s="118">
        <f t="shared" si="51"/>
        <v>0</v>
      </c>
      <c r="AP39" s="118">
        <f t="shared" si="52"/>
        <v>0</v>
      </c>
      <c r="AQ39" s="57">
        <f>SUM($AH39:$AM39)/SUM($AH$46:$AM$46)*'Capital Spending'!D$6*$AO$1</f>
        <v>0</v>
      </c>
      <c r="AR39" s="57">
        <f>SUM($AH39:$AM39)/SUM($AH$46:$AM$46)*'Capital Spending'!E$6*$AO$1</f>
        <v>0</v>
      </c>
      <c r="AS39" s="57">
        <f>SUM($AH39:$AM39)/SUM($AH$46:$AM$46)*'Capital Spending'!F$6*$AO$1</f>
        <v>0</v>
      </c>
      <c r="AT39" s="57">
        <f>SUM($AH39:$AM39)/SUM($AH$46:$AM$46)*'Capital Spending'!G$6*$AO$1</f>
        <v>0</v>
      </c>
      <c r="AU39" s="57">
        <f>SUM($AH39:$AM39)/SUM($AH$46:$AM$46)*'Capital Spending'!H$6*$AO$1</f>
        <v>0</v>
      </c>
      <c r="AV39" s="57">
        <f>SUM($AH39:$AM39)/SUM($AH$46:$AM$46)*'Capital Spending'!I$6*$AO$1</f>
        <v>0</v>
      </c>
      <c r="AW39" s="57">
        <f>SUM($AH39:$AM39)/SUM($AH$46:$AM$46)*'Capital Spending'!J$6*$AO$1</f>
        <v>0</v>
      </c>
      <c r="AX39" s="57">
        <f>SUM($AH39:$AM39)/SUM($AH$46:$AM$46)*'Capital Spending'!K$6*$AO$1</f>
        <v>0</v>
      </c>
      <c r="AY39" s="57">
        <f>SUM($AH39:$AM39)/SUM($AH$46:$AM$46)*'Capital Spending'!L$6*$AO$1</f>
        <v>0</v>
      </c>
      <c r="AZ39" s="57">
        <f>SUM($AH39:$AM39)/SUM($AH$46:$AM$46)*'Capital Spending'!M$6*$AO$1</f>
        <v>0</v>
      </c>
      <c r="BA39" s="57">
        <f>SUM($AH39:$AM39)/SUM($AH$46:$AM$46)*'Capital Spending'!N$6*$AO$1</f>
        <v>0</v>
      </c>
      <c r="BB39" s="57">
        <f>SUM($AH39:$AM39)/SUM($AH$46:$AM$46)*'Capital Spending'!O$6*$AO$1</f>
        <v>0</v>
      </c>
      <c r="BC39" s="57">
        <f>SUM($AH39:$AM39)/SUM($AH$46:$AM$46)*'Capital Spending'!P$6*$AO$1</f>
        <v>0</v>
      </c>
      <c r="BD39" s="57">
        <f>SUM($AH39:$AM39)/SUM($AH$46:$AM$46)*'Capital Spending'!Q$6*$AO$1</f>
        <v>0</v>
      </c>
      <c r="BE39" s="57">
        <f>SUM($AH39:$AM39)/SUM($AH$46:$AM$46)*'Capital Spending'!R$6*$AO$1</f>
        <v>0</v>
      </c>
      <c r="BF39" s="57">
        <f>SUM($AH39:$AM39)/SUM($AH$46:$AM$46)*'Capital Spending'!S$6*$AO$1</f>
        <v>0</v>
      </c>
      <c r="BG39" s="57">
        <f>SUM($AH39:$AM39)/SUM($AH$46:$AM$46)*'Capital Spending'!T$6*$AO$1</f>
        <v>0</v>
      </c>
      <c r="BH39" s="57">
        <f>SUM($AH39:$AM39)/SUM($AH$46:$AM$46)*'Capital Spending'!U$6*$AO$1</f>
        <v>0</v>
      </c>
      <c r="BI39" s="19"/>
      <c r="BJ39" s="106">
        <v>0</v>
      </c>
      <c r="BK39" s="18">
        <f>0</f>
        <v>0</v>
      </c>
      <c r="BL39" s="18">
        <f>0</f>
        <v>0</v>
      </c>
      <c r="BM39" s="18">
        <f>0</f>
        <v>0</v>
      </c>
      <c r="BN39" s="18">
        <f>0</f>
        <v>0</v>
      </c>
      <c r="BO39" s="18">
        <f>0</f>
        <v>0</v>
      </c>
      <c r="BP39" s="18">
        <f>0</f>
        <v>0</v>
      </c>
      <c r="BQ39" s="18">
        <f t="shared" si="85"/>
        <v>0</v>
      </c>
      <c r="BR39" s="19">
        <f t="shared" si="86"/>
        <v>0</v>
      </c>
      <c r="BS39" s="19">
        <f t="shared" si="87"/>
        <v>0</v>
      </c>
      <c r="BT39" s="19">
        <f t="shared" si="88"/>
        <v>0</v>
      </c>
      <c r="BU39" s="19">
        <f t="shared" si="89"/>
        <v>0</v>
      </c>
      <c r="BV39" s="19">
        <f t="shared" si="90"/>
        <v>0</v>
      </c>
      <c r="BW39" s="19">
        <f t="shared" si="91"/>
        <v>0</v>
      </c>
      <c r="BX39" s="19">
        <f t="shared" si="92"/>
        <v>0</v>
      </c>
      <c r="BY39" s="19">
        <f t="shared" si="93"/>
        <v>0</v>
      </c>
      <c r="BZ39" s="19">
        <f t="shared" si="94"/>
        <v>0</v>
      </c>
      <c r="CA39" s="19">
        <f t="shared" si="95"/>
        <v>0</v>
      </c>
      <c r="CB39" s="19">
        <f t="shared" si="96"/>
        <v>0</v>
      </c>
      <c r="CC39" s="19">
        <f t="shared" si="97"/>
        <v>0</v>
      </c>
      <c r="CD39" s="19">
        <f t="shared" si="98"/>
        <v>0</v>
      </c>
      <c r="CE39" s="19">
        <f t="shared" si="99"/>
        <v>0</v>
      </c>
      <c r="CF39" s="19">
        <f t="shared" si="100"/>
        <v>0</v>
      </c>
      <c r="CG39" s="19">
        <f t="shared" si="101"/>
        <v>0</v>
      </c>
      <c r="CH39" s="19">
        <f t="shared" si="102"/>
        <v>0</v>
      </c>
      <c r="CI39" s="19">
        <f t="shared" si="103"/>
        <v>0</v>
      </c>
      <c r="CJ39" s="19">
        <f t="shared" si="104"/>
        <v>0</v>
      </c>
      <c r="CK39" s="19">
        <f t="shared" si="105"/>
        <v>0</v>
      </c>
      <c r="CL39" s="19"/>
      <c r="CM39" s="18">
        <f>0</f>
        <v>0</v>
      </c>
      <c r="CN39" s="18">
        <f>0</f>
        <v>0</v>
      </c>
      <c r="CO39" s="18">
        <f>0</f>
        <v>0</v>
      </c>
      <c r="CP39" s="18">
        <f>0</f>
        <v>0</v>
      </c>
      <c r="CQ39" s="18">
        <f>0</f>
        <v>0</v>
      </c>
      <c r="CR39" s="18">
        <f>0</f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9"/>
    </row>
    <row r="40" spans="1:118">
      <c r="A40" s="140">
        <v>39926</v>
      </c>
      <c r="B40" t="s">
        <v>199</v>
      </c>
      <c r="C40" s="50">
        <f t="shared" si="55"/>
        <v>314379.42</v>
      </c>
      <c r="D40" s="50">
        <f t="shared" si="56"/>
        <v>314379.42</v>
      </c>
      <c r="E40" s="18">
        <f>'[20]Asset End Balances'!$Q$29</f>
        <v>314379.42</v>
      </c>
      <c r="F40" s="19">
        <f t="shared" si="57"/>
        <v>314379.42</v>
      </c>
      <c r="G40" s="19">
        <f t="shared" si="58"/>
        <v>314379.42</v>
      </c>
      <c r="H40" s="19">
        <f t="shared" si="59"/>
        <v>314379.42</v>
      </c>
      <c r="I40" s="19">
        <f t="shared" si="60"/>
        <v>314379.42</v>
      </c>
      <c r="J40" s="19">
        <f t="shared" si="61"/>
        <v>314379.42</v>
      </c>
      <c r="K40" s="19">
        <f t="shared" si="62"/>
        <v>314379.42</v>
      </c>
      <c r="L40" s="19">
        <f t="shared" si="63"/>
        <v>314379.42</v>
      </c>
      <c r="M40" s="19">
        <f t="shared" si="64"/>
        <v>314379.42</v>
      </c>
      <c r="N40" s="19">
        <f t="shared" si="65"/>
        <v>314379.42</v>
      </c>
      <c r="O40" s="19">
        <f t="shared" si="66"/>
        <v>314379.42</v>
      </c>
      <c r="P40" s="19">
        <f t="shared" si="67"/>
        <v>314379.42</v>
      </c>
      <c r="Q40" s="19">
        <f t="shared" si="68"/>
        <v>314379.42</v>
      </c>
      <c r="R40" s="19">
        <f t="shared" si="69"/>
        <v>314379.42</v>
      </c>
      <c r="S40" s="19">
        <f t="shared" si="70"/>
        <v>314379.42</v>
      </c>
      <c r="T40" s="19">
        <f t="shared" si="71"/>
        <v>314379.42</v>
      </c>
      <c r="U40" s="19">
        <f t="shared" si="72"/>
        <v>314379.42</v>
      </c>
      <c r="V40" s="19">
        <f t="shared" si="73"/>
        <v>314379.42</v>
      </c>
      <c r="W40" s="19">
        <f t="shared" si="74"/>
        <v>314379.42</v>
      </c>
      <c r="X40" s="19">
        <f t="shared" si="75"/>
        <v>314379.42</v>
      </c>
      <c r="Y40" s="19">
        <f t="shared" si="76"/>
        <v>314379.42</v>
      </c>
      <c r="Z40" s="19">
        <f t="shared" si="77"/>
        <v>314379.42</v>
      </c>
      <c r="AA40" s="19">
        <f t="shared" si="78"/>
        <v>314379.42</v>
      </c>
      <c r="AB40" s="19">
        <f t="shared" si="79"/>
        <v>314379.42</v>
      </c>
      <c r="AC40" s="19">
        <f t="shared" si="80"/>
        <v>314379.42</v>
      </c>
      <c r="AD40" s="19">
        <f t="shared" si="81"/>
        <v>314379.42</v>
      </c>
      <c r="AE40" s="19">
        <f t="shared" si="82"/>
        <v>314379.42</v>
      </c>
      <c r="AF40" s="19">
        <f t="shared" si="83"/>
        <v>314379.42</v>
      </c>
      <c r="AH40" s="18">
        <f>[20]Additions!R29</f>
        <v>0</v>
      </c>
      <c r="AI40" s="18">
        <f>[20]Additions!S29</f>
        <v>0</v>
      </c>
      <c r="AJ40" s="18">
        <f>[20]Additions!T29</f>
        <v>0</v>
      </c>
      <c r="AK40" s="18">
        <f>[20]Additions!U29</f>
        <v>0</v>
      </c>
      <c r="AL40" s="18">
        <f>[20]Additions!V29</f>
        <v>0</v>
      </c>
      <c r="AM40" s="18">
        <f>[20]Additions!W29</f>
        <v>0</v>
      </c>
      <c r="AN40" s="118">
        <f t="shared" si="108"/>
        <v>0</v>
      </c>
      <c r="AO40" s="118">
        <f t="shared" si="51"/>
        <v>0</v>
      </c>
      <c r="AP40" s="118">
        <f t="shared" si="52"/>
        <v>0</v>
      </c>
      <c r="AQ40" s="57">
        <f>SUM($AH40:$AM40)/SUM($AH$46:$AM$46)*'Capital Spending'!D$6*$AO$1</f>
        <v>0</v>
      </c>
      <c r="AR40" s="57">
        <f>SUM($AH40:$AM40)/SUM($AH$46:$AM$46)*'Capital Spending'!E$6*$AO$1</f>
        <v>0</v>
      </c>
      <c r="AS40" s="57">
        <f>SUM($AH40:$AM40)/SUM($AH$46:$AM$46)*'Capital Spending'!F$6*$AO$1</f>
        <v>0</v>
      </c>
      <c r="AT40" s="57">
        <f>SUM($AH40:$AM40)/SUM($AH$46:$AM$46)*'Capital Spending'!G$6*$AO$1</f>
        <v>0</v>
      </c>
      <c r="AU40" s="57">
        <f>SUM($AH40:$AM40)/SUM($AH$46:$AM$46)*'Capital Spending'!H$6*$AO$1</f>
        <v>0</v>
      </c>
      <c r="AV40" s="57">
        <f>SUM($AH40:$AM40)/SUM($AH$46:$AM$46)*'Capital Spending'!I$6*$AO$1</f>
        <v>0</v>
      </c>
      <c r="AW40" s="57">
        <f>SUM($AH40:$AM40)/SUM($AH$46:$AM$46)*'Capital Spending'!J$6*$AO$1</f>
        <v>0</v>
      </c>
      <c r="AX40" s="57">
        <f>SUM($AH40:$AM40)/SUM($AH$46:$AM$46)*'Capital Spending'!K$6*$AO$1</f>
        <v>0</v>
      </c>
      <c r="AY40" s="57">
        <f>SUM($AH40:$AM40)/SUM($AH$46:$AM$46)*'Capital Spending'!L$6*$AO$1</f>
        <v>0</v>
      </c>
      <c r="AZ40" s="57">
        <f>SUM($AH40:$AM40)/SUM($AH$46:$AM$46)*'Capital Spending'!M$6*$AO$1</f>
        <v>0</v>
      </c>
      <c r="BA40" s="57">
        <f>SUM($AH40:$AM40)/SUM($AH$46:$AM$46)*'Capital Spending'!N$6*$AO$1</f>
        <v>0</v>
      </c>
      <c r="BB40" s="57">
        <f>SUM($AH40:$AM40)/SUM($AH$46:$AM$46)*'Capital Spending'!O$6*$AO$1</f>
        <v>0</v>
      </c>
      <c r="BC40" s="57">
        <f>SUM($AH40:$AM40)/SUM($AH$46:$AM$46)*'Capital Spending'!P$6*$AO$1</f>
        <v>0</v>
      </c>
      <c r="BD40" s="57">
        <f>SUM($AH40:$AM40)/SUM($AH$46:$AM$46)*'Capital Spending'!Q$6*$AO$1</f>
        <v>0</v>
      </c>
      <c r="BE40" s="57">
        <f>SUM($AH40:$AM40)/SUM($AH$46:$AM$46)*'Capital Spending'!R$6*$AO$1</f>
        <v>0</v>
      </c>
      <c r="BF40" s="57">
        <f>SUM($AH40:$AM40)/SUM($AH$46:$AM$46)*'Capital Spending'!S$6*$AO$1</f>
        <v>0</v>
      </c>
      <c r="BG40" s="57">
        <f>SUM($AH40:$AM40)/SUM($AH$46:$AM$46)*'Capital Spending'!T$6*$AO$1</f>
        <v>0</v>
      </c>
      <c r="BH40" s="57">
        <f>SUM($AH40:$AM40)/SUM($AH$46:$AM$46)*'Capital Spending'!U$6*$AO$1</f>
        <v>0</v>
      </c>
      <c r="BI40" s="19"/>
      <c r="BJ40" s="106">
        <v>0</v>
      </c>
      <c r="BK40" s="18">
        <f>[20]Retires!R29</f>
        <v>0</v>
      </c>
      <c r="BL40" s="18">
        <f>[20]Retires!S29</f>
        <v>0</v>
      </c>
      <c r="BM40" s="18">
        <f>[20]Retires!T29</f>
        <v>0</v>
      </c>
      <c r="BN40" s="18">
        <f>[20]Retires!U29</f>
        <v>0</v>
      </c>
      <c r="BO40" s="18">
        <f>[20]Retires!V29</f>
        <v>0</v>
      </c>
      <c r="BP40" s="18">
        <f>[20]Retires!W29</f>
        <v>0</v>
      </c>
      <c r="BQ40" s="18">
        <f t="shared" si="85"/>
        <v>0</v>
      </c>
      <c r="BR40" s="19">
        <f t="shared" si="86"/>
        <v>0</v>
      </c>
      <c r="BS40" s="19">
        <f t="shared" si="87"/>
        <v>0</v>
      </c>
      <c r="BT40" s="19">
        <f t="shared" si="88"/>
        <v>0</v>
      </c>
      <c r="BU40" s="19">
        <f t="shared" si="89"/>
        <v>0</v>
      </c>
      <c r="BV40" s="19">
        <f t="shared" si="90"/>
        <v>0</v>
      </c>
      <c r="BW40" s="19">
        <f t="shared" si="91"/>
        <v>0</v>
      </c>
      <c r="BX40" s="19">
        <f t="shared" si="92"/>
        <v>0</v>
      </c>
      <c r="BY40" s="19">
        <f t="shared" si="93"/>
        <v>0</v>
      </c>
      <c r="BZ40" s="19">
        <f t="shared" si="94"/>
        <v>0</v>
      </c>
      <c r="CA40" s="19">
        <f t="shared" si="95"/>
        <v>0</v>
      </c>
      <c r="CB40" s="19">
        <f t="shared" si="96"/>
        <v>0</v>
      </c>
      <c r="CC40" s="19">
        <f t="shared" si="97"/>
        <v>0</v>
      </c>
      <c r="CD40" s="19">
        <f t="shared" si="98"/>
        <v>0</v>
      </c>
      <c r="CE40" s="19">
        <f t="shared" si="99"/>
        <v>0</v>
      </c>
      <c r="CF40" s="19">
        <f t="shared" si="100"/>
        <v>0</v>
      </c>
      <c r="CG40" s="19">
        <f t="shared" si="101"/>
        <v>0</v>
      </c>
      <c r="CH40" s="19">
        <f t="shared" si="102"/>
        <v>0</v>
      </c>
      <c r="CI40" s="19">
        <f t="shared" si="103"/>
        <v>0</v>
      </c>
      <c r="CJ40" s="19">
        <f t="shared" si="104"/>
        <v>0</v>
      </c>
      <c r="CK40" s="19">
        <f t="shared" si="105"/>
        <v>0</v>
      </c>
      <c r="CL40" s="19"/>
      <c r="CM40" s="18">
        <f>[20]Transfers!R29</f>
        <v>0</v>
      </c>
      <c r="CN40" s="18">
        <f>[20]Transfers!S29</f>
        <v>0</v>
      </c>
      <c r="CO40" s="18">
        <f>[20]Transfers!T29</f>
        <v>0</v>
      </c>
      <c r="CP40" s="18">
        <f>[20]Transfers!U29</f>
        <v>0</v>
      </c>
      <c r="CQ40" s="18">
        <f>[20]Transfers!V29</f>
        <v>0</v>
      </c>
      <c r="CR40" s="18">
        <f>[20]Transfers!W29</f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9"/>
    </row>
    <row r="41" spans="1:118">
      <c r="A41" s="140">
        <v>39928</v>
      </c>
      <c r="B41" t="s">
        <v>200</v>
      </c>
      <c r="C41" s="50">
        <f t="shared" si="55"/>
        <v>20690005.245267909</v>
      </c>
      <c r="D41" s="50">
        <f t="shared" si="56"/>
        <v>20761925.421449766</v>
      </c>
      <c r="E41" s="18">
        <f>'[20]Asset End Balances'!$Q$30</f>
        <v>20675910.379999999</v>
      </c>
      <c r="F41" s="19">
        <f t="shared" si="57"/>
        <v>20676195.899999999</v>
      </c>
      <c r="G41" s="19">
        <f t="shared" si="58"/>
        <v>20676083.419999998</v>
      </c>
      <c r="H41" s="19">
        <f t="shared" si="59"/>
        <v>20676079.509999998</v>
      </c>
      <c r="I41" s="19">
        <f t="shared" si="60"/>
        <v>20683295.499999996</v>
      </c>
      <c r="J41" s="19">
        <f t="shared" si="61"/>
        <v>20683295.499999996</v>
      </c>
      <c r="K41" s="19">
        <f t="shared" si="62"/>
        <v>20683257.839999996</v>
      </c>
      <c r="L41" s="19">
        <f t="shared" si="63"/>
        <v>20688660.242477432</v>
      </c>
      <c r="M41" s="19">
        <f t="shared" si="64"/>
        <v>20693616.459048506</v>
      </c>
      <c r="N41" s="19">
        <f t="shared" si="65"/>
        <v>20699089.350023873</v>
      </c>
      <c r="O41" s="19">
        <f t="shared" si="66"/>
        <v>20705454.874135889</v>
      </c>
      <c r="P41" s="19">
        <f t="shared" si="67"/>
        <v>20712354.913541548</v>
      </c>
      <c r="Q41" s="19">
        <f t="shared" si="68"/>
        <v>20716774.299255569</v>
      </c>
      <c r="R41" s="19">
        <f t="shared" si="69"/>
        <v>20722908.499631457</v>
      </c>
      <c r="S41" s="19">
        <f t="shared" si="70"/>
        <v>20728400.122830827</v>
      </c>
      <c r="T41" s="19">
        <f t="shared" si="71"/>
        <v>20733523.149005741</v>
      </c>
      <c r="U41" s="19">
        <f t="shared" si="72"/>
        <v>20740615.422881868</v>
      </c>
      <c r="V41" s="19">
        <f t="shared" si="73"/>
        <v>20746863.221293472</v>
      </c>
      <c r="W41" s="19">
        <f t="shared" si="74"/>
        <v>20750549.079066847</v>
      </c>
      <c r="X41" s="19">
        <f t="shared" si="75"/>
        <v>20753223.665166229</v>
      </c>
      <c r="Y41" s="19">
        <f t="shared" si="76"/>
        <v>20755357.821093969</v>
      </c>
      <c r="Z41" s="19">
        <f t="shared" si="77"/>
        <v>20757145.48029729</v>
      </c>
      <c r="AA41" s="19">
        <f t="shared" si="78"/>
        <v>20763511.004409306</v>
      </c>
      <c r="AB41" s="19">
        <f t="shared" si="79"/>
        <v>20770411.043814965</v>
      </c>
      <c r="AC41" s="19">
        <f t="shared" si="80"/>
        <v>20774830.429528985</v>
      </c>
      <c r="AD41" s="19">
        <f t="shared" si="81"/>
        <v>20780964.629904874</v>
      </c>
      <c r="AE41" s="19">
        <f t="shared" si="82"/>
        <v>20786456.253104243</v>
      </c>
      <c r="AF41" s="19">
        <f t="shared" si="83"/>
        <v>20791579.279279158</v>
      </c>
      <c r="AH41" s="18">
        <f>[20]Additions!R30</f>
        <v>285.52</v>
      </c>
      <c r="AI41" s="18">
        <f>[20]Additions!S30</f>
        <v>-112.48</v>
      </c>
      <c r="AJ41" s="18">
        <f>[20]Additions!T30</f>
        <v>-3.91</v>
      </c>
      <c r="AK41" s="18">
        <f>[20]Additions!U30</f>
        <v>7215.99</v>
      </c>
      <c r="AL41" s="18">
        <f>[20]Additions!V30</f>
        <v>0</v>
      </c>
      <c r="AM41" s="18">
        <f>[20]Additions!W30</f>
        <v>-37.659999999999997</v>
      </c>
      <c r="AN41" s="118">
        <f t="shared" si="108"/>
        <v>5402.4024774349264</v>
      </c>
      <c r="AO41" s="118">
        <f t="shared" si="51"/>
        <v>4956.2165710724757</v>
      </c>
      <c r="AP41" s="118">
        <f t="shared" si="52"/>
        <v>5472.8909753681182</v>
      </c>
      <c r="AQ41" s="57">
        <f>SUM($AH41:$AM41)/SUM($AH$46:$AM$46)*'Capital Spending'!D$6*$AO$1</f>
        <v>6365.5241120176524</v>
      </c>
      <c r="AR41" s="57">
        <f>SUM($AH41:$AM41)/SUM($AH$46:$AM$46)*'Capital Spending'!E$6*$AO$1</f>
        <v>6900.0394056595123</v>
      </c>
      <c r="AS41" s="57">
        <f>SUM($AH41:$AM41)/SUM($AH$46:$AM$46)*'Capital Spending'!F$6*$AO$1</f>
        <v>4419.3857140220643</v>
      </c>
      <c r="AT41" s="57">
        <f>SUM($AH41:$AM41)/SUM($AH$46:$AM$46)*'Capital Spending'!G$6*$AO$1</f>
        <v>6134.2003758880419</v>
      </c>
      <c r="AU41" s="57">
        <f>SUM($AH41:$AM41)/SUM($AH$46:$AM$46)*'Capital Spending'!H$6*$AO$1</f>
        <v>5491.6231993689635</v>
      </c>
      <c r="AV41" s="57">
        <f>SUM($AH41:$AM41)/SUM($AH$46:$AM$46)*'Capital Spending'!I$6*$AO$1</f>
        <v>5123.0261749157753</v>
      </c>
      <c r="AW41" s="57">
        <f>SUM($AH41:$AM41)/SUM($AH$46:$AM$46)*'Capital Spending'!J$6*$AO$1</f>
        <v>7092.2738761271603</v>
      </c>
      <c r="AX41" s="57">
        <f>SUM($AH41:$AM41)/SUM($AH$46:$AM$46)*'Capital Spending'!K$6*$AO$1</f>
        <v>6247.7984116029602</v>
      </c>
      <c r="AY41" s="57">
        <f>SUM($AH41:$AM41)/SUM($AH$46:$AM$46)*'Capital Spending'!L$6*$AO$1</f>
        <v>3685.8577733757779</v>
      </c>
      <c r="AZ41" s="57">
        <f>SUM($AH41:$AM41)/SUM($AH$46:$AM$46)*'Capital Spending'!M$6*$AO$1</f>
        <v>2674.5860993815077</v>
      </c>
      <c r="BA41" s="57">
        <f>SUM($AH41:$AM41)/SUM($AH$46:$AM$46)*'Capital Spending'!N$6*$AO$1</f>
        <v>2134.1559277414772</v>
      </c>
      <c r="BB41" s="57">
        <f>SUM($AH41:$AM41)/SUM($AH$46:$AM$46)*'Capital Spending'!O$6*$AO$1</f>
        <v>1787.6592033201482</v>
      </c>
      <c r="BC41" s="57">
        <f>SUM($AH41:$AM41)/SUM($AH$46:$AM$46)*'Capital Spending'!P$6*$AO$1</f>
        <v>6365.5241120176524</v>
      </c>
      <c r="BD41" s="57">
        <f>SUM($AH41:$AM41)/SUM($AH$46:$AM$46)*'Capital Spending'!Q$6*$AO$1</f>
        <v>6900.0394056595123</v>
      </c>
      <c r="BE41" s="57">
        <f>SUM($AH41:$AM41)/SUM($AH$46:$AM$46)*'Capital Spending'!R$6*$AO$1</f>
        <v>4419.3857140220643</v>
      </c>
      <c r="BF41" s="57">
        <f>SUM($AH41:$AM41)/SUM($AH$46:$AM$46)*'Capital Spending'!S$6*$AO$1</f>
        <v>6134.2003758880419</v>
      </c>
      <c r="BG41" s="57">
        <f>SUM($AH41:$AM41)/SUM($AH$46:$AM$46)*'Capital Spending'!T$6*$AO$1</f>
        <v>5491.6231993689635</v>
      </c>
      <c r="BH41" s="57">
        <f>SUM($AH41:$AM41)/SUM($AH$46:$AM$46)*'Capital Spending'!U$6*$AO$1</f>
        <v>5123.0261749157753</v>
      </c>
      <c r="BI41" s="19"/>
      <c r="BJ41" s="106">
        <v>0</v>
      </c>
      <c r="BK41" s="18">
        <f>[20]Retires!R30</f>
        <v>0</v>
      </c>
      <c r="BL41" s="18">
        <f>[20]Retires!S30</f>
        <v>0</v>
      </c>
      <c r="BM41" s="18">
        <f>[20]Retires!T30</f>
        <v>0</v>
      </c>
      <c r="BN41" s="18">
        <f>[20]Retires!U30</f>
        <v>0</v>
      </c>
      <c r="BO41" s="18">
        <f>[20]Retires!V30</f>
        <v>0</v>
      </c>
      <c r="BP41" s="18">
        <f>[20]Retires!W30</f>
        <v>0</v>
      </c>
      <c r="BQ41" s="18">
        <f t="shared" si="85"/>
        <v>0</v>
      </c>
      <c r="BR41" s="19">
        <f t="shared" si="86"/>
        <v>0</v>
      </c>
      <c r="BS41" s="19">
        <f t="shared" si="87"/>
        <v>0</v>
      </c>
      <c r="BT41" s="19">
        <f t="shared" si="88"/>
        <v>0</v>
      </c>
      <c r="BU41" s="19">
        <f t="shared" si="89"/>
        <v>0</v>
      </c>
      <c r="BV41" s="19">
        <f t="shared" si="90"/>
        <v>0</v>
      </c>
      <c r="BW41" s="19">
        <f t="shared" si="91"/>
        <v>0</v>
      </c>
      <c r="BX41" s="19">
        <f t="shared" si="92"/>
        <v>0</v>
      </c>
      <c r="BY41" s="19">
        <f t="shared" si="93"/>
        <v>0</v>
      </c>
      <c r="BZ41" s="19">
        <f t="shared" si="94"/>
        <v>0</v>
      </c>
      <c r="CA41" s="19">
        <f t="shared" si="95"/>
        <v>0</v>
      </c>
      <c r="CB41" s="19">
        <f t="shared" si="96"/>
        <v>0</v>
      </c>
      <c r="CC41" s="19">
        <f t="shared" si="97"/>
        <v>0</v>
      </c>
      <c r="CD41" s="19">
        <f t="shared" si="98"/>
        <v>0</v>
      </c>
      <c r="CE41" s="19">
        <f t="shared" si="99"/>
        <v>0</v>
      </c>
      <c r="CF41" s="19">
        <f t="shared" si="100"/>
        <v>0</v>
      </c>
      <c r="CG41" s="19">
        <f t="shared" si="101"/>
        <v>0</v>
      </c>
      <c r="CH41" s="19">
        <f t="shared" si="102"/>
        <v>0</v>
      </c>
      <c r="CI41" s="19">
        <f t="shared" si="103"/>
        <v>0</v>
      </c>
      <c r="CJ41" s="19">
        <f t="shared" si="104"/>
        <v>0</v>
      </c>
      <c r="CK41" s="19">
        <f t="shared" si="105"/>
        <v>0</v>
      </c>
      <c r="CL41" s="19"/>
      <c r="CM41" s="18">
        <f>[20]Transfers!R30</f>
        <v>0</v>
      </c>
      <c r="CN41" s="18">
        <f>[20]Transfers!S30</f>
        <v>0</v>
      </c>
      <c r="CO41" s="18">
        <f>[20]Transfers!T30</f>
        <v>0</v>
      </c>
      <c r="CP41" s="18">
        <f>[20]Transfers!U30</f>
        <v>0</v>
      </c>
      <c r="CQ41" s="18">
        <f>[20]Transfers!V30</f>
        <v>0</v>
      </c>
      <c r="CR41" s="18">
        <f>[20]Transfers!W30</f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9"/>
    </row>
    <row r="42" spans="1:118">
      <c r="A42" s="140">
        <v>39931</v>
      </c>
      <c r="B42" t="s">
        <v>201</v>
      </c>
      <c r="C42" s="50">
        <f t="shared" si="55"/>
        <v>297266.60999999993</v>
      </c>
      <c r="D42" s="50">
        <f t="shared" si="56"/>
        <v>297266.60999999993</v>
      </c>
      <c r="E42" s="18">
        <f>'[20]Asset End Balances'!$Q$31</f>
        <v>297266.61</v>
      </c>
      <c r="F42" s="19">
        <f t="shared" si="57"/>
        <v>297266.61</v>
      </c>
      <c r="G42" s="19">
        <f t="shared" si="58"/>
        <v>297266.61</v>
      </c>
      <c r="H42" s="19">
        <f t="shared" si="59"/>
        <v>297266.61</v>
      </c>
      <c r="I42" s="19">
        <f t="shared" si="60"/>
        <v>297266.61</v>
      </c>
      <c r="J42" s="19">
        <f t="shared" si="61"/>
        <v>297266.61</v>
      </c>
      <c r="K42" s="19">
        <f t="shared" si="62"/>
        <v>297266.61</v>
      </c>
      <c r="L42" s="19">
        <f t="shared" si="63"/>
        <v>297266.61</v>
      </c>
      <c r="M42" s="19">
        <f t="shared" si="64"/>
        <v>297266.61</v>
      </c>
      <c r="N42" s="19">
        <f t="shared" si="65"/>
        <v>297266.61</v>
      </c>
      <c r="O42" s="19">
        <f t="shared" si="66"/>
        <v>297266.61</v>
      </c>
      <c r="P42" s="19">
        <f t="shared" si="67"/>
        <v>297266.61</v>
      </c>
      <c r="Q42" s="19">
        <f t="shared" si="68"/>
        <v>297266.61</v>
      </c>
      <c r="R42" s="19">
        <f t="shared" si="69"/>
        <v>297266.61</v>
      </c>
      <c r="S42" s="19">
        <f t="shared" si="70"/>
        <v>297266.61</v>
      </c>
      <c r="T42" s="19">
        <f t="shared" si="71"/>
        <v>297266.61</v>
      </c>
      <c r="U42" s="19">
        <f t="shared" si="72"/>
        <v>297266.61</v>
      </c>
      <c r="V42" s="19">
        <f t="shared" si="73"/>
        <v>297266.61</v>
      </c>
      <c r="W42" s="19">
        <f t="shared" si="74"/>
        <v>297266.61</v>
      </c>
      <c r="X42" s="19">
        <f t="shared" si="75"/>
        <v>297266.61</v>
      </c>
      <c r="Y42" s="19">
        <f t="shared" si="76"/>
        <v>297266.61</v>
      </c>
      <c r="Z42" s="19">
        <f t="shared" si="77"/>
        <v>297266.61</v>
      </c>
      <c r="AA42" s="19">
        <f t="shared" si="78"/>
        <v>297266.61</v>
      </c>
      <c r="AB42" s="19">
        <f t="shared" si="79"/>
        <v>297266.61</v>
      </c>
      <c r="AC42" s="19">
        <f t="shared" si="80"/>
        <v>297266.61</v>
      </c>
      <c r="AD42" s="19">
        <f t="shared" si="81"/>
        <v>297266.61</v>
      </c>
      <c r="AE42" s="19">
        <f t="shared" si="82"/>
        <v>297266.61</v>
      </c>
      <c r="AF42" s="19">
        <f t="shared" si="83"/>
        <v>297266.61</v>
      </c>
      <c r="AH42" s="18">
        <f>[20]Additions!R31</f>
        <v>0</v>
      </c>
      <c r="AI42" s="18">
        <f>[20]Additions!S31</f>
        <v>0</v>
      </c>
      <c r="AJ42" s="18">
        <f>[20]Additions!T31</f>
        <v>0</v>
      </c>
      <c r="AK42" s="18">
        <f>[20]Additions!U31</f>
        <v>0</v>
      </c>
      <c r="AL42" s="18">
        <f>[20]Additions!V31</f>
        <v>0</v>
      </c>
      <c r="AM42" s="18">
        <f>[20]Additions!W31</f>
        <v>0</v>
      </c>
      <c r="AN42" s="118">
        <f t="shared" si="108"/>
        <v>0</v>
      </c>
      <c r="AO42" s="118">
        <f t="shared" si="51"/>
        <v>0</v>
      </c>
      <c r="AP42" s="118">
        <f t="shared" si="52"/>
        <v>0</v>
      </c>
      <c r="AQ42" s="57">
        <f>SUM($AH42:$AM42)/SUM($AH$46:$AM$46)*'Capital Spending'!D$6*$AO$1</f>
        <v>0</v>
      </c>
      <c r="AR42" s="57">
        <f>SUM($AH42:$AM42)/SUM($AH$46:$AM$46)*'Capital Spending'!E$6*$AO$1</f>
        <v>0</v>
      </c>
      <c r="AS42" s="57">
        <f>SUM($AH42:$AM42)/SUM($AH$46:$AM$46)*'Capital Spending'!F$6*$AO$1</f>
        <v>0</v>
      </c>
      <c r="AT42" s="57">
        <f>SUM($AH42:$AM42)/SUM($AH$46:$AM$46)*'Capital Spending'!G$6*$AO$1</f>
        <v>0</v>
      </c>
      <c r="AU42" s="57">
        <f>SUM($AH42:$AM42)/SUM($AH$46:$AM$46)*'Capital Spending'!H$6*$AO$1</f>
        <v>0</v>
      </c>
      <c r="AV42" s="57">
        <f>SUM($AH42:$AM42)/SUM($AH$46:$AM$46)*'Capital Spending'!I$6*$AO$1</f>
        <v>0</v>
      </c>
      <c r="AW42" s="57">
        <f>SUM($AH42:$AM42)/SUM($AH$46:$AM$46)*'Capital Spending'!J$6*$AO$1</f>
        <v>0</v>
      </c>
      <c r="AX42" s="57">
        <f>SUM($AH42:$AM42)/SUM($AH$46:$AM$46)*'Capital Spending'!K$6*$AO$1</f>
        <v>0</v>
      </c>
      <c r="AY42" s="57">
        <f>SUM($AH42:$AM42)/SUM($AH$46:$AM$46)*'Capital Spending'!L$6*$AO$1</f>
        <v>0</v>
      </c>
      <c r="AZ42" s="57">
        <f>SUM($AH42:$AM42)/SUM($AH$46:$AM$46)*'Capital Spending'!M$6*$AO$1</f>
        <v>0</v>
      </c>
      <c r="BA42" s="57">
        <f>SUM($AH42:$AM42)/SUM($AH$46:$AM$46)*'Capital Spending'!N$6*$AO$1</f>
        <v>0</v>
      </c>
      <c r="BB42" s="57">
        <f>SUM($AH42:$AM42)/SUM($AH$46:$AM$46)*'Capital Spending'!O$6*$AO$1</f>
        <v>0</v>
      </c>
      <c r="BC42" s="57">
        <f>SUM($AH42:$AM42)/SUM($AH$46:$AM$46)*'Capital Spending'!P$6*$AO$1</f>
        <v>0</v>
      </c>
      <c r="BD42" s="57">
        <f>SUM($AH42:$AM42)/SUM($AH$46:$AM$46)*'Capital Spending'!Q$6*$AO$1</f>
        <v>0</v>
      </c>
      <c r="BE42" s="57">
        <f>SUM($AH42:$AM42)/SUM($AH$46:$AM$46)*'Capital Spending'!R$6*$AO$1</f>
        <v>0</v>
      </c>
      <c r="BF42" s="57">
        <f>SUM($AH42:$AM42)/SUM($AH$46:$AM$46)*'Capital Spending'!S$6*$AO$1</f>
        <v>0</v>
      </c>
      <c r="BG42" s="57">
        <f>SUM($AH42:$AM42)/SUM($AH$46:$AM$46)*'Capital Spending'!T$6*$AO$1</f>
        <v>0</v>
      </c>
      <c r="BH42" s="57">
        <f>SUM($AH42:$AM42)/SUM($AH$46:$AM$46)*'Capital Spending'!U$6*$AO$1</f>
        <v>0</v>
      </c>
      <c r="BI42" s="19"/>
      <c r="BJ42" s="106">
        <v>0</v>
      </c>
      <c r="BK42" s="18">
        <f>[20]Retires!R31</f>
        <v>0</v>
      </c>
      <c r="BL42" s="18">
        <f>[20]Retires!S31</f>
        <v>0</v>
      </c>
      <c r="BM42" s="18">
        <f>[20]Retires!T31</f>
        <v>0</v>
      </c>
      <c r="BN42" s="18">
        <f>[20]Retires!U31</f>
        <v>0</v>
      </c>
      <c r="BO42" s="18">
        <f>[20]Retires!V31</f>
        <v>0</v>
      </c>
      <c r="BP42" s="18">
        <f>[20]Retires!W31</f>
        <v>0</v>
      </c>
      <c r="BQ42" s="18">
        <f t="shared" si="85"/>
        <v>0</v>
      </c>
      <c r="BR42" s="19">
        <f t="shared" si="86"/>
        <v>0</v>
      </c>
      <c r="BS42" s="19">
        <f t="shared" si="87"/>
        <v>0</v>
      </c>
      <c r="BT42" s="19">
        <f t="shared" si="88"/>
        <v>0</v>
      </c>
      <c r="BU42" s="19">
        <f t="shared" si="89"/>
        <v>0</v>
      </c>
      <c r="BV42" s="19">
        <f t="shared" si="90"/>
        <v>0</v>
      </c>
      <c r="BW42" s="19">
        <f t="shared" si="91"/>
        <v>0</v>
      </c>
      <c r="BX42" s="19">
        <f t="shared" si="92"/>
        <v>0</v>
      </c>
      <c r="BY42" s="19">
        <f t="shared" si="93"/>
        <v>0</v>
      </c>
      <c r="BZ42" s="19">
        <f t="shared" si="94"/>
        <v>0</v>
      </c>
      <c r="CA42" s="19">
        <f t="shared" si="95"/>
        <v>0</v>
      </c>
      <c r="CB42" s="19">
        <f t="shared" si="96"/>
        <v>0</v>
      </c>
      <c r="CC42" s="19">
        <f t="shared" si="97"/>
        <v>0</v>
      </c>
      <c r="CD42" s="19">
        <f t="shared" si="98"/>
        <v>0</v>
      </c>
      <c r="CE42" s="19">
        <f t="shared" si="99"/>
        <v>0</v>
      </c>
      <c r="CF42" s="19">
        <f t="shared" si="100"/>
        <v>0</v>
      </c>
      <c r="CG42" s="19">
        <f t="shared" si="101"/>
        <v>0</v>
      </c>
      <c r="CH42" s="19">
        <f t="shared" si="102"/>
        <v>0</v>
      </c>
      <c r="CI42" s="19">
        <f t="shared" si="103"/>
        <v>0</v>
      </c>
      <c r="CJ42" s="19">
        <f t="shared" si="104"/>
        <v>0</v>
      </c>
      <c r="CK42" s="19">
        <f t="shared" si="105"/>
        <v>0</v>
      </c>
      <c r="CL42" s="19"/>
      <c r="CM42" s="18">
        <f>[20]Transfers!R31</f>
        <v>0</v>
      </c>
      <c r="CN42" s="18">
        <f>[20]Transfers!S31</f>
        <v>0</v>
      </c>
      <c r="CO42" s="18">
        <f>[20]Transfers!T31</f>
        <v>0</v>
      </c>
      <c r="CP42" s="18">
        <f>[20]Transfers!U31</f>
        <v>0</v>
      </c>
      <c r="CQ42" s="18">
        <f>[20]Transfers!V31</f>
        <v>0</v>
      </c>
      <c r="CR42" s="18">
        <f>[20]Transfers!W31</f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18">
        <v>0</v>
      </c>
      <c r="DH42" s="18">
        <v>0</v>
      </c>
      <c r="DI42" s="18">
        <v>0</v>
      </c>
      <c r="DJ42" s="18">
        <v>0</v>
      </c>
      <c r="DK42" s="18">
        <v>0</v>
      </c>
      <c r="DL42" s="18">
        <v>0</v>
      </c>
      <c r="DM42" s="18">
        <v>0</v>
      </c>
      <c r="DN42" s="19"/>
    </row>
    <row r="43" spans="1:118">
      <c r="A43" s="140">
        <v>39932</v>
      </c>
      <c r="B43" t="s">
        <v>202</v>
      </c>
      <c r="C43" s="50">
        <f t="shared" si="55"/>
        <v>345729.64000000007</v>
      </c>
      <c r="D43" s="50">
        <f t="shared" si="56"/>
        <v>345729.64000000007</v>
      </c>
      <c r="E43" s="18">
        <f>'[20]Asset End Balances'!$Q$32</f>
        <v>345729.64</v>
      </c>
      <c r="F43" s="19">
        <f t="shared" si="57"/>
        <v>345729.64</v>
      </c>
      <c r="G43" s="19">
        <f t="shared" si="58"/>
        <v>345729.64</v>
      </c>
      <c r="H43" s="19">
        <f t="shared" si="59"/>
        <v>345729.64</v>
      </c>
      <c r="I43" s="19">
        <f t="shared" si="60"/>
        <v>345729.64</v>
      </c>
      <c r="J43" s="19">
        <f t="shared" si="61"/>
        <v>345729.64</v>
      </c>
      <c r="K43" s="19">
        <f t="shared" si="62"/>
        <v>345729.64</v>
      </c>
      <c r="L43" s="19">
        <f t="shared" si="63"/>
        <v>345729.64</v>
      </c>
      <c r="M43" s="19">
        <f t="shared" si="64"/>
        <v>345729.64</v>
      </c>
      <c r="N43" s="19">
        <f t="shared" si="65"/>
        <v>345729.64</v>
      </c>
      <c r="O43" s="19">
        <f t="shared" si="66"/>
        <v>345729.64</v>
      </c>
      <c r="P43" s="19">
        <f t="shared" si="67"/>
        <v>345729.64</v>
      </c>
      <c r="Q43" s="19">
        <f t="shared" si="68"/>
        <v>345729.64</v>
      </c>
      <c r="R43" s="19">
        <f t="shared" si="69"/>
        <v>345729.64</v>
      </c>
      <c r="S43" s="19">
        <f t="shared" si="70"/>
        <v>345729.64</v>
      </c>
      <c r="T43" s="19">
        <f t="shared" si="71"/>
        <v>345729.64</v>
      </c>
      <c r="U43" s="19">
        <f t="shared" si="72"/>
        <v>345729.64</v>
      </c>
      <c r="V43" s="19">
        <f t="shared" si="73"/>
        <v>345729.64</v>
      </c>
      <c r="W43" s="19">
        <f t="shared" si="74"/>
        <v>345729.64</v>
      </c>
      <c r="X43" s="19">
        <f t="shared" si="75"/>
        <v>345729.64</v>
      </c>
      <c r="Y43" s="19">
        <f t="shared" si="76"/>
        <v>345729.64</v>
      </c>
      <c r="Z43" s="19">
        <f t="shared" si="77"/>
        <v>345729.64</v>
      </c>
      <c r="AA43" s="19">
        <f t="shared" si="78"/>
        <v>345729.64</v>
      </c>
      <c r="AB43" s="19">
        <f t="shared" si="79"/>
        <v>345729.64</v>
      </c>
      <c r="AC43" s="19">
        <f t="shared" si="80"/>
        <v>345729.64</v>
      </c>
      <c r="AD43" s="19">
        <f t="shared" si="81"/>
        <v>345729.64</v>
      </c>
      <c r="AE43" s="19">
        <f t="shared" si="82"/>
        <v>345729.64</v>
      </c>
      <c r="AF43" s="19">
        <f t="shared" si="83"/>
        <v>345729.64</v>
      </c>
      <c r="AH43" s="18">
        <f>[20]Additions!R32</f>
        <v>0</v>
      </c>
      <c r="AI43" s="18">
        <f>[20]Additions!S32</f>
        <v>0</v>
      </c>
      <c r="AJ43" s="18">
        <f>[20]Additions!T32</f>
        <v>0</v>
      </c>
      <c r="AK43" s="18">
        <f>[20]Additions!U32</f>
        <v>0</v>
      </c>
      <c r="AL43" s="18">
        <f>[20]Additions!V32</f>
        <v>0</v>
      </c>
      <c r="AM43" s="18">
        <f>[20]Additions!W32</f>
        <v>0</v>
      </c>
      <c r="AN43" s="118">
        <f t="shared" si="108"/>
        <v>0</v>
      </c>
      <c r="AO43" s="118">
        <f t="shared" si="51"/>
        <v>0</v>
      </c>
      <c r="AP43" s="118">
        <f t="shared" si="52"/>
        <v>0</v>
      </c>
      <c r="AQ43" s="57">
        <f>SUM($AH43:$AM43)/SUM($AH$46:$AM$46)*'Capital Spending'!D$6*$AO$1</f>
        <v>0</v>
      </c>
      <c r="AR43" s="57">
        <f>SUM($AH43:$AM43)/SUM($AH$46:$AM$46)*'Capital Spending'!E$6*$AO$1</f>
        <v>0</v>
      </c>
      <c r="AS43" s="57">
        <f>SUM($AH43:$AM43)/SUM($AH$46:$AM$46)*'Capital Spending'!F$6*$AO$1</f>
        <v>0</v>
      </c>
      <c r="AT43" s="57">
        <f>SUM($AH43:$AM43)/SUM($AH$46:$AM$46)*'Capital Spending'!G$6*$AO$1</f>
        <v>0</v>
      </c>
      <c r="AU43" s="57">
        <f>SUM($AH43:$AM43)/SUM($AH$46:$AM$46)*'Capital Spending'!H$6*$AO$1</f>
        <v>0</v>
      </c>
      <c r="AV43" s="57">
        <f>SUM($AH43:$AM43)/SUM($AH$46:$AM$46)*'Capital Spending'!I$6*$AO$1</f>
        <v>0</v>
      </c>
      <c r="AW43" s="57">
        <f>SUM($AH43:$AM43)/SUM($AH$46:$AM$46)*'Capital Spending'!J$6*$AO$1</f>
        <v>0</v>
      </c>
      <c r="AX43" s="57">
        <f>SUM($AH43:$AM43)/SUM($AH$46:$AM$46)*'Capital Spending'!K$6*$AO$1</f>
        <v>0</v>
      </c>
      <c r="AY43" s="57">
        <f>SUM($AH43:$AM43)/SUM($AH$46:$AM$46)*'Capital Spending'!L$6*$AO$1</f>
        <v>0</v>
      </c>
      <c r="AZ43" s="57">
        <f>SUM($AH43:$AM43)/SUM($AH$46:$AM$46)*'Capital Spending'!M$6*$AO$1</f>
        <v>0</v>
      </c>
      <c r="BA43" s="57">
        <f>SUM($AH43:$AM43)/SUM($AH$46:$AM$46)*'Capital Spending'!N$6*$AO$1</f>
        <v>0</v>
      </c>
      <c r="BB43" s="57">
        <f>SUM($AH43:$AM43)/SUM($AH$46:$AM$46)*'Capital Spending'!O$6*$AO$1</f>
        <v>0</v>
      </c>
      <c r="BC43" s="57">
        <f>SUM($AH43:$AM43)/SUM($AH$46:$AM$46)*'Capital Spending'!P$6*$AO$1</f>
        <v>0</v>
      </c>
      <c r="BD43" s="57">
        <f>SUM($AH43:$AM43)/SUM($AH$46:$AM$46)*'Capital Spending'!Q$6*$AO$1</f>
        <v>0</v>
      </c>
      <c r="BE43" s="57">
        <f>SUM($AH43:$AM43)/SUM($AH$46:$AM$46)*'Capital Spending'!R$6*$AO$1</f>
        <v>0</v>
      </c>
      <c r="BF43" s="57">
        <f>SUM($AH43:$AM43)/SUM($AH$46:$AM$46)*'Capital Spending'!S$6*$AO$1</f>
        <v>0</v>
      </c>
      <c r="BG43" s="57">
        <f>SUM($AH43:$AM43)/SUM($AH$46:$AM$46)*'Capital Spending'!T$6*$AO$1</f>
        <v>0</v>
      </c>
      <c r="BH43" s="57">
        <f>SUM($AH43:$AM43)/SUM($AH$46:$AM$46)*'Capital Spending'!U$6*$AO$1</f>
        <v>0</v>
      </c>
      <c r="BI43" s="19"/>
      <c r="BJ43" s="106">
        <v>0</v>
      </c>
      <c r="BK43" s="18">
        <f>[20]Retires!R32</f>
        <v>0</v>
      </c>
      <c r="BL43" s="18">
        <f>[20]Retires!S32</f>
        <v>0</v>
      </c>
      <c r="BM43" s="18">
        <f>[20]Retires!T32</f>
        <v>0</v>
      </c>
      <c r="BN43" s="18">
        <f>[20]Retires!U32</f>
        <v>0</v>
      </c>
      <c r="BO43" s="18">
        <f>[20]Retires!V32</f>
        <v>0</v>
      </c>
      <c r="BP43" s="18">
        <f>[20]Retires!W32</f>
        <v>0</v>
      </c>
      <c r="BQ43" s="18">
        <f t="shared" si="85"/>
        <v>0</v>
      </c>
      <c r="BR43" s="19">
        <f t="shared" si="86"/>
        <v>0</v>
      </c>
      <c r="BS43" s="19">
        <f t="shared" si="87"/>
        <v>0</v>
      </c>
      <c r="BT43" s="19">
        <f t="shared" si="88"/>
        <v>0</v>
      </c>
      <c r="BU43" s="19">
        <f t="shared" si="89"/>
        <v>0</v>
      </c>
      <c r="BV43" s="19">
        <f t="shared" si="90"/>
        <v>0</v>
      </c>
      <c r="BW43" s="19">
        <f t="shared" si="91"/>
        <v>0</v>
      </c>
      <c r="BX43" s="19">
        <f t="shared" si="92"/>
        <v>0</v>
      </c>
      <c r="BY43" s="19">
        <f t="shared" si="93"/>
        <v>0</v>
      </c>
      <c r="BZ43" s="19">
        <f t="shared" si="94"/>
        <v>0</v>
      </c>
      <c r="CA43" s="19">
        <f t="shared" si="95"/>
        <v>0</v>
      </c>
      <c r="CB43" s="19">
        <f t="shared" si="96"/>
        <v>0</v>
      </c>
      <c r="CC43" s="19">
        <f t="shared" si="97"/>
        <v>0</v>
      </c>
      <c r="CD43" s="19">
        <f t="shared" si="98"/>
        <v>0</v>
      </c>
      <c r="CE43" s="19">
        <f t="shared" si="99"/>
        <v>0</v>
      </c>
      <c r="CF43" s="19">
        <f t="shared" si="100"/>
        <v>0</v>
      </c>
      <c r="CG43" s="19">
        <f t="shared" si="101"/>
        <v>0</v>
      </c>
      <c r="CH43" s="19">
        <f t="shared" si="102"/>
        <v>0</v>
      </c>
      <c r="CI43" s="19">
        <f t="shared" si="103"/>
        <v>0</v>
      </c>
      <c r="CJ43" s="19">
        <f t="shared" si="104"/>
        <v>0</v>
      </c>
      <c r="CK43" s="19">
        <f t="shared" si="105"/>
        <v>0</v>
      </c>
      <c r="CL43" s="19"/>
      <c r="CM43" s="18">
        <f>[20]Transfers!R32</f>
        <v>0</v>
      </c>
      <c r="CN43" s="18">
        <f>[20]Transfers!S32</f>
        <v>0</v>
      </c>
      <c r="CO43" s="18">
        <f>[20]Transfers!T32</f>
        <v>0</v>
      </c>
      <c r="CP43" s="18">
        <f>[20]Transfers!U32</f>
        <v>0</v>
      </c>
      <c r="CQ43" s="18">
        <f>[20]Transfers!V32</f>
        <v>0</v>
      </c>
      <c r="CR43" s="18">
        <f>[20]Transfers!W32</f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9"/>
    </row>
    <row r="44" spans="1:118">
      <c r="A44" s="140">
        <v>39938</v>
      </c>
      <c r="B44" t="s">
        <v>203</v>
      </c>
      <c r="C44" s="50">
        <f t="shared" si="55"/>
        <v>17976335.601161104</v>
      </c>
      <c r="D44" s="50">
        <f t="shared" si="56"/>
        <v>20120780.247922525</v>
      </c>
      <c r="E44" s="18">
        <f>'[20]Asset End Balances'!$Q$33</f>
        <v>17517104.289999999</v>
      </c>
      <c r="F44" s="19">
        <f t="shared" si="57"/>
        <v>17517104.289999999</v>
      </c>
      <c r="G44" s="19">
        <f t="shared" si="58"/>
        <v>17739511.960000001</v>
      </c>
      <c r="H44" s="19">
        <f t="shared" si="59"/>
        <v>17739511.960000001</v>
      </c>
      <c r="I44" s="19">
        <f t="shared" si="60"/>
        <v>17739511.960000001</v>
      </c>
      <c r="J44" s="19">
        <f t="shared" si="61"/>
        <v>17739511.960000001</v>
      </c>
      <c r="K44" s="19">
        <f t="shared" si="62"/>
        <v>17739511.960000001</v>
      </c>
      <c r="L44" s="19">
        <f t="shared" si="63"/>
        <v>17903042.724020291</v>
      </c>
      <c r="M44" s="19">
        <f t="shared" si="64"/>
        <v>18053067.43726645</v>
      </c>
      <c r="N44" s="19">
        <f t="shared" si="65"/>
        <v>18218731.8886545</v>
      </c>
      <c r="O44" s="19">
        <f t="shared" si="66"/>
        <v>18411416.351868</v>
      </c>
      <c r="P44" s="19">
        <f t="shared" si="67"/>
        <v>18620280.597079396</v>
      </c>
      <c r="Q44" s="19">
        <f t="shared" si="68"/>
        <v>18754055.436205696</v>
      </c>
      <c r="R44" s="19">
        <f t="shared" si="69"/>
        <v>18939737.728169773</v>
      </c>
      <c r="S44" s="19">
        <f t="shared" si="70"/>
        <v>19105969.204120591</v>
      </c>
      <c r="T44" s="19">
        <f t="shared" si="71"/>
        <v>19261043.245341916</v>
      </c>
      <c r="U44" s="19">
        <f t="shared" si="72"/>
        <v>19475726.429434285</v>
      </c>
      <c r="V44" s="19">
        <f t="shared" si="73"/>
        <v>19664847.334802169</v>
      </c>
      <c r="W44" s="19">
        <f t="shared" si="74"/>
        <v>19776418.277594358</v>
      </c>
      <c r="X44" s="19">
        <f t="shared" si="75"/>
        <v>19857378.019134678</v>
      </c>
      <c r="Y44" s="19">
        <f t="shared" si="76"/>
        <v>19921978.935275178</v>
      </c>
      <c r="Z44" s="19">
        <f t="shared" si="77"/>
        <v>19976091.392935988</v>
      </c>
      <c r="AA44" s="19">
        <f t="shared" si="78"/>
        <v>20168775.856149487</v>
      </c>
      <c r="AB44" s="19">
        <f t="shared" si="79"/>
        <v>20377640.101360884</v>
      </c>
      <c r="AC44" s="19">
        <f t="shared" si="80"/>
        <v>20511414.940487184</v>
      </c>
      <c r="AD44" s="19">
        <f t="shared" si="81"/>
        <v>20697097.23245126</v>
      </c>
      <c r="AE44" s="19">
        <f t="shared" si="82"/>
        <v>20863328.708402079</v>
      </c>
      <c r="AF44" s="19">
        <f t="shared" si="83"/>
        <v>21018402.749623403</v>
      </c>
      <c r="AH44" s="18">
        <f>[20]Additions!R33</f>
        <v>0</v>
      </c>
      <c r="AI44" s="18">
        <f>[20]Additions!S33</f>
        <v>222407.67</v>
      </c>
      <c r="AJ44" s="18">
        <f>[20]Additions!T33</f>
        <v>0</v>
      </c>
      <c r="AK44" s="18">
        <f>[20]Additions!U33</f>
        <v>0</v>
      </c>
      <c r="AL44" s="18">
        <f>[20]Additions!V33</f>
        <v>0</v>
      </c>
      <c r="AM44" s="18">
        <f>[20]Additions!W33</f>
        <v>0</v>
      </c>
      <c r="AN44" s="118">
        <f t="shared" si="108"/>
        <v>163530.7640202913</v>
      </c>
      <c r="AO44" s="118">
        <f t="shared" si="51"/>
        <v>150024.71324615835</v>
      </c>
      <c r="AP44" s="118">
        <f t="shared" si="52"/>
        <v>165664.45138805118</v>
      </c>
      <c r="AQ44" s="57">
        <f>SUM($AH44:$AM44)/SUM($AH$46:$AM$46)*'Capital Spending'!D$6*$AO$1</f>
        <v>192684.46321350033</v>
      </c>
      <c r="AR44" s="57">
        <f>SUM($AH44:$AM44)/SUM($AH$46:$AM$46)*'Capital Spending'!E$6*$AO$1</f>
        <v>208864.24521139509</v>
      </c>
      <c r="AS44" s="57">
        <f>SUM($AH44:$AM44)/SUM($AH$46:$AM$46)*'Capital Spending'!F$6*$AO$1</f>
        <v>133774.83912630129</v>
      </c>
      <c r="AT44" s="57">
        <f>SUM($AH44:$AM44)/SUM($AH$46:$AM$46)*'Capital Spending'!G$6*$AO$1</f>
        <v>185682.29196407789</v>
      </c>
      <c r="AU44" s="57">
        <f>SUM($AH44:$AM44)/SUM($AH$46:$AM$46)*'Capital Spending'!H$6*$AO$1</f>
        <v>166231.4759508179</v>
      </c>
      <c r="AV44" s="57">
        <f>SUM($AH44:$AM44)/SUM($AH$46:$AM$46)*'Capital Spending'!I$6*$AO$1</f>
        <v>155074.04122132409</v>
      </c>
      <c r="AW44" s="57">
        <f>SUM($AH44:$AM44)/SUM($AH$46:$AM$46)*'Capital Spending'!J$6*$AO$1</f>
        <v>214683.184092368</v>
      </c>
      <c r="AX44" s="57">
        <f>SUM($AH44:$AM44)/SUM($AH$46:$AM$46)*'Capital Spending'!K$6*$AO$1</f>
        <v>189120.90536788432</v>
      </c>
      <c r="AY44" s="57">
        <f>SUM($AH44:$AM44)/SUM($AH$46:$AM$46)*'Capital Spending'!L$6*$AO$1</f>
        <v>111570.94279218871</v>
      </c>
      <c r="AZ44" s="57">
        <f>SUM($AH44:$AM44)/SUM($AH$46:$AM$46)*'Capital Spending'!M$6*$AO$1</f>
        <v>80959.741540318631</v>
      </c>
      <c r="BA44" s="57">
        <f>SUM($AH44:$AM44)/SUM($AH$46:$AM$46)*'Capital Spending'!N$6*$AO$1</f>
        <v>64600.916140498935</v>
      </c>
      <c r="BB44" s="57">
        <f>SUM($AH44:$AM44)/SUM($AH$46:$AM$46)*'Capital Spending'!O$6*$AO$1</f>
        <v>54112.45766080937</v>
      </c>
      <c r="BC44" s="57">
        <f>SUM($AH44:$AM44)/SUM($AH$46:$AM$46)*'Capital Spending'!P$6*$AO$1</f>
        <v>192684.46321350033</v>
      </c>
      <c r="BD44" s="57">
        <f>SUM($AH44:$AM44)/SUM($AH$46:$AM$46)*'Capital Spending'!Q$6*$AO$1</f>
        <v>208864.24521139509</v>
      </c>
      <c r="BE44" s="57">
        <f>SUM($AH44:$AM44)/SUM($AH$46:$AM$46)*'Capital Spending'!R$6*$AO$1</f>
        <v>133774.83912630129</v>
      </c>
      <c r="BF44" s="57">
        <f>SUM($AH44:$AM44)/SUM($AH$46:$AM$46)*'Capital Spending'!S$6*$AO$1</f>
        <v>185682.29196407789</v>
      </c>
      <c r="BG44" s="57">
        <f>SUM($AH44:$AM44)/SUM($AH$46:$AM$46)*'Capital Spending'!T$6*$AO$1</f>
        <v>166231.4759508179</v>
      </c>
      <c r="BH44" s="57">
        <f>SUM($AH44:$AM44)/SUM($AH$46:$AM$46)*'Capital Spending'!U$6*$AO$1</f>
        <v>155074.04122132409</v>
      </c>
      <c r="BI44" s="19"/>
      <c r="BJ44" s="106">
        <v>0</v>
      </c>
      <c r="BK44" s="18">
        <f>[20]Retires!R33</f>
        <v>0</v>
      </c>
      <c r="BL44" s="18">
        <f>[20]Retires!S33</f>
        <v>0</v>
      </c>
      <c r="BM44" s="18">
        <f>[20]Retires!T33</f>
        <v>0</v>
      </c>
      <c r="BN44" s="18">
        <f>[20]Retires!U33</f>
        <v>0</v>
      </c>
      <c r="BO44" s="18">
        <f>[20]Retires!V33</f>
        <v>0</v>
      </c>
      <c r="BP44" s="18">
        <f>[20]Retires!W33</f>
        <v>0</v>
      </c>
      <c r="BQ44" s="18">
        <f t="shared" si="85"/>
        <v>0</v>
      </c>
      <c r="BR44" s="19">
        <f t="shared" si="86"/>
        <v>0</v>
      </c>
      <c r="BS44" s="19">
        <f t="shared" si="87"/>
        <v>0</v>
      </c>
      <c r="BT44" s="19">
        <f t="shared" si="88"/>
        <v>0</v>
      </c>
      <c r="BU44" s="19">
        <f t="shared" si="89"/>
        <v>0</v>
      </c>
      <c r="BV44" s="19">
        <f t="shared" si="90"/>
        <v>0</v>
      </c>
      <c r="BW44" s="19">
        <f t="shared" si="91"/>
        <v>0</v>
      </c>
      <c r="BX44" s="19">
        <f t="shared" si="92"/>
        <v>0</v>
      </c>
      <c r="BY44" s="19">
        <f t="shared" si="93"/>
        <v>0</v>
      </c>
      <c r="BZ44" s="19">
        <f t="shared" si="94"/>
        <v>0</v>
      </c>
      <c r="CA44" s="19">
        <f t="shared" si="95"/>
        <v>0</v>
      </c>
      <c r="CB44" s="19">
        <f t="shared" si="96"/>
        <v>0</v>
      </c>
      <c r="CC44" s="19">
        <f t="shared" si="97"/>
        <v>0</v>
      </c>
      <c r="CD44" s="19">
        <f t="shared" si="98"/>
        <v>0</v>
      </c>
      <c r="CE44" s="19">
        <f t="shared" si="99"/>
        <v>0</v>
      </c>
      <c r="CF44" s="19">
        <f t="shared" si="100"/>
        <v>0</v>
      </c>
      <c r="CG44" s="19">
        <f t="shared" si="101"/>
        <v>0</v>
      </c>
      <c r="CH44" s="19">
        <f t="shared" si="102"/>
        <v>0</v>
      </c>
      <c r="CI44" s="19">
        <f t="shared" si="103"/>
        <v>0</v>
      </c>
      <c r="CJ44" s="19">
        <f t="shared" si="104"/>
        <v>0</v>
      </c>
      <c r="CK44" s="19">
        <f t="shared" si="105"/>
        <v>0</v>
      </c>
      <c r="CL44" s="19"/>
      <c r="CM44" s="18">
        <f>[20]Transfers!R33</f>
        <v>0</v>
      </c>
      <c r="CN44" s="18">
        <f>[20]Transfers!S33</f>
        <v>0</v>
      </c>
      <c r="CO44" s="18">
        <f>[20]Transfers!T33</f>
        <v>0</v>
      </c>
      <c r="CP44" s="18">
        <f>[20]Transfers!U33</f>
        <v>0</v>
      </c>
      <c r="CQ44" s="18">
        <f>[20]Transfers!V33</f>
        <v>0</v>
      </c>
      <c r="CR44" s="18">
        <f>[20]Transfers!W33</f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9"/>
    </row>
    <row r="45" spans="1:118">
      <c r="A45" s="86"/>
      <c r="B45" s="87"/>
      <c r="C45" s="50"/>
      <c r="D45" s="50"/>
      <c r="E45" s="18"/>
      <c r="K45" s="20"/>
      <c r="AH45" s="18"/>
      <c r="AI45" s="18"/>
      <c r="AJ45" s="18"/>
      <c r="AK45" s="18"/>
      <c r="AL45" s="18"/>
      <c r="AM45" s="18"/>
      <c r="AN45" s="18"/>
      <c r="AO45" s="18"/>
      <c r="AP45" s="18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19"/>
      <c r="BJ45" s="19"/>
      <c r="BK45" s="18"/>
      <c r="BL45" s="18"/>
      <c r="BM45" s="18"/>
      <c r="BN45" s="18"/>
      <c r="BO45" s="18"/>
      <c r="BP45" s="18"/>
      <c r="BQ45" s="18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</row>
    <row r="46" spans="1:118" s="2" customFormat="1">
      <c r="A46" s="36" t="s">
        <v>30</v>
      </c>
      <c r="B46" s="88"/>
      <c r="C46" s="26">
        <f t="shared" ref="C46:AF46" si="109">SUM(C7:C45)</f>
        <v>203784288.55307689</v>
      </c>
      <c r="D46" s="26">
        <f t="shared" si="109"/>
        <v>228304590.07923079</v>
      </c>
      <c r="E46" s="25">
        <f t="shared" si="109"/>
        <v>199342590.10999998</v>
      </c>
      <c r="F46" s="26">
        <f t="shared" si="109"/>
        <v>199380335.00999999</v>
      </c>
      <c r="G46" s="26">
        <f t="shared" si="109"/>
        <v>199619525.14000002</v>
      </c>
      <c r="H46" s="26">
        <f t="shared" si="109"/>
        <v>199626656.98999998</v>
      </c>
      <c r="I46" s="26">
        <f t="shared" si="109"/>
        <v>199652208.75</v>
      </c>
      <c r="J46" s="26">
        <f t="shared" si="109"/>
        <v>199664717.53</v>
      </c>
      <c r="K46" s="27">
        <f t="shared" si="109"/>
        <v>201816542.71999997</v>
      </c>
      <c r="L46" s="26">
        <f t="shared" si="109"/>
        <v>203635577.82999998</v>
      </c>
      <c r="M46" s="26">
        <f t="shared" si="109"/>
        <v>205304378.33000001</v>
      </c>
      <c r="N46" s="26">
        <f t="shared" si="109"/>
        <v>207147147.52000001</v>
      </c>
      <c r="O46" s="26">
        <f t="shared" si="109"/>
        <v>209290473.91999999</v>
      </c>
      <c r="P46" s="26">
        <f t="shared" si="109"/>
        <v>211613776.19</v>
      </c>
      <c r="Q46" s="26">
        <f t="shared" si="109"/>
        <v>213101821.15000001</v>
      </c>
      <c r="R46" s="26">
        <f t="shared" si="109"/>
        <v>215167258.87</v>
      </c>
      <c r="S46" s="26">
        <f t="shared" si="109"/>
        <v>217016335.36000001</v>
      </c>
      <c r="T46" s="27">
        <f t="shared" si="109"/>
        <v>218741302.08000001</v>
      </c>
      <c r="U46" s="26">
        <f t="shared" si="109"/>
        <v>221129331.33999997</v>
      </c>
      <c r="V46" s="26">
        <f t="shared" si="109"/>
        <v>223233018.49000001</v>
      </c>
      <c r="W46" s="26">
        <f t="shared" si="109"/>
        <v>224474078.31999999</v>
      </c>
      <c r="X46" s="26">
        <f t="shared" si="109"/>
        <v>225374634.32999998</v>
      </c>
      <c r="Y46" s="26">
        <f t="shared" si="109"/>
        <v>226093222.87999997</v>
      </c>
      <c r="Z46" s="26">
        <f t="shared" si="109"/>
        <v>226695143.01999995</v>
      </c>
      <c r="AA46" s="26">
        <f t="shared" si="109"/>
        <v>228838469.41999996</v>
      </c>
      <c r="AB46" s="26">
        <f t="shared" si="109"/>
        <v>231161771.68999997</v>
      </c>
      <c r="AC46" s="26">
        <f t="shared" si="109"/>
        <v>232649816.64999998</v>
      </c>
      <c r="AD46" s="26">
        <f t="shared" si="109"/>
        <v>234715254.36999995</v>
      </c>
      <c r="AE46" s="26">
        <f t="shared" si="109"/>
        <v>236564330.85999992</v>
      </c>
      <c r="AF46" s="26">
        <f t="shared" si="109"/>
        <v>238289297.57999998</v>
      </c>
      <c r="AG46" s="3"/>
      <c r="AH46" s="26">
        <f t="shared" ref="AH46:BH46" si="110">SUM(AH7:AH45)</f>
        <v>37744.899999999994</v>
      </c>
      <c r="AI46" s="27">
        <f t="shared" si="110"/>
        <v>239190.13</v>
      </c>
      <c r="AJ46" s="26">
        <f t="shared" si="110"/>
        <v>7131.8499999999995</v>
      </c>
      <c r="AK46" s="26">
        <f t="shared" si="110"/>
        <v>25551.759999999995</v>
      </c>
      <c r="AL46" s="26">
        <f t="shared" si="110"/>
        <v>12508.78</v>
      </c>
      <c r="AM46" s="26">
        <f t="shared" si="110"/>
        <v>2151825.19</v>
      </c>
      <c r="AN46" s="27">
        <f>'[21]002 div'!B25</f>
        <v>1819035.11</v>
      </c>
      <c r="AO46" s="27">
        <f>'[21]002 div'!C25</f>
        <v>1668800.5</v>
      </c>
      <c r="AP46" s="27">
        <f>'[21]002 div'!D25</f>
        <v>1842769.19</v>
      </c>
      <c r="AQ46" s="26">
        <f t="shared" si="110"/>
        <v>2143326.4000000004</v>
      </c>
      <c r="AR46" s="26">
        <f t="shared" si="110"/>
        <v>2323302.2699999996</v>
      </c>
      <c r="AS46" s="26">
        <f t="shared" si="110"/>
        <v>1488044.9599999995</v>
      </c>
      <c r="AT46" s="26">
        <f t="shared" si="110"/>
        <v>2065437.7200000002</v>
      </c>
      <c r="AU46" s="26">
        <f t="shared" si="110"/>
        <v>1849076.4899999995</v>
      </c>
      <c r="AV46" s="26">
        <f t="shared" si="110"/>
        <v>1724966.7199999995</v>
      </c>
      <c r="AW46" s="26">
        <f t="shared" si="110"/>
        <v>2388029.2600000002</v>
      </c>
      <c r="AX46" s="26">
        <f t="shared" si="110"/>
        <v>2103687.1499999994</v>
      </c>
      <c r="AY46" s="26">
        <f t="shared" si="110"/>
        <v>1241059.8299999989</v>
      </c>
      <c r="AZ46" s="26">
        <f t="shared" si="110"/>
        <v>900556.01</v>
      </c>
      <c r="BA46" s="26">
        <f t="shared" si="110"/>
        <v>718588.54999999993</v>
      </c>
      <c r="BB46" s="26">
        <f t="shared" si="110"/>
        <v>601920.14000000025</v>
      </c>
      <c r="BC46" s="26">
        <f t="shared" si="110"/>
        <v>2143326.4000000004</v>
      </c>
      <c r="BD46" s="26">
        <f t="shared" si="110"/>
        <v>2323302.2699999996</v>
      </c>
      <c r="BE46" s="26">
        <f t="shared" si="110"/>
        <v>1488044.9599999995</v>
      </c>
      <c r="BF46" s="26">
        <f t="shared" si="110"/>
        <v>2065437.7200000002</v>
      </c>
      <c r="BG46" s="26">
        <f t="shared" si="110"/>
        <v>1849076.4899999995</v>
      </c>
      <c r="BH46" s="26">
        <f t="shared" si="110"/>
        <v>1724966.7199999995</v>
      </c>
      <c r="BI46" s="3"/>
      <c r="BJ46" s="3"/>
      <c r="BK46" s="26">
        <f t="shared" ref="BK46:CK46" si="111">SUM(BK7:BK45)</f>
        <v>0</v>
      </c>
      <c r="BL46" s="26">
        <f t="shared" si="111"/>
        <v>0</v>
      </c>
      <c r="BM46" s="26">
        <f t="shared" si="111"/>
        <v>0</v>
      </c>
      <c r="BN46" s="26">
        <f t="shared" si="111"/>
        <v>0</v>
      </c>
      <c r="BO46" s="26">
        <f t="shared" si="111"/>
        <v>0</v>
      </c>
      <c r="BP46" s="26">
        <f t="shared" si="111"/>
        <v>0</v>
      </c>
      <c r="BQ46" s="26">
        <f t="shared" si="111"/>
        <v>0</v>
      </c>
      <c r="BR46" s="26">
        <f t="shared" si="111"/>
        <v>0</v>
      </c>
      <c r="BS46" s="26">
        <f t="shared" si="111"/>
        <v>0</v>
      </c>
      <c r="BT46" s="26">
        <f t="shared" si="111"/>
        <v>0</v>
      </c>
      <c r="BU46" s="26">
        <f t="shared" si="111"/>
        <v>0</v>
      </c>
      <c r="BV46" s="26">
        <f t="shared" si="111"/>
        <v>0</v>
      </c>
      <c r="BW46" s="26">
        <f t="shared" si="111"/>
        <v>0</v>
      </c>
      <c r="BX46" s="26">
        <f t="shared" si="111"/>
        <v>0</v>
      </c>
      <c r="BY46" s="26">
        <f t="shared" si="111"/>
        <v>0</v>
      </c>
      <c r="BZ46" s="26">
        <f t="shared" si="111"/>
        <v>0</v>
      </c>
      <c r="CA46" s="26">
        <f t="shared" si="111"/>
        <v>0</v>
      </c>
      <c r="CB46" s="26">
        <f t="shared" si="111"/>
        <v>0</v>
      </c>
      <c r="CC46" s="26">
        <f t="shared" si="111"/>
        <v>0</v>
      </c>
      <c r="CD46" s="26">
        <f t="shared" si="111"/>
        <v>0</v>
      </c>
      <c r="CE46" s="26">
        <f t="shared" si="111"/>
        <v>0</v>
      </c>
      <c r="CF46" s="26">
        <f t="shared" si="111"/>
        <v>0</v>
      </c>
      <c r="CG46" s="26">
        <f t="shared" si="111"/>
        <v>0</v>
      </c>
      <c r="CH46" s="26">
        <f t="shared" si="111"/>
        <v>0</v>
      </c>
      <c r="CI46" s="26">
        <f t="shared" si="111"/>
        <v>0</v>
      </c>
      <c r="CJ46" s="26">
        <f t="shared" si="111"/>
        <v>0</v>
      </c>
      <c r="CK46" s="26">
        <f t="shared" si="111"/>
        <v>0</v>
      </c>
      <c r="CL46" s="3"/>
      <c r="CM46" s="26">
        <f t="shared" ref="CM46:DM46" si="112">SUM(CM7:CM45)</f>
        <v>0</v>
      </c>
      <c r="CN46" s="26">
        <f t="shared" si="112"/>
        <v>0</v>
      </c>
      <c r="CO46" s="26">
        <f t="shared" si="112"/>
        <v>0</v>
      </c>
      <c r="CP46" s="26">
        <f t="shared" si="112"/>
        <v>0</v>
      </c>
      <c r="CQ46" s="26">
        <f t="shared" si="112"/>
        <v>0</v>
      </c>
      <c r="CR46" s="26">
        <f t="shared" si="112"/>
        <v>0</v>
      </c>
      <c r="CS46" s="26">
        <f t="shared" si="112"/>
        <v>0</v>
      </c>
      <c r="CT46" s="26">
        <f t="shared" si="112"/>
        <v>0</v>
      </c>
      <c r="CU46" s="26">
        <f t="shared" si="112"/>
        <v>0</v>
      </c>
      <c r="CV46" s="26">
        <f t="shared" si="112"/>
        <v>0</v>
      </c>
      <c r="CW46" s="26">
        <f t="shared" si="112"/>
        <v>0</v>
      </c>
      <c r="CX46" s="26">
        <f t="shared" si="112"/>
        <v>0</v>
      </c>
      <c r="CY46" s="26">
        <f t="shared" si="112"/>
        <v>0</v>
      </c>
      <c r="CZ46" s="26">
        <f t="shared" si="112"/>
        <v>0</v>
      </c>
      <c r="DA46" s="26">
        <f t="shared" si="112"/>
        <v>0</v>
      </c>
      <c r="DB46" s="26">
        <f t="shared" si="112"/>
        <v>0</v>
      </c>
      <c r="DC46" s="26">
        <f t="shared" si="112"/>
        <v>0</v>
      </c>
      <c r="DD46" s="26">
        <f t="shared" si="112"/>
        <v>0</v>
      </c>
      <c r="DE46" s="26">
        <f t="shared" si="112"/>
        <v>0</v>
      </c>
      <c r="DF46" s="26">
        <f t="shared" si="112"/>
        <v>0</v>
      </c>
      <c r="DG46" s="26">
        <f t="shared" si="112"/>
        <v>0</v>
      </c>
      <c r="DH46" s="26">
        <f t="shared" si="112"/>
        <v>0</v>
      </c>
      <c r="DI46" s="26">
        <f t="shared" si="112"/>
        <v>0</v>
      </c>
      <c r="DJ46" s="26">
        <f t="shared" si="112"/>
        <v>0</v>
      </c>
      <c r="DK46" s="26">
        <f t="shared" si="112"/>
        <v>0</v>
      </c>
      <c r="DL46" s="26">
        <f t="shared" si="112"/>
        <v>0</v>
      </c>
      <c r="DM46" s="26">
        <f t="shared" si="112"/>
        <v>0</v>
      </c>
      <c r="DN46" s="3"/>
    </row>
    <row r="47" spans="1:118" s="2" customFormat="1">
      <c r="A47" s="36"/>
      <c r="B47" s="88"/>
      <c r="C47" s="3"/>
      <c r="D47" s="3"/>
      <c r="E47" s="61">
        <f>'[22]major ratebase items'!E9</f>
        <v>199342590.09999999</v>
      </c>
      <c r="F47" s="61">
        <f>'[22]major ratebase items'!F9</f>
        <v>199380335</v>
      </c>
      <c r="G47" s="61">
        <f>'[22]major ratebase items'!G9</f>
        <v>199619525.09999999</v>
      </c>
      <c r="H47" s="61">
        <f>'[22]major ratebase items'!H9</f>
        <v>199626657</v>
      </c>
      <c r="I47" s="61">
        <f>'[22]major ratebase items'!I9</f>
        <v>199652208.80000001</v>
      </c>
      <c r="J47" s="61">
        <f>'[22]major ratebase items'!J9</f>
        <v>199664717.5</v>
      </c>
      <c r="K47" s="61">
        <f>'[22]major ratebase items'!K9</f>
        <v>190655199.5</v>
      </c>
      <c r="L47" s="61" t="str">
        <f>'[22]major ratebase items'!L9</f>
        <v>0</v>
      </c>
      <c r="M47" s="61" t="str">
        <f>'[22]major ratebase items'!M9</f>
        <v>0</v>
      </c>
      <c r="N47" s="61">
        <f>'[22]major ratebase items'!N9</f>
        <v>0</v>
      </c>
      <c r="O47" s="61">
        <f>'[22]major ratebase items'!O9</f>
        <v>0</v>
      </c>
      <c r="P47" s="61">
        <f>'[22]major ratebase items'!P9</f>
        <v>0</v>
      </c>
      <c r="Q47" s="61">
        <f>'[22]major ratebase items'!Q9</f>
        <v>0</v>
      </c>
      <c r="R47" s="3"/>
      <c r="S47" s="3"/>
      <c r="T47" s="4"/>
      <c r="U47" s="1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3"/>
      <c r="AL47" s="3"/>
      <c r="AM47" s="72"/>
      <c r="AN47" s="72"/>
      <c r="AO47" s="72"/>
      <c r="AP47" s="72"/>
      <c r="AQ47" s="72" t="str">
        <f>IF(AQ46='Capital Spending'!D6,"ok","error")</f>
        <v>ok</v>
      </c>
      <c r="AR47" s="72" t="str">
        <f>IF(AR46='Capital Spending'!E6,"ok","error")</f>
        <v>ok</v>
      </c>
      <c r="AS47" s="72" t="str">
        <f>IF(AS46='Capital Spending'!F6,"ok","error")</f>
        <v>ok</v>
      </c>
      <c r="AT47" s="72" t="str">
        <f>IF(AT46='Capital Spending'!G6,"ok","error")</f>
        <v>ok</v>
      </c>
      <c r="AU47" s="72" t="str">
        <f>IF(AU46='Capital Spending'!H6,"ok","error")</f>
        <v>ok</v>
      </c>
      <c r="AV47" s="72" t="str">
        <f>IF(AV46='Capital Spending'!I6,"ok","error")</f>
        <v>ok</v>
      </c>
      <c r="AW47" s="72" t="str">
        <f>IF(AW46='Capital Spending'!J6,"ok","error")</f>
        <v>ok</v>
      </c>
      <c r="AX47" s="72" t="str">
        <f>IF(AX46='Capital Spending'!K6,"ok","error")</f>
        <v>ok</v>
      </c>
      <c r="AY47" s="72" t="str">
        <f>IF(AY46='Capital Spending'!L6,"ok","error")</f>
        <v>ok</v>
      </c>
      <c r="AZ47" s="72" t="str">
        <f>IF(AZ46='Capital Spending'!M6,"ok","error")</f>
        <v>ok</v>
      </c>
      <c r="BA47" s="72" t="str">
        <f>IF(BA46='Capital Spending'!N6,"ok","error")</f>
        <v>ok</v>
      </c>
      <c r="BB47" s="72" t="str">
        <f>IF(BB46='Capital Spending'!O6,"ok","error")</f>
        <v>ok</v>
      </c>
      <c r="BC47" s="72" t="str">
        <f>IF(BC46='Capital Spending'!P6,"ok","error")</f>
        <v>ok</v>
      </c>
      <c r="BD47" s="72" t="str">
        <f>IF(BD46='Capital Spending'!Q6,"ok","error")</f>
        <v>ok</v>
      </c>
      <c r="BE47" s="72" t="str">
        <f>IF(BE46='Capital Spending'!R6,"ok","error")</f>
        <v>ok</v>
      </c>
      <c r="BF47" s="72" t="str">
        <f>IF(BF46='Capital Spending'!S6,"ok","error")</f>
        <v>ok</v>
      </c>
      <c r="BG47" s="72" t="str">
        <f>IF(BG46='Capital Spending'!T6,"ok","error")</f>
        <v>ok</v>
      </c>
      <c r="BH47" s="72" t="str">
        <f>IF(BH46='Capital Spending'!U6,"ok","error")</f>
        <v>ok</v>
      </c>
      <c r="BI47" s="3"/>
      <c r="BJ47" s="3"/>
      <c r="BK47" s="3"/>
      <c r="BL47" s="4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</row>
    <row r="48" spans="1:118" s="2" customFormat="1">
      <c r="A48" s="36"/>
      <c r="B48" s="88"/>
      <c r="C48" s="3"/>
      <c r="D48" s="3"/>
      <c r="E48" s="61">
        <f t="shared" ref="E48:Q48" si="113">E46-E47</f>
        <v>9.9999904632568359E-3</v>
      </c>
      <c r="F48" s="61">
        <f t="shared" si="113"/>
        <v>9.9999904632568359E-3</v>
      </c>
      <c r="G48" s="61">
        <f t="shared" si="113"/>
        <v>4.0000021457672119E-2</v>
      </c>
      <c r="H48" s="61">
        <f t="shared" si="113"/>
        <v>-1.0000020265579224E-2</v>
      </c>
      <c r="I48" s="61">
        <f t="shared" si="113"/>
        <v>-5.0000011920928955E-2</v>
      </c>
      <c r="J48" s="61">
        <f t="shared" si="113"/>
        <v>3.0000001192092896E-2</v>
      </c>
      <c r="K48" s="61">
        <f t="shared" si="113"/>
        <v>11161343.219999969</v>
      </c>
      <c r="L48" s="75">
        <f t="shared" si="113"/>
        <v>203635577.82999998</v>
      </c>
      <c r="M48" s="61">
        <f t="shared" si="113"/>
        <v>205304378.33000001</v>
      </c>
      <c r="N48" s="61">
        <f t="shared" si="113"/>
        <v>207147147.52000001</v>
      </c>
      <c r="O48" s="61">
        <f t="shared" si="113"/>
        <v>209290473.91999999</v>
      </c>
      <c r="P48" s="61">
        <f t="shared" si="113"/>
        <v>211613776.19</v>
      </c>
      <c r="Q48" s="61">
        <f t="shared" si="113"/>
        <v>213101821.15000001</v>
      </c>
      <c r="R48" s="3"/>
      <c r="S48" s="3"/>
      <c r="T48" s="4"/>
      <c r="U48" s="1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3"/>
      <c r="AL48" s="3"/>
      <c r="AM48" s="3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3"/>
      <c r="BJ48" s="3"/>
      <c r="BK48" s="3"/>
      <c r="BL48" s="4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</row>
    <row r="49" spans="1:118" s="2" customFormat="1">
      <c r="A49" s="36" t="s">
        <v>31</v>
      </c>
      <c r="B49" s="88"/>
      <c r="C49" s="3"/>
      <c r="D49" s="3"/>
      <c r="L49" s="61"/>
      <c r="R49" s="3"/>
      <c r="S49" s="3"/>
      <c r="T49" s="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4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</row>
    <row r="50" spans="1:118" s="2" customFormat="1">
      <c r="A50" s="89">
        <v>38900</v>
      </c>
      <c r="B50" s="89" t="s">
        <v>130</v>
      </c>
      <c r="C50" s="50">
        <f t="shared" ref="C50:C55" si="114">SUM(E50:Q50)/13</f>
        <v>2874239.86</v>
      </c>
      <c r="D50" s="50">
        <f t="shared" ref="D50:D55" si="115">SUM(T50:AF50)/13</f>
        <v>2874239.86</v>
      </c>
      <c r="E50" s="18">
        <f>'[20]Asset End Balances'!$Q$101</f>
        <v>2874239.86</v>
      </c>
      <c r="F50" s="19">
        <f t="shared" ref="F50:F55" si="116">E50+AH50+BK50+CM50</f>
        <v>2874239.86</v>
      </c>
      <c r="G50" s="19">
        <f t="shared" ref="G50:G55" si="117">F50+AI50+BL50+CN50</f>
        <v>2874239.86</v>
      </c>
      <c r="H50" s="19">
        <f t="shared" ref="H50:H55" si="118">G50+AJ50+BM50+CO50</f>
        <v>2874239.86</v>
      </c>
      <c r="I50" s="19">
        <f t="shared" ref="I50:I55" si="119">H50+AK50+BN50+CP50</f>
        <v>2874239.86</v>
      </c>
      <c r="J50" s="19">
        <f t="shared" ref="J50:J55" si="120">I50+AL50+BO50+CQ50</f>
        <v>2874239.86</v>
      </c>
      <c r="K50" s="20">
        <f t="shared" ref="K50:K55" si="121">J50+AM50+BP50+CR50</f>
        <v>2874239.86</v>
      </c>
      <c r="L50" s="19">
        <f t="shared" ref="L50:L55" si="122">K50+AN50+BQ50+CS50</f>
        <v>2874239.86</v>
      </c>
      <c r="M50" s="19">
        <f t="shared" ref="M50:M55" si="123">L50+AO50+BR50+CT50</f>
        <v>2874239.86</v>
      </c>
      <c r="N50" s="19">
        <f t="shared" ref="N50:N55" si="124">M50+AP50+BS50+CU50</f>
        <v>2874239.86</v>
      </c>
      <c r="O50" s="19">
        <f t="shared" ref="O50:O55" si="125">N50+AQ50+BT50+CV50</f>
        <v>2874239.86</v>
      </c>
      <c r="P50" s="19">
        <f t="shared" ref="P50:P55" si="126">O50+AR50+BU50+CW50</f>
        <v>2874239.86</v>
      </c>
      <c r="Q50" s="19">
        <f t="shared" ref="Q50:Q55" si="127">P50+AS50+BV50+CX50</f>
        <v>2874239.86</v>
      </c>
      <c r="R50" s="19">
        <f t="shared" ref="R50:R55" si="128">Q50+AT50+BW50+CY50</f>
        <v>2874239.86</v>
      </c>
      <c r="S50" s="19">
        <f t="shared" ref="S50:S55" si="129">R50+AU50+BX50+CZ50</f>
        <v>2874239.86</v>
      </c>
      <c r="T50" s="19">
        <f t="shared" ref="T50:T55" si="130">S50+AV50+BY50+DA50</f>
        <v>2874239.86</v>
      </c>
      <c r="U50" s="19">
        <f t="shared" ref="U50:U55" si="131">T50+AW50+BZ50+DB50</f>
        <v>2874239.86</v>
      </c>
      <c r="V50" s="19">
        <f t="shared" ref="V50:V55" si="132">U50+AX50+CA50+DC50</f>
        <v>2874239.86</v>
      </c>
      <c r="W50" s="19">
        <f t="shared" ref="W50:W55" si="133">V50+AY50+CB50+DD50</f>
        <v>2874239.86</v>
      </c>
      <c r="X50" s="19">
        <f t="shared" ref="X50:X55" si="134">W50+AZ50+CC50+DE50</f>
        <v>2874239.86</v>
      </c>
      <c r="Y50" s="19">
        <f t="shared" ref="Y50:Y55" si="135">X50+BA50+CD50+DF50</f>
        <v>2874239.86</v>
      </c>
      <c r="Z50" s="19">
        <f t="shared" ref="Z50:Z55" si="136">Y50+BB50+CE50+DG50</f>
        <v>2874239.86</v>
      </c>
      <c r="AA50" s="19">
        <f t="shared" ref="AA50:AA55" si="137">Z50+BC50+CF50+DH50</f>
        <v>2874239.86</v>
      </c>
      <c r="AB50" s="19">
        <f t="shared" ref="AB50:AB55" si="138">AA50+BD50+CG50+DI50</f>
        <v>2874239.86</v>
      </c>
      <c r="AC50" s="19">
        <f t="shared" ref="AC50:AC55" si="139">AB50+BE50+CH50+DJ50</f>
        <v>2874239.86</v>
      </c>
      <c r="AD50" s="19">
        <f t="shared" ref="AD50:AD55" si="140">AC50+BF50+CI50+DK50</f>
        <v>2874239.86</v>
      </c>
      <c r="AE50" s="19">
        <f t="shared" ref="AE50:AE55" si="141">AD50+BG50+CJ50+DL50</f>
        <v>2874239.86</v>
      </c>
      <c r="AF50" s="19">
        <f t="shared" ref="AF50:AF55" si="142">AE50+BH50+CK50+DM50</f>
        <v>2874239.86</v>
      </c>
      <c r="AG50" s="19"/>
      <c r="AH50" s="18">
        <f>[20]Additions!R101</f>
        <v>0</v>
      </c>
      <c r="AI50" s="18">
        <f>[20]Additions!S101</f>
        <v>0</v>
      </c>
      <c r="AJ50" s="18">
        <f>[20]Additions!T101</f>
        <v>0</v>
      </c>
      <c r="AK50" s="18">
        <f>[20]Additions!U101</f>
        <v>0</v>
      </c>
      <c r="AL50" s="18">
        <f>[20]Additions!V101</f>
        <v>0</v>
      </c>
      <c r="AM50" s="18">
        <f>[20]Additions!W101</f>
        <v>0</v>
      </c>
      <c r="AN50" s="57">
        <f t="shared" ref="AN50:AN66" si="143">SUM($AH50:$AM50)/SUM($AH$80:$AM$80)*$AN$80</f>
        <v>0</v>
      </c>
      <c r="AO50" s="57">
        <f>SUM($AH50:$AM50)/SUM($AH$80:$AM$80)*AO$80</f>
        <v>0</v>
      </c>
      <c r="AP50" s="57">
        <f>SUM($AH50:$AM50)/SUM($AH$80:$AM$80)*AP$80</f>
        <v>0</v>
      </c>
      <c r="AQ50" s="57">
        <f>SUM($AH50:$AM50)/SUM($AH$80:$AM$80)*'Capital Spending'!D$8*$AO$1</f>
        <v>0</v>
      </c>
      <c r="AR50" s="57">
        <f>SUM($AH50:$AM50)/SUM($AH$80:$AM$80)*'Capital Spending'!E$8*$AO$1</f>
        <v>0</v>
      </c>
      <c r="AS50" s="57">
        <f>SUM($AH50:$AM50)/SUM($AH$80:$AM$80)*'Capital Spending'!F$8*$AO$1</f>
        <v>0</v>
      </c>
      <c r="AT50" s="57">
        <f>SUM($AH50:$AM50)/SUM($AH$80:$AM$80)*'Capital Spending'!G$8*$AO$1</f>
        <v>0</v>
      </c>
      <c r="AU50" s="57">
        <f>SUM($AH50:$AM50)/SUM($AH$80:$AM$80)*'Capital Spending'!H$8*$AO$1</f>
        <v>0</v>
      </c>
      <c r="AV50" s="57">
        <f>SUM($AH50:$AM50)/SUM($AH$80:$AM$80)*'Capital Spending'!I$8*$AO$1</f>
        <v>0</v>
      </c>
      <c r="AW50" s="57">
        <f>SUM($AH50:$AM50)/SUM($AH$80:$AM$80)*'Capital Spending'!J$8*$AO$1</f>
        <v>0</v>
      </c>
      <c r="AX50" s="57">
        <f>SUM($AH50:$AM50)/SUM($AH$80:$AM$80)*'Capital Spending'!K$8*$AO$1</f>
        <v>0</v>
      </c>
      <c r="AY50" s="57">
        <f>SUM($AH50:$AM50)/SUM($AH$80:$AM$80)*'Capital Spending'!L$8*$AO$1</f>
        <v>0</v>
      </c>
      <c r="AZ50" s="57">
        <f>SUM($AH50:$AM50)/SUM($AH$80:$AM$80)*'Capital Spending'!M$8*$AO$1</f>
        <v>0</v>
      </c>
      <c r="BA50" s="57">
        <f>SUM($AH50:$AM50)/SUM($AH$80:$AM$80)*'Capital Spending'!N$8*$AO$1</f>
        <v>0</v>
      </c>
      <c r="BB50" s="57">
        <f>SUM($AH50:$AM50)/SUM($AH$80:$AM$80)*'Capital Spending'!O$8*$AO$1</f>
        <v>0</v>
      </c>
      <c r="BC50" s="57">
        <f>SUM($AH50:$AM50)/SUM($AH$80:$AM$80)*'Capital Spending'!P$8*$AO$1</f>
        <v>0</v>
      </c>
      <c r="BD50" s="57">
        <f>SUM($AH50:$AM50)/SUM($AH$80:$AM$80)*'Capital Spending'!Q$8*$AO$1</f>
        <v>0</v>
      </c>
      <c r="BE50" s="57">
        <f>SUM($AH50:$AM50)/SUM($AH$80:$AM$80)*'Capital Spending'!R$8*$AO$1</f>
        <v>0</v>
      </c>
      <c r="BF50" s="57">
        <f>SUM($AH50:$AM50)/SUM($AH$80:$AM$80)*'Capital Spending'!S$8*$AO$1</f>
        <v>0</v>
      </c>
      <c r="BG50" s="57">
        <f>SUM($AH50:$AM50)/SUM($AH$80:$AM$80)*'Capital Spending'!T$8*$AO$1</f>
        <v>0</v>
      </c>
      <c r="BH50" s="57">
        <f>SUM($AH50:$AM50)/SUM($AH$80:$AM$80)*'Capital Spending'!U$8*$AO$1</f>
        <v>0</v>
      </c>
      <c r="BI50" s="3"/>
      <c r="BJ50" s="106">
        <v>0</v>
      </c>
      <c r="BK50" s="29">
        <f>[20]Retires!R101</f>
        <v>0</v>
      </c>
      <c r="BL50" s="29">
        <f>[20]Retires!S101</f>
        <v>0</v>
      </c>
      <c r="BM50" s="29">
        <f>[20]Retires!T101</f>
        <v>0</v>
      </c>
      <c r="BN50" s="29">
        <f>[20]Retires!U101</f>
        <v>0</v>
      </c>
      <c r="BO50" s="29">
        <f>[20]Retires!V101</f>
        <v>0</v>
      </c>
      <c r="BP50" s="29">
        <f>[20]Retires!W101</f>
        <v>0</v>
      </c>
      <c r="BQ50" s="18">
        <f>AN50*BJ50</f>
        <v>0</v>
      </c>
      <c r="BR50" s="19">
        <f t="shared" ref="BR50:BR76" si="144">$BJ50*AO50</f>
        <v>0</v>
      </c>
      <c r="BS50" s="19">
        <f t="shared" ref="BS50:BS76" si="145">$BJ50*AP50</f>
        <v>0</v>
      </c>
      <c r="BT50" s="19">
        <f t="shared" ref="BT50:BT76" si="146">$BJ50*AQ50</f>
        <v>0</v>
      </c>
      <c r="BU50" s="19">
        <f t="shared" ref="BU50:BU76" si="147">$BJ50*AR50</f>
        <v>0</v>
      </c>
      <c r="BV50" s="19">
        <f t="shared" ref="BV50:BV76" si="148">$BJ50*AS50</f>
        <v>0</v>
      </c>
      <c r="BW50" s="19">
        <f t="shared" ref="BW50:BW76" si="149">$BJ50*AT50</f>
        <v>0</v>
      </c>
      <c r="BX50" s="19">
        <f t="shared" ref="BX50:BX76" si="150">$BJ50*AU50</f>
        <v>0</v>
      </c>
      <c r="BY50" s="19">
        <f t="shared" ref="BY50:BY76" si="151">$BJ50*AV50</f>
        <v>0</v>
      </c>
      <c r="BZ50" s="19">
        <f t="shared" ref="BZ50:BZ76" si="152">$BJ50*AW50</f>
        <v>0</v>
      </c>
      <c r="CA50" s="19">
        <f t="shared" ref="CA50:CA76" si="153">$BJ50*AX50</f>
        <v>0</v>
      </c>
      <c r="CB50" s="19">
        <f t="shared" ref="CB50:CB76" si="154">$BJ50*AY50</f>
        <v>0</v>
      </c>
      <c r="CC50" s="19">
        <f t="shared" ref="CC50:CC76" si="155">$BJ50*AZ50</f>
        <v>0</v>
      </c>
      <c r="CD50" s="19">
        <f t="shared" ref="CD50:CD76" si="156">$BJ50*BA50</f>
        <v>0</v>
      </c>
      <c r="CE50" s="19">
        <f t="shared" ref="CE50:CE76" si="157">$BJ50*BB50</f>
        <v>0</v>
      </c>
      <c r="CF50" s="19">
        <f t="shared" ref="CF50:CF76" si="158">$BJ50*BC50</f>
        <v>0</v>
      </c>
      <c r="CG50" s="19">
        <f t="shared" ref="CG50:CG76" si="159">$BJ50*BD50</f>
        <v>0</v>
      </c>
      <c r="CH50" s="19">
        <f t="shared" ref="CH50:CH76" si="160">$BJ50*BE50</f>
        <v>0</v>
      </c>
      <c r="CI50" s="19">
        <f t="shared" ref="CI50:CI76" si="161">$BJ50*BF50</f>
        <v>0</v>
      </c>
      <c r="CJ50" s="19">
        <f t="shared" ref="CJ50:CJ76" si="162">$BJ50*BG50</f>
        <v>0</v>
      </c>
      <c r="CK50" s="19">
        <f t="shared" ref="CK50:CK76" si="163">$BJ50*BH50</f>
        <v>0</v>
      </c>
      <c r="CL50" s="3"/>
      <c r="CM50" s="18">
        <f>[20]Transfers!R101</f>
        <v>0</v>
      </c>
      <c r="CN50" s="18">
        <f>[20]Transfers!S101</f>
        <v>0</v>
      </c>
      <c r="CO50" s="18">
        <f>[20]Transfers!T101</f>
        <v>0</v>
      </c>
      <c r="CP50" s="18">
        <f>[20]Transfers!U101</f>
        <v>0</v>
      </c>
      <c r="CQ50" s="18">
        <f>[20]Transfers!V101</f>
        <v>0</v>
      </c>
      <c r="CR50" s="18">
        <f>[20]Transfers!W101</f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3"/>
    </row>
    <row r="51" spans="1:118" s="2" customFormat="1">
      <c r="A51" s="89">
        <v>38910</v>
      </c>
      <c r="B51" s="87" t="s">
        <v>131</v>
      </c>
      <c r="C51" s="50">
        <f t="shared" ref="C51:C54" si="164">SUM(E51:Q51)/13</f>
        <v>1886442.9200000006</v>
      </c>
      <c r="D51" s="50">
        <f t="shared" si="115"/>
        <v>1886442.9200000006</v>
      </c>
      <c r="E51" s="18">
        <f>'[20]Asset End Balances'!$Q$102</f>
        <v>1886442.92</v>
      </c>
      <c r="F51" s="19">
        <f t="shared" si="116"/>
        <v>1886442.92</v>
      </c>
      <c r="G51" s="19">
        <f t="shared" si="117"/>
        <v>1886442.92</v>
      </c>
      <c r="H51" s="19">
        <f t="shared" si="118"/>
        <v>1886442.92</v>
      </c>
      <c r="I51" s="19">
        <f t="shared" si="119"/>
        <v>1886442.92</v>
      </c>
      <c r="J51" s="19">
        <f t="shared" si="120"/>
        <v>1886442.92</v>
      </c>
      <c r="K51" s="20">
        <f t="shared" si="121"/>
        <v>1886442.92</v>
      </c>
      <c r="L51" s="19">
        <f t="shared" si="122"/>
        <v>1886442.92</v>
      </c>
      <c r="M51" s="19">
        <f t="shared" si="123"/>
        <v>1886442.92</v>
      </c>
      <c r="N51" s="19">
        <f t="shared" si="124"/>
        <v>1886442.92</v>
      </c>
      <c r="O51" s="19">
        <f t="shared" si="125"/>
        <v>1886442.92</v>
      </c>
      <c r="P51" s="19">
        <f t="shared" si="126"/>
        <v>1886442.92</v>
      </c>
      <c r="Q51" s="19">
        <f t="shared" si="127"/>
        <v>1886442.92</v>
      </c>
      <c r="R51" s="19">
        <f t="shared" si="128"/>
        <v>1886442.92</v>
      </c>
      <c r="S51" s="19">
        <f t="shared" si="129"/>
        <v>1886442.92</v>
      </c>
      <c r="T51" s="19">
        <f t="shared" si="130"/>
        <v>1886442.92</v>
      </c>
      <c r="U51" s="19">
        <f t="shared" si="131"/>
        <v>1886442.92</v>
      </c>
      <c r="V51" s="19">
        <f t="shared" si="132"/>
        <v>1886442.92</v>
      </c>
      <c r="W51" s="19">
        <f t="shared" si="133"/>
        <v>1886442.92</v>
      </c>
      <c r="X51" s="19">
        <f t="shared" si="134"/>
        <v>1886442.92</v>
      </c>
      <c r="Y51" s="19">
        <f t="shared" si="135"/>
        <v>1886442.92</v>
      </c>
      <c r="Z51" s="19">
        <f t="shared" si="136"/>
        <v>1886442.92</v>
      </c>
      <c r="AA51" s="19">
        <f t="shared" si="137"/>
        <v>1886442.92</v>
      </c>
      <c r="AB51" s="19">
        <f t="shared" si="138"/>
        <v>1886442.92</v>
      </c>
      <c r="AC51" s="19">
        <f t="shared" si="139"/>
        <v>1886442.92</v>
      </c>
      <c r="AD51" s="19">
        <f t="shared" si="140"/>
        <v>1886442.92</v>
      </c>
      <c r="AE51" s="19">
        <f t="shared" si="141"/>
        <v>1886442.92</v>
      </c>
      <c r="AF51" s="19">
        <f t="shared" si="142"/>
        <v>1886442.92</v>
      </c>
      <c r="AG51" s="19"/>
      <c r="AH51" s="18">
        <f>[20]Additions!R102</f>
        <v>0</v>
      </c>
      <c r="AI51" s="18">
        <f>[20]Additions!S102</f>
        <v>0</v>
      </c>
      <c r="AJ51" s="18">
        <f>[20]Additions!T102</f>
        <v>0</v>
      </c>
      <c r="AK51" s="18">
        <f>[20]Additions!U102</f>
        <v>0</v>
      </c>
      <c r="AL51" s="18">
        <f>[20]Additions!V102</f>
        <v>0</v>
      </c>
      <c r="AM51" s="18">
        <f>[20]Additions!W102</f>
        <v>0</v>
      </c>
      <c r="AN51" s="57">
        <f t="shared" si="143"/>
        <v>0</v>
      </c>
      <c r="AO51" s="57">
        <f t="shared" ref="AO51:AP78" si="165">SUM($AH51:$AM51)/SUM($AH$80:$AM$80)*AO$80</f>
        <v>0</v>
      </c>
      <c r="AP51" s="57">
        <f t="shared" si="165"/>
        <v>0</v>
      </c>
      <c r="AQ51" s="57">
        <f>SUM($AH51:$AM51)/SUM($AH$80:$AM$80)*'Capital Spending'!D$8*$AO$1</f>
        <v>0</v>
      </c>
      <c r="AR51" s="57">
        <f>SUM($AH51:$AM51)/SUM($AH$80:$AM$80)*'Capital Spending'!E$8*$AO$1</f>
        <v>0</v>
      </c>
      <c r="AS51" s="57">
        <f>SUM($AH51:$AM51)/SUM($AH$80:$AM$80)*'Capital Spending'!F$8*$AO$1</f>
        <v>0</v>
      </c>
      <c r="AT51" s="57">
        <f>SUM($AH51:$AM51)/SUM($AH$80:$AM$80)*'Capital Spending'!G$8*$AO$1</f>
        <v>0</v>
      </c>
      <c r="AU51" s="57">
        <f>SUM($AH51:$AM51)/SUM($AH$80:$AM$80)*'Capital Spending'!H$8*$AO$1</f>
        <v>0</v>
      </c>
      <c r="AV51" s="57">
        <f>SUM($AH51:$AM51)/SUM($AH$80:$AM$80)*'Capital Spending'!I$8*$AO$1</f>
        <v>0</v>
      </c>
      <c r="AW51" s="57">
        <f>SUM($AH51:$AM51)/SUM($AH$80:$AM$80)*'Capital Spending'!J$8*$AO$1</f>
        <v>0</v>
      </c>
      <c r="AX51" s="57">
        <f>SUM($AH51:$AM51)/SUM($AH$80:$AM$80)*'Capital Spending'!K$8*$AO$1</f>
        <v>0</v>
      </c>
      <c r="AY51" s="57">
        <f>SUM($AH51:$AM51)/SUM($AH$80:$AM$80)*'Capital Spending'!L$8*$AO$1</f>
        <v>0</v>
      </c>
      <c r="AZ51" s="57">
        <f>SUM($AH51:$AM51)/SUM($AH$80:$AM$80)*'Capital Spending'!M$8*$AO$1</f>
        <v>0</v>
      </c>
      <c r="BA51" s="57">
        <f>SUM($AH51:$AM51)/SUM($AH$80:$AM$80)*'Capital Spending'!N$8*$AO$1</f>
        <v>0</v>
      </c>
      <c r="BB51" s="57">
        <f>SUM($AH51:$AM51)/SUM($AH$80:$AM$80)*'Capital Spending'!O$8*$AO$1</f>
        <v>0</v>
      </c>
      <c r="BC51" s="57">
        <f>SUM($AH51:$AM51)/SUM($AH$80:$AM$80)*'Capital Spending'!P$8*$AO$1</f>
        <v>0</v>
      </c>
      <c r="BD51" s="57">
        <f>SUM($AH51:$AM51)/SUM($AH$80:$AM$80)*'Capital Spending'!Q$8*$AO$1</f>
        <v>0</v>
      </c>
      <c r="BE51" s="57">
        <f>SUM($AH51:$AM51)/SUM($AH$80:$AM$80)*'Capital Spending'!R$8*$AO$1</f>
        <v>0</v>
      </c>
      <c r="BF51" s="57">
        <f>SUM($AH51:$AM51)/SUM($AH$80:$AM$80)*'Capital Spending'!S$8*$AO$1</f>
        <v>0</v>
      </c>
      <c r="BG51" s="57">
        <f>SUM($AH51:$AM51)/SUM($AH$80:$AM$80)*'Capital Spending'!T$8*$AO$1</f>
        <v>0</v>
      </c>
      <c r="BH51" s="57">
        <f>SUM($AH51:$AM51)/SUM($AH$80:$AM$80)*'Capital Spending'!U$8*$AO$1</f>
        <v>0</v>
      </c>
      <c r="BI51" s="3"/>
      <c r="BJ51" s="106">
        <v>0</v>
      </c>
      <c r="BK51" s="29">
        <f>[20]Retires!R102</f>
        <v>0</v>
      </c>
      <c r="BL51" s="29">
        <f>[20]Retires!S102</f>
        <v>0</v>
      </c>
      <c r="BM51" s="29">
        <f>[20]Retires!T102</f>
        <v>0</v>
      </c>
      <c r="BN51" s="29">
        <f>[20]Retires!U102</f>
        <v>0</v>
      </c>
      <c r="BO51" s="29">
        <f>[20]Retires!V102</f>
        <v>0</v>
      </c>
      <c r="BP51" s="29">
        <f>[20]Retires!W102</f>
        <v>0</v>
      </c>
      <c r="BQ51" s="18">
        <f t="shared" ref="BQ51:BQ76" si="166">AN51*BJ51</f>
        <v>0</v>
      </c>
      <c r="BR51" s="19">
        <f t="shared" si="144"/>
        <v>0</v>
      </c>
      <c r="BS51" s="19">
        <f t="shared" si="145"/>
        <v>0</v>
      </c>
      <c r="BT51" s="19">
        <f t="shared" si="146"/>
        <v>0</v>
      </c>
      <c r="BU51" s="19">
        <f t="shared" si="147"/>
        <v>0</v>
      </c>
      <c r="BV51" s="19">
        <f t="shared" si="148"/>
        <v>0</v>
      </c>
      <c r="BW51" s="19">
        <f t="shared" si="149"/>
        <v>0</v>
      </c>
      <c r="BX51" s="19">
        <f t="shared" si="150"/>
        <v>0</v>
      </c>
      <c r="BY51" s="19">
        <f t="shared" si="151"/>
        <v>0</v>
      </c>
      <c r="BZ51" s="19">
        <f t="shared" si="152"/>
        <v>0</v>
      </c>
      <c r="CA51" s="19">
        <f t="shared" si="153"/>
        <v>0</v>
      </c>
      <c r="CB51" s="19">
        <f t="shared" si="154"/>
        <v>0</v>
      </c>
      <c r="CC51" s="19">
        <f t="shared" si="155"/>
        <v>0</v>
      </c>
      <c r="CD51" s="19">
        <f t="shared" si="156"/>
        <v>0</v>
      </c>
      <c r="CE51" s="19">
        <f t="shared" si="157"/>
        <v>0</v>
      </c>
      <c r="CF51" s="19">
        <f t="shared" si="158"/>
        <v>0</v>
      </c>
      <c r="CG51" s="19">
        <f t="shared" si="159"/>
        <v>0</v>
      </c>
      <c r="CH51" s="19">
        <f t="shared" si="160"/>
        <v>0</v>
      </c>
      <c r="CI51" s="19">
        <f t="shared" si="161"/>
        <v>0</v>
      </c>
      <c r="CJ51" s="19">
        <f t="shared" si="162"/>
        <v>0</v>
      </c>
      <c r="CK51" s="19">
        <f t="shared" si="163"/>
        <v>0</v>
      </c>
      <c r="CL51" s="3"/>
      <c r="CM51" s="18">
        <f>[20]Transfers!R102</f>
        <v>0</v>
      </c>
      <c r="CN51" s="18">
        <f>[20]Transfers!S102</f>
        <v>0</v>
      </c>
      <c r="CO51" s="18">
        <f>[20]Transfers!T102</f>
        <v>0</v>
      </c>
      <c r="CP51" s="18">
        <f>[20]Transfers!U102</f>
        <v>0</v>
      </c>
      <c r="CQ51" s="18">
        <f>[20]Transfers!V102</f>
        <v>0</v>
      </c>
      <c r="CR51" s="18">
        <f>[20]Transfers!W102</f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3"/>
    </row>
    <row r="52" spans="1:118" s="2" customFormat="1">
      <c r="A52" s="89">
        <v>39000</v>
      </c>
      <c r="B52" s="87" t="s">
        <v>10</v>
      </c>
      <c r="C52" s="50">
        <f t="shared" si="164"/>
        <v>12669002.610000001</v>
      </c>
      <c r="D52" s="50">
        <f t="shared" si="115"/>
        <v>12669002.610000001</v>
      </c>
      <c r="E52" s="18">
        <f>'[20]Asset End Balances'!$Q$103</f>
        <v>12669002.609999999</v>
      </c>
      <c r="F52" s="19">
        <f t="shared" si="116"/>
        <v>12669002.609999999</v>
      </c>
      <c r="G52" s="19">
        <f t="shared" si="117"/>
        <v>12669002.609999999</v>
      </c>
      <c r="H52" s="19">
        <f t="shared" si="118"/>
        <v>12669002.609999999</v>
      </c>
      <c r="I52" s="19">
        <f t="shared" si="119"/>
        <v>12669002.609999999</v>
      </c>
      <c r="J52" s="19">
        <f t="shared" si="120"/>
        <v>12669002.609999999</v>
      </c>
      <c r="K52" s="20">
        <f t="shared" si="121"/>
        <v>12669002.609999999</v>
      </c>
      <c r="L52" s="19">
        <f t="shared" si="122"/>
        <v>12669002.609999999</v>
      </c>
      <c r="M52" s="19">
        <f t="shared" si="123"/>
        <v>12669002.609999999</v>
      </c>
      <c r="N52" s="19">
        <f t="shared" si="124"/>
        <v>12669002.609999999</v>
      </c>
      <c r="O52" s="19">
        <f t="shared" si="125"/>
        <v>12669002.609999999</v>
      </c>
      <c r="P52" s="19">
        <f t="shared" si="126"/>
        <v>12669002.609999999</v>
      </c>
      <c r="Q52" s="19">
        <f t="shared" si="127"/>
        <v>12669002.609999999</v>
      </c>
      <c r="R52" s="19">
        <f t="shared" si="128"/>
        <v>12669002.609999999</v>
      </c>
      <c r="S52" s="19">
        <f t="shared" si="129"/>
        <v>12669002.609999999</v>
      </c>
      <c r="T52" s="19">
        <f t="shared" si="130"/>
        <v>12669002.609999999</v>
      </c>
      <c r="U52" s="19">
        <f t="shared" si="131"/>
        <v>12669002.609999999</v>
      </c>
      <c r="V52" s="19">
        <f t="shared" si="132"/>
        <v>12669002.609999999</v>
      </c>
      <c r="W52" s="19">
        <f t="shared" si="133"/>
        <v>12669002.609999999</v>
      </c>
      <c r="X52" s="19">
        <f t="shared" si="134"/>
        <v>12669002.609999999</v>
      </c>
      <c r="Y52" s="19">
        <f t="shared" si="135"/>
        <v>12669002.609999999</v>
      </c>
      <c r="Z52" s="19">
        <f t="shared" si="136"/>
        <v>12669002.609999999</v>
      </c>
      <c r="AA52" s="19">
        <f t="shared" si="137"/>
        <v>12669002.609999999</v>
      </c>
      <c r="AB52" s="19">
        <f t="shared" si="138"/>
        <v>12669002.609999999</v>
      </c>
      <c r="AC52" s="19">
        <f t="shared" si="139"/>
        <v>12669002.609999999</v>
      </c>
      <c r="AD52" s="19">
        <f t="shared" si="140"/>
        <v>12669002.609999999</v>
      </c>
      <c r="AE52" s="19">
        <f t="shared" si="141"/>
        <v>12669002.609999999</v>
      </c>
      <c r="AF52" s="19">
        <f t="shared" si="142"/>
        <v>12669002.609999999</v>
      </c>
      <c r="AG52" s="19"/>
      <c r="AH52" s="18">
        <f>[20]Additions!R103</f>
        <v>0</v>
      </c>
      <c r="AI52" s="18">
        <f>[20]Additions!S103</f>
        <v>0</v>
      </c>
      <c r="AJ52" s="18">
        <f>[20]Additions!T103</f>
        <v>0</v>
      </c>
      <c r="AK52" s="18">
        <f>[20]Additions!U103</f>
        <v>0</v>
      </c>
      <c r="AL52" s="18">
        <f>[20]Additions!V103</f>
        <v>0</v>
      </c>
      <c r="AM52" s="18">
        <f>[20]Additions!W103</f>
        <v>0</v>
      </c>
      <c r="AN52" s="57">
        <f t="shared" si="143"/>
        <v>0</v>
      </c>
      <c r="AO52" s="57">
        <f t="shared" si="165"/>
        <v>0</v>
      </c>
      <c r="AP52" s="57">
        <f t="shared" si="165"/>
        <v>0</v>
      </c>
      <c r="AQ52" s="57">
        <f>SUM($AH52:$AM52)/SUM($AH$80:$AM$80)*'Capital Spending'!D$8*$AO$1</f>
        <v>0</v>
      </c>
      <c r="AR52" s="57">
        <f>SUM($AH52:$AM52)/SUM($AH$80:$AM$80)*'Capital Spending'!E$8*$AO$1</f>
        <v>0</v>
      </c>
      <c r="AS52" s="57">
        <f>SUM($AH52:$AM52)/SUM($AH$80:$AM$80)*'Capital Spending'!F$8*$AO$1</f>
        <v>0</v>
      </c>
      <c r="AT52" s="57">
        <f>SUM($AH52:$AM52)/SUM($AH$80:$AM$80)*'Capital Spending'!G$8*$AO$1</f>
        <v>0</v>
      </c>
      <c r="AU52" s="57">
        <f>SUM($AH52:$AM52)/SUM($AH$80:$AM$80)*'Capital Spending'!H$8*$AO$1</f>
        <v>0</v>
      </c>
      <c r="AV52" s="57">
        <f>SUM($AH52:$AM52)/SUM($AH$80:$AM$80)*'Capital Spending'!I$8*$AO$1</f>
        <v>0</v>
      </c>
      <c r="AW52" s="57">
        <f>SUM($AH52:$AM52)/SUM($AH$80:$AM$80)*'Capital Spending'!J$8*$AO$1</f>
        <v>0</v>
      </c>
      <c r="AX52" s="57">
        <f>SUM($AH52:$AM52)/SUM($AH$80:$AM$80)*'Capital Spending'!K$8*$AO$1</f>
        <v>0</v>
      </c>
      <c r="AY52" s="57">
        <f>SUM($AH52:$AM52)/SUM($AH$80:$AM$80)*'Capital Spending'!L$8*$AO$1</f>
        <v>0</v>
      </c>
      <c r="AZ52" s="57">
        <f>SUM($AH52:$AM52)/SUM($AH$80:$AM$80)*'Capital Spending'!M$8*$AO$1</f>
        <v>0</v>
      </c>
      <c r="BA52" s="57">
        <f>SUM($AH52:$AM52)/SUM($AH$80:$AM$80)*'Capital Spending'!N$8*$AO$1</f>
        <v>0</v>
      </c>
      <c r="BB52" s="57">
        <f>SUM($AH52:$AM52)/SUM($AH$80:$AM$80)*'Capital Spending'!O$8*$AO$1</f>
        <v>0</v>
      </c>
      <c r="BC52" s="57">
        <f>SUM($AH52:$AM52)/SUM($AH$80:$AM$80)*'Capital Spending'!P$8*$AO$1</f>
        <v>0</v>
      </c>
      <c r="BD52" s="57">
        <f>SUM($AH52:$AM52)/SUM($AH$80:$AM$80)*'Capital Spending'!Q$8*$AO$1</f>
        <v>0</v>
      </c>
      <c r="BE52" s="57">
        <f>SUM($AH52:$AM52)/SUM($AH$80:$AM$80)*'Capital Spending'!R$8*$AO$1</f>
        <v>0</v>
      </c>
      <c r="BF52" s="57">
        <f>SUM($AH52:$AM52)/SUM($AH$80:$AM$80)*'Capital Spending'!S$8*$AO$1</f>
        <v>0</v>
      </c>
      <c r="BG52" s="57">
        <f>SUM($AH52:$AM52)/SUM($AH$80:$AM$80)*'Capital Spending'!T$8*$AO$1</f>
        <v>0</v>
      </c>
      <c r="BH52" s="57">
        <f>SUM($AH52:$AM52)/SUM($AH$80:$AM$80)*'Capital Spending'!U$8*$AO$1</f>
        <v>0</v>
      </c>
      <c r="BI52" s="3"/>
      <c r="BJ52" s="106">
        <v>0</v>
      </c>
      <c r="BK52" s="29">
        <f>[20]Retires!R103</f>
        <v>0</v>
      </c>
      <c r="BL52" s="29">
        <f>[20]Retires!S103</f>
        <v>0</v>
      </c>
      <c r="BM52" s="29">
        <f>[20]Retires!T103</f>
        <v>0</v>
      </c>
      <c r="BN52" s="29">
        <f>[20]Retires!U103</f>
        <v>0</v>
      </c>
      <c r="BO52" s="29">
        <f>[20]Retires!V103</f>
        <v>0</v>
      </c>
      <c r="BP52" s="29">
        <f>[20]Retires!W103</f>
        <v>0</v>
      </c>
      <c r="BQ52" s="18">
        <f t="shared" si="166"/>
        <v>0</v>
      </c>
      <c r="BR52" s="19">
        <f t="shared" si="144"/>
        <v>0</v>
      </c>
      <c r="BS52" s="19">
        <f t="shared" si="145"/>
        <v>0</v>
      </c>
      <c r="BT52" s="19">
        <f t="shared" si="146"/>
        <v>0</v>
      </c>
      <c r="BU52" s="19">
        <f t="shared" si="147"/>
        <v>0</v>
      </c>
      <c r="BV52" s="19">
        <f t="shared" si="148"/>
        <v>0</v>
      </c>
      <c r="BW52" s="19">
        <f t="shared" si="149"/>
        <v>0</v>
      </c>
      <c r="BX52" s="19">
        <f t="shared" si="150"/>
        <v>0</v>
      </c>
      <c r="BY52" s="19">
        <f t="shared" si="151"/>
        <v>0</v>
      </c>
      <c r="BZ52" s="19">
        <f t="shared" si="152"/>
        <v>0</v>
      </c>
      <c r="CA52" s="19">
        <f t="shared" si="153"/>
        <v>0</v>
      </c>
      <c r="CB52" s="19">
        <f t="shared" si="154"/>
        <v>0</v>
      </c>
      <c r="CC52" s="19">
        <f t="shared" si="155"/>
        <v>0</v>
      </c>
      <c r="CD52" s="19">
        <f t="shared" si="156"/>
        <v>0</v>
      </c>
      <c r="CE52" s="19">
        <f t="shared" si="157"/>
        <v>0</v>
      </c>
      <c r="CF52" s="19">
        <f t="shared" si="158"/>
        <v>0</v>
      </c>
      <c r="CG52" s="19">
        <f t="shared" si="159"/>
        <v>0</v>
      </c>
      <c r="CH52" s="19">
        <f t="shared" si="160"/>
        <v>0</v>
      </c>
      <c r="CI52" s="19">
        <f t="shared" si="161"/>
        <v>0</v>
      </c>
      <c r="CJ52" s="19">
        <f t="shared" si="162"/>
        <v>0</v>
      </c>
      <c r="CK52" s="19">
        <f t="shared" si="163"/>
        <v>0</v>
      </c>
      <c r="CL52" s="3"/>
      <c r="CM52" s="18">
        <f>[20]Transfers!R103</f>
        <v>0</v>
      </c>
      <c r="CN52" s="18">
        <f>[20]Transfers!S103</f>
        <v>0</v>
      </c>
      <c r="CO52" s="18">
        <f>[20]Transfers!T103</f>
        <v>0</v>
      </c>
      <c r="CP52" s="18">
        <f>[20]Transfers!U103</f>
        <v>0</v>
      </c>
      <c r="CQ52" s="18">
        <f>[20]Transfers!V103</f>
        <v>0</v>
      </c>
      <c r="CR52" s="18">
        <f>[20]Transfers!W103</f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3"/>
    </row>
    <row r="53" spans="1:118" s="2" customFormat="1">
      <c r="A53" s="89">
        <v>39009</v>
      </c>
      <c r="B53" s="87" t="s">
        <v>11</v>
      </c>
      <c r="C53" s="50">
        <f t="shared" si="164"/>
        <v>2820613.55</v>
      </c>
      <c r="D53" s="50">
        <f t="shared" si="115"/>
        <v>2820613.55</v>
      </c>
      <c r="E53" s="18">
        <f>'[20]Asset End Balances'!$Q$104</f>
        <v>2820613.55</v>
      </c>
      <c r="F53" s="19">
        <f t="shared" si="116"/>
        <v>2820613.55</v>
      </c>
      <c r="G53" s="19">
        <f t="shared" si="117"/>
        <v>2820613.55</v>
      </c>
      <c r="H53" s="19">
        <f t="shared" si="118"/>
        <v>2820613.55</v>
      </c>
      <c r="I53" s="19">
        <f t="shared" si="119"/>
        <v>2820613.55</v>
      </c>
      <c r="J53" s="19">
        <f t="shared" si="120"/>
        <v>2820613.55</v>
      </c>
      <c r="K53" s="20">
        <f t="shared" si="121"/>
        <v>2820613.55</v>
      </c>
      <c r="L53" s="19">
        <f t="shared" si="122"/>
        <v>2820613.55</v>
      </c>
      <c r="M53" s="19">
        <f t="shared" si="123"/>
        <v>2820613.55</v>
      </c>
      <c r="N53" s="19">
        <f t="shared" si="124"/>
        <v>2820613.55</v>
      </c>
      <c r="O53" s="19">
        <f t="shared" si="125"/>
        <v>2820613.55</v>
      </c>
      <c r="P53" s="19">
        <f t="shared" si="126"/>
        <v>2820613.55</v>
      </c>
      <c r="Q53" s="19">
        <f t="shared" si="127"/>
        <v>2820613.55</v>
      </c>
      <c r="R53" s="19">
        <f t="shared" si="128"/>
        <v>2820613.55</v>
      </c>
      <c r="S53" s="19">
        <f t="shared" si="129"/>
        <v>2820613.55</v>
      </c>
      <c r="T53" s="19">
        <f t="shared" si="130"/>
        <v>2820613.55</v>
      </c>
      <c r="U53" s="19">
        <f t="shared" si="131"/>
        <v>2820613.55</v>
      </c>
      <c r="V53" s="19">
        <f t="shared" si="132"/>
        <v>2820613.55</v>
      </c>
      <c r="W53" s="19">
        <f t="shared" si="133"/>
        <v>2820613.55</v>
      </c>
      <c r="X53" s="19">
        <f t="shared" si="134"/>
        <v>2820613.55</v>
      </c>
      <c r="Y53" s="19">
        <f t="shared" si="135"/>
        <v>2820613.55</v>
      </c>
      <c r="Z53" s="19">
        <f t="shared" si="136"/>
        <v>2820613.55</v>
      </c>
      <c r="AA53" s="19">
        <f t="shared" si="137"/>
        <v>2820613.55</v>
      </c>
      <c r="AB53" s="19">
        <f t="shared" si="138"/>
        <v>2820613.55</v>
      </c>
      <c r="AC53" s="19">
        <f t="shared" si="139"/>
        <v>2820613.55</v>
      </c>
      <c r="AD53" s="19">
        <f t="shared" si="140"/>
        <v>2820613.55</v>
      </c>
      <c r="AE53" s="19">
        <f t="shared" si="141"/>
        <v>2820613.55</v>
      </c>
      <c r="AF53" s="19">
        <f t="shared" si="142"/>
        <v>2820613.55</v>
      </c>
      <c r="AG53" s="19"/>
      <c r="AH53" s="18">
        <f>[20]Additions!R104</f>
        <v>0</v>
      </c>
      <c r="AI53" s="18">
        <f>[20]Additions!S104</f>
        <v>0</v>
      </c>
      <c r="AJ53" s="18">
        <f>[20]Additions!T104</f>
        <v>0</v>
      </c>
      <c r="AK53" s="18">
        <f>[20]Additions!U104</f>
        <v>0</v>
      </c>
      <c r="AL53" s="18">
        <f>[20]Additions!V104</f>
        <v>0</v>
      </c>
      <c r="AM53" s="18">
        <f>[20]Additions!W104</f>
        <v>0</v>
      </c>
      <c r="AN53" s="57">
        <f t="shared" si="143"/>
        <v>0</v>
      </c>
      <c r="AO53" s="57">
        <f t="shared" si="165"/>
        <v>0</v>
      </c>
      <c r="AP53" s="57">
        <f t="shared" si="165"/>
        <v>0</v>
      </c>
      <c r="AQ53" s="57">
        <f>SUM($AH53:$AM53)/SUM($AH$80:$AM$80)*'Capital Spending'!D$8*$AO$1</f>
        <v>0</v>
      </c>
      <c r="AR53" s="57">
        <f>SUM($AH53:$AM53)/SUM($AH$80:$AM$80)*'Capital Spending'!E$8*$AO$1</f>
        <v>0</v>
      </c>
      <c r="AS53" s="57">
        <f>SUM($AH53:$AM53)/SUM($AH$80:$AM$80)*'Capital Spending'!F$8*$AO$1</f>
        <v>0</v>
      </c>
      <c r="AT53" s="57">
        <f>SUM($AH53:$AM53)/SUM($AH$80:$AM$80)*'Capital Spending'!G$8*$AO$1</f>
        <v>0</v>
      </c>
      <c r="AU53" s="57">
        <f>SUM($AH53:$AM53)/SUM($AH$80:$AM$80)*'Capital Spending'!H$8*$AO$1</f>
        <v>0</v>
      </c>
      <c r="AV53" s="57">
        <f>SUM($AH53:$AM53)/SUM($AH$80:$AM$80)*'Capital Spending'!I$8*$AO$1</f>
        <v>0</v>
      </c>
      <c r="AW53" s="57">
        <f>SUM($AH53:$AM53)/SUM($AH$80:$AM$80)*'Capital Spending'!J$8*$AO$1</f>
        <v>0</v>
      </c>
      <c r="AX53" s="57">
        <f>SUM($AH53:$AM53)/SUM($AH$80:$AM$80)*'Capital Spending'!K$8*$AO$1</f>
        <v>0</v>
      </c>
      <c r="AY53" s="57">
        <f>SUM($AH53:$AM53)/SUM($AH$80:$AM$80)*'Capital Spending'!L$8*$AO$1</f>
        <v>0</v>
      </c>
      <c r="AZ53" s="57">
        <f>SUM($AH53:$AM53)/SUM($AH$80:$AM$80)*'Capital Spending'!M$8*$AO$1</f>
        <v>0</v>
      </c>
      <c r="BA53" s="57">
        <f>SUM($AH53:$AM53)/SUM($AH$80:$AM$80)*'Capital Spending'!N$8*$AO$1</f>
        <v>0</v>
      </c>
      <c r="BB53" s="57">
        <f>SUM($AH53:$AM53)/SUM($AH$80:$AM$80)*'Capital Spending'!O$8*$AO$1</f>
        <v>0</v>
      </c>
      <c r="BC53" s="57">
        <f>SUM($AH53:$AM53)/SUM($AH$80:$AM$80)*'Capital Spending'!P$8*$AO$1</f>
        <v>0</v>
      </c>
      <c r="BD53" s="57">
        <f>SUM($AH53:$AM53)/SUM($AH$80:$AM$80)*'Capital Spending'!Q$8*$AO$1</f>
        <v>0</v>
      </c>
      <c r="BE53" s="57">
        <f>SUM($AH53:$AM53)/SUM($AH$80:$AM$80)*'Capital Spending'!R$8*$AO$1</f>
        <v>0</v>
      </c>
      <c r="BF53" s="57">
        <f>SUM($AH53:$AM53)/SUM($AH$80:$AM$80)*'Capital Spending'!S$8*$AO$1</f>
        <v>0</v>
      </c>
      <c r="BG53" s="57">
        <f>SUM($AH53:$AM53)/SUM($AH$80:$AM$80)*'Capital Spending'!T$8*$AO$1</f>
        <v>0</v>
      </c>
      <c r="BH53" s="57">
        <f>SUM($AH53:$AM53)/SUM($AH$80:$AM$80)*'Capital Spending'!U$8*$AO$1</f>
        <v>0</v>
      </c>
      <c r="BI53" s="3"/>
      <c r="BJ53" s="106">
        <v>0</v>
      </c>
      <c r="BK53" s="29">
        <f>[20]Retires!R104</f>
        <v>0</v>
      </c>
      <c r="BL53" s="29">
        <f>[20]Retires!S104</f>
        <v>0</v>
      </c>
      <c r="BM53" s="29">
        <f>[20]Retires!T104</f>
        <v>0</v>
      </c>
      <c r="BN53" s="29">
        <f>[20]Retires!U104</f>
        <v>0</v>
      </c>
      <c r="BO53" s="29">
        <f>[20]Retires!V104</f>
        <v>0</v>
      </c>
      <c r="BP53" s="29">
        <f>[20]Retires!W104</f>
        <v>0</v>
      </c>
      <c r="BQ53" s="18">
        <f t="shared" si="166"/>
        <v>0</v>
      </c>
      <c r="BR53" s="19">
        <f t="shared" si="144"/>
        <v>0</v>
      </c>
      <c r="BS53" s="19">
        <f t="shared" si="145"/>
        <v>0</v>
      </c>
      <c r="BT53" s="19">
        <f t="shared" si="146"/>
        <v>0</v>
      </c>
      <c r="BU53" s="19">
        <f t="shared" si="147"/>
        <v>0</v>
      </c>
      <c r="BV53" s="19">
        <f t="shared" si="148"/>
        <v>0</v>
      </c>
      <c r="BW53" s="19">
        <f t="shared" si="149"/>
        <v>0</v>
      </c>
      <c r="BX53" s="19">
        <f t="shared" si="150"/>
        <v>0</v>
      </c>
      <c r="BY53" s="19">
        <f t="shared" si="151"/>
        <v>0</v>
      </c>
      <c r="BZ53" s="19">
        <f t="shared" si="152"/>
        <v>0</v>
      </c>
      <c r="CA53" s="19">
        <f t="shared" si="153"/>
        <v>0</v>
      </c>
      <c r="CB53" s="19">
        <f t="shared" si="154"/>
        <v>0</v>
      </c>
      <c r="CC53" s="19">
        <f t="shared" si="155"/>
        <v>0</v>
      </c>
      <c r="CD53" s="19">
        <f t="shared" si="156"/>
        <v>0</v>
      </c>
      <c r="CE53" s="19">
        <f t="shared" si="157"/>
        <v>0</v>
      </c>
      <c r="CF53" s="19">
        <f t="shared" si="158"/>
        <v>0</v>
      </c>
      <c r="CG53" s="19">
        <f t="shared" si="159"/>
        <v>0</v>
      </c>
      <c r="CH53" s="19">
        <f t="shared" si="160"/>
        <v>0</v>
      </c>
      <c r="CI53" s="19">
        <f t="shared" si="161"/>
        <v>0</v>
      </c>
      <c r="CJ53" s="19">
        <f t="shared" si="162"/>
        <v>0</v>
      </c>
      <c r="CK53" s="19">
        <f t="shared" si="163"/>
        <v>0</v>
      </c>
      <c r="CL53" s="3"/>
      <c r="CM53" s="18">
        <f>[20]Transfers!R104</f>
        <v>0</v>
      </c>
      <c r="CN53" s="18">
        <f>[20]Transfers!S104</f>
        <v>0</v>
      </c>
      <c r="CO53" s="18">
        <f>[20]Transfers!T104</f>
        <v>0</v>
      </c>
      <c r="CP53" s="18">
        <f>[20]Transfers!U104</f>
        <v>0</v>
      </c>
      <c r="CQ53" s="18">
        <f>[20]Transfers!V104</f>
        <v>0</v>
      </c>
      <c r="CR53" s="18">
        <f>[20]Transfers!W104</f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3"/>
    </row>
    <row r="54" spans="1:118" s="2" customFormat="1">
      <c r="A54" s="89">
        <v>39010</v>
      </c>
      <c r="B54" s="87" t="s">
        <v>132</v>
      </c>
      <c r="C54" s="50">
        <f t="shared" si="164"/>
        <v>12305840</v>
      </c>
      <c r="D54" s="50">
        <f t="shared" si="115"/>
        <v>12305840</v>
      </c>
      <c r="E54" s="18">
        <f>'[20]Asset End Balances'!$Q$105</f>
        <v>12305840</v>
      </c>
      <c r="F54" s="19">
        <f t="shared" si="116"/>
        <v>12305840</v>
      </c>
      <c r="G54" s="19">
        <f t="shared" si="117"/>
        <v>12305840</v>
      </c>
      <c r="H54" s="19">
        <f t="shared" si="118"/>
        <v>12305840</v>
      </c>
      <c r="I54" s="19">
        <f t="shared" si="119"/>
        <v>12305840</v>
      </c>
      <c r="J54" s="19">
        <f t="shared" si="120"/>
        <v>12305840</v>
      </c>
      <c r="K54" s="20">
        <f t="shared" si="121"/>
        <v>12305840</v>
      </c>
      <c r="L54" s="19">
        <f t="shared" si="122"/>
        <v>12305840</v>
      </c>
      <c r="M54" s="19">
        <f t="shared" si="123"/>
        <v>12305840</v>
      </c>
      <c r="N54" s="19">
        <f t="shared" si="124"/>
        <v>12305840</v>
      </c>
      <c r="O54" s="19">
        <f t="shared" si="125"/>
        <v>12305840</v>
      </c>
      <c r="P54" s="19">
        <f t="shared" si="126"/>
        <v>12305840</v>
      </c>
      <c r="Q54" s="19">
        <f t="shared" si="127"/>
        <v>12305840</v>
      </c>
      <c r="R54" s="19">
        <f t="shared" si="128"/>
        <v>12305840</v>
      </c>
      <c r="S54" s="19">
        <f t="shared" si="129"/>
        <v>12305840</v>
      </c>
      <c r="T54" s="19">
        <f t="shared" si="130"/>
        <v>12305840</v>
      </c>
      <c r="U54" s="19">
        <f t="shared" si="131"/>
        <v>12305840</v>
      </c>
      <c r="V54" s="19">
        <f t="shared" si="132"/>
        <v>12305840</v>
      </c>
      <c r="W54" s="19">
        <f t="shared" si="133"/>
        <v>12305840</v>
      </c>
      <c r="X54" s="19">
        <f t="shared" si="134"/>
        <v>12305840</v>
      </c>
      <c r="Y54" s="19">
        <f t="shared" si="135"/>
        <v>12305840</v>
      </c>
      <c r="Z54" s="19">
        <f t="shared" si="136"/>
        <v>12305840</v>
      </c>
      <c r="AA54" s="19">
        <f t="shared" si="137"/>
        <v>12305840</v>
      </c>
      <c r="AB54" s="19">
        <f t="shared" si="138"/>
        <v>12305840</v>
      </c>
      <c r="AC54" s="19">
        <f t="shared" si="139"/>
        <v>12305840</v>
      </c>
      <c r="AD54" s="19">
        <f t="shared" si="140"/>
        <v>12305840</v>
      </c>
      <c r="AE54" s="19">
        <f t="shared" si="141"/>
        <v>12305840</v>
      </c>
      <c r="AF54" s="19">
        <f t="shared" si="142"/>
        <v>12305840</v>
      </c>
      <c r="AG54" s="19"/>
      <c r="AH54" s="18">
        <f>[20]Additions!R105</f>
        <v>0</v>
      </c>
      <c r="AI54" s="18">
        <f>[20]Additions!S105</f>
        <v>0</v>
      </c>
      <c r="AJ54" s="18">
        <f>[20]Additions!T105</f>
        <v>0</v>
      </c>
      <c r="AK54" s="18">
        <f>[20]Additions!U105</f>
        <v>0</v>
      </c>
      <c r="AL54" s="18">
        <f>[20]Additions!V105</f>
        <v>0</v>
      </c>
      <c r="AM54" s="18">
        <f>[20]Additions!W105</f>
        <v>0</v>
      </c>
      <c r="AN54" s="57">
        <f t="shared" si="143"/>
        <v>0</v>
      </c>
      <c r="AO54" s="57">
        <f t="shared" si="165"/>
        <v>0</v>
      </c>
      <c r="AP54" s="57">
        <f t="shared" si="165"/>
        <v>0</v>
      </c>
      <c r="AQ54" s="57">
        <f>SUM($AH54:$AM54)/SUM($AH$80:$AM$80)*'Capital Spending'!D$8*$AO$1</f>
        <v>0</v>
      </c>
      <c r="AR54" s="57">
        <f>SUM($AH54:$AM54)/SUM($AH$80:$AM$80)*'Capital Spending'!E$8*$AO$1</f>
        <v>0</v>
      </c>
      <c r="AS54" s="57">
        <f>SUM($AH54:$AM54)/SUM($AH$80:$AM$80)*'Capital Spending'!F$8*$AO$1</f>
        <v>0</v>
      </c>
      <c r="AT54" s="57">
        <f>SUM($AH54:$AM54)/SUM($AH$80:$AM$80)*'Capital Spending'!G$8*$AO$1</f>
        <v>0</v>
      </c>
      <c r="AU54" s="57">
        <f>SUM($AH54:$AM54)/SUM($AH$80:$AM$80)*'Capital Spending'!H$8*$AO$1</f>
        <v>0</v>
      </c>
      <c r="AV54" s="57">
        <f>SUM($AH54:$AM54)/SUM($AH$80:$AM$80)*'Capital Spending'!I$8*$AO$1</f>
        <v>0</v>
      </c>
      <c r="AW54" s="57">
        <f>SUM($AH54:$AM54)/SUM($AH$80:$AM$80)*'Capital Spending'!J$8*$AO$1</f>
        <v>0</v>
      </c>
      <c r="AX54" s="57">
        <f>SUM($AH54:$AM54)/SUM($AH$80:$AM$80)*'Capital Spending'!K$8*$AO$1</f>
        <v>0</v>
      </c>
      <c r="AY54" s="57">
        <f>SUM($AH54:$AM54)/SUM($AH$80:$AM$80)*'Capital Spending'!L$8*$AO$1</f>
        <v>0</v>
      </c>
      <c r="AZ54" s="57">
        <f>SUM($AH54:$AM54)/SUM($AH$80:$AM$80)*'Capital Spending'!M$8*$AO$1</f>
        <v>0</v>
      </c>
      <c r="BA54" s="57">
        <f>SUM($AH54:$AM54)/SUM($AH$80:$AM$80)*'Capital Spending'!N$8*$AO$1</f>
        <v>0</v>
      </c>
      <c r="BB54" s="57">
        <f>SUM($AH54:$AM54)/SUM($AH$80:$AM$80)*'Capital Spending'!O$8*$AO$1</f>
        <v>0</v>
      </c>
      <c r="BC54" s="57">
        <f>SUM($AH54:$AM54)/SUM($AH$80:$AM$80)*'Capital Spending'!P$8*$AO$1</f>
        <v>0</v>
      </c>
      <c r="BD54" s="57">
        <f>SUM($AH54:$AM54)/SUM($AH$80:$AM$80)*'Capital Spending'!Q$8*$AO$1</f>
        <v>0</v>
      </c>
      <c r="BE54" s="57">
        <f>SUM($AH54:$AM54)/SUM($AH$80:$AM$80)*'Capital Spending'!R$8*$AO$1</f>
        <v>0</v>
      </c>
      <c r="BF54" s="57">
        <f>SUM($AH54:$AM54)/SUM($AH$80:$AM$80)*'Capital Spending'!S$8*$AO$1</f>
        <v>0</v>
      </c>
      <c r="BG54" s="57">
        <f>SUM($AH54:$AM54)/SUM($AH$80:$AM$80)*'Capital Spending'!T$8*$AO$1</f>
        <v>0</v>
      </c>
      <c r="BH54" s="57">
        <f>SUM($AH54:$AM54)/SUM($AH$80:$AM$80)*'Capital Spending'!U$8*$AO$1</f>
        <v>0</v>
      </c>
      <c r="BI54" s="3"/>
      <c r="BJ54" s="106">
        <v>0</v>
      </c>
      <c r="BK54" s="29">
        <f>[20]Retires!R105</f>
        <v>0</v>
      </c>
      <c r="BL54" s="29">
        <f>[20]Retires!S105</f>
        <v>0</v>
      </c>
      <c r="BM54" s="29">
        <f>[20]Retires!T105</f>
        <v>0</v>
      </c>
      <c r="BN54" s="29">
        <f>[20]Retires!U105</f>
        <v>0</v>
      </c>
      <c r="BO54" s="29">
        <f>[20]Retires!V105</f>
        <v>0</v>
      </c>
      <c r="BP54" s="29">
        <f>[20]Retires!W105</f>
        <v>0</v>
      </c>
      <c r="BQ54" s="18">
        <f t="shared" si="166"/>
        <v>0</v>
      </c>
      <c r="BR54" s="19">
        <f t="shared" si="144"/>
        <v>0</v>
      </c>
      <c r="BS54" s="19">
        <f t="shared" si="145"/>
        <v>0</v>
      </c>
      <c r="BT54" s="19">
        <f t="shared" si="146"/>
        <v>0</v>
      </c>
      <c r="BU54" s="19">
        <f t="shared" si="147"/>
        <v>0</v>
      </c>
      <c r="BV54" s="19">
        <f t="shared" si="148"/>
        <v>0</v>
      </c>
      <c r="BW54" s="19">
        <f t="shared" si="149"/>
        <v>0</v>
      </c>
      <c r="BX54" s="19">
        <f t="shared" si="150"/>
        <v>0</v>
      </c>
      <c r="BY54" s="19">
        <f t="shared" si="151"/>
        <v>0</v>
      </c>
      <c r="BZ54" s="19">
        <f t="shared" si="152"/>
        <v>0</v>
      </c>
      <c r="CA54" s="19">
        <f t="shared" si="153"/>
        <v>0</v>
      </c>
      <c r="CB54" s="19">
        <f t="shared" si="154"/>
        <v>0</v>
      </c>
      <c r="CC54" s="19">
        <f t="shared" si="155"/>
        <v>0</v>
      </c>
      <c r="CD54" s="19">
        <f t="shared" si="156"/>
        <v>0</v>
      </c>
      <c r="CE54" s="19">
        <f t="shared" si="157"/>
        <v>0</v>
      </c>
      <c r="CF54" s="19">
        <f t="shared" si="158"/>
        <v>0</v>
      </c>
      <c r="CG54" s="19">
        <f t="shared" si="159"/>
        <v>0</v>
      </c>
      <c r="CH54" s="19">
        <f t="shared" si="160"/>
        <v>0</v>
      </c>
      <c r="CI54" s="19">
        <f t="shared" si="161"/>
        <v>0</v>
      </c>
      <c r="CJ54" s="19">
        <f t="shared" si="162"/>
        <v>0</v>
      </c>
      <c r="CK54" s="19">
        <f t="shared" si="163"/>
        <v>0</v>
      </c>
      <c r="CL54" s="3"/>
      <c r="CM54" s="18">
        <f>[20]Transfers!R105</f>
        <v>0</v>
      </c>
      <c r="CN54" s="18">
        <f>[20]Transfers!S105</f>
        <v>0</v>
      </c>
      <c r="CO54" s="18">
        <f>[20]Transfers!T105</f>
        <v>0</v>
      </c>
      <c r="CP54" s="18">
        <f>[20]Transfers!U105</f>
        <v>0</v>
      </c>
      <c r="CQ54" s="18">
        <f>[20]Transfers!V105</f>
        <v>0</v>
      </c>
      <c r="CR54" s="18">
        <f>[20]Transfers!W105</f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3"/>
    </row>
    <row r="55" spans="1:118" s="2" customFormat="1">
      <c r="A55" s="89">
        <v>39100</v>
      </c>
      <c r="B55" s="87" t="s">
        <v>12</v>
      </c>
      <c r="C55" s="50">
        <f t="shared" si="114"/>
        <v>2389011.0344963623</v>
      </c>
      <c r="D55" s="50">
        <f t="shared" si="115"/>
        <v>2530129.2800050252</v>
      </c>
      <c r="E55" s="18">
        <f>'[20]Asset End Balances'!$Q$106</f>
        <v>2376524.13</v>
      </c>
      <c r="F55" s="19">
        <f t="shared" si="116"/>
        <v>2376524.13</v>
      </c>
      <c r="G55" s="19">
        <f t="shared" si="117"/>
        <v>2376524.13</v>
      </c>
      <c r="H55" s="19">
        <f t="shared" si="118"/>
        <v>2376524.13</v>
      </c>
      <c r="I55" s="19">
        <f t="shared" si="119"/>
        <v>2376524.13</v>
      </c>
      <c r="J55" s="19">
        <f t="shared" si="120"/>
        <v>2376524.13</v>
      </c>
      <c r="K55" s="20">
        <f t="shared" si="121"/>
        <v>2386773.3899999997</v>
      </c>
      <c r="L55" s="19">
        <f t="shared" si="122"/>
        <v>2390820.3030915903</v>
      </c>
      <c r="M55" s="19">
        <f t="shared" si="123"/>
        <v>2393894.7344539817</v>
      </c>
      <c r="N55" s="19">
        <f t="shared" si="124"/>
        <v>2395830.8096820517</v>
      </c>
      <c r="O55" s="19">
        <f t="shared" si="125"/>
        <v>2402689.731160251</v>
      </c>
      <c r="P55" s="19">
        <f t="shared" si="126"/>
        <v>2409567.4949949891</v>
      </c>
      <c r="Q55" s="19">
        <f t="shared" si="127"/>
        <v>2418422.2050698451</v>
      </c>
      <c r="R55" s="19">
        <f t="shared" si="128"/>
        <v>2443553.3405673979</v>
      </c>
      <c r="S55" s="19">
        <f t="shared" si="129"/>
        <v>2461404.1870053927</v>
      </c>
      <c r="T55" s="19">
        <f t="shared" si="130"/>
        <v>2477279.098686581</v>
      </c>
      <c r="U55" s="19">
        <f t="shared" si="131"/>
        <v>2489875.7360138376</v>
      </c>
      <c r="V55" s="19">
        <f t="shared" si="132"/>
        <v>2501350.1553850351</v>
      </c>
      <c r="W55" s="19">
        <f t="shared" si="133"/>
        <v>2508431.0295397076</v>
      </c>
      <c r="X55" s="19">
        <f t="shared" si="134"/>
        <v>2514812.2533488781</v>
      </c>
      <c r="Y55" s="19">
        <f t="shared" si="135"/>
        <v>2518755.5986480503</v>
      </c>
      <c r="Z55" s="19">
        <f t="shared" si="136"/>
        <v>2520463.6527215848</v>
      </c>
      <c r="AA55" s="19">
        <f t="shared" si="137"/>
        <v>2527322.5741997841</v>
      </c>
      <c r="AB55" s="19">
        <f t="shared" si="138"/>
        <v>2534200.3380345223</v>
      </c>
      <c r="AC55" s="19">
        <f t="shared" si="139"/>
        <v>2543055.0481093782</v>
      </c>
      <c r="AD55" s="19">
        <f t="shared" si="140"/>
        <v>2568186.183606931</v>
      </c>
      <c r="AE55" s="19">
        <f t="shared" si="141"/>
        <v>2586037.0300449259</v>
      </c>
      <c r="AF55" s="19">
        <f t="shared" si="142"/>
        <v>2601911.9417261141</v>
      </c>
      <c r="AG55" s="19"/>
      <c r="AH55" s="18">
        <f>[20]Additions!R106</f>
        <v>0</v>
      </c>
      <c r="AI55" s="18">
        <f>[20]Additions!S106</f>
        <v>0</v>
      </c>
      <c r="AJ55" s="18">
        <f>[20]Additions!T106</f>
        <v>0</v>
      </c>
      <c r="AK55" s="18">
        <f>[20]Additions!U106</f>
        <v>0</v>
      </c>
      <c r="AL55" s="18">
        <f>[20]Additions!V106</f>
        <v>0</v>
      </c>
      <c r="AM55" s="18">
        <f>[20]Additions!W106</f>
        <v>10249.26</v>
      </c>
      <c r="AN55" s="57">
        <f t="shared" si="143"/>
        <v>4046.9130915905935</v>
      </c>
      <c r="AO55" s="57">
        <f t="shared" si="165"/>
        <v>3074.4313623916273</v>
      </c>
      <c r="AP55" s="57">
        <f t="shared" si="165"/>
        <v>1936.0752280698518</v>
      </c>
      <c r="AQ55" s="57">
        <f>SUM($AH55:$AM55)/SUM($AH$80:$AM$80)*'Capital Spending'!D$8*$AO$1</f>
        <v>6858.9214781994879</v>
      </c>
      <c r="AR55" s="57">
        <f>SUM($AH55:$AM55)/SUM($AH$80:$AM$80)*'Capital Spending'!E$8*$AO$1</f>
        <v>6877.7638347382917</v>
      </c>
      <c r="AS55" s="57">
        <f>SUM($AH55:$AM55)/SUM($AH$80:$AM$80)*'Capital Spending'!F$8*$AO$1</f>
        <v>8854.7100748558678</v>
      </c>
      <c r="AT55" s="57">
        <f>SUM($AH55:$AM55)/SUM($AH$80:$AM$80)*'Capital Spending'!G$8*$AO$1</f>
        <v>25131.135497552623</v>
      </c>
      <c r="AU55" s="57">
        <f>SUM($AH55:$AM55)/SUM($AH$80:$AM$80)*'Capital Spending'!H$8*$AO$1</f>
        <v>17850.84643799486</v>
      </c>
      <c r="AV55" s="57">
        <f>SUM($AH55:$AM55)/SUM($AH$80:$AM$80)*'Capital Spending'!I$8*$AO$1</f>
        <v>15874.911681188159</v>
      </c>
      <c r="AW55" s="57">
        <f>SUM($AH55:$AM55)/SUM($AH$80:$AM$80)*'Capital Spending'!J$8*$AO$1</f>
        <v>12596.637327256572</v>
      </c>
      <c r="AX55" s="57">
        <f>SUM($AH55:$AM55)/SUM($AH$80:$AM$80)*'Capital Spending'!K$8*$AO$1</f>
        <v>11474.419371197533</v>
      </c>
      <c r="AY55" s="57">
        <f>SUM($AH55:$AM55)/SUM($AH$80:$AM$80)*'Capital Spending'!L$8*$AO$1</f>
        <v>7080.8741546723322</v>
      </c>
      <c r="AZ55" s="57">
        <f>SUM($AH55:$AM55)/SUM($AH$80:$AM$80)*'Capital Spending'!M$8*$AO$1</f>
        <v>6381.2238091706658</v>
      </c>
      <c r="BA55" s="57">
        <f>SUM($AH55:$AM55)/SUM($AH$80:$AM$80)*'Capital Spending'!N$8*$AO$1</f>
        <v>3943.345299172433</v>
      </c>
      <c r="BB55" s="57">
        <f>SUM($AH55:$AM55)/SUM($AH$80:$AM$80)*'Capital Spending'!O$8*$AO$1</f>
        <v>1708.0540735346458</v>
      </c>
      <c r="BC55" s="57">
        <f>SUM($AH55:$AM55)/SUM($AH$80:$AM$80)*'Capital Spending'!P$8*$AO$1</f>
        <v>6858.9214781994879</v>
      </c>
      <c r="BD55" s="57">
        <f>SUM($AH55:$AM55)/SUM($AH$80:$AM$80)*'Capital Spending'!Q$8*$AO$1</f>
        <v>6877.7638347382917</v>
      </c>
      <c r="BE55" s="57">
        <f>SUM($AH55:$AM55)/SUM($AH$80:$AM$80)*'Capital Spending'!R$8*$AO$1</f>
        <v>8854.7100748558678</v>
      </c>
      <c r="BF55" s="57">
        <f>SUM($AH55:$AM55)/SUM($AH$80:$AM$80)*'Capital Spending'!S$8*$AO$1</f>
        <v>25131.135497552623</v>
      </c>
      <c r="BG55" s="57">
        <f>SUM($AH55:$AM55)/SUM($AH$80:$AM$80)*'Capital Spending'!T$8*$AO$1</f>
        <v>17850.84643799486</v>
      </c>
      <c r="BH55" s="57">
        <f>SUM($AH55:$AM55)/SUM($AH$80:$AM$80)*'Capital Spending'!U$8*$AO$1</f>
        <v>15874.911681188159</v>
      </c>
      <c r="BI55" s="3"/>
      <c r="BJ55" s="106">
        <v>0</v>
      </c>
      <c r="BK55" s="29">
        <f>[20]Retires!R106</f>
        <v>0</v>
      </c>
      <c r="BL55" s="29">
        <f>[20]Retires!S106</f>
        <v>0</v>
      </c>
      <c r="BM55" s="29">
        <f>[20]Retires!T106</f>
        <v>0</v>
      </c>
      <c r="BN55" s="29">
        <f>[20]Retires!U106</f>
        <v>0</v>
      </c>
      <c r="BO55" s="29">
        <f>[20]Retires!V106</f>
        <v>0</v>
      </c>
      <c r="BP55" s="29">
        <f>[20]Retires!W106</f>
        <v>0</v>
      </c>
      <c r="BQ55" s="18">
        <f t="shared" si="166"/>
        <v>0</v>
      </c>
      <c r="BR55" s="19">
        <f t="shared" si="144"/>
        <v>0</v>
      </c>
      <c r="BS55" s="19">
        <f t="shared" si="145"/>
        <v>0</v>
      </c>
      <c r="BT55" s="19">
        <f t="shared" si="146"/>
        <v>0</v>
      </c>
      <c r="BU55" s="19">
        <f t="shared" si="147"/>
        <v>0</v>
      </c>
      <c r="BV55" s="19">
        <f t="shared" si="148"/>
        <v>0</v>
      </c>
      <c r="BW55" s="19">
        <f t="shared" si="149"/>
        <v>0</v>
      </c>
      <c r="BX55" s="19">
        <f t="shared" si="150"/>
        <v>0</v>
      </c>
      <c r="BY55" s="19">
        <f t="shared" si="151"/>
        <v>0</v>
      </c>
      <c r="BZ55" s="19">
        <f t="shared" si="152"/>
        <v>0</v>
      </c>
      <c r="CA55" s="19">
        <f t="shared" si="153"/>
        <v>0</v>
      </c>
      <c r="CB55" s="19">
        <f t="shared" si="154"/>
        <v>0</v>
      </c>
      <c r="CC55" s="19">
        <f t="shared" si="155"/>
        <v>0</v>
      </c>
      <c r="CD55" s="19">
        <f t="shared" si="156"/>
        <v>0</v>
      </c>
      <c r="CE55" s="19">
        <f t="shared" si="157"/>
        <v>0</v>
      </c>
      <c r="CF55" s="19">
        <f t="shared" si="158"/>
        <v>0</v>
      </c>
      <c r="CG55" s="19">
        <f t="shared" si="159"/>
        <v>0</v>
      </c>
      <c r="CH55" s="19">
        <f t="shared" si="160"/>
        <v>0</v>
      </c>
      <c r="CI55" s="19">
        <f t="shared" si="161"/>
        <v>0</v>
      </c>
      <c r="CJ55" s="19">
        <f t="shared" si="162"/>
        <v>0</v>
      </c>
      <c r="CK55" s="19">
        <f t="shared" si="163"/>
        <v>0</v>
      </c>
      <c r="CL55" s="3"/>
      <c r="CM55" s="18">
        <f>[20]Transfers!R106</f>
        <v>0</v>
      </c>
      <c r="CN55" s="18">
        <f>[20]Transfers!S106</f>
        <v>0</v>
      </c>
      <c r="CO55" s="18">
        <f>[20]Transfers!T106</f>
        <v>0</v>
      </c>
      <c r="CP55" s="18">
        <f>[20]Transfers!U106</f>
        <v>0</v>
      </c>
      <c r="CQ55" s="18">
        <f>[20]Transfers!V106</f>
        <v>0</v>
      </c>
      <c r="CR55" s="18">
        <f>[20]Transfers!W106</f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3"/>
    </row>
    <row r="56" spans="1:118" s="2" customFormat="1">
      <c r="A56" s="140">
        <v>39101</v>
      </c>
      <c r="B56" t="s">
        <v>191</v>
      </c>
      <c r="C56" s="50">
        <f t="shared" ref="C56:C78" si="167">SUM(E56:Q56)/13</f>
        <v>0</v>
      </c>
      <c r="D56" s="50">
        <f t="shared" ref="D56:D78" si="168">SUM(T56:AF56)/13</f>
        <v>0</v>
      </c>
      <c r="E56" s="18">
        <v>0</v>
      </c>
      <c r="F56" s="19">
        <f t="shared" ref="F56:F78" si="169">E56+AH56+BK56+CM56</f>
        <v>0</v>
      </c>
      <c r="G56" s="19">
        <f t="shared" ref="G56:G78" si="170">F56+AI56+BL56+CN56</f>
        <v>0</v>
      </c>
      <c r="H56" s="19">
        <f t="shared" ref="H56:H78" si="171">G56+AJ56+BM56+CO56</f>
        <v>0</v>
      </c>
      <c r="I56" s="19">
        <f t="shared" ref="I56:I78" si="172">H56+AK56+BN56+CP56</f>
        <v>0</v>
      </c>
      <c r="J56" s="19">
        <f t="shared" ref="J56:J78" si="173">I56+AL56+BO56+CQ56</f>
        <v>0</v>
      </c>
      <c r="K56" s="20">
        <f t="shared" ref="K56:K78" si="174">J56+AM56+BP56+CR56</f>
        <v>0</v>
      </c>
      <c r="L56" s="19">
        <f t="shared" ref="L56:L78" si="175">K56+AN56+BQ56+CS56</f>
        <v>0</v>
      </c>
      <c r="M56" s="19">
        <f t="shared" ref="M56:M78" si="176">L56+AO56+BR56+CT56</f>
        <v>0</v>
      </c>
      <c r="N56" s="19">
        <f t="shared" ref="N56:N78" si="177">M56+AP56+BS56+CU56</f>
        <v>0</v>
      </c>
      <c r="O56" s="19">
        <f t="shared" ref="O56:O78" si="178">N56+AQ56+BT56+CV56</f>
        <v>0</v>
      </c>
      <c r="P56" s="19">
        <f t="shared" ref="P56:P78" si="179">O56+AR56+BU56+CW56</f>
        <v>0</v>
      </c>
      <c r="Q56" s="19">
        <f t="shared" ref="Q56:Q78" si="180">P56+AS56+BV56+CX56</f>
        <v>0</v>
      </c>
      <c r="R56" s="19">
        <f t="shared" ref="R56:R78" si="181">Q56+AT56+BW56+CY56</f>
        <v>0</v>
      </c>
      <c r="S56" s="19">
        <f t="shared" ref="S56:S78" si="182">R56+AU56+BX56+CZ56</f>
        <v>0</v>
      </c>
      <c r="T56" s="19">
        <f t="shared" ref="T56:T78" si="183">S56+AV56+BY56+DA56</f>
        <v>0</v>
      </c>
      <c r="U56" s="19">
        <f t="shared" ref="U56:U78" si="184">T56+AW56+BZ56+DB56</f>
        <v>0</v>
      </c>
      <c r="V56" s="19">
        <f t="shared" ref="V56:V78" si="185">U56+AX56+CA56+DC56</f>
        <v>0</v>
      </c>
      <c r="W56" s="19">
        <f t="shared" ref="W56:W78" si="186">V56+AY56+CB56+DD56</f>
        <v>0</v>
      </c>
      <c r="X56" s="19">
        <f t="shared" ref="X56:X78" si="187">W56+AZ56+CC56+DE56</f>
        <v>0</v>
      </c>
      <c r="Y56" s="19">
        <f t="shared" ref="Y56:Y78" si="188">X56+BA56+CD56+DF56</f>
        <v>0</v>
      </c>
      <c r="Z56" s="19">
        <f t="shared" ref="Z56:Z78" si="189">Y56+BB56+CE56+DG56</f>
        <v>0</v>
      </c>
      <c r="AA56" s="19">
        <f t="shared" ref="AA56:AA78" si="190">Z56+BC56+CF56+DH56</f>
        <v>0</v>
      </c>
      <c r="AB56" s="19">
        <f t="shared" ref="AB56:AB78" si="191">AA56+BD56+CG56+DI56</f>
        <v>0</v>
      </c>
      <c r="AC56" s="19">
        <f t="shared" ref="AC56:AC78" si="192">AB56+BE56+CH56+DJ56</f>
        <v>0</v>
      </c>
      <c r="AD56" s="19">
        <f t="shared" ref="AD56:AD78" si="193">AC56+BF56+CI56+DK56</f>
        <v>0</v>
      </c>
      <c r="AE56" s="19">
        <f t="shared" ref="AE56:AE78" si="194">AD56+BG56+CJ56+DL56</f>
        <v>0</v>
      </c>
      <c r="AF56" s="19">
        <f t="shared" ref="AF56:AF78" si="195">AE56+BH56+CK56+DM56</f>
        <v>0</v>
      </c>
      <c r="AG56" s="19"/>
      <c r="AH56" s="18">
        <f>0</f>
        <v>0</v>
      </c>
      <c r="AI56" s="18">
        <f>0</f>
        <v>0</v>
      </c>
      <c r="AJ56" s="18">
        <f>0</f>
        <v>0</v>
      </c>
      <c r="AK56" s="18">
        <f>0</f>
        <v>0</v>
      </c>
      <c r="AL56" s="18">
        <f>0</f>
        <v>0</v>
      </c>
      <c r="AM56" s="18">
        <f>0</f>
        <v>0</v>
      </c>
      <c r="AN56" s="57">
        <f t="shared" si="143"/>
        <v>0</v>
      </c>
      <c r="AO56" s="57">
        <f t="shared" si="165"/>
        <v>0</v>
      </c>
      <c r="AP56" s="57">
        <f t="shared" si="165"/>
        <v>0</v>
      </c>
      <c r="AQ56" s="57">
        <f>SUM($AH56:$AM56)/SUM($AH$80:$AM$80)*'Capital Spending'!D$8*$AO$1</f>
        <v>0</v>
      </c>
      <c r="AR56" s="57">
        <f>SUM($AH56:$AM56)/SUM($AH$80:$AM$80)*'Capital Spending'!E$8*$AO$1</f>
        <v>0</v>
      </c>
      <c r="AS56" s="57">
        <f>SUM($AH56:$AM56)/SUM($AH$80:$AM$80)*'Capital Spending'!F$8*$AO$1</f>
        <v>0</v>
      </c>
      <c r="AT56" s="57">
        <f>SUM($AH56:$AM56)/SUM($AH$80:$AM$80)*'Capital Spending'!G$8*$AO$1</f>
        <v>0</v>
      </c>
      <c r="AU56" s="57">
        <f>SUM($AH56:$AM56)/SUM($AH$80:$AM$80)*'Capital Spending'!H$8*$AO$1</f>
        <v>0</v>
      </c>
      <c r="AV56" s="57">
        <f>SUM($AH56:$AM56)/SUM($AH$80:$AM$80)*'Capital Spending'!I$8*$AO$1</f>
        <v>0</v>
      </c>
      <c r="AW56" s="57">
        <f>SUM($AH56:$AM56)/SUM($AH$80:$AM$80)*'Capital Spending'!J$8*$AO$1</f>
        <v>0</v>
      </c>
      <c r="AX56" s="57">
        <f>SUM($AH56:$AM56)/SUM($AH$80:$AM$80)*'Capital Spending'!K$8*$AO$1</f>
        <v>0</v>
      </c>
      <c r="AY56" s="57">
        <f>SUM($AH56:$AM56)/SUM($AH$80:$AM$80)*'Capital Spending'!L$8*$AO$1</f>
        <v>0</v>
      </c>
      <c r="AZ56" s="57">
        <f>SUM($AH56:$AM56)/SUM($AH$80:$AM$80)*'Capital Spending'!M$8*$AO$1</f>
        <v>0</v>
      </c>
      <c r="BA56" s="57">
        <f>SUM($AH56:$AM56)/SUM($AH$80:$AM$80)*'Capital Spending'!N$8*$AO$1</f>
        <v>0</v>
      </c>
      <c r="BB56" s="57">
        <f>SUM($AH56:$AM56)/SUM($AH$80:$AM$80)*'Capital Spending'!O$8*$AO$1</f>
        <v>0</v>
      </c>
      <c r="BC56" s="57">
        <f>SUM($AH56:$AM56)/SUM($AH$80:$AM$80)*'Capital Spending'!P$8*$AO$1</f>
        <v>0</v>
      </c>
      <c r="BD56" s="57">
        <f>SUM($AH56:$AM56)/SUM($AH$80:$AM$80)*'Capital Spending'!Q$8*$AO$1</f>
        <v>0</v>
      </c>
      <c r="BE56" s="57">
        <f>SUM($AH56:$AM56)/SUM($AH$80:$AM$80)*'Capital Spending'!R$8*$AO$1</f>
        <v>0</v>
      </c>
      <c r="BF56" s="57">
        <f>SUM($AH56:$AM56)/SUM($AH$80:$AM$80)*'Capital Spending'!S$8*$AO$1</f>
        <v>0</v>
      </c>
      <c r="BG56" s="57">
        <f>SUM($AH56:$AM56)/SUM($AH$80:$AM$80)*'Capital Spending'!T$8*$AO$1</f>
        <v>0</v>
      </c>
      <c r="BH56" s="57">
        <f>SUM($AH56:$AM56)/SUM($AH$80:$AM$80)*'Capital Spending'!U$8*$AO$1</f>
        <v>0</v>
      </c>
      <c r="BI56" s="3"/>
      <c r="BJ56" s="106">
        <v>0</v>
      </c>
      <c r="BK56" s="29">
        <f>0</f>
        <v>0</v>
      </c>
      <c r="BL56" s="29">
        <f>0</f>
        <v>0</v>
      </c>
      <c r="BM56" s="29">
        <f>0</f>
        <v>0</v>
      </c>
      <c r="BN56" s="29">
        <f>0</f>
        <v>0</v>
      </c>
      <c r="BO56" s="29">
        <f>0</f>
        <v>0</v>
      </c>
      <c r="BP56" s="29">
        <f>0</f>
        <v>0</v>
      </c>
      <c r="BQ56" s="18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3"/>
      <c r="CM56" s="18">
        <f>0</f>
        <v>0</v>
      </c>
      <c r="CN56" s="18">
        <f>0</f>
        <v>0</v>
      </c>
      <c r="CO56" s="18">
        <f>0</f>
        <v>0</v>
      </c>
      <c r="CP56" s="18">
        <f>0</f>
        <v>0</v>
      </c>
      <c r="CQ56" s="18">
        <f>0</f>
        <v>0</v>
      </c>
      <c r="CR56" s="18">
        <f>0</f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19">
        <v>0</v>
      </c>
      <c r="DK56" s="19">
        <v>0</v>
      </c>
      <c r="DL56" s="19">
        <v>0</v>
      </c>
      <c r="DM56" s="19">
        <v>0</v>
      </c>
      <c r="DN56" s="3"/>
    </row>
    <row r="57" spans="1:118" s="2" customFormat="1">
      <c r="A57" s="140">
        <v>39102</v>
      </c>
      <c r="B57" t="s">
        <v>215</v>
      </c>
      <c r="C57" s="50">
        <f t="shared" si="167"/>
        <v>0</v>
      </c>
      <c r="D57" s="50">
        <f t="shared" si="168"/>
        <v>0</v>
      </c>
      <c r="E57" s="18">
        <v>0</v>
      </c>
      <c r="F57" s="19">
        <f t="shared" si="169"/>
        <v>0</v>
      </c>
      <c r="G57" s="19">
        <f t="shared" si="170"/>
        <v>0</v>
      </c>
      <c r="H57" s="19">
        <f t="shared" si="171"/>
        <v>0</v>
      </c>
      <c r="I57" s="19">
        <f t="shared" si="172"/>
        <v>0</v>
      </c>
      <c r="J57" s="19">
        <f t="shared" si="173"/>
        <v>0</v>
      </c>
      <c r="K57" s="20">
        <f t="shared" si="174"/>
        <v>0</v>
      </c>
      <c r="L57" s="19">
        <f t="shared" si="175"/>
        <v>0</v>
      </c>
      <c r="M57" s="19">
        <f t="shared" si="176"/>
        <v>0</v>
      </c>
      <c r="N57" s="19">
        <f t="shared" si="177"/>
        <v>0</v>
      </c>
      <c r="O57" s="19">
        <f t="shared" si="178"/>
        <v>0</v>
      </c>
      <c r="P57" s="19">
        <f t="shared" si="179"/>
        <v>0</v>
      </c>
      <c r="Q57" s="19">
        <f t="shared" si="180"/>
        <v>0</v>
      </c>
      <c r="R57" s="19">
        <f t="shared" si="181"/>
        <v>0</v>
      </c>
      <c r="S57" s="19">
        <f t="shared" si="182"/>
        <v>0</v>
      </c>
      <c r="T57" s="19">
        <f t="shared" si="183"/>
        <v>0</v>
      </c>
      <c r="U57" s="19">
        <f t="shared" si="184"/>
        <v>0</v>
      </c>
      <c r="V57" s="19">
        <f t="shared" si="185"/>
        <v>0</v>
      </c>
      <c r="W57" s="19">
        <f t="shared" si="186"/>
        <v>0</v>
      </c>
      <c r="X57" s="19">
        <f t="shared" si="187"/>
        <v>0</v>
      </c>
      <c r="Y57" s="19">
        <f t="shared" si="188"/>
        <v>0</v>
      </c>
      <c r="Z57" s="19">
        <f t="shared" si="189"/>
        <v>0</v>
      </c>
      <c r="AA57" s="19">
        <f t="shared" si="190"/>
        <v>0</v>
      </c>
      <c r="AB57" s="19">
        <f t="shared" si="191"/>
        <v>0</v>
      </c>
      <c r="AC57" s="19">
        <f t="shared" si="192"/>
        <v>0</v>
      </c>
      <c r="AD57" s="19">
        <f t="shared" si="193"/>
        <v>0</v>
      </c>
      <c r="AE57" s="19">
        <f t="shared" si="194"/>
        <v>0</v>
      </c>
      <c r="AF57" s="19">
        <f t="shared" si="195"/>
        <v>0</v>
      </c>
      <c r="AG57" s="19"/>
      <c r="AH57" s="18">
        <f>0</f>
        <v>0</v>
      </c>
      <c r="AI57" s="18">
        <f>0</f>
        <v>0</v>
      </c>
      <c r="AJ57" s="18">
        <f>0</f>
        <v>0</v>
      </c>
      <c r="AK57" s="18">
        <f>0</f>
        <v>0</v>
      </c>
      <c r="AL57" s="18">
        <f>0</f>
        <v>0</v>
      </c>
      <c r="AM57" s="18">
        <f>0</f>
        <v>0</v>
      </c>
      <c r="AN57" s="57">
        <f t="shared" si="143"/>
        <v>0</v>
      </c>
      <c r="AO57" s="57">
        <f t="shared" si="165"/>
        <v>0</v>
      </c>
      <c r="AP57" s="57">
        <f t="shared" si="165"/>
        <v>0</v>
      </c>
      <c r="AQ57" s="57">
        <f>SUM($AH57:$AM57)/SUM($AH$80:$AM$80)*'Capital Spending'!D$8*$AO$1</f>
        <v>0</v>
      </c>
      <c r="AR57" s="57">
        <f>SUM($AH57:$AM57)/SUM($AH$80:$AM$80)*'Capital Spending'!E$8*$AO$1</f>
        <v>0</v>
      </c>
      <c r="AS57" s="57">
        <f>SUM($AH57:$AM57)/SUM($AH$80:$AM$80)*'Capital Spending'!F$8*$AO$1</f>
        <v>0</v>
      </c>
      <c r="AT57" s="57">
        <f>SUM($AH57:$AM57)/SUM($AH$80:$AM$80)*'Capital Spending'!G$8*$AO$1</f>
        <v>0</v>
      </c>
      <c r="AU57" s="57">
        <f>SUM($AH57:$AM57)/SUM($AH$80:$AM$80)*'Capital Spending'!H$8*$AO$1</f>
        <v>0</v>
      </c>
      <c r="AV57" s="57">
        <f>SUM($AH57:$AM57)/SUM($AH$80:$AM$80)*'Capital Spending'!I$8*$AO$1</f>
        <v>0</v>
      </c>
      <c r="AW57" s="57">
        <f>SUM($AH57:$AM57)/SUM($AH$80:$AM$80)*'Capital Spending'!J$8*$AO$1</f>
        <v>0</v>
      </c>
      <c r="AX57" s="57">
        <f>SUM($AH57:$AM57)/SUM($AH$80:$AM$80)*'Capital Spending'!K$8*$AO$1</f>
        <v>0</v>
      </c>
      <c r="AY57" s="57">
        <f>SUM($AH57:$AM57)/SUM($AH$80:$AM$80)*'Capital Spending'!L$8*$AO$1</f>
        <v>0</v>
      </c>
      <c r="AZ57" s="57">
        <f>SUM($AH57:$AM57)/SUM($AH$80:$AM$80)*'Capital Spending'!M$8*$AO$1</f>
        <v>0</v>
      </c>
      <c r="BA57" s="57">
        <f>SUM($AH57:$AM57)/SUM($AH$80:$AM$80)*'Capital Spending'!N$8*$AO$1</f>
        <v>0</v>
      </c>
      <c r="BB57" s="57">
        <f>SUM($AH57:$AM57)/SUM($AH$80:$AM$80)*'Capital Spending'!O$8*$AO$1</f>
        <v>0</v>
      </c>
      <c r="BC57" s="57">
        <f>SUM($AH57:$AM57)/SUM($AH$80:$AM$80)*'Capital Spending'!P$8*$AO$1</f>
        <v>0</v>
      </c>
      <c r="BD57" s="57">
        <f>SUM($AH57:$AM57)/SUM($AH$80:$AM$80)*'Capital Spending'!Q$8*$AO$1</f>
        <v>0</v>
      </c>
      <c r="BE57" s="57">
        <f>SUM($AH57:$AM57)/SUM($AH$80:$AM$80)*'Capital Spending'!R$8*$AO$1</f>
        <v>0</v>
      </c>
      <c r="BF57" s="57">
        <f>SUM($AH57:$AM57)/SUM($AH$80:$AM$80)*'Capital Spending'!S$8*$AO$1</f>
        <v>0</v>
      </c>
      <c r="BG57" s="57">
        <f>SUM($AH57:$AM57)/SUM($AH$80:$AM$80)*'Capital Spending'!T$8*$AO$1</f>
        <v>0</v>
      </c>
      <c r="BH57" s="57">
        <f>SUM($AH57:$AM57)/SUM($AH$80:$AM$80)*'Capital Spending'!U$8*$AO$1</f>
        <v>0</v>
      </c>
      <c r="BI57" s="3"/>
      <c r="BJ57" s="106">
        <v>0</v>
      </c>
      <c r="BK57" s="29">
        <f>0</f>
        <v>0</v>
      </c>
      <c r="BL57" s="29">
        <f>0</f>
        <v>0</v>
      </c>
      <c r="BM57" s="29">
        <f>0</f>
        <v>0</v>
      </c>
      <c r="BN57" s="29">
        <f>0</f>
        <v>0</v>
      </c>
      <c r="BO57" s="29">
        <f>0</f>
        <v>0</v>
      </c>
      <c r="BP57" s="29">
        <f>0</f>
        <v>0</v>
      </c>
      <c r="BQ57" s="18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3"/>
      <c r="CM57" s="18">
        <f>0</f>
        <v>0</v>
      </c>
      <c r="CN57" s="18">
        <f>0</f>
        <v>0</v>
      </c>
      <c r="CO57" s="18">
        <f>0</f>
        <v>0</v>
      </c>
      <c r="CP57" s="18">
        <f>0</f>
        <v>0</v>
      </c>
      <c r="CQ57" s="18">
        <f>0</f>
        <v>0</v>
      </c>
      <c r="CR57" s="18">
        <f>0</f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19">
        <v>0</v>
      </c>
      <c r="DK57" s="19">
        <v>0</v>
      </c>
      <c r="DL57" s="19">
        <v>0</v>
      </c>
      <c r="DM57" s="19">
        <v>0</v>
      </c>
      <c r="DN57" s="3"/>
    </row>
    <row r="58" spans="1:118" s="2" customFormat="1">
      <c r="A58" s="132">
        <v>39103</v>
      </c>
      <c r="B58" s="87" t="s">
        <v>14</v>
      </c>
      <c r="C58" s="50">
        <f t="shared" si="167"/>
        <v>0</v>
      </c>
      <c r="D58" s="50">
        <f t="shared" si="168"/>
        <v>0</v>
      </c>
      <c r="E58" s="18">
        <v>0</v>
      </c>
      <c r="F58" s="19">
        <f t="shared" si="169"/>
        <v>0</v>
      </c>
      <c r="G58" s="19">
        <f t="shared" si="170"/>
        <v>0</v>
      </c>
      <c r="H58" s="19">
        <f t="shared" si="171"/>
        <v>0</v>
      </c>
      <c r="I58" s="19">
        <f t="shared" si="172"/>
        <v>0</v>
      </c>
      <c r="J58" s="19">
        <f t="shared" si="173"/>
        <v>0</v>
      </c>
      <c r="K58" s="20">
        <f t="shared" si="174"/>
        <v>0</v>
      </c>
      <c r="L58" s="19">
        <f t="shared" si="175"/>
        <v>0</v>
      </c>
      <c r="M58" s="19">
        <f t="shared" si="176"/>
        <v>0</v>
      </c>
      <c r="N58" s="19">
        <f t="shared" si="177"/>
        <v>0</v>
      </c>
      <c r="O58" s="19">
        <f t="shared" si="178"/>
        <v>0</v>
      </c>
      <c r="P58" s="19">
        <f t="shared" si="179"/>
        <v>0</v>
      </c>
      <c r="Q58" s="19">
        <f t="shared" si="180"/>
        <v>0</v>
      </c>
      <c r="R58" s="19">
        <f t="shared" si="181"/>
        <v>0</v>
      </c>
      <c r="S58" s="19">
        <f t="shared" si="182"/>
        <v>0</v>
      </c>
      <c r="T58" s="19">
        <f t="shared" si="183"/>
        <v>0</v>
      </c>
      <c r="U58" s="19">
        <f t="shared" si="184"/>
        <v>0</v>
      </c>
      <c r="V58" s="19">
        <f t="shared" si="185"/>
        <v>0</v>
      </c>
      <c r="W58" s="19">
        <f t="shared" si="186"/>
        <v>0</v>
      </c>
      <c r="X58" s="19">
        <f t="shared" si="187"/>
        <v>0</v>
      </c>
      <c r="Y58" s="19">
        <f t="shared" si="188"/>
        <v>0</v>
      </c>
      <c r="Z58" s="19">
        <f t="shared" si="189"/>
        <v>0</v>
      </c>
      <c r="AA58" s="19">
        <f t="shared" si="190"/>
        <v>0</v>
      </c>
      <c r="AB58" s="19">
        <f t="shared" si="191"/>
        <v>0</v>
      </c>
      <c r="AC58" s="19">
        <f t="shared" si="192"/>
        <v>0</v>
      </c>
      <c r="AD58" s="19">
        <f t="shared" si="193"/>
        <v>0</v>
      </c>
      <c r="AE58" s="19">
        <f t="shared" si="194"/>
        <v>0</v>
      </c>
      <c r="AF58" s="19">
        <f t="shared" si="195"/>
        <v>0</v>
      </c>
      <c r="AG58" s="19"/>
      <c r="AH58" s="18">
        <f>0</f>
        <v>0</v>
      </c>
      <c r="AI58" s="18">
        <f>0</f>
        <v>0</v>
      </c>
      <c r="AJ58" s="18">
        <f>0</f>
        <v>0</v>
      </c>
      <c r="AK58" s="18">
        <f>0</f>
        <v>0</v>
      </c>
      <c r="AL58" s="18">
        <f>0</f>
        <v>0</v>
      </c>
      <c r="AM58" s="18">
        <f>0</f>
        <v>0</v>
      </c>
      <c r="AN58" s="57">
        <f t="shared" si="143"/>
        <v>0</v>
      </c>
      <c r="AO58" s="57">
        <f t="shared" si="165"/>
        <v>0</v>
      </c>
      <c r="AP58" s="57">
        <f t="shared" si="165"/>
        <v>0</v>
      </c>
      <c r="AQ58" s="57">
        <f>SUM($AH58:$AM58)/SUM($AH$80:$AM$80)*'Capital Spending'!D$8*$AO$1</f>
        <v>0</v>
      </c>
      <c r="AR58" s="57">
        <f>SUM($AH58:$AM58)/SUM($AH$80:$AM$80)*'Capital Spending'!E$8*$AO$1</f>
        <v>0</v>
      </c>
      <c r="AS58" s="57">
        <f>SUM($AH58:$AM58)/SUM($AH$80:$AM$80)*'Capital Spending'!F$8*$AO$1</f>
        <v>0</v>
      </c>
      <c r="AT58" s="57">
        <f>SUM($AH58:$AM58)/SUM($AH$80:$AM$80)*'Capital Spending'!G$8*$AO$1</f>
        <v>0</v>
      </c>
      <c r="AU58" s="57">
        <f>SUM($AH58:$AM58)/SUM($AH$80:$AM$80)*'Capital Spending'!H$8*$AO$1</f>
        <v>0</v>
      </c>
      <c r="AV58" s="57">
        <f>SUM($AH58:$AM58)/SUM($AH$80:$AM$80)*'Capital Spending'!I$8*$AO$1</f>
        <v>0</v>
      </c>
      <c r="AW58" s="57">
        <f>SUM($AH58:$AM58)/SUM($AH$80:$AM$80)*'Capital Spending'!J$8*$AO$1</f>
        <v>0</v>
      </c>
      <c r="AX58" s="57">
        <f>SUM($AH58:$AM58)/SUM($AH$80:$AM$80)*'Capital Spending'!K$8*$AO$1</f>
        <v>0</v>
      </c>
      <c r="AY58" s="57">
        <f>SUM($AH58:$AM58)/SUM($AH$80:$AM$80)*'Capital Spending'!L$8*$AO$1</f>
        <v>0</v>
      </c>
      <c r="AZ58" s="57">
        <f>SUM($AH58:$AM58)/SUM($AH$80:$AM$80)*'Capital Spending'!M$8*$AO$1</f>
        <v>0</v>
      </c>
      <c r="BA58" s="57">
        <f>SUM($AH58:$AM58)/SUM($AH$80:$AM$80)*'Capital Spending'!N$8*$AO$1</f>
        <v>0</v>
      </c>
      <c r="BB58" s="57">
        <f>SUM($AH58:$AM58)/SUM($AH$80:$AM$80)*'Capital Spending'!O$8*$AO$1</f>
        <v>0</v>
      </c>
      <c r="BC58" s="57">
        <f>SUM($AH58:$AM58)/SUM($AH$80:$AM$80)*'Capital Spending'!P$8*$AO$1</f>
        <v>0</v>
      </c>
      <c r="BD58" s="57">
        <f>SUM($AH58:$AM58)/SUM($AH$80:$AM$80)*'Capital Spending'!Q$8*$AO$1</f>
        <v>0</v>
      </c>
      <c r="BE58" s="57">
        <f>SUM($AH58:$AM58)/SUM($AH$80:$AM$80)*'Capital Spending'!R$8*$AO$1</f>
        <v>0</v>
      </c>
      <c r="BF58" s="57">
        <f>SUM($AH58:$AM58)/SUM($AH$80:$AM$80)*'Capital Spending'!S$8*$AO$1</f>
        <v>0</v>
      </c>
      <c r="BG58" s="57">
        <f>SUM($AH58:$AM58)/SUM($AH$80:$AM$80)*'Capital Spending'!T$8*$AO$1</f>
        <v>0</v>
      </c>
      <c r="BH58" s="57">
        <f>SUM($AH58:$AM58)/SUM($AH$80:$AM$80)*'Capital Spending'!U$8*$AO$1</f>
        <v>0</v>
      </c>
      <c r="BI58" s="3"/>
      <c r="BJ58" s="106">
        <v>0</v>
      </c>
      <c r="BK58" s="29">
        <f>0</f>
        <v>0</v>
      </c>
      <c r="BL58" s="29">
        <f>0</f>
        <v>0</v>
      </c>
      <c r="BM58" s="29">
        <f>0</f>
        <v>0</v>
      </c>
      <c r="BN58" s="29">
        <f>0</f>
        <v>0</v>
      </c>
      <c r="BO58" s="29">
        <f>0</f>
        <v>0</v>
      </c>
      <c r="BP58" s="29">
        <f>0</f>
        <v>0</v>
      </c>
      <c r="BQ58" s="18">
        <f t="shared" si="166"/>
        <v>0</v>
      </c>
      <c r="BR58" s="19">
        <f t="shared" si="144"/>
        <v>0</v>
      </c>
      <c r="BS58" s="19">
        <f t="shared" si="145"/>
        <v>0</v>
      </c>
      <c r="BT58" s="19">
        <f t="shared" si="146"/>
        <v>0</v>
      </c>
      <c r="BU58" s="19">
        <f t="shared" si="147"/>
        <v>0</v>
      </c>
      <c r="BV58" s="19">
        <f t="shared" si="148"/>
        <v>0</v>
      </c>
      <c r="BW58" s="19">
        <f t="shared" si="149"/>
        <v>0</v>
      </c>
      <c r="BX58" s="19">
        <f t="shared" si="150"/>
        <v>0</v>
      </c>
      <c r="BY58" s="19">
        <f t="shared" si="151"/>
        <v>0</v>
      </c>
      <c r="BZ58" s="19">
        <f t="shared" si="152"/>
        <v>0</v>
      </c>
      <c r="CA58" s="19">
        <f t="shared" si="153"/>
        <v>0</v>
      </c>
      <c r="CB58" s="19">
        <f t="shared" si="154"/>
        <v>0</v>
      </c>
      <c r="CC58" s="19">
        <f t="shared" si="155"/>
        <v>0</v>
      </c>
      <c r="CD58" s="19">
        <f t="shared" si="156"/>
        <v>0</v>
      </c>
      <c r="CE58" s="19">
        <f t="shared" si="157"/>
        <v>0</v>
      </c>
      <c r="CF58" s="19">
        <f t="shared" si="158"/>
        <v>0</v>
      </c>
      <c r="CG58" s="19">
        <f t="shared" si="159"/>
        <v>0</v>
      </c>
      <c r="CH58" s="19">
        <f t="shared" si="160"/>
        <v>0</v>
      </c>
      <c r="CI58" s="19">
        <f t="shared" si="161"/>
        <v>0</v>
      </c>
      <c r="CJ58" s="19">
        <f t="shared" si="162"/>
        <v>0</v>
      </c>
      <c r="CK58" s="19">
        <f t="shared" si="163"/>
        <v>0</v>
      </c>
      <c r="CL58" s="3"/>
      <c r="CM58" s="18">
        <f>0</f>
        <v>0</v>
      </c>
      <c r="CN58" s="18">
        <f>0</f>
        <v>0</v>
      </c>
      <c r="CO58" s="18">
        <f>0</f>
        <v>0</v>
      </c>
      <c r="CP58" s="18">
        <f>0</f>
        <v>0</v>
      </c>
      <c r="CQ58" s="18">
        <f>0</f>
        <v>0</v>
      </c>
      <c r="CR58" s="18">
        <f>0</f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3"/>
    </row>
    <row r="59" spans="1:118" s="2" customFormat="1">
      <c r="A59" s="140">
        <v>39110</v>
      </c>
      <c r="B59" t="s">
        <v>204</v>
      </c>
      <c r="C59" s="50">
        <f t="shared" si="167"/>
        <v>395234.07290416886</v>
      </c>
      <c r="D59" s="50">
        <f t="shared" si="168"/>
        <v>515906.87122588517</v>
      </c>
      <c r="E59" s="18">
        <f>'[20]Asset End Balances'!$Q$107</f>
        <v>380781.68</v>
      </c>
      <c r="F59" s="19">
        <f t="shared" si="169"/>
        <v>389797.87</v>
      </c>
      <c r="G59" s="19">
        <f t="shared" si="170"/>
        <v>389797.87</v>
      </c>
      <c r="H59" s="19">
        <f t="shared" si="171"/>
        <v>389797.87</v>
      </c>
      <c r="I59" s="19">
        <f t="shared" si="172"/>
        <v>389797.87</v>
      </c>
      <c r="J59" s="19">
        <f t="shared" si="173"/>
        <v>389797.87</v>
      </c>
      <c r="K59" s="20">
        <f t="shared" si="174"/>
        <v>389797.87</v>
      </c>
      <c r="L59" s="19">
        <f t="shared" si="175"/>
        <v>393357.90627064474</v>
      </c>
      <c r="M59" s="19">
        <f t="shared" si="176"/>
        <v>396062.45833638235</v>
      </c>
      <c r="N59" s="19">
        <f t="shared" si="177"/>
        <v>397765.60784284148</v>
      </c>
      <c r="O59" s="19">
        <f t="shared" si="178"/>
        <v>403799.3448387346</v>
      </c>
      <c r="P59" s="19">
        <f t="shared" si="179"/>
        <v>409849.65730120789</v>
      </c>
      <c r="Q59" s="19">
        <f t="shared" si="180"/>
        <v>417639.07316438382</v>
      </c>
      <c r="R59" s="19">
        <f t="shared" si="181"/>
        <v>439746.72704004694</v>
      </c>
      <c r="S59" s="19">
        <f t="shared" si="182"/>
        <v>455449.97031280858</v>
      </c>
      <c r="T59" s="19">
        <f t="shared" si="183"/>
        <v>469414.99997844413</v>
      </c>
      <c r="U59" s="19">
        <f t="shared" si="184"/>
        <v>480496.15856976074</v>
      </c>
      <c r="V59" s="19">
        <f t="shared" si="185"/>
        <v>490590.11122491804</v>
      </c>
      <c r="W59" s="19">
        <f t="shared" si="186"/>
        <v>496819.09817076731</v>
      </c>
      <c r="X59" s="19">
        <f t="shared" si="187"/>
        <v>502432.60844331444</v>
      </c>
      <c r="Y59" s="19">
        <f t="shared" si="188"/>
        <v>505901.5369760032</v>
      </c>
      <c r="Z59" s="19">
        <f t="shared" si="189"/>
        <v>507404.09814210323</v>
      </c>
      <c r="AA59" s="19">
        <f t="shared" si="190"/>
        <v>513437.83513799636</v>
      </c>
      <c r="AB59" s="19">
        <f t="shared" si="191"/>
        <v>519488.14760046965</v>
      </c>
      <c r="AC59" s="19">
        <f t="shared" si="192"/>
        <v>527277.56346364564</v>
      </c>
      <c r="AD59" s="19">
        <f t="shared" si="193"/>
        <v>549385.2173393087</v>
      </c>
      <c r="AE59" s="19">
        <f t="shared" si="194"/>
        <v>565088.46061207028</v>
      </c>
      <c r="AF59" s="19">
        <f t="shared" si="195"/>
        <v>579053.49027770583</v>
      </c>
      <c r="AG59" s="19"/>
      <c r="AH59" s="18">
        <f>[20]Additions!R107</f>
        <v>9016.19</v>
      </c>
      <c r="AI59" s="18">
        <f>[20]Additions!S107</f>
        <v>0</v>
      </c>
      <c r="AJ59" s="18">
        <f>[20]Additions!T107</f>
        <v>0</v>
      </c>
      <c r="AK59" s="18">
        <f>[20]Additions!U107</f>
        <v>0</v>
      </c>
      <c r="AL59" s="18">
        <f>[20]Additions!V107</f>
        <v>0</v>
      </c>
      <c r="AM59" s="18">
        <f>[20]Additions!W107</f>
        <v>0</v>
      </c>
      <c r="AN59" s="57">
        <f t="shared" si="143"/>
        <v>3560.036270644729</v>
      </c>
      <c r="AO59" s="57">
        <f t="shared" si="165"/>
        <v>2704.5520657376014</v>
      </c>
      <c r="AP59" s="57">
        <f t="shared" si="165"/>
        <v>1703.149506459112</v>
      </c>
      <c r="AQ59" s="57">
        <f>SUM($AH59:$AM59)/SUM($AH$80:$AM$80)*'Capital Spending'!D$8*$AO$1</f>
        <v>6033.7369958931122</v>
      </c>
      <c r="AR59" s="57">
        <f>SUM($AH59:$AM59)/SUM($AH$80:$AM$80)*'Capital Spending'!E$8*$AO$1</f>
        <v>6050.3124624732945</v>
      </c>
      <c r="AS59" s="57">
        <f>SUM($AH59:$AM59)/SUM($AH$80:$AM$80)*'Capital Spending'!F$8*$AO$1</f>
        <v>7789.4158631759492</v>
      </c>
      <c r="AT59" s="57">
        <f>SUM($AH59:$AM59)/SUM($AH$80:$AM$80)*'Capital Spending'!G$8*$AO$1</f>
        <v>22107.65387566312</v>
      </c>
      <c r="AU59" s="57">
        <f>SUM($AH59:$AM59)/SUM($AH$80:$AM$80)*'Capital Spending'!H$8*$AO$1</f>
        <v>15703.243272761632</v>
      </c>
      <c r="AV59" s="57">
        <f>SUM($AH59:$AM59)/SUM($AH$80:$AM$80)*'Capital Spending'!I$8*$AO$1</f>
        <v>13965.029665635555</v>
      </c>
      <c r="AW59" s="57">
        <f>SUM($AH59:$AM59)/SUM($AH$80:$AM$80)*'Capital Spending'!J$8*$AO$1</f>
        <v>11081.158591316587</v>
      </c>
      <c r="AX59" s="57">
        <f>SUM($AH59:$AM59)/SUM($AH$80:$AM$80)*'Capital Spending'!K$8*$AO$1</f>
        <v>10093.952655157298</v>
      </c>
      <c r="AY59" s="57">
        <f>SUM($AH59:$AM59)/SUM($AH$80:$AM$80)*'Capital Spending'!L$8*$AO$1</f>
        <v>6228.986945849274</v>
      </c>
      <c r="AZ59" s="57">
        <f>SUM($AH59:$AM59)/SUM($AH$80:$AM$80)*'Capital Spending'!M$8*$AO$1</f>
        <v>5613.5102725471361</v>
      </c>
      <c r="BA59" s="57">
        <f>SUM($AH59:$AM59)/SUM($AH$80:$AM$80)*'Capital Spending'!N$8*$AO$1</f>
        <v>3468.9285326887502</v>
      </c>
      <c r="BB59" s="57">
        <f>SUM($AH59:$AM59)/SUM($AH$80:$AM$80)*'Capital Spending'!O$8*$AO$1</f>
        <v>1502.5611661000246</v>
      </c>
      <c r="BC59" s="57">
        <f>SUM($AH59:$AM59)/SUM($AH$80:$AM$80)*'Capital Spending'!P$8*$AO$1</f>
        <v>6033.7369958931122</v>
      </c>
      <c r="BD59" s="57">
        <f>SUM($AH59:$AM59)/SUM($AH$80:$AM$80)*'Capital Spending'!Q$8*$AO$1</f>
        <v>6050.3124624732945</v>
      </c>
      <c r="BE59" s="57">
        <f>SUM($AH59:$AM59)/SUM($AH$80:$AM$80)*'Capital Spending'!R$8*$AO$1</f>
        <v>7789.4158631759492</v>
      </c>
      <c r="BF59" s="57">
        <f>SUM($AH59:$AM59)/SUM($AH$80:$AM$80)*'Capital Spending'!S$8*$AO$1</f>
        <v>22107.65387566312</v>
      </c>
      <c r="BG59" s="57">
        <f>SUM($AH59:$AM59)/SUM($AH$80:$AM$80)*'Capital Spending'!T$8*$AO$1</f>
        <v>15703.243272761632</v>
      </c>
      <c r="BH59" s="57">
        <f>SUM($AH59:$AM59)/SUM($AH$80:$AM$80)*'Capital Spending'!U$8*$AO$1</f>
        <v>13965.029665635555</v>
      </c>
      <c r="BI59" s="3"/>
      <c r="BJ59" s="106">
        <v>0</v>
      </c>
      <c r="BK59" s="29">
        <f>[20]Retires!R107</f>
        <v>0</v>
      </c>
      <c r="BL59" s="29">
        <f>[20]Retires!S107</f>
        <v>0</v>
      </c>
      <c r="BM59" s="29">
        <f>[20]Retires!T107</f>
        <v>0</v>
      </c>
      <c r="BN59" s="29">
        <f>[20]Retires!U107</f>
        <v>0</v>
      </c>
      <c r="BO59" s="29">
        <f>[20]Retires!V107</f>
        <v>0</v>
      </c>
      <c r="BP59" s="29">
        <f>[20]Retires!W107</f>
        <v>0</v>
      </c>
      <c r="BQ59" s="18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3"/>
      <c r="CM59" s="18">
        <f>[20]Transfers!R107</f>
        <v>0</v>
      </c>
      <c r="CN59" s="18">
        <f>[20]Transfers!S107</f>
        <v>0</v>
      </c>
      <c r="CO59" s="18">
        <f>[20]Transfers!T107</f>
        <v>0</v>
      </c>
      <c r="CP59" s="18">
        <f>[20]Transfers!U107</f>
        <v>0</v>
      </c>
      <c r="CQ59" s="18">
        <f>[20]Transfers!V107</f>
        <v>0</v>
      </c>
      <c r="CR59" s="18">
        <f>[20]Transfers!W107</f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19">
        <v>0</v>
      </c>
      <c r="DK59" s="19">
        <v>0</v>
      </c>
      <c r="DL59" s="19">
        <v>0</v>
      </c>
      <c r="DM59" s="19">
        <v>0</v>
      </c>
      <c r="DN59" s="3"/>
    </row>
    <row r="60" spans="1:118" s="2" customFormat="1">
      <c r="A60" s="140">
        <v>39210</v>
      </c>
      <c r="B60" t="s">
        <v>205</v>
      </c>
      <c r="C60" s="50">
        <f t="shared" si="167"/>
        <v>96290.219999999987</v>
      </c>
      <c r="D60" s="50">
        <f t="shared" si="168"/>
        <v>96290.219999999987</v>
      </c>
      <c r="E60" s="18">
        <f>'[20]Asset End Balances'!$Q$108</f>
        <v>96290.22</v>
      </c>
      <c r="F60" s="19">
        <f t="shared" si="169"/>
        <v>96290.22</v>
      </c>
      <c r="G60" s="19">
        <f t="shared" si="170"/>
        <v>96290.22</v>
      </c>
      <c r="H60" s="19">
        <f t="shared" si="171"/>
        <v>96290.22</v>
      </c>
      <c r="I60" s="19">
        <f t="shared" si="172"/>
        <v>96290.22</v>
      </c>
      <c r="J60" s="19">
        <f t="shared" si="173"/>
        <v>96290.22</v>
      </c>
      <c r="K60" s="20">
        <f t="shared" si="174"/>
        <v>96290.22</v>
      </c>
      <c r="L60" s="19">
        <f t="shared" si="175"/>
        <v>96290.22</v>
      </c>
      <c r="M60" s="19">
        <f t="shared" si="176"/>
        <v>96290.22</v>
      </c>
      <c r="N60" s="19">
        <f t="shared" si="177"/>
        <v>96290.22</v>
      </c>
      <c r="O60" s="19">
        <f t="shared" si="178"/>
        <v>96290.22</v>
      </c>
      <c r="P60" s="19">
        <f t="shared" si="179"/>
        <v>96290.22</v>
      </c>
      <c r="Q60" s="19">
        <f t="shared" si="180"/>
        <v>96290.22</v>
      </c>
      <c r="R60" s="19">
        <f t="shared" si="181"/>
        <v>96290.22</v>
      </c>
      <c r="S60" s="19">
        <f t="shared" si="182"/>
        <v>96290.22</v>
      </c>
      <c r="T60" s="19">
        <f t="shared" si="183"/>
        <v>96290.22</v>
      </c>
      <c r="U60" s="19">
        <f t="shared" si="184"/>
        <v>96290.22</v>
      </c>
      <c r="V60" s="19">
        <f t="shared" si="185"/>
        <v>96290.22</v>
      </c>
      <c r="W60" s="19">
        <f t="shared" si="186"/>
        <v>96290.22</v>
      </c>
      <c r="X60" s="19">
        <f t="shared" si="187"/>
        <v>96290.22</v>
      </c>
      <c r="Y60" s="19">
        <f t="shared" si="188"/>
        <v>96290.22</v>
      </c>
      <c r="Z60" s="19">
        <f t="shared" si="189"/>
        <v>96290.22</v>
      </c>
      <c r="AA60" s="19">
        <f t="shared" si="190"/>
        <v>96290.22</v>
      </c>
      <c r="AB60" s="19">
        <f t="shared" si="191"/>
        <v>96290.22</v>
      </c>
      <c r="AC60" s="19">
        <f t="shared" si="192"/>
        <v>96290.22</v>
      </c>
      <c r="AD60" s="19">
        <f t="shared" si="193"/>
        <v>96290.22</v>
      </c>
      <c r="AE60" s="19">
        <f t="shared" si="194"/>
        <v>96290.22</v>
      </c>
      <c r="AF60" s="19">
        <f t="shared" si="195"/>
        <v>96290.22</v>
      </c>
      <c r="AG60" s="19"/>
      <c r="AH60" s="18">
        <f>[20]Additions!R108</f>
        <v>0</v>
      </c>
      <c r="AI60" s="18">
        <f>[20]Additions!S108</f>
        <v>0</v>
      </c>
      <c r="AJ60" s="18">
        <f>[20]Additions!T108</f>
        <v>0</v>
      </c>
      <c r="AK60" s="18">
        <f>[20]Additions!U108</f>
        <v>0</v>
      </c>
      <c r="AL60" s="18">
        <f>[20]Additions!V108</f>
        <v>0</v>
      </c>
      <c r="AM60" s="18">
        <f>[20]Additions!W108</f>
        <v>0</v>
      </c>
      <c r="AN60" s="57">
        <f t="shared" si="143"/>
        <v>0</v>
      </c>
      <c r="AO60" s="57">
        <f t="shared" si="165"/>
        <v>0</v>
      </c>
      <c r="AP60" s="57">
        <f t="shared" si="165"/>
        <v>0</v>
      </c>
      <c r="AQ60" s="57">
        <f>SUM($AH60:$AM60)/SUM($AH$80:$AM$80)*'Capital Spending'!D$8*$AO$1</f>
        <v>0</v>
      </c>
      <c r="AR60" s="57">
        <f>SUM($AH60:$AM60)/SUM($AH$80:$AM$80)*'Capital Spending'!E$8*$AO$1</f>
        <v>0</v>
      </c>
      <c r="AS60" s="57">
        <f>SUM($AH60:$AM60)/SUM($AH$80:$AM$80)*'Capital Spending'!F$8*$AO$1</f>
        <v>0</v>
      </c>
      <c r="AT60" s="57">
        <f>SUM($AH60:$AM60)/SUM($AH$80:$AM$80)*'Capital Spending'!G$8*$AO$1</f>
        <v>0</v>
      </c>
      <c r="AU60" s="57">
        <f>SUM($AH60:$AM60)/SUM($AH$80:$AM$80)*'Capital Spending'!H$8*$AO$1</f>
        <v>0</v>
      </c>
      <c r="AV60" s="57">
        <f>SUM($AH60:$AM60)/SUM($AH$80:$AM$80)*'Capital Spending'!I$8*$AO$1</f>
        <v>0</v>
      </c>
      <c r="AW60" s="57">
        <f>SUM($AH60:$AM60)/SUM($AH$80:$AM$80)*'Capital Spending'!J$8*$AO$1</f>
        <v>0</v>
      </c>
      <c r="AX60" s="57">
        <f>SUM($AH60:$AM60)/SUM($AH$80:$AM$80)*'Capital Spending'!K$8*$AO$1</f>
        <v>0</v>
      </c>
      <c r="AY60" s="57">
        <f>SUM($AH60:$AM60)/SUM($AH$80:$AM$80)*'Capital Spending'!L$8*$AO$1</f>
        <v>0</v>
      </c>
      <c r="AZ60" s="57">
        <f>SUM($AH60:$AM60)/SUM($AH$80:$AM$80)*'Capital Spending'!M$8*$AO$1</f>
        <v>0</v>
      </c>
      <c r="BA60" s="57">
        <f>SUM($AH60:$AM60)/SUM($AH$80:$AM$80)*'Capital Spending'!N$8*$AO$1</f>
        <v>0</v>
      </c>
      <c r="BB60" s="57">
        <f>SUM($AH60:$AM60)/SUM($AH$80:$AM$80)*'Capital Spending'!O$8*$AO$1</f>
        <v>0</v>
      </c>
      <c r="BC60" s="57">
        <f>SUM($AH60:$AM60)/SUM($AH$80:$AM$80)*'Capital Spending'!P$8*$AO$1</f>
        <v>0</v>
      </c>
      <c r="BD60" s="57">
        <f>SUM($AH60:$AM60)/SUM($AH$80:$AM$80)*'Capital Spending'!Q$8*$AO$1</f>
        <v>0</v>
      </c>
      <c r="BE60" s="57">
        <f>SUM($AH60:$AM60)/SUM($AH$80:$AM$80)*'Capital Spending'!R$8*$AO$1</f>
        <v>0</v>
      </c>
      <c r="BF60" s="57">
        <f>SUM($AH60:$AM60)/SUM($AH$80:$AM$80)*'Capital Spending'!S$8*$AO$1</f>
        <v>0</v>
      </c>
      <c r="BG60" s="57">
        <f>SUM($AH60:$AM60)/SUM($AH$80:$AM$80)*'Capital Spending'!T$8*$AO$1</f>
        <v>0</v>
      </c>
      <c r="BH60" s="57">
        <f>SUM($AH60:$AM60)/SUM($AH$80:$AM$80)*'Capital Spending'!U$8*$AO$1</f>
        <v>0</v>
      </c>
      <c r="BI60" s="3"/>
      <c r="BJ60" s="106">
        <v>0</v>
      </c>
      <c r="BK60" s="29">
        <f>[20]Retires!R108</f>
        <v>0</v>
      </c>
      <c r="BL60" s="29">
        <f>[20]Retires!S108</f>
        <v>0</v>
      </c>
      <c r="BM60" s="29">
        <f>[20]Retires!T108</f>
        <v>0</v>
      </c>
      <c r="BN60" s="29">
        <f>[20]Retires!U108</f>
        <v>0</v>
      </c>
      <c r="BO60" s="29">
        <f>[20]Retires!V108</f>
        <v>0</v>
      </c>
      <c r="BP60" s="29">
        <f>[20]Retires!W108</f>
        <v>0</v>
      </c>
      <c r="BQ60" s="18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3"/>
      <c r="CM60" s="18">
        <f>[20]Transfers!R108</f>
        <v>0</v>
      </c>
      <c r="CN60" s="18">
        <f>[20]Transfers!S108</f>
        <v>0</v>
      </c>
      <c r="CO60" s="18">
        <f>[20]Transfers!T108</f>
        <v>0</v>
      </c>
      <c r="CP60" s="18">
        <f>[20]Transfers!U108</f>
        <v>0</v>
      </c>
      <c r="CQ60" s="18">
        <f>[20]Transfers!V108</f>
        <v>0</v>
      </c>
      <c r="CR60" s="18">
        <f>[20]Transfers!W108</f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19">
        <v>0</v>
      </c>
      <c r="DK60" s="19">
        <v>0</v>
      </c>
      <c r="DL60" s="19">
        <v>0</v>
      </c>
      <c r="DM60" s="19">
        <v>0</v>
      </c>
      <c r="DN60" s="3"/>
    </row>
    <row r="61" spans="1:118" s="2" customFormat="1">
      <c r="A61" s="140">
        <v>39410</v>
      </c>
      <c r="B61" t="s">
        <v>206</v>
      </c>
      <c r="C61" s="50">
        <f t="shared" si="167"/>
        <v>419762.49121308059</v>
      </c>
      <c r="D61" s="50">
        <f t="shared" si="168"/>
        <v>607804.29194008734</v>
      </c>
      <c r="E61" s="18">
        <f>'[20]Asset End Balances'!$Q$109</f>
        <v>402176.59</v>
      </c>
      <c r="F61" s="19">
        <f t="shared" si="169"/>
        <v>402176.59</v>
      </c>
      <c r="G61" s="19">
        <f t="shared" si="170"/>
        <v>402176.59</v>
      </c>
      <c r="H61" s="19">
        <f t="shared" si="171"/>
        <v>402176.59</v>
      </c>
      <c r="I61" s="19">
        <f t="shared" si="172"/>
        <v>402176.59</v>
      </c>
      <c r="J61" s="19">
        <f t="shared" si="173"/>
        <v>413486.17000000004</v>
      </c>
      <c r="K61" s="20">
        <f t="shared" si="174"/>
        <v>415897.04000000004</v>
      </c>
      <c r="L61" s="19">
        <f t="shared" si="175"/>
        <v>421314.55001804174</v>
      </c>
      <c r="M61" s="19">
        <f t="shared" si="176"/>
        <v>425430.22098220169</v>
      </c>
      <c r="N61" s="19">
        <f t="shared" si="177"/>
        <v>428022.00061926537</v>
      </c>
      <c r="O61" s="19">
        <f t="shared" si="178"/>
        <v>437203.88196441246</v>
      </c>
      <c r="P61" s="19">
        <f t="shared" si="179"/>
        <v>446410.98714140424</v>
      </c>
      <c r="Q61" s="19">
        <f t="shared" si="180"/>
        <v>458264.58504472178</v>
      </c>
      <c r="R61" s="19">
        <f t="shared" si="181"/>
        <v>491907.06148081529</v>
      </c>
      <c r="S61" s="19">
        <f t="shared" si="182"/>
        <v>515803.58142568805</v>
      </c>
      <c r="T61" s="19">
        <f t="shared" si="183"/>
        <v>537054.96269381454</v>
      </c>
      <c r="U61" s="19">
        <f t="shared" si="184"/>
        <v>553917.79304612847</v>
      </c>
      <c r="V61" s="19">
        <f t="shared" si="185"/>
        <v>569278.33588156709</v>
      </c>
      <c r="W61" s="19">
        <f t="shared" si="186"/>
        <v>578757.340199486</v>
      </c>
      <c r="X61" s="19">
        <f t="shared" si="187"/>
        <v>587299.73859825195</v>
      </c>
      <c r="Y61" s="19">
        <f t="shared" si="188"/>
        <v>592578.60478078912</v>
      </c>
      <c r="Z61" s="19">
        <f t="shared" si="189"/>
        <v>594865.13771226211</v>
      </c>
      <c r="AA61" s="19">
        <f t="shared" si="190"/>
        <v>604047.01905740914</v>
      </c>
      <c r="AB61" s="19">
        <f t="shared" si="191"/>
        <v>613254.12423440092</v>
      </c>
      <c r="AC61" s="19">
        <f t="shared" si="192"/>
        <v>625107.72213771846</v>
      </c>
      <c r="AD61" s="19">
        <f t="shared" si="193"/>
        <v>658750.19857381203</v>
      </c>
      <c r="AE61" s="19">
        <f t="shared" si="194"/>
        <v>682646.71851868473</v>
      </c>
      <c r="AF61" s="19">
        <f t="shared" si="195"/>
        <v>703898.09978681128</v>
      </c>
      <c r="AG61" s="19"/>
      <c r="AH61" s="18">
        <f>[20]Additions!R109</f>
        <v>0</v>
      </c>
      <c r="AI61" s="18">
        <f>[20]Additions!S109</f>
        <v>0</v>
      </c>
      <c r="AJ61" s="18">
        <f>[20]Additions!T109</f>
        <v>0</v>
      </c>
      <c r="AK61" s="18">
        <f>[20]Additions!U109</f>
        <v>0</v>
      </c>
      <c r="AL61" s="18">
        <f>[20]Additions!V109</f>
        <v>11309.58</v>
      </c>
      <c r="AM61" s="18">
        <f>[20]Additions!W109</f>
        <v>2410.87</v>
      </c>
      <c r="AN61" s="57">
        <f t="shared" si="143"/>
        <v>5417.5100180417085</v>
      </c>
      <c r="AO61" s="57">
        <f t="shared" si="165"/>
        <v>4115.6709641599691</v>
      </c>
      <c r="AP61" s="57">
        <f t="shared" si="165"/>
        <v>2591.7796370636515</v>
      </c>
      <c r="AQ61" s="57">
        <f>SUM($AH61:$AM61)/SUM($AH$80:$AM$80)*'Capital Spending'!D$8*$AO$1</f>
        <v>9181.8813451470796</v>
      </c>
      <c r="AR61" s="57">
        <f>SUM($AH61:$AM61)/SUM($AH$80:$AM$80)*'Capital Spending'!E$8*$AO$1</f>
        <v>9207.1051769918031</v>
      </c>
      <c r="AS61" s="57">
        <f>SUM($AH61:$AM61)/SUM($AH$80:$AM$80)*'Capital Spending'!F$8*$AO$1</f>
        <v>11853.597903317528</v>
      </c>
      <c r="AT61" s="57">
        <f>SUM($AH61:$AM61)/SUM($AH$80:$AM$80)*'Capital Spending'!G$8*$AO$1</f>
        <v>33642.476436093522</v>
      </c>
      <c r="AU61" s="57">
        <f>SUM($AH61:$AM61)/SUM($AH$80:$AM$80)*'Capital Spending'!H$8*$AO$1</f>
        <v>23896.519944872762</v>
      </c>
      <c r="AV61" s="57">
        <f>SUM($AH61:$AM61)/SUM($AH$80:$AM$80)*'Capital Spending'!I$8*$AO$1</f>
        <v>21251.38126812649</v>
      </c>
      <c r="AW61" s="57">
        <f>SUM($AH61:$AM61)/SUM($AH$80:$AM$80)*'Capital Spending'!J$8*$AO$1</f>
        <v>16862.830352313969</v>
      </c>
      <c r="AX61" s="57">
        <f>SUM($AH61:$AM61)/SUM($AH$80:$AM$80)*'Capital Spending'!K$8*$AO$1</f>
        <v>15360.542835438579</v>
      </c>
      <c r="AY61" s="57">
        <f>SUM($AH61:$AM61)/SUM($AH$80:$AM$80)*'Capital Spending'!L$8*$AO$1</f>
        <v>9479.0043179189524</v>
      </c>
      <c r="AZ61" s="57">
        <f>SUM($AH61:$AM61)/SUM($AH$80:$AM$80)*'Capital Spending'!M$8*$AO$1</f>
        <v>8542.3983987659267</v>
      </c>
      <c r="BA61" s="57">
        <f>SUM($AH61:$AM61)/SUM($AH$80:$AM$80)*'Capital Spending'!N$8*$AO$1</f>
        <v>5278.8661825371209</v>
      </c>
      <c r="BB61" s="57">
        <f>SUM($AH61:$AM61)/SUM($AH$80:$AM$80)*'Capital Spending'!O$8*$AO$1</f>
        <v>2286.5329314729483</v>
      </c>
      <c r="BC61" s="57">
        <f>SUM($AH61:$AM61)/SUM($AH$80:$AM$80)*'Capital Spending'!P$8*$AO$1</f>
        <v>9181.8813451470796</v>
      </c>
      <c r="BD61" s="57">
        <f>SUM($AH61:$AM61)/SUM($AH$80:$AM$80)*'Capital Spending'!Q$8*$AO$1</f>
        <v>9207.1051769918031</v>
      </c>
      <c r="BE61" s="57">
        <f>SUM($AH61:$AM61)/SUM($AH$80:$AM$80)*'Capital Spending'!R$8*$AO$1</f>
        <v>11853.597903317528</v>
      </c>
      <c r="BF61" s="57">
        <f>SUM($AH61:$AM61)/SUM($AH$80:$AM$80)*'Capital Spending'!S$8*$AO$1</f>
        <v>33642.476436093522</v>
      </c>
      <c r="BG61" s="57">
        <f>SUM($AH61:$AM61)/SUM($AH$80:$AM$80)*'Capital Spending'!T$8*$AO$1</f>
        <v>23896.519944872762</v>
      </c>
      <c r="BH61" s="57">
        <f>SUM($AH61:$AM61)/SUM($AH$80:$AM$80)*'Capital Spending'!U$8*$AO$1</f>
        <v>21251.38126812649</v>
      </c>
      <c r="BI61" s="3"/>
      <c r="BJ61" s="106">
        <v>0</v>
      </c>
      <c r="BK61" s="29">
        <f>[20]Retires!R109</f>
        <v>0</v>
      </c>
      <c r="BL61" s="29">
        <f>[20]Retires!S109</f>
        <v>0</v>
      </c>
      <c r="BM61" s="29">
        <f>[20]Retires!T109</f>
        <v>0</v>
      </c>
      <c r="BN61" s="29">
        <f>[20]Retires!U109</f>
        <v>0</v>
      </c>
      <c r="BO61" s="29">
        <f>[20]Retires!V109</f>
        <v>0</v>
      </c>
      <c r="BP61" s="29">
        <f>[20]Retires!W109</f>
        <v>0</v>
      </c>
      <c r="BQ61" s="18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3"/>
      <c r="CM61" s="18">
        <f>[20]Transfers!R109</f>
        <v>0</v>
      </c>
      <c r="CN61" s="18">
        <f>[20]Transfers!S109</f>
        <v>0</v>
      </c>
      <c r="CO61" s="18">
        <f>[20]Transfers!T109</f>
        <v>0</v>
      </c>
      <c r="CP61" s="18">
        <f>[20]Transfers!U109</f>
        <v>0</v>
      </c>
      <c r="CQ61" s="18">
        <f>[20]Transfers!V109</f>
        <v>0</v>
      </c>
      <c r="CR61" s="18">
        <f>[20]Transfers!W109</f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3"/>
    </row>
    <row r="62" spans="1:118" s="2" customFormat="1">
      <c r="A62" s="140">
        <v>39510</v>
      </c>
      <c r="B62" t="s">
        <v>207</v>
      </c>
      <c r="C62" s="50">
        <f t="shared" si="167"/>
        <v>23632.070000000003</v>
      </c>
      <c r="D62" s="50">
        <f t="shared" si="168"/>
        <v>23632.070000000003</v>
      </c>
      <c r="E62" s="18">
        <f>'[20]Asset End Balances'!$Q$110</f>
        <v>23632.07</v>
      </c>
      <c r="F62" s="19">
        <f t="shared" si="169"/>
        <v>23632.07</v>
      </c>
      <c r="G62" s="19">
        <f t="shared" si="170"/>
        <v>23632.07</v>
      </c>
      <c r="H62" s="19">
        <f t="shared" si="171"/>
        <v>23632.07</v>
      </c>
      <c r="I62" s="19">
        <f t="shared" si="172"/>
        <v>23632.07</v>
      </c>
      <c r="J62" s="19">
        <f t="shared" si="173"/>
        <v>23632.07</v>
      </c>
      <c r="K62" s="20">
        <f t="shared" si="174"/>
        <v>23632.07</v>
      </c>
      <c r="L62" s="19">
        <f t="shared" si="175"/>
        <v>23632.07</v>
      </c>
      <c r="M62" s="19">
        <f t="shared" si="176"/>
        <v>23632.07</v>
      </c>
      <c r="N62" s="19">
        <f t="shared" si="177"/>
        <v>23632.07</v>
      </c>
      <c r="O62" s="19">
        <f t="shared" si="178"/>
        <v>23632.07</v>
      </c>
      <c r="P62" s="19">
        <f t="shared" si="179"/>
        <v>23632.07</v>
      </c>
      <c r="Q62" s="19">
        <f t="shared" si="180"/>
        <v>23632.07</v>
      </c>
      <c r="R62" s="19">
        <f t="shared" si="181"/>
        <v>23632.07</v>
      </c>
      <c r="S62" s="19">
        <f t="shared" si="182"/>
        <v>23632.07</v>
      </c>
      <c r="T62" s="19">
        <f t="shared" si="183"/>
        <v>23632.07</v>
      </c>
      <c r="U62" s="19">
        <f t="shared" si="184"/>
        <v>23632.07</v>
      </c>
      <c r="V62" s="19">
        <f t="shared" si="185"/>
        <v>23632.07</v>
      </c>
      <c r="W62" s="19">
        <f t="shared" si="186"/>
        <v>23632.07</v>
      </c>
      <c r="X62" s="19">
        <f t="shared" si="187"/>
        <v>23632.07</v>
      </c>
      <c r="Y62" s="19">
        <f t="shared" si="188"/>
        <v>23632.07</v>
      </c>
      <c r="Z62" s="19">
        <f t="shared" si="189"/>
        <v>23632.07</v>
      </c>
      <c r="AA62" s="19">
        <f t="shared" si="190"/>
        <v>23632.07</v>
      </c>
      <c r="AB62" s="19">
        <f t="shared" si="191"/>
        <v>23632.07</v>
      </c>
      <c r="AC62" s="19">
        <f t="shared" si="192"/>
        <v>23632.07</v>
      </c>
      <c r="AD62" s="19">
        <f t="shared" si="193"/>
        <v>23632.07</v>
      </c>
      <c r="AE62" s="19">
        <f t="shared" si="194"/>
        <v>23632.07</v>
      </c>
      <c r="AF62" s="19">
        <f t="shared" si="195"/>
        <v>23632.07</v>
      </c>
      <c r="AG62" s="19"/>
      <c r="AH62" s="18">
        <f>[20]Additions!R110</f>
        <v>0</v>
      </c>
      <c r="AI62" s="18">
        <f>[20]Additions!S110</f>
        <v>0</v>
      </c>
      <c r="AJ62" s="18">
        <f>[20]Additions!T110</f>
        <v>0</v>
      </c>
      <c r="AK62" s="18">
        <f>[20]Additions!U110</f>
        <v>0</v>
      </c>
      <c r="AL62" s="18">
        <f>[20]Additions!V110</f>
        <v>0</v>
      </c>
      <c r="AM62" s="18">
        <f>[20]Additions!W110</f>
        <v>0</v>
      </c>
      <c r="AN62" s="57">
        <f t="shared" si="143"/>
        <v>0</v>
      </c>
      <c r="AO62" s="57">
        <f t="shared" si="165"/>
        <v>0</v>
      </c>
      <c r="AP62" s="57">
        <f t="shared" si="165"/>
        <v>0</v>
      </c>
      <c r="AQ62" s="57">
        <f>SUM($AH62:$AM62)/SUM($AH$80:$AM$80)*'Capital Spending'!D$8*$AO$1</f>
        <v>0</v>
      </c>
      <c r="AR62" s="57">
        <f>SUM($AH62:$AM62)/SUM($AH$80:$AM$80)*'Capital Spending'!E$8*$AO$1</f>
        <v>0</v>
      </c>
      <c r="AS62" s="57">
        <f>SUM($AH62:$AM62)/SUM($AH$80:$AM$80)*'Capital Spending'!F$8*$AO$1</f>
        <v>0</v>
      </c>
      <c r="AT62" s="57">
        <f>SUM($AH62:$AM62)/SUM($AH$80:$AM$80)*'Capital Spending'!G$8*$AO$1</f>
        <v>0</v>
      </c>
      <c r="AU62" s="57">
        <f>SUM($AH62:$AM62)/SUM($AH$80:$AM$80)*'Capital Spending'!H$8*$AO$1</f>
        <v>0</v>
      </c>
      <c r="AV62" s="57">
        <f>SUM($AH62:$AM62)/SUM($AH$80:$AM$80)*'Capital Spending'!I$8*$AO$1</f>
        <v>0</v>
      </c>
      <c r="AW62" s="57">
        <f>SUM($AH62:$AM62)/SUM($AH$80:$AM$80)*'Capital Spending'!J$8*$AO$1</f>
        <v>0</v>
      </c>
      <c r="AX62" s="57">
        <f>SUM($AH62:$AM62)/SUM($AH$80:$AM$80)*'Capital Spending'!K$8*$AO$1</f>
        <v>0</v>
      </c>
      <c r="AY62" s="57">
        <f>SUM($AH62:$AM62)/SUM($AH$80:$AM$80)*'Capital Spending'!L$8*$AO$1</f>
        <v>0</v>
      </c>
      <c r="AZ62" s="57">
        <f>SUM($AH62:$AM62)/SUM($AH$80:$AM$80)*'Capital Spending'!M$8*$AO$1</f>
        <v>0</v>
      </c>
      <c r="BA62" s="57">
        <f>SUM($AH62:$AM62)/SUM($AH$80:$AM$80)*'Capital Spending'!N$8*$AO$1</f>
        <v>0</v>
      </c>
      <c r="BB62" s="57">
        <f>SUM($AH62:$AM62)/SUM($AH$80:$AM$80)*'Capital Spending'!O$8*$AO$1</f>
        <v>0</v>
      </c>
      <c r="BC62" s="57">
        <f>SUM($AH62:$AM62)/SUM($AH$80:$AM$80)*'Capital Spending'!P$8*$AO$1</f>
        <v>0</v>
      </c>
      <c r="BD62" s="57">
        <f>SUM($AH62:$AM62)/SUM($AH$80:$AM$80)*'Capital Spending'!Q$8*$AO$1</f>
        <v>0</v>
      </c>
      <c r="BE62" s="57">
        <f>SUM($AH62:$AM62)/SUM($AH$80:$AM$80)*'Capital Spending'!R$8*$AO$1</f>
        <v>0</v>
      </c>
      <c r="BF62" s="57">
        <f>SUM($AH62:$AM62)/SUM($AH$80:$AM$80)*'Capital Spending'!S$8*$AO$1</f>
        <v>0</v>
      </c>
      <c r="BG62" s="57">
        <f>SUM($AH62:$AM62)/SUM($AH$80:$AM$80)*'Capital Spending'!T$8*$AO$1</f>
        <v>0</v>
      </c>
      <c r="BH62" s="57">
        <f>SUM($AH62:$AM62)/SUM($AH$80:$AM$80)*'Capital Spending'!U$8*$AO$1</f>
        <v>0</v>
      </c>
      <c r="BI62" s="3"/>
      <c r="BJ62" s="106">
        <v>0</v>
      </c>
      <c r="BK62" s="29">
        <f>[20]Retires!R110</f>
        <v>0</v>
      </c>
      <c r="BL62" s="29">
        <f>[20]Retires!S110</f>
        <v>0</v>
      </c>
      <c r="BM62" s="29">
        <f>[20]Retires!T110</f>
        <v>0</v>
      </c>
      <c r="BN62" s="29">
        <f>[20]Retires!U110</f>
        <v>0</v>
      </c>
      <c r="BO62" s="29">
        <f>[20]Retires!V110</f>
        <v>0</v>
      </c>
      <c r="BP62" s="29">
        <f>[20]Retires!W110</f>
        <v>0</v>
      </c>
      <c r="BQ62" s="18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3"/>
      <c r="CM62" s="18">
        <f>[20]Transfers!R110</f>
        <v>0</v>
      </c>
      <c r="CN62" s="18">
        <f>[20]Transfers!S110</f>
        <v>0</v>
      </c>
      <c r="CO62" s="18">
        <f>[20]Transfers!T110</f>
        <v>0</v>
      </c>
      <c r="CP62" s="18">
        <f>[20]Transfers!U110</f>
        <v>0</v>
      </c>
      <c r="CQ62" s="18">
        <f>[20]Transfers!V110</f>
        <v>0</v>
      </c>
      <c r="CR62" s="18">
        <f>[20]Transfers!W110</f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3"/>
    </row>
    <row r="63" spans="1:118">
      <c r="A63" s="132">
        <v>39700</v>
      </c>
      <c r="B63" s="87" t="s">
        <v>18</v>
      </c>
      <c r="C63" s="50">
        <f t="shared" si="167"/>
        <v>1913117.1099999996</v>
      </c>
      <c r="D63" s="50">
        <f t="shared" si="168"/>
        <v>1913117.1099999996</v>
      </c>
      <c r="E63" s="18">
        <f>'[20]Asset End Balances'!$Q$111</f>
        <v>1913117.11</v>
      </c>
      <c r="F63" s="19">
        <f t="shared" si="169"/>
        <v>1913117.11</v>
      </c>
      <c r="G63" s="19">
        <f t="shared" si="170"/>
        <v>1913117.11</v>
      </c>
      <c r="H63" s="19">
        <f t="shared" si="171"/>
        <v>1913117.11</v>
      </c>
      <c r="I63" s="19">
        <f t="shared" si="172"/>
        <v>1913117.11</v>
      </c>
      <c r="J63" s="19">
        <f t="shared" si="173"/>
        <v>1913117.11</v>
      </c>
      <c r="K63" s="20">
        <f t="shared" si="174"/>
        <v>1913117.11</v>
      </c>
      <c r="L63" s="19">
        <f t="shared" si="175"/>
        <v>1913117.11</v>
      </c>
      <c r="M63" s="19">
        <f t="shared" si="176"/>
        <v>1913117.11</v>
      </c>
      <c r="N63" s="19">
        <f t="shared" si="177"/>
        <v>1913117.11</v>
      </c>
      <c r="O63" s="19">
        <f t="shared" si="178"/>
        <v>1913117.11</v>
      </c>
      <c r="P63" s="19">
        <f t="shared" si="179"/>
        <v>1913117.11</v>
      </c>
      <c r="Q63" s="19">
        <f t="shared" si="180"/>
        <v>1913117.11</v>
      </c>
      <c r="R63" s="19">
        <f t="shared" si="181"/>
        <v>1913117.11</v>
      </c>
      <c r="S63" s="19">
        <f t="shared" si="182"/>
        <v>1913117.11</v>
      </c>
      <c r="T63" s="19">
        <f t="shared" si="183"/>
        <v>1913117.11</v>
      </c>
      <c r="U63" s="19">
        <f t="shared" si="184"/>
        <v>1913117.11</v>
      </c>
      <c r="V63" s="19">
        <f t="shared" si="185"/>
        <v>1913117.11</v>
      </c>
      <c r="W63" s="19">
        <f t="shared" si="186"/>
        <v>1913117.11</v>
      </c>
      <c r="X63" s="19">
        <f t="shared" si="187"/>
        <v>1913117.11</v>
      </c>
      <c r="Y63" s="19">
        <f t="shared" si="188"/>
        <v>1913117.11</v>
      </c>
      <c r="Z63" s="19">
        <f t="shared" si="189"/>
        <v>1913117.11</v>
      </c>
      <c r="AA63" s="19">
        <f t="shared" si="190"/>
        <v>1913117.11</v>
      </c>
      <c r="AB63" s="19">
        <f t="shared" si="191"/>
        <v>1913117.11</v>
      </c>
      <c r="AC63" s="19">
        <f t="shared" si="192"/>
        <v>1913117.11</v>
      </c>
      <c r="AD63" s="19">
        <f t="shared" si="193"/>
        <v>1913117.11</v>
      </c>
      <c r="AE63" s="19">
        <f t="shared" si="194"/>
        <v>1913117.11</v>
      </c>
      <c r="AF63" s="19">
        <f t="shared" si="195"/>
        <v>1913117.11</v>
      </c>
      <c r="AH63" s="18">
        <f>[20]Additions!R111</f>
        <v>0</v>
      </c>
      <c r="AI63" s="18">
        <f>[20]Additions!S111</f>
        <v>0</v>
      </c>
      <c r="AJ63" s="18">
        <f>[20]Additions!T111</f>
        <v>0</v>
      </c>
      <c r="AK63" s="18">
        <f>[20]Additions!U111</f>
        <v>0</v>
      </c>
      <c r="AL63" s="18">
        <f>[20]Additions!V111</f>
        <v>0</v>
      </c>
      <c r="AM63" s="18">
        <f>[20]Additions!W111</f>
        <v>0</v>
      </c>
      <c r="AN63" s="57">
        <f t="shared" si="143"/>
        <v>0</v>
      </c>
      <c r="AO63" s="57">
        <f t="shared" si="165"/>
        <v>0</v>
      </c>
      <c r="AP63" s="57">
        <f t="shared" si="165"/>
        <v>0</v>
      </c>
      <c r="AQ63" s="57">
        <f>SUM($AH63:$AM63)/SUM($AH$80:$AM$80)*'Capital Spending'!D$8*$AO$1</f>
        <v>0</v>
      </c>
      <c r="AR63" s="57">
        <f>SUM($AH63:$AM63)/SUM($AH$80:$AM$80)*'Capital Spending'!E$8*$AO$1</f>
        <v>0</v>
      </c>
      <c r="AS63" s="57">
        <f>SUM($AH63:$AM63)/SUM($AH$80:$AM$80)*'Capital Spending'!F$8*$AO$1</f>
        <v>0</v>
      </c>
      <c r="AT63" s="57">
        <f>SUM($AH63:$AM63)/SUM($AH$80:$AM$80)*'Capital Spending'!G$8*$AO$1</f>
        <v>0</v>
      </c>
      <c r="AU63" s="57">
        <f>SUM($AH63:$AM63)/SUM($AH$80:$AM$80)*'Capital Spending'!H$8*$AO$1</f>
        <v>0</v>
      </c>
      <c r="AV63" s="57">
        <f>SUM($AH63:$AM63)/SUM($AH$80:$AM$80)*'Capital Spending'!I$8*$AO$1</f>
        <v>0</v>
      </c>
      <c r="AW63" s="57">
        <f>SUM($AH63:$AM63)/SUM($AH$80:$AM$80)*'Capital Spending'!J$8*$AO$1</f>
        <v>0</v>
      </c>
      <c r="AX63" s="57">
        <f>SUM($AH63:$AM63)/SUM($AH$80:$AM$80)*'Capital Spending'!K$8*$AO$1</f>
        <v>0</v>
      </c>
      <c r="AY63" s="57">
        <f>SUM($AH63:$AM63)/SUM($AH$80:$AM$80)*'Capital Spending'!L$8*$AO$1</f>
        <v>0</v>
      </c>
      <c r="AZ63" s="57">
        <f>SUM($AH63:$AM63)/SUM($AH$80:$AM$80)*'Capital Spending'!M$8*$AO$1</f>
        <v>0</v>
      </c>
      <c r="BA63" s="57">
        <f>SUM($AH63:$AM63)/SUM($AH$80:$AM$80)*'Capital Spending'!N$8*$AO$1</f>
        <v>0</v>
      </c>
      <c r="BB63" s="57">
        <f>SUM($AH63:$AM63)/SUM($AH$80:$AM$80)*'Capital Spending'!O$8*$AO$1</f>
        <v>0</v>
      </c>
      <c r="BC63" s="57">
        <f>SUM($AH63:$AM63)/SUM($AH$80:$AM$80)*'Capital Spending'!P$8*$AO$1</f>
        <v>0</v>
      </c>
      <c r="BD63" s="57">
        <f>SUM($AH63:$AM63)/SUM($AH$80:$AM$80)*'Capital Spending'!Q$8*$AO$1</f>
        <v>0</v>
      </c>
      <c r="BE63" s="57">
        <f>SUM($AH63:$AM63)/SUM($AH$80:$AM$80)*'Capital Spending'!R$8*$AO$1</f>
        <v>0</v>
      </c>
      <c r="BF63" s="57">
        <f>SUM($AH63:$AM63)/SUM($AH$80:$AM$80)*'Capital Spending'!S$8*$AO$1</f>
        <v>0</v>
      </c>
      <c r="BG63" s="57">
        <f>SUM($AH63:$AM63)/SUM($AH$80:$AM$80)*'Capital Spending'!T$8*$AO$1</f>
        <v>0</v>
      </c>
      <c r="BH63" s="57">
        <f>SUM($AH63:$AM63)/SUM($AH$80:$AM$80)*'Capital Spending'!U$8*$AO$1</f>
        <v>0</v>
      </c>
      <c r="BI63" s="19"/>
      <c r="BJ63" s="106">
        <v>0</v>
      </c>
      <c r="BK63" s="29">
        <f>[20]Retires!R111</f>
        <v>0</v>
      </c>
      <c r="BL63" s="29">
        <f>[20]Retires!S111</f>
        <v>0</v>
      </c>
      <c r="BM63" s="29">
        <f>[20]Retires!T111</f>
        <v>0</v>
      </c>
      <c r="BN63" s="29">
        <f>[20]Retires!U111</f>
        <v>0</v>
      </c>
      <c r="BO63" s="29">
        <f>[20]Retires!V111</f>
        <v>0</v>
      </c>
      <c r="BP63" s="29">
        <f>[20]Retires!W111</f>
        <v>0</v>
      </c>
      <c r="BQ63" s="18">
        <f t="shared" si="166"/>
        <v>0</v>
      </c>
      <c r="BR63" s="19">
        <f t="shared" si="144"/>
        <v>0</v>
      </c>
      <c r="BS63" s="19">
        <f t="shared" si="145"/>
        <v>0</v>
      </c>
      <c r="BT63" s="19">
        <f t="shared" si="146"/>
        <v>0</v>
      </c>
      <c r="BU63" s="19">
        <f t="shared" si="147"/>
        <v>0</v>
      </c>
      <c r="BV63" s="19">
        <f t="shared" si="148"/>
        <v>0</v>
      </c>
      <c r="BW63" s="19">
        <f t="shared" si="149"/>
        <v>0</v>
      </c>
      <c r="BX63" s="19">
        <f t="shared" si="150"/>
        <v>0</v>
      </c>
      <c r="BY63" s="19">
        <f t="shared" si="151"/>
        <v>0</v>
      </c>
      <c r="BZ63" s="19">
        <f t="shared" si="152"/>
        <v>0</v>
      </c>
      <c r="CA63" s="19">
        <f t="shared" si="153"/>
        <v>0</v>
      </c>
      <c r="CB63" s="19">
        <f t="shared" si="154"/>
        <v>0</v>
      </c>
      <c r="CC63" s="19">
        <f t="shared" si="155"/>
        <v>0</v>
      </c>
      <c r="CD63" s="19">
        <f t="shared" si="156"/>
        <v>0</v>
      </c>
      <c r="CE63" s="19">
        <f t="shared" si="157"/>
        <v>0</v>
      </c>
      <c r="CF63" s="19">
        <f t="shared" si="158"/>
        <v>0</v>
      </c>
      <c r="CG63" s="19">
        <f t="shared" si="159"/>
        <v>0</v>
      </c>
      <c r="CH63" s="19">
        <f t="shared" si="160"/>
        <v>0</v>
      </c>
      <c r="CI63" s="19">
        <f t="shared" si="161"/>
        <v>0</v>
      </c>
      <c r="CJ63" s="19">
        <f t="shared" si="162"/>
        <v>0</v>
      </c>
      <c r="CK63" s="19">
        <f t="shared" si="163"/>
        <v>0</v>
      </c>
      <c r="CL63" s="19"/>
      <c r="CM63" s="18">
        <f>[20]Transfers!R111</f>
        <v>0</v>
      </c>
      <c r="CN63" s="18">
        <f>[20]Transfers!S111</f>
        <v>0</v>
      </c>
      <c r="CO63" s="18">
        <f>[20]Transfers!T111</f>
        <v>0</v>
      </c>
      <c r="CP63" s="18">
        <f>[20]Transfers!U111</f>
        <v>0</v>
      </c>
      <c r="CQ63" s="18">
        <f>[20]Transfers!V111</f>
        <v>0</v>
      </c>
      <c r="CR63" s="18">
        <f>[20]Transfers!W111</f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/>
    </row>
    <row r="64" spans="1:118">
      <c r="A64" s="132">
        <v>39710</v>
      </c>
      <c r="B64" s="87" t="s">
        <v>133</v>
      </c>
      <c r="C64" s="50">
        <f t="shared" si="167"/>
        <v>291500.62000000005</v>
      </c>
      <c r="D64" s="50">
        <f t="shared" si="168"/>
        <v>291500.62000000005</v>
      </c>
      <c r="E64" s="18">
        <f>'[20]Asset End Balances'!$Q$112</f>
        <v>291500.62</v>
      </c>
      <c r="F64" s="19">
        <f t="shared" si="169"/>
        <v>291500.62</v>
      </c>
      <c r="G64" s="19">
        <f t="shared" si="170"/>
        <v>291500.62</v>
      </c>
      <c r="H64" s="19">
        <f t="shared" si="171"/>
        <v>291500.62</v>
      </c>
      <c r="I64" s="19">
        <f t="shared" si="172"/>
        <v>291500.62</v>
      </c>
      <c r="J64" s="19">
        <f t="shared" si="173"/>
        <v>291500.62</v>
      </c>
      <c r="K64" s="20">
        <f t="shared" si="174"/>
        <v>291500.62</v>
      </c>
      <c r="L64" s="19">
        <f t="shared" si="175"/>
        <v>291500.62</v>
      </c>
      <c r="M64" s="19">
        <f t="shared" si="176"/>
        <v>291500.62</v>
      </c>
      <c r="N64" s="19">
        <f t="shared" si="177"/>
        <v>291500.62</v>
      </c>
      <c r="O64" s="19">
        <f t="shared" si="178"/>
        <v>291500.62</v>
      </c>
      <c r="P64" s="19">
        <f t="shared" si="179"/>
        <v>291500.62</v>
      </c>
      <c r="Q64" s="19">
        <f t="shared" si="180"/>
        <v>291500.62</v>
      </c>
      <c r="R64" s="19">
        <f t="shared" si="181"/>
        <v>291500.62</v>
      </c>
      <c r="S64" s="19">
        <f t="shared" si="182"/>
        <v>291500.62</v>
      </c>
      <c r="T64" s="19">
        <f t="shared" si="183"/>
        <v>291500.62</v>
      </c>
      <c r="U64" s="19">
        <f t="shared" si="184"/>
        <v>291500.62</v>
      </c>
      <c r="V64" s="19">
        <f t="shared" si="185"/>
        <v>291500.62</v>
      </c>
      <c r="W64" s="19">
        <f t="shared" si="186"/>
        <v>291500.62</v>
      </c>
      <c r="X64" s="19">
        <f t="shared" si="187"/>
        <v>291500.62</v>
      </c>
      <c r="Y64" s="19">
        <f t="shared" si="188"/>
        <v>291500.62</v>
      </c>
      <c r="Z64" s="19">
        <f t="shared" si="189"/>
        <v>291500.62</v>
      </c>
      <c r="AA64" s="19">
        <f t="shared" si="190"/>
        <v>291500.62</v>
      </c>
      <c r="AB64" s="19">
        <f t="shared" si="191"/>
        <v>291500.62</v>
      </c>
      <c r="AC64" s="19">
        <f t="shared" si="192"/>
        <v>291500.62</v>
      </c>
      <c r="AD64" s="19">
        <f t="shared" si="193"/>
        <v>291500.62</v>
      </c>
      <c r="AE64" s="19">
        <f t="shared" si="194"/>
        <v>291500.62</v>
      </c>
      <c r="AF64" s="19">
        <f t="shared" si="195"/>
        <v>291500.62</v>
      </c>
      <c r="AH64" s="18">
        <f>[20]Additions!R112</f>
        <v>0</v>
      </c>
      <c r="AI64" s="18">
        <f>[20]Additions!S112</f>
        <v>0</v>
      </c>
      <c r="AJ64" s="18">
        <f>[20]Additions!T112</f>
        <v>0</v>
      </c>
      <c r="AK64" s="18">
        <f>[20]Additions!U112</f>
        <v>0</v>
      </c>
      <c r="AL64" s="18">
        <f>[20]Additions!V112</f>
        <v>0</v>
      </c>
      <c r="AM64" s="18">
        <f>[20]Additions!W112</f>
        <v>0</v>
      </c>
      <c r="AN64" s="57">
        <f t="shared" si="143"/>
        <v>0</v>
      </c>
      <c r="AO64" s="57">
        <f t="shared" si="165"/>
        <v>0</v>
      </c>
      <c r="AP64" s="57">
        <f t="shared" si="165"/>
        <v>0</v>
      </c>
      <c r="AQ64" s="57">
        <f>SUM($AH64:$AM64)/SUM($AH$80:$AM$80)*'Capital Spending'!D$8*$AO$1</f>
        <v>0</v>
      </c>
      <c r="AR64" s="57">
        <f>SUM($AH64:$AM64)/SUM($AH$80:$AM$80)*'Capital Spending'!E$8*$AO$1</f>
        <v>0</v>
      </c>
      <c r="AS64" s="57">
        <f>SUM($AH64:$AM64)/SUM($AH$80:$AM$80)*'Capital Spending'!F$8*$AO$1</f>
        <v>0</v>
      </c>
      <c r="AT64" s="57">
        <f>SUM($AH64:$AM64)/SUM($AH$80:$AM$80)*'Capital Spending'!G$8*$AO$1</f>
        <v>0</v>
      </c>
      <c r="AU64" s="57">
        <f>SUM($AH64:$AM64)/SUM($AH$80:$AM$80)*'Capital Spending'!H$8*$AO$1</f>
        <v>0</v>
      </c>
      <c r="AV64" s="57">
        <f>SUM($AH64:$AM64)/SUM($AH$80:$AM$80)*'Capital Spending'!I$8*$AO$1</f>
        <v>0</v>
      </c>
      <c r="AW64" s="57">
        <f>SUM($AH64:$AM64)/SUM($AH$80:$AM$80)*'Capital Spending'!J$8*$AO$1</f>
        <v>0</v>
      </c>
      <c r="AX64" s="57">
        <f>SUM($AH64:$AM64)/SUM($AH$80:$AM$80)*'Capital Spending'!K$8*$AO$1</f>
        <v>0</v>
      </c>
      <c r="AY64" s="57">
        <f>SUM($AH64:$AM64)/SUM($AH$80:$AM$80)*'Capital Spending'!L$8*$AO$1</f>
        <v>0</v>
      </c>
      <c r="AZ64" s="57">
        <f>SUM($AH64:$AM64)/SUM($AH$80:$AM$80)*'Capital Spending'!M$8*$AO$1</f>
        <v>0</v>
      </c>
      <c r="BA64" s="57">
        <f>SUM($AH64:$AM64)/SUM($AH$80:$AM$80)*'Capital Spending'!N$8*$AO$1</f>
        <v>0</v>
      </c>
      <c r="BB64" s="57">
        <f>SUM($AH64:$AM64)/SUM($AH$80:$AM$80)*'Capital Spending'!O$8*$AO$1</f>
        <v>0</v>
      </c>
      <c r="BC64" s="57">
        <f>SUM($AH64:$AM64)/SUM($AH$80:$AM$80)*'Capital Spending'!P$8*$AO$1</f>
        <v>0</v>
      </c>
      <c r="BD64" s="57">
        <f>SUM($AH64:$AM64)/SUM($AH$80:$AM$80)*'Capital Spending'!Q$8*$AO$1</f>
        <v>0</v>
      </c>
      <c r="BE64" s="57">
        <f>SUM($AH64:$AM64)/SUM($AH$80:$AM$80)*'Capital Spending'!R$8*$AO$1</f>
        <v>0</v>
      </c>
      <c r="BF64" s="57">
        <f>SUM($AH64:$AM64)/SUM($AH$80:$AM$80)*'Capital Spending'!S$8*$AO$1</f>
        <v>0</v>
      </c>
      <c r="BG64" s="57">
        <f>SUM($AH64:$AM64)/SUM($AH$80:$AM$80)*'Capital Spending'!T$8*$AO$1</f>
        <v>0</v>
      </c>
      <c r="BH64" s="57">
        <f>SUM($AH64:$AM64)/SUM($AH$80:$AM$80)*'Capital Spending'!U$8*$AO$1</f>
        <v>0</v>
      </c>
      <c r="BI64" s="19"/>
      <c r="BJ64" s="106">
        <v>0</v>
      </c>
      <c r="BK64" s="29">
        <f>[20]Retires!R112</f>
        <v>0</v>
      </c>
      <c r="BL64" s="29">
        <f>[20]Retires!S112</f>
        <v>0</v>
      </c>
      <c r="BM64" s="29">
        <f>[20]Retires!T112</f>
        <v>0</v>
      </c>
      <c r="BN64" s="29">
        <f>[20]Retires!U112</f>
        <v>0</v>
      </c>
      <c r="BO64" s="29">
        <f>[20]Retires!V112</f>
        <v>0</v>
      </c>
      <c r="BP64" s="29">
        <f>[20]Retires!W112</f>
        <v>0</v>
      </c>
      <c r="BQ64" s="18">
        <f t="shared" si="166"/>
        <v>0</v>
      </c>
      <c r="BR64" s="19">
        <f t="shared" si="144"/>
        <v>0</v>
      </c>
      <c r="BS64" s="19">
        <f t="shared" si="145"/>
        <v>0</v>
      </c>
      <c r="BT64" s="19">
        <f t="shared" si="146"/>
        <v>0</v>
      </c>
      <c r="BU64" s="19">
        <f t="shared" si="147"/>
        <v>0</v>
      </c>
      <c r="BV64" s="19">
        <f t="shared" si="148"/>
        <v>0</v>
      </c>
      <c r="BW64" s="19">
        <f t="shared" si="149"/>
        <v>0</v>
      </c>
      <c r="BX64" s="19">
        <f t="shared" si="150"/>
        <v>0</v>
      </c>
      <c r="BY64" s="19">
        <f t="shared" si="151"/>
        <v>0</v>
      </c>
      <c r="BZ64" s="19">
        <f t="shared" si="152"/>
        <v>0</v>
      </c>
      <c r="CA64" s="19">
        <f t="shared" si="153"/>
        <v>0</v>
      </c>
      <c r="CB64" s="19">
        <f t="shared" si="154"/>
        <v>0</v>
      </c>
      <c r="CC64" s="19">
        <f t="shared" si="155"/>
        <v>0</v>
      </c>
      <c r="CD64" s="19">
        <f t="shared" si="156"/>
        <v>0</v>
      </c>
      <c r="CE64" s="19">
        <f t="shared" si="157"/>
        <v>0</v>
      </c>
      <c r="CF64" s="19">
        <f t="shared" si="158"/>
        <v>0</v>
      </c>
      <c r="CG64" s="19">
        <f t="shared" si="159"/>
        <v>0</v>
      </c>
      <c r="CH64" s="19">
        <f t="shared" si="160"/>
        <v>0</v>
      </c>
      <c r="CI64" s="19">
        <f t="shared" si="161"/>
        <v>0</v>
      </c>
      <c r="CJ64" s="19">
        <f t="shared" si="162"/>
        <v>0</v>
      </c>
      <c r="CK64" s="19">
        <f t="shared" si="163"/>
        <v>0</v>
      </c>
      <c r="CL64" s="19"/>
      <c r="CM64" s="18">
        <f>[20]Transfers!R112</f>
        <v>0</v>
      </c>
      <c r="CN64" s="18">
        <f>[20]Transfers!S112</f>
        <v>0</v>
      </c>
      <c r="CO64" s="18">
        <f>[20]Transfers!T112</f>
        <v>0</v>
      </c>
      <c r="CP64" s="18">
        <f>[20]Transfers!U112</f>
        <v>0</v>
      </c>
      <c r="CQ64" s="18">
        <f>[20]Transfers!V112</f>
        <v>0</v>
      </c>
      <c r="CR64" s="18">
        <f>[20]Transfers!W112</f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/>
    </row>
    <row r="65" spans="1:118">
      <c r="A65" s="132">
        <v>39800</v>
      </c>
      <c r="B65" s="87" t="s">
        <v>19</v>
      </c>
      <c r="C65" s="50">
        <f t="shared" si="167"/>
        <v>70015.660000000018</v>
      </c>
      <c r="D65" s="50">
        <f t="shared" si="168"/>
        <v>70015.660000000018</v>
      </c>
      <c r="E65" s="18">
        <f>'[20]Asset End Balances'!$Q$113</f>
        <v>70015.66</v>
      </c>
      <c r="F65" s="19">
        <f t="shared" si="169"/>
        <v>70015.66</v>
      </c>
      <c r="G65" s="19">
        <f t="shared" si="170"/>
        <v>70015.66</v>
      </c>
      <c r="H65" s="19">
        <f t="shared" si="171"/>
        <v>70015.66</v>
      </c>
      <c r="I65" s="19">
        <f t="shared" si="172"/>
        <v>70015.66</v>
      </c>
      <c r="J65" s="19">
        <f t="shared" si="173"/>
        <v>70015.66</v>
      </c>
      <c r="K65" s="20">
        <f t="shared" si="174"/>
        <v>70015.66</v>
      </c>
      <c r="L65" s="19">
        <f t="shared" si="175"/>
        <v>70015.66</v>
      </c>
      <c r="M65" s="19">
        <f t="shared" si="176"/>
        <v>70015.66</v>
      </c>
      <c r="N65" s="19">
        <f t="shared" si="177"/>
        <v>70015.66</v>
      </c>
      <c r="O65" s="19">
        <f t="shared" si="178"/>
        <v>70015.66</v>
      </c>
      <c r="P65" s="19">
        <f t="shared" si="179"/>
        <v>70015.66</v>
      </c>
      <c r="Q65" s="19">
        <f t="shared" si="180"/>
        <v>70015.66</v>
      </c>
      <c r="R65" s="19">
        <f t="shared" si="181"/>
        <v>70015.66</v>
      </c>
      <c r="S65" s="19">
        <f t="shared" si="182"/>
        <v>70015.66</v>
      </c>
      <c r="T65" s="19">
        <f t="shared" si="183"/>
        <v>70015.66</v>
      </c>
      <c r="U65" s="19">
        <f t="shared" si="184"/>
        <v>70015.66</v>
      </c>
      <c r="V65" s="19">
        <f t="shared" si="185"/>
        <v>70015.66</v>
      </c>
      <c r="W65" s="19">
        <f t="shared" si="186"/>
        <v>70015.66</v>
      </c>
      <c r="X65" s="19">
        <f t="shared" si="187"/>
        <v>70015.66</v>
      </c>
      <c r="Y65" s="19">
        <f t="shared" si="188"/>
        <v>70015.66</v>
      </c>
      <c r="Z65" s="19">
        <f t="shared" si="189"/>
        <v>70015.66</v>
      </c>
      <c r="AA65" s="19">
        <f t="shared" si="190"/>
        <v>70015.66</v>
      </c>
      <c r="AB65" s="19">
        <f t="shared" si="191"/>
        <v>70015.66</v>
      </c>
      <c r="AC65" s="19">
        <f t="shared" si="192"/>
        <v>70015.66</v>
      </c>
      <c r="AD65" s="19">
        <f t="shared" si="193"/>
        <v>70015.66</v>
      </c>
      <c r="AE65" s="19">
        <f t="shared" si="194"/>
        <v>70015.66</v>
      </c>
      <c r="AF65" s="19">
        <f t="shared" si="195"/>
        <v>70015.66</v>
      </c>
      <c r="AH65" s="18">
        <f>[20]Additions!R113</f>
        <v>0</v>
      </c>
      <c r="AI65" s="18">
        <f>[20]Additions!S113</f>
        <v>0</v>
      </c>
      <c r="AJ65" s="18">
        <f>[20]Additions!T113</f>
        <v>0</v>
      </c>
      <c r="AK65" s="18">
        <f>[20]Additions!U113</f>
        <v>0</v>
      </c>
      <c r="AL65" s="18">
        <f>[20]Additions!V113</f>
        <v>0</v>
      </c>
      <c r="AM65" s="18">
        <f>[20]Additions!W113</f>
        <v>0</v>
      </c>
      <c r="AN65" s="57">
        <f t="shared" si="143"/>
        <v>0</v>
      </c>
      <c r="AO65" s="57">
        <f t="shared" si="165"/>
        <v>0</v>
      </c>
      <c r="AP65" s="57">
        <f t="shared" si="165"/>
        <v>0</v>
      </c>
      <c r="AQ65" s="57">
        <f>SUM($AH65:$AM65)/SUM($AH$80:$AM$80)*'Capital Spending'!D$8*$AO$1</f>
        <v>0</v>
      </c>
      <c r="AR65" s="57">
        <f>SUM($AH65:$AM65)/SUM($AH$80:$AM$80)*'Capital Spending'!E$8*$AO$1</f>
        <v>0</v>
      </c>
      <c r="AS65" s="57">
        <f>SUM($AH65:$AM65)/SUM($AH$80:$AM$80)*'Capital Spending'!F$8*$AO$1</f>
        <v>0</v>
      </c>
      <c r="AT65" s="57">
        <f>SUM($AH65:$AM65)/SUM($AH$80:$AM$80)*'Capital Spending'!G$8*$AO$1</f>
        <v>0</v>
      </c>
      <c r="AU65" s="57">
        <f>SUM($AH65:$AM65)/SUM($AH$80:$AM$80)*'Capital Spending'!H$8*$AO$1</f>
        <v>0</v>
      </c>
      <c r="AV65" s="57">
        <f>SUM($AH65:$AM65)/SUM($AH$80:$AM$80)*'Capital Spending'!I$8*$AO$1</f>
        <v>0</v>
      </c>
      <c r="AW65" s="57">
        <f>SUM($AH65:$AM65)/SUM($AH$80:$AM$80)*'Capital Spending'!J$8*$AO$1</f>
        <v>0</v>
      </c>
      <c r="AX65" s="57">
        <f>SUM($AH65:$AM65)/SUM($AH$80:$AM$80)*'Capital Spending'!K$8*$AO$1</f>
        <v>0</v>
      </c>
      <c r="AY65" s="57">
        <f>SUM($AH65:$AM65)/SUM($AH$80:$AM$80)*'Capital Spending'!L$8*$AO$1</f>
        <v>0</v>
      </c>
      <c r="AZ65" s="57">
        <f>SUM($AH65:$AM65)/SUM($AH$80:$AM$80)*'Capital Spending'!M$8*$AO$1</f>
        <v>0</v>
      </c>
      <c r="BA65" s="57">
        <f>SUM($AH65:$AM65)/SUM($AH$80:$AM$80)*'Capital Spending'!N$8*$AO$1</f>
        <v>0</v>
      </c>
      <c r="BB65" s="57">
        <f>SUM($AH65:$AM65)/SUM($AH$80:$AM$80)*'Capital Spending'!O$8*$AO$1</f>
        <v>0</v>
      </c>
      <c r="BC65" s="57">
        <f>SUM($AH65:$AM65)/SUM($AH$80:$AM$80)*'Capital Spending'!P$8*$AO$1</f>
        <v>0</v>
      </c>
      <c r="BD65" s="57">
        <f>SUM($AH65:$AM65)/SUM($AH$80:$AM$80)*'Capital Spending'!Q$8*$AO$1</f>
        <v>0</v>
      </c>
      <c r="BE65" s="57">
        <f>SUM($AH65:$AM65)/SUM($AH$80:$AM$80)*'Capital Spending'!R$8*$AO$1</f>
        <v>0</v>
      </c>
      <c r="BF65" s="57">
        <f>SUM($AH65:$AM65)/SUM($AH$80:$AM$80)*'Capital Spending'!S$8*$AO$1</f>
        <v>0</v>
      </c>
      <c r="BG65" s="57">
        <f>SUM($AH65:$AM65)/SUM($AH$80:$AM$80)*'Capital Spending'!T$8*$AO$1</f>
        <v>0</v>
      </c>
      <c r="BH65" s="57">
        <f>SUM($AH65:$AM65)/SUM($AH$80:$AM$80)*'Capital Spending'!U$8*$AO$1</f>
        <v>0</v>
      </c>
      <c r="BI65" s="19"/>
      <c r="BJ65" s="106">
        <v>0</v>
      </c>
      <c r="BK65" s="29">
        <f>[20]Retires!R113</f>
        <v>0</v>
      </c>
      <c r="BL65" s="29">
        <f>[20]Retires!S113</f>
        <v>0</v>
      </c>
      <c r="BM65" s="29">
        <f>[20]Retires!T113</f>
        <v>0</v>
      </c>
      <c r="BN65" s="29">
        <f>[20]Retires!U113</f>
        <v>0</v>
      </c>
      <c r="BO65" s="29">
        <f>[20]Retires!V113</f>
        <v>0</v>
      </c>
      <c r="BP65" s="29">
        <f>[20]Retires!W113</f>
        <v>0</v>
      </c>
      <c r="BQ65" s="18">
        <f t="shared" si="166"/>
        <v>0</v>
      </c>
      <c r="BR65" s="19">
        <f t="shared" si="144"/>
        <v>0</v>
      </c>
      <c r="BS65" s="19">
        <f t="shared" si="145"/>
        <v>0</v>
      </c>
      <c r="BT65" s="19">
        <f t="shared" si="146"/>
        <v>0</v>
      </c>
      <c r="BU65" s="19">
        <f t="shared" si="147"/>
        <v>0</v>
      </c>
      <c r="BV65" s="19">
        <f t="shared" si="148"/>
        <v>0</v>
      </c>
      <c r="BW65" s="19">
        <f t="shared" si="149"/>
        <v>0</v>
      </c>
      <c r="BX65" s="19">
        <f t="shared" si="150"/>
        <v>0</v>
      </c>
      <c r="BY65" s="19">
        <f t="shared" si="151"/>
        <v>0</v>
      </c>
      <c r="BZ65" s="19">
        <f t="shared" si="152"/>
        <v>0</v>
      </c>
      <c r="CA65" s="19">
        <f t="shared" si="153"/>
        <v>0</v>
      </c>
      <c r="CB65" s="19">
        <f t="shared" si="154"/>
        <v>0</v>
      </c>
      <c r="CC65" s="19">
        <f t="shared" si="155"/>
        <v>0</v>
      </c>
      <c r="CD65" s="19">
        <f t="shared" si="156"/>
        <v>0</v>
      </c>
      <c r="CE65" s="19">
        <f t="shared" si="157"/>
        <v>0</v>
      </c>
      <c r="CF65" s="19">
        <f t="shared" si="158"/>
        <v>0</v>
      </c>
      <c r="CG65" s="19">
        <f t="shared" si="159"/>
        <v>0</v>
      </c>
      <c r="CH65" s="19">
        <f t="shared" si="160"/>
        <v>0</v>
      </c>
      <c r="CI65" s="19">
        <f t="shared" si="161"/>
        <v>0</v>
      </c>
      <c r="CJ65" s="19">
        <f t="shared" si="162"/>
        <v>0</v>
      </c>
      <c r="CK65" s="19">
        <f t="shared" si="163"/>
        <v>0</v>
      </c>
      <c r="CL65" s="19"/>
      <c r="CM65" s="18">
        <f>[20]Transfers!R113</f>
        <v>0</v>
      </c>
      <c r="CN65" s="18">
        <f>[20]Transfers!S113</f>
        <v>0</v>
      </c>
      <c r="CO65" s="18">
        <f>[20]Transfers!T113</f>
        <v>0</v>
      </c>
      <c r="CP65" s="18">
        <f>[20]Transfers!U113</f>
        <v>0</v>
      </c>
      <c r="CQ65" s="18">
        <f>[20]Transfers!V113</f>
        <v>0</v>
      </c>
      <c r="CR65" s="18">
        <f>[20]Transfers!W113</f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/>
    </row>
    <row r="66" spans="1:118">
      <c r="A66" s="140">
        <v>39810</v>
      </c>
      <c r="B66" t="s">
        <v>208</v>
      </c>
      <c r="C66" s="50">
        <f t="shared" si="167"/>
        <v>509282.84999999992</v>
      </c>
      <c r="D66" s="50">
        <f t="shared" si="168"/>
        <v>509282.84999999992</v>
      </c>
      <c r="E66" s="18">
        <f>'[20]Asset End Balances'!$Q$114</f>
        <v>509282.85</v>
      </c>
      <c r="F66" s="19">
        <f t="shared" si="169"/>
        <v>509282.85</v>
      </c>
      <c r="G66" s="19">
        <f t="shared" si="170"/>
        <v>509282.85</v>
      </c>
      <c r="H66" s="19">
        <f t="shared" si="171"/>
        <v>509282.85</v>
      </c>
      <c r="I66" s="19">
        <f t="shared" si="172"/>
        <v>509282.85</v>
      </c>
      <c r="J66" s="19">
        <f t="shared" si="173"/>
        <v>509282.85</v>
      </c>
      <c r="K66" s="20">
        <f t="shared" si="174"/>
        <v>509282.85</v>
      </c>
      <c r="L66" s="19">
        <f t="shared" si="175"/>
        <v>509282.85</v>
      </c>
      <c r="M66" s="19">
        <f t="shared" si="176"/>
        <v>509282.85</v>
      </c>
      <c r="N66" s="19">
        <f t="shared" si="177"/>
        <v>509282.85</v>
      </c>
      <c r="O66" s="19">
        <f t="shared" si="178"/>
        <v>509282.85</v>
      </c>
      <c r="P66" s="19">
        <f t="shared" si="179"/>
        <v>509282.85</v>
      </c>
      <c r="Q66" s="19">
        <f t="shared" si="180"/>
        <v>509282.85</v>
      </c>
      <c r="R66" s="19">
        <f t="shared" si="181"/>
        <v>509282.85</v>
      </c>
      <c r="S66" s="19">
        <f t="shared" si="182"/>
        <v>509282.85</v>
      </c>
      <c r="T66" s="19">
        <f t="shared" si="183"/>
        <v>509282.85</v>
      </c>
      <c r="U66" s="19">
        <f t="shared" si="184"/>
        <v>509282.85</v>
      </c>
      <c r="V66" s="19">
        <f t="shared" si="185"/>
        <v>509282.85</v>
      </c>
      <c r="W66" s="19">
        <f t="shared" si="186"/>
        <v>509282.85</v>
      </c>
      <c r="X66" s="19">
        <f t="shared" si="187"/>
        <v>509282.85</v>
      </c>
      <c r="Y66" s="19">
        <f t="shared" si="188"/>
        <v>509282.85</v>
      </c>
      <c r="Z66" s="19">
        <f t="shared" si="189"/>
        <v>509282.85</v>
      </c>
      <c r="AA66" s="19">
        <f t="shared" si="190"/>
        <v>509282.85</v>
      </c>
      <c r="AB66" s="19">
        <f t="shared" si="191"/>
        <v>509282.85</v>
      </c>
      <c r="AC66" s="19">
        <f t="shared" si="192"/>
        <v>509282.85</v>
      </c>
      <c r="AD66" s="19">
        <f t="shared" si="193"/>
        <v>509282.85</v>
      </c>
      <c r="AE66" s="19">
        <f t="shared" si="194"/>
        <v>509282.85</v>
      </c>
      <c r="AF66" s="19">
        <f t="shared" si="195"/>
        <v>509282.85</v>
      </c>
      <c r="AH66" s="18">
        <f>[20]Additions!R114</f>
        <v>0</v>
      </c>
      <c r="AI66" s="18">
        <f>[20]Additions!S114</f>
        <v>0</v>
      </c>
      <c r="AJ66" s="18">
        <f>[20]Additions!T114</f>
        <v>0</v>
      </c>
      <c r="AK66" s="18">
        <f>[20]Additions!U114</f>
        <v>0</v>
      </c>
      <c r="AL66" s="18">
        <f>[20]Additions!V114</f>
        <v>0</v>
      </c>
      <c r="AM66" s="18">
        <f>[20]Additions!W114</f>
        <v>0</v>
      </c>
      <c r="AN66" s="57">
        <f t="shared" si="143"/>
        <v>0</v>
      </c>
      <c r="AO66" s="57">
        <f t="shared" si="165"/>
        <v>0</v>
      </c>
      <c r="AP66" s="57">
        <f t="shared" si="165"/>
        <v>0</v>
      </c>
      <c r="AQ66" s="57">
        <f>SUM($AH66:$AM66)/SUM($AH$80:$AM$80)*'Capital Spending'!D$8*$AO$1</f>
        <v>0</v>
      </c>
      <c r="AR66" s="57">
        <f>SUM($AH66:$AM66)/SUM($AH$80:$AM$80)*'Capital Spending'!E$8*$AO$1</f>
        <v>0</v>
      </c>
      <c r="AS66" s="57">
        <f>SUM($AH66:$AM66)/SUM($AH$80:$AM$80)*'Capital Spending'!F$8*$AO$1</f>
        <v>0</v>
      </c>
      <c r="AT66" s="57">
        <f>SUM($AH66:$AM66)/SUM($AH$80:$AM$80)*'Capital Spending'!G$8*$AO$1</f>
        <v>0</v>
      </c>
      <c r="AU66" s="57">
        <f>SUM($AH66:$AM66)/SUM($AH$80:$AM$80)*'Capital Spending'!H$8*$AO$1</f>
        <v>0</v>
      </c>
      <c r="AV66" s="57">
        <f>SUM($AH66:$AM66)/SUM($AH$80:$AM$80)*'Capital Spending'!I$8*$AO$1</f>
        <v>0</v>
      </c>
      <c r="AW66" s="57">
        <f>SUM($AH66:$AM66)/SUM($AH$80:$AM$80)*'Capital Spending'!J$8*$AO$1</f>
        <v>0</v>
      </c>
      <c r="AX66" s="57">
        <f>SUM($AH66:$AM66)/SUM($AH$80:$AM$80)*'Capital Spending'!K$8*$AO$1</f>
        <v>0</v>
      </c>
      <c r="AY66" s="57">
        <f>SUM($AH66:$AM66)/SUM($AH$80:$AM$80)*'Capital Spending'!L$8*$AO$1</f>
        <v>0</v>
      </c>
      <c r="AZ66" s="57">
        <f>SUM($AH66:$AM66)/SUM($AH$80:$AM$80)*'Capital Spending'!M$8*$AO$1</f>
        <v>0</v>
      </c>
      <c r="BA66" s="57">
        <f>SUM($AH66:$AM66)/SUM($AH$80:$AM$80)*'Capital Spending'!N$8*$AO$1</f>
        <v>0</v>
      </c>
      <c r="BB66" s="57">
        <f>SUM($AH66:$AM66)/SUM($AH$80:$AM$80)*'Capital Spending'!O$8*$AO$1</f>
        <v>0</v>
      </c>
      <c r="BC66" s="57">
        <f>SUM($AH66:$AM66)/SUM($AH$80:$AM$80)*'Capital Spending'!P$8*$AO$1</f>
        <v>0</v>
      </c>
      <c r="BD66" s="57">
        <f>SUM($AH66:$AM66)/SUM($AH$80:$AM$80)*'Capital Spending'!Q$8*$AO$1</f>
        <v>0</v>
      </c>
      <c r="BE66" s="57">
        <f>SUM($AH66:$AM66)/SUM($AH$80:$AM$80)*'Capital Spending'!R$8*$AO$1</f>
        <v>0</v>
      </c>
      <c r="BF66" s="57">
        <f>SUM($AH66:$AM66)/SUM($AH$80:$AM$80)*'Capital Spending'!S$8*$AO$1</f>
        <v>0</v>
      </c>
      <c r="BG66" s="57">
        <f>SUM($AH66:$AM66)/SUM($AH$80:$AM$80)*'Capital Spending'!T$8*$AO$1</f>
        <v>0</v>
      </c>
      <c r="BH66" s="57">
        <f>SUM($AH66:$AM66)/SUM($AH$80:$AM$80)*'Capital Spending'!U$8*$AO$1</f>
        <v>0</v>
      </c>
      <c r="BI66" s="19"/>
      <c r="BJ66" s="106">
        <v>0</v>
      </c>
      <c r="BK66" s="29">
        <f>[20]Retires!R114</f>
        <v>0</v>
      </c>
      <c r="BL66" s="29">
        <f>[20]Retires!S114</f>
        <v>0</v>
      </c>
      <c r="BM66" s="29">
        <f>[20]Retires!T114</f>
        <v>0</v>
      </c>
      <c r="BN66" s="29">
        <f>[20]Retires!U114</f>
        <v>0</v>
      </c>
      <c r="BO66" s="29">
        <f>[20]Retires!V114</f>
        <v>0</v>
      </c>
      <c r="BP66" s="29">
        <f>[20]Retires!W114</f>
        <v>0</v>
      </c>
      <c r="BQ66" s="18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8">
        <f>[20]Transfers!R114</f>
        <v>0</v>
      </c>
      <c r="CN66" s="18">
        <f>[20]Transfers!S114</f>
        <v>0</v>
      </c>
      <c r="CO66" s="18">
        <f>[20]Transfers!T114</f>
        <v>0</v>
      </c>
      <c r="CP66" s="18">
        <f>[20]Transfers!U114</f>
        <v>0</v>
      </c>
      <c r="CQ66" s="18">
        <f>[20]Transfers!V114</f>
        <v>0</v>
      </c>
      <c r="CR66" s="18">
        <f>[20]Transfers!W114</f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/>
    </row>
    <row r="67" spans="1:118">
      <c r="A67" s="132">
        <v>39900</v>
      </c>
      <c r="B67" s="87" t="s">
        <v>32</v>
      </c>
      <c r="C67" s="50">
        <f t="shared" si="167"/>
        <v>629166.46</v>
      </c>
      <c r="D67" s="50">
        <f t="shared" si="168"/>
        <v>629166.46</v>
      </c>
      <c r="E67" s="18">
        <f>'[20]Asset End Balances'!$Q$115</f>
        <v>629166.46</v>
      </c>
      <c r="F67" s="19">
        <f t="shared" si="169"/>
        <v>629166.46</v>
      </c>
      <c r="G67" s="19">
        <f t="shared" si="170"/>
        <v>629166.46</v>
      </c>
      <c r="H67" s="19">
        <f t="shared" si="171"/>
        <v>629166.46</v>
      </c>
      <c r="I67" s="19">
        <f t="shared" si="172"/>
        <v>629166.46</v>
      </c>
      <c r="J67" s="19">
        <f t="shared" si="173"/>
        <v>629166.46</v>
      </c>
      <c r="K67" s="20">
        <f t="shared" si="174"/>
        <v>629166.46</v>
      </c>
      <c r="L67" s="19">
        <f t="shared" si="175"/>
        <v>629166.46</v>
      </c>
      <c r="M67" s="19">
        <f t="shared" si="176"/>
        <v>629166.46</v>
      </c>
      <c r="N67" s="19">
        <f t="shared" si="177"/>
        <v>629166.46</v>
      </c>
      <c r="O67" s="19">
        <f t="shared" si="178"/>
        <v>629166.46</v>
      </c>
      <c r="P67" s="19">
        <f t="shared" si="179"/>
        <v>629166.46</v>
      </c>
      <c r="Q67" s="19">
        <f t="shared" si="180"/>
        <v>629166.46</v>
      </c>
      <c r="R67" s="19">
        <f t="shared" si="181"/>
        <v>629166.46</v>
      </c>
      <c r="S67" s="19">
        <f t="shared" si="182"/>
        <v>629166.46</v>
      </c>
      <c r="T67" s="19">
        <f t="shared" si="183"/>
        <v>629166.46</v>
      </c>
      <c r="U67" s="19">
        <f t="shared" si="184"/>
        <v>629166.46</v>
      </c>
      <c r="V67" s="19">
        <f t="shared" si="185"/>
        <v>629166.46</v>
      </c>
      <c r="W67" s="19">
        <f t="shared" si="186"/>
        <v>629166.46</v>
      </c>
      <c r="X67" s="19">
        <f t="shared" si="187"/>
        <v>629166.46</v>
      </c>
      <c r="Y67" s="19">
        <f t="shared" si="188"/>
        <v>629166.46</v>
      </c>
      <c r="Z67" s="19">
        <f t="shared" si="189"/>
        <v>629166.46</v>
      </c>
      <c r="AA67" s="19">
        <f t="shared" si="190"/>
        <v>629166.46</v>
      </c>
      <c r="AB67" s="19">
        <f t="shared" si="191"/>
        <v>629166.46</v>
      </c>
      <c r="AC67" s="19">
        <f t="shared" si="192"/>
        <v>629166.46</v>
      </c>
      <c r="AD67" s="19">
        <f t="shared" si="193"/>
        <v>629166.46</v>
      </c>
      <c r="AE67" s="19">
        <f t="shared" si="194"/>
        <v>629166.46</v>
      </c>
      <c r="AF67" s="19">
        <f t="shared" si="195"/>
        <v>629166.46</v>
      </c>
      <c r="AH67" s="18">
        <f>[20]Additions!R115</f>
        <v>0</v>
      </c>
      <c r="AI67" s="18">
        <f>[20]Additions!S115</f>
        <v>0</v>
      </c>
      <c r="AJ67" s="18">
        <f>[20]Additions!T115</f>
        <v>0</v>
      </c>
      <c r="AK67" s="18">
        <f>[20]Additions!U115</f>
        <v>0</v>
      </c>
      <c r="AL67" s="18">
        <f>[20]Additions!V115</f>
        <v>0</v>
      </c>
      <c r="AM67" s="18">
        <f>[20]Additions!W115</f>
        <v>0</v>
      </c>
      <c r="AN67" s="57">
        <f t="shared" ref="AN67:AN78" si="196">SUM($AH67:$AM67)/SUM($AH$80:$AM$80)*$AN$80</f>
        <v>0</v>
      </c>
      <c r="AO67" s="57">
        <f t="shared" si="165"/>
        <v>0</v>
      </c>
      <c r="AP67" s="57">
        <f t="shared" si="165"/>
        <v>0</v>
      </c>
      <c r="AQ67" s="57">
        <f>SUM($AH67:$AM67)/SUM($AH$80:$AM$80)*'Capital Spending'!D$8*$AO$1</f>
        <v>0</v>
      </c>
      <c r="AR67" s="57">
        <f>SUM($AH67:$AM67)/SUM($AH$80:$AM$80)*'Capital Spending'!E$8*$AO$1</f>
        <v>0</v>
      </c>
      <c r="AS67" s="57">
        <f>SUM($AH67:$AM67)/SUM($AH$80:$AM$80)*'Capital Spending'!F$8*$AO$1</f>
        <v>0</v>
      </c>
      <c r="AT67" s="57">
        <f>SUM($AH67:$AM67)/SUM($AH$80:$AM$80)*'Capital Spending'!G$8*$AO$1</f>
        <v>0</v>
      </c>
      <c r="AU67" s="57">
        <f>SUM($AH67:$AM67)/SUM($AH$80:$AM$80)*'Capital Spending'!H$8*$AO$1</f>
        <v>0</v>
      </c>
      <c r="AV67" s="57">
        <f>SUM($AH67:$AM67)/SUM($AH$80:$AM$80)*'Capital Spending'!I$8*$AO$1</f>
        <v>0</v>
      </c>
      <c r="AW67" s="57">
        <f>SUM($AH67:$AM67)/SUM($AH$80:$AM$80)*'Capital Spending'!J$8*$AO$1</f>
        <v>0</v>
      </c>
      <c r="AX67" s="57">
        <f>SUM($AH67:$AM67)/SUM($AH$80:$AM$80)*'Capital Spending'!K$8*$AO$1</f>
        <v>0</v>
      </c>
      <c r="AY67" s="57">
        <f>SUM($AH67:$AM67)/SUM($AH$80:$AM$80)*'Capital Spending'!L$8*$AO$1</f>
        <v>0</v>
      </c>
      <c r="AZ67" s="57">
        <f>SUM($AH67:$AM67)/SUM($AH$80:$AM$80)*'Capital Spending'!M$8*$AO$1</f>
        <v>0</v>
      </c>
      <c r="BA67" s="57">
        <f>SUM($AH67:$AM67)/SUM($AH$80:$AM$80)*'Capital Spending'!N$8*$AO$1</f>
        <v>0</v>
      </c>
      <c r="BB67" s="57">
        <f>SUM($AH67:$AM67)/SUM($AH$80:$AM$80)*'Capital Spending'!O$8*$AO$1</f>
        <v>0</v>
      </c>
      <c r="BC67" s="57">
        <f>SUM($AH67:$AM67)/SUM($AH$80:$AM$80)*'Capital Spending'!P$8*$AO$1</f>
        <v>0</v>
      </c>
      <c r="BD67" s="57">
        <f>SUM($AH67:$AM67)/SUM($AH$80:$AM$80)*'Capital Spending'!Q$8*$AO$1</f>
        <v>0</v>
      </c>
      <c r="BE67" s="57">
        <f>SUM($AH67:$AM67)/SUM($AH$80:$AM$80)*'Capital Spending'!R$8*$AO$1</f>
        <v>0</v>
      </c>
      <c r="BF67" s="57">
        <f>SUM($AH67:$AM67)/SUM($AH$80:$AM$80)*'Capital Spending'!S$8*$AO$1</f>
        <v>0</v>
      </c>
      <c r="BG67" s="57">
        <f>SUM($AH67:$AM67)/SUM($AH$80:$AM$80)*'Capital Spending'!T$8*$AO$1</f>
        <v>0</v>
      </c>
      <c r="BH67" s="57">
        <f>SUM($AH67:$AM67)/SUM($AH$80:$AM$80)*'Capital Spending'!U$8*$AO$1</f>
        <v>0</v>
      </c>
      <c r="BI67" s="19"/>
      <c r="BJ67" s="106">
        <v>0</v>
      </c>
      <c r="BK67" s="29">
        <f>[20]Retires!R115</f>
        <v>0</v>
      </c>
      <c r="BL67" s="29">
        <f>[20]Retires!S115</f>
        <v>0</v>
      </c>
      <c r="BM67" s="29">
        <f>[20]Retires!T115</f>
        <v>0</v>
      </c>
      <c r="BN67" s="29">
        <f>[20]Retires!U115</f>
        <v>0</v>
      </c>
      <c r="BO67" s="29">
        <f>[20]Retires!V115</f>
        <v>0</v>
      </c>
      <c r="BP67" s="29">
        <f>[20]Retires!W115</f>
        <v>0</v>
      </c>
      <c r="BQ67" s="18">
        <f t="shared" si="166"/>
        <v>0</v>
      </c>
      <c r="BR67" s="19">
        <f t="shared" si="144"/>
        <v>0</v>
      </c>
      <c r="BS67" s="19">
        <f t="shared" si="145"/>
        <v>0</v>
      </c>
      <c r="BT67" s="19">
        <f t="shared" si="146"/>
        <v>0</v>
      </c>
      <c r="BU67" s="19">
        <f t="shared" si="147"/>
        <v>0</v>
      </c>
      <c r="BV67" s="19">
        <f t="shared" si="148"/>
        <v>0</v>
      </c>
      <c r="BW67" s="19">
        <f t="shared" si="149"/>
        <v>0</v>
      </c>
      <c r="BX67" s="19">
        <f t="shared" si="150"/>
        <v>0</v>
      </c>
      <c r="BY67" s="19">
        <f t="shared" si="151"/>
        <v>0</v>
      </c>
      <c r="BZ67" s="19">
        <f t="shared" si="152"/>
        <v>0</v>
      </c>
      <c r="CA67" s="19">
        <f t="shared" si="153"/>
        <v>0</v>
      </c>
      <c r="CB67" s="19">
        <f t="shared" si="154"/>
        <v>0</v>
      </c>
      <c r="CC67" s="19">
        <f t="shared" si="155"/>
        <v>0</v>
      </c>
      <c r="CD67" s="19">
        <f t="shared" si="156"/>
        <v>0</v>
      </c>
      <c r="CE67" s="19">
        <f t="shared" si="157"/>
        <v>0</v>
      </c>
      <c r="CF67" s="19">
        <f t="shared" si="158"/>
        <v>0</v>
      </c>
      <c r="CG67" s="19">
        <f t="shared" si="159"/>
        <v>0</v>
      </c>
      <c r="CH67" s="19">
        <f t="shared" si="160"/>
        <v>0</v>
      </c>
      <c r="CI67" s="19">
        <f t="shared" si="161"/>
        <v>0</v>
      </c>
      <c r="CJ67" s="19">
        <f t="shared" si="162"/>
        <v>0</v>
      </c>
      <c r="CK67" s="19">
        <f t="shared" si="163"/>
        <v>0</v>
      </c>
      <c r="CL67" s="19"/>
      <c r="CM67" s="18">
        <f>[20]Transfers!R115</f>
        <v>0</v>
      </c>
      <c r="CN67" s="18">
        <f>[20]Transfers!S115</f>
        <v>0</v>
      </c>
      <c r="CO67" s="18">
        <f>[20]Transfers!T115</f>
        <v>0</v>
      </c>
      <c r="CP67" s="18">
        <f>[20]Transfers!U115</f>
        <v>0</v>
      </c>
      <c r="CQ67" s="18">
        <f>[20]Transfers!V115</f>
        <v>0</v>
      </c>
      <c r="CR67" s="18">
        <f>[20]Transfers!W115</f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/>
    </row>
    <row r="68" spans="1:118">
      <c r="A68" s="132">
        <v>39901</v>
      </c>
      <c r="B68" s="87" t="s">
        <v>21</v>
      </c>
      <c r="C68" s="50">
        <f t="shared" si="167"/>
        <v>10343248.639999999</v>
      </c>
      <c r="D68" s="50">
        <f t="shared" si="168"/>
        <v>10343248.639999999</v>
      </c>
      <c r="E68" s="18">
        <f>'[20]Asset End Balances'!$Q$116</f>
        <v>10343248.640000001</v>
      </c>
      <c r="F68" s="19">
        <f t="shared" si="169"/>
        <v>10343248.640000001</v>
      </c>
      <c r="G68" s="19">
        <f t="shared" si="170"/>
        <v>10343248.640000001</v>
      </c>
      <c r="H68" s="19">
        <f t="shared" si="171"/>
        <v>10343248.640000001</v>
      </c>
      <c r="I68" s="19">
        <f t="shared" si="172"/>
        <v>10343248.640000001</v>
      </c>
      <c r="J68" s="19">
        <f t="shared" si="173"/>
        <v>10343248.640000001</v>
      </c>
      <c r="K68" s="20">
        <f t="shared" si="174"/>
        <v>10343248.640000001</v>
      </c>
      <c r="L68" s="19">
        <f t="shared" si="175"/>
        <v>10343248.640000001</v>
      </c>
      <c r="M68" s="19">
        <f t="shared" si="176"/>
        <v>10343248.640000001</v>
      </c>
      <c r="N68" s="19">
        <f t="shared" si="177"/>
        <v>10343248.640000001</v>
      </c>
      <c r="O68" s="19">
        <f t="shared" si="178"/>
        <v>10343248.640000001</v>
      </c>
      <c r="P68" s="19">
        <f t="shared" si="179"/>
        <v>10343248.640000001</v>
      </c>
      <c r="Q68" s="19">
        <f t="shared" si="180"/>
        <v>10343248.640000001</v>
      </c>
      <c r="R68" s="19">
        <f t="shared" si="181"/>
        <v>10343248.640000001</v>
      </c>
      <c r="S68" s="19">
        <f t="shared" si="182"/>
        <v>10343248.640000001</v>
      </c>
      <c r="T68" s="19">
        <f t="shared" si="183"/>
        <v>10343248.640000001</v>
      </c>
      <c r="U68" s="19">
        <f t="shared" si="184"/>
        <v>10343248.640000001</v>
      </c>
      <c r="V68" s="19">
        <f t="shared" si="185"/>
        <v>10343248.640000001</v>
      </c>
      <c r="W68" s="19">
        <f t="shared" si="186"/>
        <v>10343248.640000001</v>
      </c>
      <c r="X68" s="19">
        <f t="shared" si="187"/>
        <v>10343248.640000001</v>
      </c>
      <c r="Y68" s="19">
        <f t="shared" si="188"/>
        <v>10343248.640000001</v>
      </c>
      <c r="Z68" s="19">
        <f t="shared" si="189"/>
        <v>10343248.640000001</v>
      </c>
      <c r="AA68" s="19">
        <f t="shared" si="190"/>
        <v>10343248.640000001</v>
      </c>
      <c r="AB68" s="19">
        <f t="shared" si="191"/>
        <v>10343248.640000001</v>
      </c>
      <c r="AC68" s="19">
        <f t="shared" si="192"/>
        <v>10343248.640000001</v>
      </c>
      <c r="AD68" s="19">
        <f t="shared" si="193"/>
        <v>10343248.640000001</v>
      </c>
      <c r="AE68" s="19">
        <f t="shared" si="194"/>
        <v>10343248.640000001</v>
      </c>
      <c r="AF68" s="19">
        <f t="shared" si="195"/>
        <v>10343248.640000001</v>
      </c>
      <c r="AH68" s="18">
        <f>[20]Additions!R116</f>
        <v>0</v>
      </c>
      <c r="AI68" s="18">
        <f>[20]Additions!S116</f>
        <v>0</v>
      </c>
      <c r="AJ68" s="18">
        <f>[20]Additions!T116</f>
        <v>0</v>
      </c>
      <c r="AK68" s="18">
        <f>[20]Additions!U116</f>
        <v>0</v>
      </c>
      <c r="AL68" s="18">
        <f>[20]Additions!V116</f>
        <v>0</v>
      </c>
      <c r="AM68" s="18">
        <f>[20]Additions!W116</f>
        <v>0</v>
      </c>
      <c r="AN68" s="57">
        <f t="shared" si="196"/>
        <v>0</v>
      </c>
      <c r="AO68" s="57">
        <f t="shared" si="165"/>
        <v>0</v>
      </c>
      <c r="AP68" s="57">
        <f t="shared" si="165"/>
        <v>0</v>
      </c>
      <c r="AQ68" s="57">
        <f>SUM($AH68:$AM68)/SUM($AH$80:$AM$80)*'Capital Spending'!D$8*$AO$1</f>
        <v>0</v>
      </c>
      <c r="AR68" s="57">
        <f>SUM($AH68:$AM68)/SUM($AH$80:$AM$80)*'Capital Spending'!E$8*$AO$1</f>
        <v>0</v>
      </c>
      <c r="AS68" s="57">
        <f>SUM($AH68:$AM68)/SUM($AH$80:$AM$80)*'Capital Spending'!F$8*$AO$1</f>
        <v>0</v>
      </c>
      <c r="AT68" s="57">
        <f>SUM($AH68:$AM68)/SUM($AH$80:$AM$80)*'Capital Spending'!G$8*$AO$1</f>
        <v>0</v>
      </c>
      <c r="AU68" s="57">
        <f>SUM($AH68:$AM68)/SUM($AH$80:$AM$80)*'Capital Spending'!H$8*$AO$1</f>
        <v>0</v>
      </c>
      <c r="AV68" s="57">
        <f>SUM($AH68:$AM68)/SUM($AH$80:$AM$80)*'Capital Spending'!I$8*$AO$1</f>
        <v>0</v>
      </c>
      <c r="AW68" s="57">
        <f>SUM($AH68:$AM68)/SUM($AH$80:$AM$80)*'Capital Spending'!J$8*$AO$1</f>
        <v>0</v>
      </c>
      <c r="AX68" s="57">
        <f>SUM($AH68:$AM68)/SUM($AH$80:$AM$80)*'Capital Spending'!K$8*$AO$1</f>
        <v>0</v>
      </c>
      <c r="AY68" s="57">
        <f>SUM($AH68:$AM68)/SUM($AH$80:$AM$80)*'Capital Spending'!L$8*$AO$1</f>
        <v>0</v>
      </c>
      <c r="AZ68" s="57">
        <f>SUM($AH68:$AM68)/SUM($AH$80:$AM$80)*'Capital Spending'!M$8*$AO$1</f>
        <v>0</v>
      </c>
      <c r="BA68" s="57">
        <f>SUM($AH68:$AM68)/SUM($AH$80:$AM$80)*'Capital Spending'!N$8*$AO$1</f>
        <v>0</v>
      </c>
      <c r="BB68" s="57">
        <f>SUM($AH68:$AM68)/SUM($AH$80:$AM$80)*'Capital Spending'!O$8*$AO$1</f>
        <v>0</v>
      </c>
      <c r="BC68" s="57">
        <f>SUM($AH68:$AM68)/SUM($AH$80:$AM$80)*'Capital Spending'!P$8*$AO$1</f>
        <v>0</v>
      </c>
      <c r="BD68" s="57">
        <f>SUM($AH68:$AM68)/SUM($AH$80:$AM$80)*'Capital Spending'!Q$8*$AO$1</f>
        <v>0</v>
      </c>
      <c r="BE68" s="57">
        <f>SUM($AH68:$AM68)/SUM($AH$80:$AM$80)*'Capital Spending'!R$8*$AO$1</f>
        <v>0</v>
      </c>
      <c r="BF68" s="57">
        <f>SUM($AH68:$AM68)/SUM($AH$80:$AM$80)*'Capital Spending'!S$8*$AO$1</f>
        <v>0</v>
      </c>
      <c r="BG68" s="57">
        <f>SUM($AH68:$AM68)/SUM($AH$80:$AM$80)*'Capital Spending'!T$8*$AO$1</f>
        <v>0</v>
      </c>
      <c r="BH68" s="57">
        <f>SUM($AH68:$AM68)/SUM($AH$80:$AM$80)*'Capital Spending'!U$8*$AO$1</f>
        <v>0</v>
      </c>
      <c r="BI68" s="19"/>
      <c r="BJ68" s="106">
        <v>0</v>
      </c>
      <c r="BK68" s="29">
        <f>[20]Retires!R116</f>
        <v>0</v>
      </c>
      <c r="BL68" s="29">
        <f>[20]Retires!S116</f>
        <v>0</v>
      </c>
      <c r="BM68" s="29">
        <f>[20]Retires!T116</f>
        <v>0</v>
      </c>
      <c r="BN68" s="29">
        <f>[20]Retires!U116</f>
        <v>0</v>
      </c>
      <c r="BO68" s="29">
        <f>[20]Retires!V116</f>
        <v>0</v>
      </c>
      <c r="BP68" s="29">
        <f>[20]Retires!W116</f>
        <v>0</v>
      </c>
      <c r="BQ68" s="18">
        <f t="shared" si="166"/>
        <v>0</v>
      </c>
      <c r="BR68" s="19">
        <f t="shared" si="144"/>
        <v>0</v>
      </c>
      <c r="BS68" s="19">
        <f t="shared" si="145"/>
        <v>0</v>
      </c>
      <c r="BT68" s="19">
        <f t="shared" si="146"/>
        <v>0</v>
      </c>
      <c r="BU68" s="19">
        <f t="shared" si="147"/>
        <v>0</v>
      </c>
      <c r="BV68" s="19">
        <f t="shared" si="148"/>
        <v>0</v>
      </c>
      <c r="BW68" s="19">
        <f t="shared" si="149"/>
        <v>0</v>
      </c>
      <c r="BX68" s="19">
        <f t="shared" si="150"/>
        <v>0</v>
      </c>
      <c r="BY68" s="19">
        <f t="shared" si="151"/>
        <v>0</v>
      </c>
      <c r="BZ68" s="19">
        <f t="shared" si="152"/>
        <v>0</v>
      </c>
      <c r="CA68" s="19">
        <f t="shared" si="153"/>
        <v>0</v>
      </c>
      <c r="CB68" s="19">
        <f t="shared" si="154"/>
        <v>0</v>
      </c>
      <c r="CC68" s="19">
        <f t="shared" si="155"/>
        <v>0</v>
      </c>
      <c r="CD68" s="19">
        <f t="shared" si="156"/>
        <v>0</v>
      </c>
      <c r="CE68" s="19">
        <f t="shared" si="157"/>
        <v>0</v>
      </c>
      <c r="CF68" s="19">
        <f t="shared" si="158"/>
        <v>0</v>
      </c>
      <c r="CG68" s="19">
        <f t="shared" si="159"/>
        <v>0</v>
      </c>
      <c r="CH68" s="19">
        <f t="shared" si="160"/>
        <v>0</v>
      </c>
      <c r="CI68" s="19">
        <f t="shared" si="161"/>
        <v>0</v>
      </c>
      <c r="CJ68" s="19">
        <f t="shared" si="162"/>
        <v>0</v>
      </c>
      <c r="CK68" s="19">
        <f t="shared" si="163"/>
        <v>0</v>
      </c>
      <c r="CL68" s="19"/>
      <c r="CM68" s="18">
        <f>[20]Transfers!R116</f>
        <v>0</v>
      </c>
      <c r="CN68" s="18">
        <f>[20]Transfers!S116</f>
        <v>0</v>
      </c>
      <c r="CO68" s="18">
        <f>[20]Transfers!T116</f>
        <v>0</v>
      </c>
      <c r="CP68" s="18">
        <f>[20]Transfers!U116</f>
        <v>0</v>
      </c>
      <c r="CQ68" s="18">
        <f>[20]Transfers!V116</f>
        <v>0</v>
      </c>
      <c r="CR68" s="18">
        <f>[20]Transfers!W116</f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/>
    </row>
    <row r="69" spans="1:118">
      <c r="A69" s="132">
        <v>39902</v>
      </c>
      <c r="B69" s="87" t="s">
        <v>22</v>
      </c>
      <c r="C69" s="50">
        <f t="shared" si="167"/>
        <v>2023936.4499999995</v>
      </c>
      <c r="D69" s="50">
        <f t="shared" si="168"/>
        <v>2023936.4499999995</v>
      </c>
      <c r="E69" s="18">
        <f>'[20]Asset End Balances'!$Q$117</f>
        <v>2023936.45</v>
      </c>
      <c r="F69" s="19">
        <f t="shared" si="169"/>
        <v>2023936.45</v>
      </c>
      <c r="G69" s="19">
        <f t="shared" si="170"/>
        <v>2023936.45</v>
      </c>
      <c r="H69" s="19">
        <f t="shared" si="171"/>
        <v>2023936.45</v>
      </c>
      <c r="I69" s="19">
        <f t="shared" si="172"/>
        <v>2023936.45</v>
      </c>
      <c r="J69" s="19">
        <f t="shared" si="173"/>
        <v>2023936.45</v>
      </c>
      <c r="K69" s="20">
        <f t="shared" si="174"/>
        <v>2023936.45</v>
      </c>
      <c r="L69" s="19">
        <f t="shared" si="175"/>
        <v>2023936.45</v>
      </c>
      <c r="M69" s="19">
        <f t="shared" si="176"/>
        <v>2023936.45</v>
      </c>
      <c r="N69" s="19">
        <f t="shared" si="177"/>
        <v>2023936.45</v>
      </c>
      <c r="O69" s="19">
        <f t="shared" si="178"/>
        <v>2023936.45</v>
      </c>
      <c r="P69" s="19">
        <f t="shared" si="179"/>
        <v>2023936.45</v>
      </c>
      <c r="Q69" s="19">
        <f t="shared" si="180"/>
        <v>2023936.45</v>
      </c>
      <c r="R69" s="19">
        <f t="shared" si="181"/>
        <v>2023936.45</v>
      </c>
      <c r="S69" s="19">
        <f t="shared" si="182"/>
        <v>2023936.45</v>
      </c>
      <c r="T69" s="19">
        <f t="shared" si="183"/>
        <v>2023936.45</v>
      </c>
      <c r="U69" s="19">
        <f t="shared" si="184"/>
        <v>2023936.45</v>
      </c>
      <c r="V69" s="19">
        <f t="shared" si="185"/>
        <v>2023936.45</v>
      </c>
      <c r="W69" s="19">
        <f t="shared" si="186"/>
        <v>2023936.45</v>
      </c>
      <c r="X69" s="19">
        <f t="shared" si="187"/>
        <v>2023936.45</v>
      </c>
      <c r="Y69" s="19">
        <f t="shared" si="188"/>
        <v>2023936.45</v>
      </c>
      <c r="Z69" s="19">
        <f t="shared" si="189"/>
        <v>2023936.45</v>
      </c>
      <c r="AA69" s="19">
        <f t="shared" si="190"/>
        <v>2023936.45</v>
      </c>
      <c r="AB69" s="19">
        <f t="shared" si="191"/>
        <v>2023936.45</v>
      </c>
      <c r="AC69" s="19">
        <f t="shared" si="192"/>
        <v>2023936.45</v>
      </c>
      <c r="AD69" s="19">
        <f t="shared" si="193"/>
        <v>2023936.45</v>
      </c>
      <c r="AE69" s="19">
        <f t="shared" si="194"/>
        <v>2023936.45</v>
      </c>
      <c r="AF69" s="19">
        <f t="shared" si="195"/>
        <v>2023936.45</v>
      </c>
      <c r="AH69" s="18">
        <f>[20]Additions!R117</f>
        <v>0</v>
      </c>
      <c r="AI69" s="18">
        <f>[20]Additions!S117</f>
        <v>0</v>
      </c>
      <c r="AJ69" s="18">
        <f>[20]Additions!T117</f>
        <v>0</v>
      </c>
      <c r="AK69" s="18">
        <f>[20]Additions!U117</f>
        <v>0</v>
      </c>
      <c r="AL69" s="18">
        <f>[20]Additions!V117</f>
        <v>0</v>
      </c>
      <c r="AM69" s="18">
        <f>[20]Additions!W117</f>
        <v>0</v>
      </c>
      <c r="AN69" s="57">
        <f t="shared" si="196"/>
        <v>0</v>
      </c>
      <c r="AO69" s="57">
        <f t="shared" si="165"/>
        <v>0</v>
      </c>
      <c r="AP69" s="57">
        <f t="shared" si="165"/>
        <v>0</v>
      </c>
      <c r="AQ69" s="57">
        <f>SUM($AH69:$AM69)/SUM($AH$80:$AM$80)*'Capital Spending'!D$8*$AO$1</f>
        <v>0</v>
      </c>
      <c r="AR69" s="57">
        <f>SUM($AH69:$AM69)/SUM($AH$80:$AM$80)*'Capital Spending'!E$8*$AO$1</f>
        <v>0</v>
      </c>
      <c r="AS69" s="57">
        <f>SUM($AH69:$AM69)/SUM($AH$80:$AM$80)*'Capital Spending'!F$8*$AO$1</f>
        <v>0</v>
      </c>
      <c r="AT69" s="57">
        <f>SUM($AH69:$AM69)/SUM($AH$80:$AM$80)*'Capital Spending'!G$8*$AO$1</f>
        <v>0</v>
      </c>
      <c r="AU69" s="57">
        <f>SUM($AH69:$AM69)/SUM($AH$80:$AM$80)*'Capital Spending'!H$8*$AO$1</f>
        <v>0</v>
      </c>
      <c r="AV69" s="57">
        <f>SUM($AH69:$AM69)/SUM($AH$80:$AM$80)*'Capital Spending'!I$8*$AO$1</f>
        <v>0</v>
      </c>
      <c r="AW69" s="57">
        <f>SUM($AH69:$AM69)/SUM($AH$80:$AM$80)*'Capital Spending'!J$8*$AO$1</f>
        <v>0</v>
      </c>
      <c r="AX69" s="57">
        <f>SUM($AH69:$AM69)/SUM($AH$80:$AM$80)*'Capital Spending'!K$8*$AO$1</f>
        <v>0</v>
      </c>
      <c r="AY69" s="57">
        <f>SUM($AH69:$AM69)/SUM($AH$80:$AM$80)*'Capital Spending'!L$8*$AO$1</f>
        <v>0</v>
      </c>
      <c r="AZ69" s="57">
        <f>SUM($AH69:$AM69)/SUM($AH$80:$AM$80)*'Capital Spending'!M$8*$AO$1</f>
        <v>0</v>
      </c>
      <c r="BA69" s="57">
        <f>SUM($AH69:$AM69)/SUM($AH$80:$AM$80)*'Capital Spending'!N$8*$AO$1</f>
        <v>0</v>
      </c>
      <c r="BB69" s="57">
        <f>SUM($AH69:$AM69)/SUM($AH$80:$AM$80)*'Capital Spending'!O$8*$AO$1</f>
        <v>0</v>
      </c>
      <c r="BC69" s="57">
        <f>SUM($AH69:$AM69)/SUM($AH$80:$AM$80)*'Capital Spending'!P$8*$AO$1</f>
        <v>0</v>
      </c>
      <c r="BD69" s="57">
        <f>SUM($AH69:$AM69)/SUM($AH$80:$AM$80)*'Capital Spending'!Q$8*$AO$1</f>
        <v>0</v>
      </c>
      <c r="BE69" s="57">
        <f>SUM($AH69:$AM69)/SUM($AH$80:$AM$80)*'Capital Spending'!R$8*$AO$1</f>
        <v>0</v>
      </c>
      <c r="BF69" s="57">
        <f>SUM($AH69:$AM69)/SUM($AH$80:$AM$80)*'Capital Spending'!S$8*$AO$1</f>
        <v>0</v>
      </c>
      <c r="BG69" s="57">
        <f>SUM($AH69:$AM69)/SUM($AH$80:$AM$80)*'Capital Spending'!T$8*$AO$1</f>
        <v>0</v>
      </c>
      <c r="BH69" s="57">
        <f>SUM($AH69:$AM69)/SUM($AH$80:$AM$80)*'Capital Spending'!U$8*$AO$1</f>
        <v>0</v>
      </c>
      <c r="BI69" s="19"/>
      <c r="BJ69" s="106">
        <v>0</v>
      </c>
      <c r="BK69" s="29">
        <f>[20]Retires!R117</f>
        <v>0</v>
      </c>
      <c r="BL69" s="29">
        <f>[20]Retires!S117</f>
        <v>0</v>
      </c>
      <c r="BM69" s="29">
        <f>[20]Retires!T117</f>
        <v>0</v>
      </c>
      <c r="BN69" s="29">
        <f>[20]Retires!U117</f>
        <v>0</v>
      </c>
      <c r="BO69" s="29">
        <f>[20]Retires!V117</f>
        <v>0</v>
      </c>
      <c r="BP69" s="29">
        <f>[20]Retires!W117</f>
        <v>0</v>
      </c>
      <c r="BQ69" s="18">
        <f t="shared" si="166"/>
        <v>0</v>
      </c>
      <c r="BR69" s="19">
        <f t="shared" si="144"/>
        <v>0</v>
      </c>
      <c r="BS69" s="19">
        <f t="shared" si="145"/>
        <v>0</v>
      </c>
      <c r="BT69" s="19">
        <f t="shared" si="146"/>
        <v>0</v>
      </c>
      <c r="BU69" s="19">
        <f t="shared" si="147"/>
        <v>0</v>
      </c>
      <c r="BV69" s="19">
        <f t="shared" si="148"/>
        <v>0</v>
      </c>
      <c r="BW69" s="19">
        <f t="shared" si="149"/>
        <v>0</v>
      </c>
      <c r="BX69" s="19">
        <f t="shared" si="150"/>
        <v>0</v>
      </c>
      <c r="BY69" s="19">
        <f t="shared" si="151"/>
        <v>0</v>
      </c>
      <c r="BZ69" s="19">
        <f t="shared" si="152"/>
        <v>0</v>
      </c>
      <c r="CA69" s="19">
        <f t="shared" si="153"/>
        <v>0</v>
      </c>
      <c r="CB69" s="19">
        <f t="shared" si="154"/>
        <v>0</v>
      </c>
      <c r="CC69" s="19">
        <f t="shared" si="155"/>
        <v>0</v>
      </c>
      <c r="CD69" s="19">
        <f t="shared" si="156"/>
        <v>0</v>
      </c>
      <c r="CE69" s="19">
        <f t="shared" si="157"/>
        <v>0</v>
      </c>
      <c r="CF69" s="19">
        <f t="shared" si="158"/>
        <v>0</v>
      </c>
      <c r="CG69" s="19">
        <f t="shared" si="159"/>
        <v>0</v>
      </c>
      <c r="CH69" s="19">
        <f t="shared" si="160"/>
        <v>0</v>
      </c>
      <c r="CI69" s="19">
        <f t="shared" si="161"/>
        <v>0</v>
      </c>
      <c r="CJ69" s="19">
        <f t="shared" si="162"/>
        <v>0</v>
      </c>
      <c r="CK69" s="19">
        <f t="shared" si="163"/>
        <v>0</v>
      </c>
      <c r="CL69" s="19"/>
      <c r="CM69" s="18">
        <f>[20]Transfers!R117</f>
        <v>0</v>
      </c>
      <c r="CN69" s="18">
        <f>[20]Transfers!S117</f>
        <v>0</v>
      </c>
      <c r="CO69" s="18">
        <f>[20]Transfers!T117</f>
        <v>0</v>
      </c>
      <c r="CP69" s="18">
        <f>[20]Transfers!U117</f>
        <v>0</v>
      </c>
      <c r="CQ69" s="18">
        <f>[20]Transfers!V117</f>
        <v>0</v>
      </c>
      <c r="CR69" s="18">
        <f>[20]Transfers!W117</f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/>
    </row>
    <row r="70" spans="1:118">
      <c r="A70" s="132">
        <v>39903</v>
      </c>
      <c r="B70" s="87" t="s">
        <v>23</v>
      </c>
      <c r="C70" s="50">
        <f t="shared" si="167"/>
        <v>629225.62</v>
      </c>
      <c r="D70" s="50">
        <f t="shared" si="168"/>
        <v>629225.62</v>
      </c>
      <c r="E70" s="18">
        <f>'[20]Asset End Balances'!$Q$118</f>
        <v>629225.62</v>
      </c>
      <c r="F70" s="19">
        <f t="shared" si="169"/>
        <v>629225.62</v>
      </c>
      <c r="G70" s="19">
        <f t="shared" si="170"/>
        <v>629225.62</v>
      </c>
      <c r="H70" s="19">
        <f t="shared" si="171"/>
        <v>629225.62</v>
      </c>
      <c r="I70" s="19">
        <f t="shared" si="172"/>
        <v>629225.62</v>
      </c>
      <c r="J70" s="19">
        <f t="shared" si="173"/>
        <v>629225.62</v>
      </c>
      <c r="K70" s="20">
        <f t="shared" si="174"/>
        <v>629225.62</v>
      </c>
      <c r="L70" s="19">
        <f t="shared" si="175"/>
        <v>629225.62</v>
      </c>
      <c r="M70" s="19">
        <f t="shared" si="176"/>
        <v>629225.62</v>
      </c>
      <c r="N70" s="19">
        <f t="shared" si="177"/>
        <v>629225.62</v>
      </c>
      <c r="O70" s="19">
        <f t="shared" si="178"/>
        <v>629225.62</v>
      </c>
      <c r="P70" s="19">
        <f t="shared" si="179"/>
        <v>629225.62</v>
      </c>
      <c r="Q70" s="19">
        <f t="shared" si="180"/>
        <v>629225.62</v>
      </c>
      <c r="R70" s="19">
        <f t="shared" si="181"/>
        <v>629225.62</v>
      </c>
      <c r="S70" s="19">
        <f t="shared" si="182"/>
        <v>629225.62</v>
      </c>
      <c r="T70" s="19">
        <f t="shared" si="183"/>
        <v>629225.62</v>
      </c>
      <c r="U70" s="19">
        <f t="shared" si="184"/>
        <v>629225.62</v>
      </c>
      <c r="V70" s="19">
        <f t="shared" si="185"/>
        <v>629225.62</v>
      </c>
      <c r="W70" s="19">
        <f t="shared" si="186"/>
        <v>629225.62</v>
      </c>
      <c r="X70" s="19">
        <f t="shared" si="187"/>
        <v>629225.62</v>
      </c>
      <c r="Y70" s="19">
        <f t="shared" si="188"/>
        <v>629225.62</v>
      </c>
      <c r="Z70" s="19">
        <f t="shared" si="189"/>
        <v>629225.62</v>
      </c>
      <c r="AA70" s="19">
        <f t="shared" si="190"/>
        <v>629225.62</v>
      </c>
      <c r="AB70" s="19">
        <f t="shared" si="191"/>
        <v>629225.62</v>
      </c>
      <c r="AC70" s="19">
        <f t="shared" si="192"/>
        <v>629225.62</v>
      </c>
      <c r="AD70" s="19">
        <f t="shared" si="193"/>
        <v>629225.62</v>
      </c>
      <c r="AE70" s="19">
        <f t="shared" si="194"/>
        <v>629225.62</v>
      </c>
      <c r="AF70" s="19">
        <f t="shared" si="195"/>
        <v>629225.62</v>
      </c>
      <c r="AG70" s="3"/>
      <c r="AH70" s="18">
        <f>[20]Additions!R118</f>
        <v>0</v>
      </c>
      <c r="AI70" s="18">
        <f>[20]Additions!S118</f>
        <v>0</v>
      </c>
      <c r="AJ70" s="18">
        <f>[20]Additions!T118</f>
        <v>0</v>
      </c>
      <c r="AK70" s="18">
        <f>[20]Additions!U118</f>
        <v>0</v>
      </c>
      <c r="AL70" s="18">
        <f>[20]Additions!V118</f>
        <v>0</v>
      </c>
      <c r="AM70" s="18">
        <f>[20]Additions!W118</f>
        <v>0</v>
      </c>
      <c r="AN70" s="57">
        <f t="shared" si="196"/>
        <v>0</v>
      </c>
      <c r="AO70" s="57">
        <f t="shared" si="165"/>
        <v>0</v>
      </c>
      <c r="AP70" s="57">
        <f t="shared" si="165"/>
        <v>0</v>
      </c>
      <c r="AQ70" s="57">
        <f>SUM($AH70:$AM70)/SUM($AH$80:$AM$80)*'Capital Spending'!D$8*$AO$1</f>
        <v>0</v>
      </c>
      <c r="AR70" s="57">
        <f>SUM($AH70:$AM70)/SUM($AH$80:$AM$80)*'Capital Spending'!E$8*$AO$1</f>
        <v>0</v>
      </c>
      <c r="AS70" s="57">
        <f>SUM($AH70:$AM70)/SUM($AH$80:$AM$80)*'Capital Spending'!F$8*$AO$1</f>
        <v>0</v>
      </c>
      <c r="AT70" s="57">
        <f>SUM($AH70:$AM70)/SUM($AH$80:$AM$80)*'Capital Spending'!G$8*$AO$1</f>
        <v>0</v>
      </c>
      <c r="AU70" s="57">
        <f>SUM($AH70:$AM70)/SUM($AH$80:$AM$80)*'Capital Spending'!H$8*$AO$1</f>
        <v>0</v>
      </c>
      <c r="AV70" s="57">
        <f>SUM($AH70:$AM70)/SUM($AH$80:$AM$80)*'Capital Spending'!I$8*$AO$1</f>
        <v>0</v>
      </c>
      <c r="AW70" s="57">
        <f>SUM($AH70:$AM70)/SUM($AH$80:$AM$80)*'Capital Spending'!J$8*$AO$1</f>
        <v>0</v>
      </c>
      <c r="AX70" s="57">
        <f>SUM($AH70:$AM70)/SUM($AH$80:$AM$80)*'Capital Spending'!K$8*$AO$1</f>
        <v>0</v>
      </c>
      <c r="AY70" s="57">
        <f>SUM($AH70:$AM70)/SUM($AH$80:$AM$80)*'Capital Spending'!L$8*$AO$1</f>
        <v>0</v>
      </c>
      <c r="AZ70" s="57">
        <f>SUM($AH70:$AM70)/SUM($AH$80:$AM$80)*'Capital Spending'!M$8*$AO$1</f>
        <v>0</v>
      </c>
      <c r="BA70" s="57">
        <f>SUM($AH70:$AM70)/SUM($AH$80:$AM$80)*'Capital Spending'!N$8*$AO$1</f>
        <v>0</v>
      </c>
      <c r="BB70" s="57">
        <f>SUM($AH70:$AM70)/SUM($AH$80:$AM$80)*'Capital Spending'!O$8*$AO$1</f>
        <v>0</v>
      </c>
      <c r="BC70" s="57">
        <f>SUM($AH70:$AM70)/SUM($AH$80:$AM$80)*'Capital Spending'!P$8*$AO$1</f>
        <v>0</v>
      </c>
      <c r="BD70" s="57">
        <f>SUM($AH70:$AM70)/SUM($AH$80:$AM$80)*'Capital Spending'!Q$8*$AO$1</f>
        <v>0</v>
      </c>
      <c r="BE70" s="57">
        <f>SUM($AH70:$AM70)/SUM($AH$80:$AM$80)*'Capital Spending'!R$8*$AO$1</f>
        <v>0</v>
      </c>
      <c r="BF70" s="57">
        <f>SUM($AH70:$AM70)/SUM($AH$80:$AM$80)*'Capital Spending'!S$8*$AO$1</f>
        <v>0</v>
      </c>
      <c r="BG70" s="57">
        <f>SUM($AH70:$AM70)/SUM($AH$80:$AM$80)*'Capital Spending'!T$8*$AO$1</f>
        <v>0</v>
      </c>
      <c r="BH70" s="57">
        <f>SUM($AH70:$AM70)/SUM($AH$80:$AM$80)*'Capital Spending'!U$8*$AO$1</f>
        <v>0</v>
      </c>
      <c r="BI70" s="19"/>
      <c r="BJ70" s="106">
        <v>0</v>
      </c>
      <c r="BK70" s="29">
        <f>[20]Retires!R118</f>
        <v>0</v>
      </c>
      <c r="BL70" s="29">
        <f>[20]Retires!S118</f>
        <v>0</v>
      </c>
      <c r="BM70" s="29">
        <f>[20]Retires!T118</f>
        <v>0</v>
      </c>
      <c r="BN70" s="29">
        <f>[20]Retires!U118</f>
        <v>0</v>
      </c>
      <c r="BO70" s="29">
        <f>[20]Retires!V118</f>
        <v>0</v>
      </c>
      <c r="BP70" s="29">
        <f>[20]Retires!W118</f>
        <v>0</v>
      </c>
      <c r="BQ70" s="18">
        <f t="shared" si="166"/>
        <v>0</v>
      </c>
      <c r="BR70" s="19">
        <f t="shared" si="144"/>
        <v>0</v>
      </c>
      <c r="BS70" s="19">
        <f t="shared" si="145"/>
        <v>0</v>
      </c>
      <c r="BT70" s="19">
        <f t="shared" si="146"/>
        <v>0</v>
      </c>
      <c r="BU70" s="19">
        <f t="shared" si="147"/>
        <v>0</v>
      </c>
      <c r="BV70" s="19">
        <f t="shared" si="148"/>
        <v>0</v>
      </c>
      <c r="BW70" s="19">
        <f t="shared" si="149"/>
        <v>0</v>
      </c>
      <c r="BX70" s="19">
        <f t="shared" si="150"/>
        <v>0</v>
      </c>
      <c r="BY70" s="19">
        <f t="shared" si="151"/>
        <v>0</v>
      </c>
      <c r="BZ70" s="19">
        <f t="shared" si="152"/>
        <v>0</v>
      </c>
      <c r="CA70" s="19">
        <f t="shared" si="153"/>
        <v>0</v>
      </c>
      <c r="CB70" s="19">
        <f t="shared" si="154"/>
        <v>0</v>
      </c>
      <c r="CC70" s="19">
        <f t="shared" si="155"/>
        <v>0</v>
      </c>
      <c r="CD70" s="19">
        <f t="shared" si="156"/>
        <v>0</v>
      </c>
      <c r="CE70" s="19">
        <f t="shared" si="157"/>
        <v>0</v>
      </c>
      <c r="CF70" s="19">
        <f t="shared" si="158"/>
        <v>0</v>
      </c>
      <c r="CG70" s="19">
        <f t="shared" si="159"/>
        <v>0</v>
      </c>
      <c r="CH70" s="19">
        <f t="shared" si="160"/>
        <v>0</v>
      </c>
      <c r="CI70" s="19">
        <f t="shared" si="161"/>
        <v>0</v>
      </c>
      <c r="CJ70" s="19">
        <f t="shared" si="162"/>
        <v>0</v>
      </c>
      <c r="CK70" s="19">
        <f t="shared" si="163"/>
        <v>0</v>
      </c>
      <c r="CL70" s="19"/>
      <c r="CM70" s="18">
        <f>[20]Transfers!R118</f>
        <v>0</v>
      </c>
      <c r="CN70" s="18">
        <f>[20]Transfers!S118</f>
        <v>0</v>
      </c>
      <c r="CO70" s="18">
        <f>[20]Transfers!T118</f>
        <v>0</v>
      </c>
      <c r="CP70" s="18">
        <f>[20]Transfers!U118</f>
        <v>0</v>
      </c>
      <c r="CQ70" s="18">
        <f>[20]Transfers!V118</f>
        <v>0</v>
      </c>
      <c r="CR70" s="18">
        <f>[20]Transfers!W118</f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/>
    </row>
    <row r="71" spans="1:118">
      <c r="A71" s="132">
        <v>39906</v>
      </c>
      <c r="B71" s="87" t="s">
        <v>26</v>
      </c>
      <c r="C71" s="50">
        <f t="shared" si="167"/>
        <v>1003829.4933386662</v>
      </c>
      <c r="D71" s="50">
        <f t="shared" si="168"/>
        <v>1046767.6452688724</v>
      </c>
      <c r="E71" s="18">
        <f>'[20]Asset End Balances'!$Q$119</f>
        <v>999825.07</v>
      </c>
      <c r="F71" s="19">
        <f t="shared" si="169"/>
        <v>999825.07</v>
      </c>
      <c r="G71" s="19">
        <f t="shared" si="170"/>
        <v>999825.07</v>
      </c>
      <c r="H71" s="19">
        <f t="shared" si="171"/>
        <v>999474.1399999999</v>
      </c>
      <c r="I71" s="19">
        <f t="shared" si="172"/>
        <v>999474.1399999999</v>
      </c>
      <c r="J71" s="19">
        <f t="shared" si="173"/>
        <v>1002975.57</v>
      </c>
      <c r="K71" s="20">
        <f t="shared" si="174"/>
        <v>1002957.2999999999</v>
      </c>
      <c r="L71" s="19">
        <f t="shared" si="175"/>
        <v>1004194.0588092089</v>
      </c>
      <c r="M71" s="19">
        <f t="shared" si="176"/>
        <v>1005133.621874857</v>
      </c>
      <c r="N71" s="19">
        <f t="shared" si="177"/>
        <v>1005725.2970701021</v>
      </c>
      <c r="O71" s="19">
        <f t="shared" si="178"/>
        <v>1007821.4210460439</v>
      </c>
      <c r="P71" s="19">
        <f t="shared" si="179"/>
        <v>1009923.3033493597</v>
      </c>
      <c r="Q71" s="19">
        <f t="shared" si="180"/>
        <v>1012629.3512530879</v>
      </c>
      <c r="R71" s="19">
        <f t="shared" si="181"/>
        <v>1020309.5639259539</v>
      </c>
      <c r="S71" s="19">
        <f t="shared" si="182"/>
        <v>1025764.8803818231</v>
      </c>
      <c r="T71" s="19">
        <f t="shared" si="183"/>
        <v>1030616.3403521202</v>
      </c>
      <c r="U71" s="19">
        <f t="shared" si="184"/>
        <v>1034465.9417219316</v>
      </c>
      <c r="V71" s="19">
        <f t="shared" si="185"/>
        <v>1037972.5871370197</v>
      </c>
      <c r="W71" s="19">
        <f t="shared" si="186"/>
        <v>1040136.541066717</v>
      </c>
      <c r="X71" s="19">
        <f t="shared" si="187"/>
        <v>1042086.6780182432</v>
      </c>
      <c r="Y71" s="19">
        <f t="shared" si="188"/>
        <v>1043291.7859427594</v>
      </c>
      <c r="Z71" s="19">
        <f t="shared" si="189"/>
        <v>1043813.7766241108</v>
      </c>
      <c r="AA71" s="19">
        <f t="shared" si="190"/>
        <v>1045909.9006000526</v>
      </c>
      <c r="AB71" s="19">
        <f t="shared" si="191"/>
        <v>1048011.7829033684</v>
      </c>
      <c r="AC71" s="19">
        <f t="shared" si="192"/>
        <v>1050717.8308070966</v>
      </c>
      <c r="AD71" s="19">
        <f t="shared" si="193"/>
        <v>1058398.0434799627</v>
      </c>
      <c r="AE71" s="19">
        <f t="shared" si="194"/>
        <v>1063853.3599358317</v>
      </c>
      <c r="AF71" s="19">
        <f t="shared" si="195"/>
        <v>1068704.8199061288</v>
      </c>
      <c r="AH71" s="18">
        <f>[20]Additions!R119</f>
        <v>0</v>
      </c>
      <c r="AI71" s="18">
        <f>[20]Additions!S119</f>
        <v>0</v>
      </c>
      <c r="AJ71" s="18">
        <f>[20]Additions!T119</f>
        <v>-350.93</v>
      </c>
      <c r="AK71" s="18">
        <f>[20]Additions!U119</f>
        <v>0</v>
      </c>
      <c r="AL71" s="18">
        <f>[20]Additions!V119</f>
        <v>3501.43</v>
      </c>
      <c r="AM71" s="18">
        <f>[20]Additions!W119</f>
        <v>-18.27</v>
      </c>
      <c r="AN71" s="57">
        <f t="shared" si="196"/>
        <v>1236.7588092089386</v>
      </c>
      <c r="AO71" s="57">
        <f t="shared" si="165"/>
        <v>939.56306564804947</v>
      </c>
      <c r="AP71" s="57">
        <f t="shared" si="165"/>
        <v>591.67519524504519</v>
      </c>
      <c r="AQ71" s="57">
        <f>SUM($AH71:$AM71)/SUM($AH$80:$AM$80)*'Capital Spending'!D$8*$AO$1</f>
        <v>2096.123975941754</v>
      </c>
      <c r="AR71" s="57">
        <f>SUM($AH71:$AM71)/SUM($AH$80:$AM$80)*'Capital Spending'!E$8*$AO$1</f>
        <v>2101.8823033157828</v>
      </c>
      <c r="AS71" s="57">
        <f>SUM($AH71:$AM71)/SUM($AH$80:$AM$80)*'Capital Spending'!F$8*$AO$1</f>
        <v>2706.0479037282494</v>
      </c>
      <c r="AT71" s="57">
        <f>SUM($AH71:$AM71)/SUM($AH$80:$AM$80)*'Capital Spending'!G$8*$AO$1</f>
        <v>7680.212672866066</v>
      </c>
      <c r="AU71" s="57">
        <f>SUM($AH71:$AM71)/SUM($AH$80:$AM$80)*'Capital Spending'!H$8*$AO$1</f>
        <v>5455.3164558690723</v>
      </c>
      <c r="AV71" s="57">
        <f>SUM($AH71:$AM71)/SUM($AH$80:$AM$80)*'Capital Spending'!I$8*$AO$1</f>
        <v>4851.4599702971718</v>
      </c>
      <c r="AW71" s="57">
        <f>SUM($AH71:$AM71)/SUM($AH$80:$AM$80)*'Capital Spending'!J$8*$AO$1</f>
        <v>3849.6013698113675</v>
      </c>
      <c r="AX71" s="57">
        <f>SUM($AH71:$AM71)/SUM($AH$80:$AM$80)*'Capital Spending'!K$8*$AO$1</f>
        <v>3506.6454150881186</v>
      </c>
      <c r="AY71" s="57">
        <f>SUM($AH71:$AM71)/SUM($AH$80:$AM$80)*'Capital Spending'!L$8*$AO$1</f>
        <v>2163.9539296972971</v>
      </c>
      <c r="AZ71" s="57">
        <f>SUM($AH71:$AM71)/SUM($AH$80:$AM$80)*'Capital Spending'!M$8*$AO$1</f>
        <v>1950.1369515261233</v>
      </c>
      <c r="BA71" s="57">
        <f>SUM($AH71:$AM71)/SUM($AH$80:$AM$80)*'Capital Spending'!N$8*$AO$1</f>
        <v>1205.1079245161964</v>
      </c>
      <c r="BB71" s="57">
        <f>SUM($AH71:$AM71)/SUM($AH$80:$AM$80)*'Capital Spending'!O$8*$AO$1</f>
        <v>521.99068135137793</v>
      </c>
      <c r="BC71" s="57">
        <f>SUM($AH71:$AM71)/SUM($AH$80:$AM$80)*'Capital Spending'!P$8*$AO$1</f>
        <v>2096.123975941754</v>
      </c>
      <c r="BD71" s="57">
        <f>SUM($AH71:$AM71)/SUM($AH$80:$AM$80)*'Capital Spending'!Q$8*$AO$1</f>
        <v>2101.8823033157828</v>
      </c>
      <c r="BE71" s="57">
        <f>SUM($AH71:$AM71)/SUM($AH$80:$AM$80)*'Capital Spending'!R$8*$AO$1</f>
        <v>2706.0479037282494</v>
      </c>
      <c r="BF71" s="57">
        <f>SUM($AH71:$AM71)/SUM($AH$80:$AM$80)*'Capital Spending'!S$8*$AO$1</f>
        <v>7680.212672866066</v>
      </c>
      <c r="BG71" s="57">
        <f>SUM($AH71:$AM71)/SUM($AH$80:$AM$80)*'Capital Spending'!T$8*$AO$1</f>
        <v>5455.3164558690723</v>
      </c>
      <c r="BH71" s="57">
        <f>SUM($AH71:$AM71)/SUM($AH$80:$AM$80)*'Capital Spending'!U$8*$AO$1</f>
        <v>4851.4599702971718</v>
      </c>
      <c r="BI71" s="19"/>
      <c r="BJ71" s="106">
        <v>0</v>
      </c>
      <c r="BK71" s="29">
        <f>[20]Retires!R119</f>
        <v>0</v>
      </c>
      <c r="BL71" s="29">
        <f>[20]Retires!S119</f>
        <v>0</v>
      </c>
      <c r="BM71" s="29">
        <f>[20]Retires!T119</f>
        <v>0</v>
      </c>
      <c r="BN71" s="29">
        <f>[20]Retires!U119</f>
        <v>0</v>
      </c>
      <c r="BO71" s="29">
        <f>[20]Retires!V119</f>
        <v>0</v>
      </c>
      <c r="BP71" s="29">
        <f>[20]Retires!W119</f>
        <v>0</v>
      </c>
      <c r="BQ71" s="18">
        <f t="shared" si="166"/>
        <v>0</v>
      </c>
      <c r="BR71" s="19">
        <f t="shared" si="144"/>
        <v>0</v>
      </c>
      <c r="BS71" s="19">
        <f t="shared" si="145"/>
        <v>0</v>
      </c>
      <c r="BT71" s="19">
        <f t="shared" si="146"/>
        <v>0</v>
      </c>
      <c r="BU71" s="19">
        <f t="shared" si="147"/>
        <v>0</v>
      </c>
      <c r="BV71" s="19">
        <f t="shared" si="148"/>
        <v>0</v>
      </c>
      <c r="BW71" s="19">
        <f t="shared" si="149"/>
        <v>0</v>
      </c>
      <c r="BX71" s="19">
        <f t="shared" si="150"/>
        <v>0</v>
      </c>
      <c r="BY71" s="19">
        <f t="shared" si="151"/>
        <v>0</v>
      </c>
      <c r="BZ71" s="19">
        <f t="shared" si="152"/>
        <v>0</v>
      </c>
      <c r="CA71" s="19">
        <f t="shared" si="153"/>
        <v>0</v>
      </c>
      <c r="CB71" s="19">
        <f t="shared" si="154"/>
        <v>0</v>
      </c>
      <c r="CC71" s="19">
        <f t="shared" si="155"/>
        <v>0</v>
      </c>
      <c r="CD71" s="19">
        <f t="shared" si="156"/>
        <v>0</v>
      </c>
      <c r="CE71" s="19">
        <f t="shared" si="157"/>
        <v>0</v>
      </c>
      <c r="CF71" s="19">
        <f t="shared" si="158"/>
        <v>0</v>
      </c>
      <c r="CG71" s="19">
        <f t="shared" si="159"/>
        <v>0</v>
      </c>
      <c r="CH71" s="19">
        <f t="shared" si="160"/>
        <v>0</v>
      </c>
      <c r="CI71" s="19">
        <f t="shared" si="161"/>
        <v>0</v>
      </c>
      <c r="CJ71" s="19">
        <f t="shared" si="162"/>
        <v>0</v>
      </c>
      <c r="CK71" s="19">
        <f t="shared" si="163"/>
        <v>0</v>
      </c>
      <c r="CL71" s="19"/>
      <c r="CM71" s="18">
        <f>[20]Transfers!R119</f>
        <v>0</v>
      </c>
      <c r="CN71" s="18">
        <f>[20]Transfers!S119</f>
        <v>0</v>
      </c>
      <c r="CO71" s="18">
        <f>[20]Transfers!T119</f>
        <v>0</v>
      </c>
      <c r="CP71" s="18">
        <f>[20]Transfers!U119</f>
        <v>0</v>
      </c>
      <c r="CQ71" s="18">
        <f>[20]Transfers!V119</f>
        <v>0</v>
      </c>
      <c r="CR71" s="18">
        <f>[20]Transfers!W119</f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/>
    </row>
    <row r="72" spans="1:118">
      <c r="A72" s="132">
        <v>39907</v>
      </c>
      <c r="B72" s="87" t="s">
        <v>27</v>
      </c>
      <c r="C72" s="50">
        <f t="shared" si="167"/>
        <v>190246.97000000003</v>
      </c>
      <c r="D72" s="50">
        <f t="shared" si="168"/>
        <v>190246.97000000003</v>
      </c>
      <c r="E72" s="18">
        <f>'[20]Asset End Balances'!$Q$120</f>
        <v>190246.97</v>
      </c>
      <c r="F72" s="19">
        <f t="shared" si="169"/>
        <v>190246.97</v>
      </c>
      <c r="G72" s="19">
        <f t="shared" si="170"/>
        <v>190246.97</v>
      </c>
      <c r="H72" s="19">
        <f t="shared" si="171"/>
        <v>190246.97</v>
      </c>
      <c r="I72" s="19">
        <f t="shared" si="172"/>
        <v>190246.97</v>
      </c>
      <c r="J72" s="19">
        <f t="shared" si="173"/>
        <v>190246.97</v>
      </c>
      <c r="K72" s="20">
        <f t="shared" si="174"/>
        <v>190246.97</v>
      </c>
      <c r="L72" s="19">
        <f t="shared" si="175"/>
        <v>190246.97</v>
      </c>
      <c r="M72" s="19">
        <f t="shared" si="176"/>
        <v>190246.97</v>
      </c>
      <c r="N72" s="19">
        <f t="shared" si="177"/>
        <v>190246.97</v>
      </c>
      <c r="O72" s="19">
        <f t="shared" si="178"/>
        <v>190246.97</v>
      </c>
      <c r="P72" s="19">
        <f t="shared" si="179"/>
        <v>190246.97</v>
      </c>
      <c r="Q72" s="19">
        <f t="shared" si="180"/>
        <v>190246.97</v>
      </c>
      <c r="R72" s="19">
        <f t="shared" si="181"/>
        <v>190246.97</v>
      </c>
      <c r="S72" s="19">
        <f t="shared" si="182"/>
        <v>190246.97</v>
      </c>
      <c r="T72" s="19">
        <f t="shared" si="183"/>
        <v>190246.97</v>
      </c>
      <c r="U72" s="19">
        <f t="shared" si="184"/>
        <v>190246.97</v>
      </c>
      <c r="V72" s="19">
        <f t="shared" si="185"/>
        <v>190246.97</v>
      </c>
      <c r="W72" s="19">
        <f t="shared" si="186"/>
        <v>190246.97</v>
      </c>
      <c r="X72" s="19">
        <f t="shared" si="187"/>
        <v>190246.97</v>
      </c>
      <c r="Y72" s="19">
        <f t="shared" si="188"/>
        <v>190246.97</v>
      </c>
      <c r="Z72" s="19">
        <f t="shared" si="189"/>
        <v>190246.97</v>
      </c>
      <c r="AA72" s="19">
        <f t="shared" si="190"/>
        <v>190246.97</v>
      </c>
      <c r="AB72" s="19">
        <f t="shared" si="191"/>
        <v>190246.97</v>
      </c>
      <c r="AC72" s="19">
        <f t="shared" si="192"/>
        <v>190246.97</v>
      </c>
      <c r="AD72" s="19">
        <f t="shared" si="193"/>
        <v>190246.97</v>
      </c>
      <c r="AE72" s="19">
        <f t="shared" si="194"/>
        <v>190246.97</v>
      </c>
      <c r="AF72" s="19">
        <f t="shared" si="195"/>
        <v>190246.97</v>
      </c>
      <c r="AH72" s="18">
        <f>[20]Additions!R120</f>
        <v>0</v>
      </c>
      <c r="AI72" s="18">
        <f>[20]Additions!S120</f>
        <v>0</v>
      </c>
      <c r="AJ72" s="18">
        <f>[20]Additions!T120</f>
        <v>0</v>
      </c>
      <c r="AK72" s="18">
        <f>[20]Additions!U120</f>
        <v>0</v>
      </c>
      <c r="AL72" s="18">
        <f>[20]Additions!V120</f>
        <v>0</v>
      </c>
      <c r="AM72" s="18">
        <f>[20]Additions!W120</f>
        <v>0</v>
      </c>
      <c r="AN72" s="57">
        <f t="shared" si="196"/>
        <v>0</v>
      </c>
      <c r="AO72" s="57">
        <f t="shared" si="165"/>
        <v>0</v>
      </c>
      <c r="AP72" s="57">
        <f t="shared" si="165"/>
        <v>0</v>
      </c>
      <c r="AQ72" s="57">
        <f>SUM($AH72:$AM72)/SUM($AH$80:$AM$80)*'Capital Spending'!D$8*$AO$1</f>
        <v>0</v>
      </c>
      <c r="AR72" s="57">
        <f>SUM($AH72:$AM72)/SUM($AH$80:$AM$80)*'Capital Spending'!E$8*$AO$1</f>
        <v>0</v>
      </c>
      <c r="AS72" s="57">
        <f>SUM($AH72:$AM72)/SUM($AH$80:$AM$80)*'Capital Spending'!F$8*$AO$1</f>
        <v>0</v>
      </c>
      <c r="AT72" s="57">
        <f>SUM($AH72:$AM72)/SUM($AH$80:$AM$80)*'Capital Spending'!G$8*$AO$1</f>
        <v>0</v>
      </c>
      <c r="AU72" s="57">
        <f>SUM($AH72:$AM72)/SUM($AH$80:$AM$80)*'Capital Spending'!H$8*$AO$1</f>
        <v>0</v>
      </c>
      <c r="AV72" s="57">
        <f>SUM($AH72:$AM72)/SUM($AH$80:$AM$80)*'Capital Spending'!I$8*$AO$1</f>
        <v>0</v>
      </c>
      <c r="AW72" s="57">
        <f>SUM($AH72:$AM72)/SUM($AH$80:$AM$80)*'Capital Spending'!J$8*$AO$1</f>
        <v>0</v>
      </c>
      <c r="AX72" s="57">
        <f>SUM($AH72:$AM72)/SUM($AH$80:$AM$80)*'Capital Spending'!K$8*$AO$1</f>
        <v>0</v>
      </c>
      <c r="AY72" s="57">
        <f>SUM($AH72:$AM72)/SUM($AH$80:$AM$80)*'Capital Spending'!L$8*$AO$1</f>
        <v>0</v>
      </c>
      <c r="AZ72" s="57">
        <f>SUM($AH72:$AM72)/SUM($AH$80:$AM$80)*'Capital Spending'!M$8*$AO$1</f>
        <v>0</v>
      </c>
      <c r="BA72" s="57">
        <f>SUM($AH72:$AM72)/SUM($AH$80:$AM$80)*'Capital Spending'!N$8*$AO$1</f>
        <v>0</v>
      </c>
      <c r="BB72" s="57">
        <f>SUM($AH72:$AM72)/SUM($AH$80:$AM$80)*'Capital Spending'!O$8*$AO$1</f>
        <v>0</v>
      </c>
      <c r="BC72" s="57">
        <f>SUM($AH72:$AM72)/SUM($AH$80:$AM$80)*'Capital Spending'!P$8*$AO$1</f>
        <v>0</v>
      </c>
      <c r="BD72" s="57">
        <f>SUM($AH72:$AM72)/SUM($AH$80:$AM$80)*'Capital Spending'!Q$8*$AO$1</f>
        <v>0</v>
      </c>
      <c r="BE72" s="57">
        <f>SUM($AH72:$AM72)/SUM($AH$80:$AM$80)*'Capital Spending'!R$8*$AO$1</f>
        <v>0</v>
      </c>
      <c r="BF72" s="57">
        <f>SUM($AH72:$AM72)/SUM($AH$80:$AM$80)*'Capital Spending'!S$8*$AO$1</f>
        <v>0</v>
      </c>
      <c r="BG72" s="57">
        <f>SUM($AH72:$AM72)/SUM($AH$80:$AM$80)*'Capital Spending'!T$8*$AO$1</f>
        <v>0</v>
      </c>
      <c r="BH72" s="57">
        <f>SUM($AH72:$AM72)/SUM($AH$80:$AM$80)*'Capital Spending'!U$8*$AO$1</f>
        <v>0</v>
      </c>
      <c r="BI72" s="19"/>
      <c r="BJ72" s="106">
        <v>0</v>
      </c>
      <c r="BK72" s="29">
        <f>[20]Retires!R120</f>
        <v>0</v>
      </c>
      <c r="BL72" s="29">
        <f>[20]Retires!S120</f>
        <v>0</v>
      </c>
      <c r="BM72" s="29">
        <f>[20]Retires!T120</f>
        <v>0</v>
      </c>
      <c r="BN72" s="29">
        <f>[20]Retires!U120</f>
        <v>0</v>
      </c>
      <c r="BO72" s="29">
        <f>[20]Retires!V120</f>
        <v>0</v>
      </c>
      <c r="BP72" s="29">
        <f>[20]Retires!W120</f>
        <v>0</v>
      </c>
      <c r="BQ72" s="18">
        <f t="shared" si="166"/>
        <v>0</v>
      </c>
      <c r="BR72" s="19">
        <f t="shared" si="144"/>
        <v>0</v>
      </c>
      <c r="BS72" s="19">
        <f t="shared" si="145"/>
        <v>0</v>
      </c>
      <c r="BT72" s="19">
        <f t="shared" si="146"/>
        <v>0</v>
      </c>
      <c r="BU72" s="19">
        <f t="shared" si="147"/>
        <v>0</v>
      </c>
      <c r="BV72" s="19">
        <f t="shared" si="148"/>
        <v>0</v>
      </c>
      <c r="BW72" s="19">
        <f t="shared" si="149"/>
        <v>0</v>
      </c>
      <c r="BX72" s="19">
        <f t="shared" si="150"/>
        <v>0</v>
      </c>
      <c r="BY72" s="19">
        <f t="shared" si="151"/>
        <v>0</v>
      </c>
      <c r="BZ72" s="19">
        <f t="shared" si="152"/>
        <v>0</v>
      </c>
      <c r="CA72" s="19">
        <f t="shared" si="153"/>
        <v>0</v>
      </c>
      <c r="CB72" s="19">
        <f t="shared" si="154"/>
        <v>0</v>
      </c>
      <c r="CC72" s="19">
        <f t="shared" si="155"/>
        <v>0</v>
      </c>
      <c r="CD72" s="19">
        <f t="shared" si="156"/>
        <v>0</v>
      </c>
      <c r="CE72" s="19">
        <f t="shared" si="157"/>
        <v>0</v>
      </c>
      <c r="CF72" s="19">
        <f t="shared" si="158"/>
        <v>0</v>
      </c>
      <c r="CG72" s="19">
        <f t="shared" si="159"/>
        <v>0</v>
      </c>
      <c r="CH72" s="19">
        <f t="shared" si="160"/>
        <v>0</v>
      </c>
      <c r="CI72" s="19">
        <f t="shared" si="161"/>
        <v>0</v>
      </c>
      <c r="CJ72" s="19">
        <f t="shared" si="162"/>
        <v>0</v>
      </c>
      <c r="CK72" s="19">
        <f t="shared" si="163"/>
        <v>0</v>
      </c>
      <c r="CL72" s="19"/>
      <c r="CM72" s="18">
        <f>[20]Transfers!R120</f>
        <v>0</v>
      </c>
      <c r="CN72" s="18">
        <f>[20]Transfers!S120</f>
        <v>0</v>
      </c>
      <c r="CO72" s="18">
        <f>[20]Transfers!T120</f>
        <v>0</v>
      </c>
      <c r="CP72" s="18">
        <f>[20]Transfers!U120</f>
        <v>0</v>
      </c>
      <c r="CQ72" s="18">
        <f>[20]Transfers!V120</f>
        <v>0</v>
      </c>
      <c r="CR72" s="18">
        <f>[20]Transfers!W120</f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/>
    </row>
    <row r="73" spans="1:118">
      <c r="A73" s="132">
        <v>39908</v>
      </c>
      <c r="B73" s="87" t="s">
        <v>28</v>
      </c>
      <c r="C73" s="50">
        <f t="shared" si="167"/>
        <v>90401788.944546491</v>
      </c>
      <c r="D73" s="50">
        <f t="shared" si="168"/>
        <v>93042822.981155649</v>
      </c>
      <c r="E73" s="18">
        <f>'[20]Asset End Balances'!$Q$121</f>
        <v>90134696.849999994</v>
      </c>
      <c r="F73" s="19">
        <f t="shared" si="169"/>
        <v>90184969.75999999</v>
      </c>
      <c r="G73" s="19">
        <f t="shared" si="170"/>
        <v>90226670.989999995</v>
      </c>
      <c r="H73" s="19">
        <f t="shared" si="171"/>
        <v>90220293.439999998</v>
      </c>
      <c r="I73" s="19">
        <f t="shared" si="172"/>
        <v>90220221.349999994</v>
      </c>
      <c r="J73" s="19">
        <f t="shared" si="173"/>
        <v>90220221.349999994</v>
      </c>
      <c r="K73" s="20">
        <f t="shared" si="174"/>
        <v>90328740.739999995</v>
      </c>
      <c r="L73" s="19">
        <f t="shared" si="175"/>
        <v>90405358.833285183</v>
      </c>
      <c r="M73" s="19">
        <f t="shared" si="176"/>
        <v>90463565.437576264</v>
      </c>
      <c r="N73" s="19">
        <f t="shared" si="177"/>
        <v>90500220.139338866</v>
      </c>
      <c r="O73" s="19">
        <f t="shared" si="178"/>
        <v>90630076.519685775</v>
      </c>
      <c r="P73" s="19">
        <f t="shared" si="179"/>
        <v>90760289.63253431</v>
      </c>
      <c r="Q73" s="19">
        <f t="shared" si="180"/>
        <v>90927931.236683995</v>
      </c>
      <c r="R73" s="19">
        <f t="shared" si="181"/>
        <v>91403725.9079151</v>
      </c>
      <c r="S73" s="19">
        <f t="shared" si="182"/>
        <v>91741686.66631338</v>
      </c>
      <c r="T73" s="19">
        <f t="shared" si="183"/>
        <v>92042238.08329609</v>
      </c>
      <c r="U73" s="19">
        <f t="shared" si="184"/>
        <v>92280723.64302431</v>
      </c>
      <c r="V73" s="19">
        <f t="shared" si="185"/>
        <v>92497962.835929796</v>
      </c>
      <c r="W73" s="19">
        <f t="shared" si="186"/>
        <v>92632021.330452621</v>
      </c>
      <c r="X73" s="19">
        <f t="shared" si="187"/>
        <v>92752833.710165113</v>
      </c>
      <c r="Y73" s="19">
        <f t="shared" si="188"/>
        <v>92827491.008493438</v>
      </c>
      <c r="Z73" s="19">
        <f t="shared" si="189"/>
        <v>92859828.704752386</v>
      </c>
      <c r="AA73" s="19">
        <f t="shared" si="190"/>
        <v>92989685.085099295</v>
      </c>
      <c r="AB73" s="19">
        <f t="shared" si="191"/>
        <v>93119898.19794783</v>
      </c>
      <c r="AC73" s="19">
        <f t="shared" si="192"/>
        <v>93287539.802097514</v>
      </c>
      <c r="AD73" s="19">
        <f t="shared" si="193"/>
        <v>93763334.47332862</v>
      </c>
      <c r="AE73" s="19">
        <f t="shared" si="194"/>
        <v>94101295.2317269</v>
      </c>
      <c r="AF73" s="19">
        <f t="shared" si="195"/>
        <v>94401846.64870961</v>
      </c>
      <c r="AG73" s="3"/>
      <c r="AH73" s="18">
        <f>[20]Additions!R121</f>
        <v>50272.91</v>
      </c>
      <c r="AI73" s="18">
        <f>[20]Additions!S121</f>
        <v>41701.230000000003</v>
      </c>
      <c r="AJ73" s="18">
        <f>[20]Additions!T121</f>
        <v>-6377.55</v>
      </c>
      <c r="AK73" s="18">
        <f>[20]Additions!U121</f>
        <v>-72.09</v>
      </c>
      <c r="AL73" s="18">
        <f>[20]Additions!V121</f>
        <v>0</v>
      </c>
      <c r="AM73" s="18">
        <f>[20]Additions!W121</f>
        <v>108519.39</v>
      </c>
      <c r="AN73" s="57">
        <f t="shared" si="196"/>
        <v>76618.093285189869</v>
      </c>
      <c r="AO73" s="57">
        <f t="shared" si="165"/>
        <v>58206.604291087468</v>
      </c>
      <c r="AP73" s="57">
        <f t="shared" si="165"/>
        <v>36654.70176259664</v>
      </c>
      <c r="AQ73" s="57">
        <f>SUM($AH73:$AM73)/SUM($AH$80:$AM$80)*'Capital Spending'!D$8*$AO$1</f>
        <v>129856.38034691078</v>
      </c>
      <c r="AR73" s="57">
        <f>SUM($AH73:$AM73)/SUM($AH$80:$AM$80)*'Capital Spending'!E$8*$AO$1</f>
        <v>130213.11284853105</v>
      </c>
      <c r="AS73" s="57">
        <f>SUM($AH73:$AM73)/SUM($AH$80:$AM$80)*'Capital Spending'!F$8*$AO$1</f>
        <v>167641.60414968728</v>
      </c>
      <c r="AT73" s="57">
        <f>SUM($AH73:$AM73)/SUM($AH$80:$AM$80)*'Capital Spending'!G$8*$AO$1</f>
        <v>475794.67123111297</v>
      </c>
      <c r="AU73" s="57">
        <f>SUM($AH73:$AM73)/SUM($AH$80:$AM$80)*'Capital Spending'!H$8*$AO$1</f>
        <v>337960.75839828112</v>
      </c>
      <c r="AV73" s="57">
        <f>SUM($AH73:$AM73)/SUM($AH$80:$AM$80)*'Capital Spending'!I$8*$AO$1</f>
        <v>300551.41698270809</v>
      </c>
      <c r="AW73" s="57">
        <f>SUM($AH73:$AM73)/SUM($AH$80:$AM$80)*'Capital Spending'!J$8*$AO$1</f>
        <v>238485.55972822124</v>
      </c>
      <c r="AX73" s="57">
        <f>SUM($AH73:$AM73)/SUM($AH$80:$AM$80)*'Capital Spending'!K$8*$AO$1</f>
        <v>217239.19290549011</v>
      </c>
      <c r="AY73" s="57">
        <f>SUM($AH73:$AM73)/SUM($AH$80:$AM$80)*'Capital Spending'!L$8*$AO$1</f>
        <v>134058.49452283198</v>
      </c>
      <c r="AZ73" s="57">
        <f>SUM($AH73:$AM73)/SUM($AH$80:$AM$80)*'Capital Spending'!M$8*$AO$1</f>
        <v>120812.37971249571</v>
      </c>
      <c r="BA73" s="57">
        <f>SUM($AH73:$AM73)/SUM($AH$80:$AM$80)*'Capital Spending'!N$8*$AO$1</f>
        <v>74657.298328331293</v>
      </c>
      <c r="BB73" s="57">
        <f>SUM($AH73:$AM73)/SUM($AH$80:$AM$80)*'Capital Spending'!O$8*$AO$1</f>
        <v>32337.69625895028</v>
      </c>
      <c r="BC73" s="57">
        <f>SUM($AH73:$AM73)/SUM($AH$80:$AM$80)*'Capital Spending'!P$8*$AO$1</f>
        <v>129856.38034691078</v>
      </c>
      <c r="BD73" s="57">
        <f>SUM($AH73:$AM73)/SUM($AH$80:$AM$80)*'Capital Spending'!Q$8*$AO$1</f>
        <v>130213.11284853105</v>
      </c>
      <c r="BE73" s="57">
        <f>SUM($AH73:$AM73)/SUM($AH$80:$AM$80)*'Capital Spending'!R$8*$AO$1</f>
        <v>167641.60414968728</v>
      </c>
      <c r="BF73" s="57">
        <f>SUM($AH73:$AM73)/SUM($AH$80:$AM$80)*'Capital Spending'!S$8*$AO$1</f>
        <v>475794.67123111297</v>
      </c>
      <c r="BG73" s="57">
        <f>SUM($AH73:$AM73)/SUM($AH$80:$AM$80)*'Capital Spending'!T$8*$AO$1</f>
        <v>337960.75839828112</v>
      </c>
      <c r="BH73" s="57">
        <f>SUM($AH73:$AM73)/SUM($AH$80:$AM$80)*'Capital Spending'!U$8*$AO$1</f>
        <v>300551.41698270809</v>
      </c>
      <c r="BI73" s="19"/>
      <c r="BJ73" s="106">
        <v>0</v>
      </c>
      <c r="BK73" s="29">
        <f>[20]Retires!R121</f>
        <v>0</v>
      </c>
      <c r="BL73" s="29">
        <f>[20]Retires!S121</f>
        <v>0</v>
      </c>
      <c r="BM73" s="29">
        <f>[20]Retires!T121</f>
        <v>0</v>
      </c>
      <c r="BN73" s="29">
        <f>[20]Retires!U121</f>
        <v>0</v>
      </c>
      <c r="BO73" s="29">
        <f>[20]Retires!V121</f>
        <v>0</v>
      </c>
      <c r="BP73" s="29">
        <f>[20]Retires!W121</f>
        <v>0</v>
      </c>
      <c r="BQ73" s="18">
        <f t="shared" si="166"/>
        <v>0</v>
      </c>
      <c r="BR73" s="19">
        <f t="shared" si="144"/>
        <v>0</v>
      </c>
      <c r="BS73" s="19">
        <f t="shared" si="145"/>
        <v>0</v>
      </c>
      <c r="BT73" s="19">
        <f t="shared" si="146"/>
        <v>0</v>
      </c>
      <c r="BU73" s="19">
        <f t="shared" si="147"/>
        <v>0</v>
      </c>
      <c r="BV73" s="19">
        <f t="shared" si="148"/>
        <v>0</v>
      </c>
      <c r="BW73" s="19">
        <f t="shared" si="149"/>
        <v>0</v>
      </c>
      <c r="BX73" s="19">
        <f t="shared" si="150"/>
        <v>0</v>
      </c>
      <c r="BY73" s="19">
        <f t="shared" si="151"/>
        <v>0</v>
      </c>
      <c r="BZ73" s="19">
        <f t="shared" si="152"/>
        <v>0</v>
      </c>
      <c r="CA73" s="19">
        <f t="shared" si="153"/>
        <v>0</v>
      </c>
      <c r="CB73" s="19">
        <f t="shared" si="154"/>
        <v>0</v>
      </c>
      <c r="CC73" s="19">
        <f t="shared" si="155"/>
        <v>0</v>
      </c>
      <c r="CD73" s="19">
        <f t="shared" si="156"/>
        <v>0</v>
      </c>
      <c r="CE73" s="19">
        <f t="shared" si="157"/>
        <v>0</v>
      </c>
      <c r="CF73" s="19">
        <f t="shared" si="158"/>
        <v>0</v>
      </c>
      <c r="CG73" s="19">
        <f t="shared" si="159"/>
        <v>0</v>
      </c>
      <c r="CH73" s="19">
        <f t="shared" si="160"/>
        <v>0</v>
      </c>
      <c r="CI73" s="19">
        <f t="shared" si="161"/>
        <v>0</v>
      </c>
      <c r="CJ73" s="19">
        <f t="shared" si="162"/>
        <v>0</v>
      </c>
      <c r="CK73" s="19">
        <f t="shared" si="163"/>
        <v>0</v>
      </c>
      <c r="CL73" s="19"/>
      <c r="CM73" s="18">
        <f>[20]Transfers!R121</f>
        <v>0</v>
      </c>
      <c r="CN73" s="18">
        <f>[20]Transfers!S121</f>
        <v>0</v>
      </c>
      <c r="CO73" s="18">
        <f>[20]Transfers!T121</f>
        <v>0</v>
      </c>
      <c r="CP73" s="18">
        <f>[20]Transfers!U121</f>
        <v>0</v>
      </c>
      <c r="CQ73" s="18">
        <f>[20]Transfers!V121</f>
        <v>0</v>
      </c>
      <c r="CR73" s="18">
        <f>[20]Transfers!W121</f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/>
    </row>
    <row r="74" spans="1:118">
      <c r="A74" s="132">
        <v>39910</v>
      </c>
      <c r="B74" s="87" t="s">
        <v>134</v>
      </c>
      <c r="C74" s="50">
        <f t="shared" si="167"/>
        <v>339657.73000000004</v>
      </c>
      <c r="D74" s="50">
        <f t="shared" si="168"/>
        <v>339657.73000000004</v>
      </c>
      <c r="E74" s="18">
        <f>'[20]Asset End Balances'!$Q$122</f>
        <v>339657.73</v>
      </c>
      <c r="F74" s="19">
        <f t="shared" si="169"/>
        <v>339657.73</v>
      </c>
      <c r="G74" s="19">
        <f t="shared" si="170"/>
        <v>339657.73</v>
      </c>
      <c r="H74" s="19">
        <f t="shared" si="171"/>
        <v>339657.73</v>
      </c>
      <c r="I74" s="19">
        <f t="shared" si="172"/>
        <v>339657.73</v>
      </c>
      <c r="J74" s="19">
        <f t="shared" si="173"/>
        <v>339657.73</v>
      </c>
      <c r="K74" s="20">
        <f t="shared" si="174"/>
        <v>339657.73</v>
      </c>
      <c r="L74" s="19">
        <f t="shared" si="175"/>
        <v>339657.73</v>
      </c>
      <c r="M74" s="19">
        <f t="shared" si="176"/>
        <v>339657.73</v>
      </c>
      <c r="N74" s="19">
        <f t="shared" si="177"/>
        <v>339657.73</v>
      </c>
      <c r="O74" s="19">
        <f t="shared" si="178"/>
        <v>339657.73</v>
      </c>
      <c r="P74" s="19">
        <f t="shared" si="179"/>
        <v>339657.73</v>
      </c>
      <c r="Q74" s="19">
        <f t="shared" si="180"/>
        <v>339657.73</v>
      </c>
      <c r="R74" s="19">
        <f t="shared" si="181"/>
        <v>339657.73</v>
      </c>
      <c r="S74" s="19">
        <f t="shared" si="182"/>
        <v>339657.73</v>
      </c>
      <c r="T74" s="19">
        <f t="shared" si="183"/>
        <v>339657.73</v>
      </c>
      <c r="U74" s="19">
        <f t="shared" si="184"/>
        <v>339657.73</v>
      </c>
      <c r="V74" s="19">
        <f t="shared" si="185"/>
        <v>339657.73</v>
      </c>
      <c r="W74" s="19">
        <f t="shared" si="186"/>
        <v>339657.73</v>
      </c>
      <c r="X74" s="19">
        <f t="shared" si="187"/>
        <v>339657.73</v>
      </c>
      <c r="Y74" s="19">
        <f t="shared" si="188"/>
        <v>339657.73</v>
      </c>
      <c r="Z74" s="19">
        <f t="shared" si="189"/>
        <v>339657.73</v>
      </c>
      <c r="AA74" s="19">
        <f t="shared" si="190"/>
        <v>339657.73</v>
      </c>
      <c r="AB74" s="19">
        <f t="shared" si="191"/>
        <v>339657.73</v>
      </c>
      <c r="AC74" s="19">
        <f t="shared" si="192"/>
        <v>339657.73</v>
      </c>
      <c r="AD74" s="19">
        <f t="shared" si="193"/>
        <v>339657.73</v>
      </c>
      <c r="AE74" s="19">
        <f t="shared" si="194"/>
        <v>339657.73</v>
      </c>
      <c r="AF74" s="19">
        <f t="shared" si="195"/>
        <v>339657.73</v>
      </c>
      <c r="AG74" s="3"/>
      <c r="AH74" s="18">
        <f>[20]Additions!R122</f>
        <v>0</v>
      </c>
      <c r="AI74" s="18">
        <f>[20]Additions!S122</f>
        <v>0</v>
      </c>
      <c r="AJ74" s="18">
        <f>[20]Additions!T122</f>
        <v>0</v>
      </c>
      <c r="AK74" s="18">
        <f>[20]Additions!U122</f>
        <v>0</v>
      </c>
      <c r="AL74" s="18">
        <f>[20]Additions!V122</f>
        <v>0</v>
      </c>
      <c r="AM74" s="18">
        <f>[20]Additions!W122</f>
        <v>0</v>
      </c>
      <c r="AN74" s="57">
        <f t="shared" si="196"/>
        <v>0</v>
      </c>
      <c r="AO74" s="57">
        <f t="shared" si="165"/>
        <v>0</v>
      </c>
      <c r="AP74" s="57">
        <f t="shared" si="165"/>
        <v>0</v>
      </c>
      <c r="AQ74" s="57">
        <f>SUM($AH74:$AM74)/SUM($AH$80:$AM$80)*'Capital Spending'!D$8*$AO$1</f>
        <v>0</v>
      </c>
      <c r="AR74" s="57">
        <f>SUM($AH74:$AM74)/SUM($AH$80:$AM$80)*'Capital Spending'!E$8*$AO$1</f>
        <v>0</v>
      </c>
      <c r="AS74" s="57">
        <f>SUM($AH74:$AM74)/SUM($AH$80:$AM$80)*'Capital Spending'!F$8*$AO$1</f>
        <v>0</v>
      </c>
      <c r="AT74" s="57">
        <f>SUM($AH74:$AM74)/SUM($AH$80:$AM$80)*'Capital Spending'!G$8*$AO$1</f>
        <v>0</v>
      </c>
      <c r="AU74" s="57">
        <f>SUM($AH74:$AM74)/SUM($AH$80:$AM$80)*'Capital Spending'!H$8*$AO$1</f>
        <v>0</v>
      </c>
      <c r="AV74" s="57">
        <f>SUM($AH74:$AM74)/SUM($AH$80:$AM$80)*'Capital Spending'!I$8*$AO$1</f>
        <v>0</v>
      </c>
      <c r="AW74" s="57">
        <f>SUM($AH74:$AM74)/SUM($AH$80:$AM$80)*'Capital Spending'!J$8*$AO$1</f>
        <v>0</v>
      </c>
      <c r="AX74" s="57">
        <f>SUM($AH74:$AM74)/SUM($AH$80:$AM$80)*'Capital Spending'!K$8*$AO$1</f>
        <v>0</v>
      </c>
      <c r="AY74" s="57">
        <f>SUM($AH74:$AM74)/SUM($AH$80:$AM$80)*'Capital Spending'!L$8*$AO$1</f>
        <v>0</v>
      </c>
      <c r="AZ74" s="57">
        <f>SUM($AH74:$AM74)/SUM($AH$80:$AM$80)*'Capital Spending'!M$8*$AO$1</f>
        <v>0</v>
      </c>
      <c r="BA74" s="57">
        <f>SUM($AH74:$AM74)/SUM($AH$80:$AM$80)*'Capital Spending'!N$8*$AO$1</f>
        <v>0</v>
      </c>
      <c r="BB74" s="57">
        <f>SUM($AH74:$AM74)/SUM($AH$80:$AM$80)*'Capital Spending'!O$8*$AO$1</f>
        <v>0</v>
      </c>
      <c r="BC74" s="57">
        <f>SUM($AH74:$AM74)/SUM($AH$80:$AM$80)*'Capital Spending'!P$8*$AO$1</f>
        <v>0</v>
      </c>
      <c r="BD74" s="57">
        <f>SUM($AH74:$AM74)/SUM($AH$80:$AM$80)*'Capital Spending'!Q$8*$AO$1</f>
        <v>0</v>
      </c>
      <c r="BE74" s="57">
        <f>SUM($AH74:$AM74)/SUM($AH$80:$AM$80)*'Capital Spending'!R$8*$AO$1</f>
        <v>0</v>
      </c>
      <c r="BF74" s="57">
        <f>SUM($AH74:$AM74)/SUM($AH$80:$AM$80)*'Capital Spending'!S$8*$AO$1</f>
        <v>0</v>
      </c>
      <c r="BG74" s="57">
        <f>SUM($AH74:$AM74)/SUM($AH$80:$AM$80)*'Capital Spending'!T$8*$AO$1</f>
        <v>0</v>
      </c>
      <c r="BH74" s="57">
        <f>SUM($AH74:$AM74)/SUM($AH$80:$AM$80)*'Capital Spending'!U$8*$AO$1</f>
        <v>0</v>
      </c>
      <c r="BI74" s="19"/>
      <c r="BJ74" s="106">
        <v>0</v>
      </c>
      <c r="BK74" s="29">
        <f>[20]Retires!R122</f>
        <v>0</v>
      </c>
      <c r="BL74" s="29">
        <f>[20]Retires!S122</f>
        <v>0</v>
      </c>
      <c r="BM74" s="29">
        <f>[20]Retires!T122</f>
        <v>0</v>
      </c>
      <c r="BN74" s="29">
        <f>[20]Retires!U122</f>
        <v>0</v>
      </c>
      <c r="BO74" s="29">
        <f>[20]Retires!V122</f>
        <v>0</v>
      </c>
      <c r="BP74" s="29">
        <f>[20]Retires!W122</f>
        <v>0</v>
      </c>
      <c r="BQ74" s="18">
        <f t="shared" si="166"/>
        <v>0</v>
      </c>
      <c r="BR74" s="19">
        <f t="shared" si="144"/>
        <v>0</v>
      </c>
      <c r="BS74" s="19">
        <f t="shared" si="145"/>
        <v>0</v>
      </c>
      <c r="BT74" s="19">
        <f t="shared" si="146"/>
        <v>0</v>
      </c>
      <c r="BU74" s="19">
        <f t="shared" si="147"/>
        <v>0</v>
      </c>
      <c r="BV74" s="19">
        <f t="shared" si="148"/>
        <v>0</v>
      </c>
      <c r="BW74" s="19">
        <f t="shared" si="149"/>
        <v>0</v>
      </c>
      <c r="BX74" s="19">
        <f t="shared" si="150"/>
        <v>0</v>
      </c>
      <c r="BY74" s="19">
        <f t="shared" si="151"/>
        <v>0</v>
      </c>
      <c r="BZ74" s="19">
        <f t="shared" si="152"/>
        <v>0</v>
      </c>
      <c r="CA74" s="19">
        <f t="shared" si="153"/>
        <v>0</v>
      </c>
      <c r="CB74" s="19">
        <f t="shared" si="154"/>
        <v>0</v>
      </c>
      <c r="CC74" s="19">
        <f t="shared" si="155"/>
        <v>0</v>
      </c>
      <c r="CD74" s="19">
        <f t="shared" si="156"/>
        <v>0</v>
      </c>
      <c r="CE74" s="19">
        <f t="shared" si="157"/>
        <v>0</v>
      </c>
      <c r="CF74" s="19">
        <f t="shared" si="158"/>
        <v>0</v>
      </c>
      <c r="CG74" s="19">
        <f t="shared" si="159"/>
        <v>0</v>
      </c>
      <c r="CH74" s="19">
        <f t="shared" si="160"/>
        <v>0</v>
      </c>
      <c r="CI74" s="19">
        <f t="shared" si="161"/>
        <v>0</v>
      </c>
      <c r="CJ74" s="19">
        <f t="shared" si="162"/>
        <v>0</v>
      </c>
      <c r="CK74" s="19">
        <f t="shared" si="163"/>
        <v>0</v>
      </c>
      <c r="CL74" s="19"/>
      <c r="CM74" s="18">
        <f>[20]Transfers!R122</f>
        <v>0</v>
      </c>
      <c r="CN74" s="18">
        <f>[20]Transfers!S122</f>
        <v>0</v>
      </c>
      <c r="CO74" s="18">
        <f>[20]Transfers!T122</f>
        <v>0</v>
      </c>
      <c r="CP74" s="18">
        <f>[20]Transfers!U122</f>
        <v>0</v>
      </c>
      <c r="CQ74" s="18">
        <f>[20]Transfers!V122</f>
        <v>0</v>
      </c>
      <c r="CR74" s="18">
        <f>[20]Transfers!W122</f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/>
    </row>
    <row r="75" spans="1:118">
      <c r="A75" s="48">
        <v>39916</v>
      </c>
      <c r="B75" s="17" t="s">
        <v>135</v>
      </c>
      <c r="C75" s="50">
        <f t="shared" si="167"/>
        <v>274365.75350122631</v>
      </c>
      <c r="D75" s="50">
        <f t="shared" si="168"/>
        <v>449494.70809674636</v>
      </c>
      <c r="E75" s="18">
        <f>'[20]Asset End Balances'!$Q$123</f>
        <v>257287.97</v>
      </c>
      <c r="F75" s="19">
        <f t="shared" si="169"/>
        <v>257287.97</v>
      </c>
      <c r="G75" s="19">
        <f t="shared" si="170"/>
        <v>257287.97</v>
      </c>
      <c r="H75" s="19">
        <f t="shared" si="171"/>
        <v>260318.54</v>
      </c>
      <c r="I75" s="19">
        <f t="shared" si="172"/>
        <v>260318.54</v>
      </c>
      <c r="J75" s="19">
        <f t="shared" si="173"/>
        <v>270114.14</v>
      </c>
      <c r="K75" s="20">
        <f t="shared" si="174"/>
        <v>270112.91000000003</v>
      </c>
      <c r="L75" s="19">
        <f t="shared" si="175"/>
        <v>275176.82852532418</v>
      </c>
      <c r="M75" s="19">
        <f t="shared" si="176"/>
        <v>279023.87677629944</v>
      </c>
      <c r="N75" s="19">
        <f t="shared" si="177"/>
        <v>281446.49544686516</v>
      </c>
      <c r="O75" s="19">
        <f t="shared" si="178"/>
        <v>290029.09130477294</v>
      </c>
      <c r="P75" s="19">
        <f t="shared" si="179"/>
        <v>298635.26467872271</v>
      </c>
      <c r="Q75" s="19">
        <f t="shared" si="180"/>
        <v>309715.19878395781</v>
      </c>
      <c r="R75" s="19">
        <f t="shared" si="181"/>
        <v>341161.88907066948</v>
      </c>
      <c r="S75" s="19">
        <f t="shared" si="182"/>
        <v>363498.72456089</v>
      </c>
      <c r="T75" s="19">
        <f t="shared" si="183"/>
        <v>383363.06499293458</v>
      </c>
      <c r="U75" s="19">
        <f t="shared" si="184"/>
        <v>399125.28762401489</v>
      </c>
      <c r="V75" s="19">
        <f t="shared" si="185"/>
        <v>413483.27444164327</v>
      </c>
      <c r="W75" s="19">
        <f t="shared" si="186"/>
        <v>422343.60057067341</v>
      </c>
      <c r="X75" s="19">
        <f t="shared" si="187"/>
        <v>430328.45142616786</v>
      </c>
      <c r="Y75" s="19">
        <f t="shared" si="188"/>
        <v>435262.77515892207</v>
      </c>
      <c r="Z75" s="19">
        <f t="shared" si="189"/>
        <v>437400.07004751283</v>
      </c>
      <c r="AA75" s="19">
        <f t="shared" si="190"/>
        <v>445982.66590542061</v>
      </c>
      <c r="AB75" s="19">
        <f t="shared" si="191"/>
        <v>454588.83927937038</v>
      </c>
      <c r="AC75" s="19">
        <f t="shared" si="192"/>
        <v>465668.77338460548</v>
      </c>
      <c r="AD75" s="19">
        <f t="shared" si="193"/>
        <v>497115.46367131715</v>
      </c>
      <c r="AE75" s="19">
        <f t="shared" si="194"/>
        <v>519452.29916153767</v>
      </c>
      <c r="AF75" s="19">
        <f t="shared" si="195"/>
        <v>539316.63959358225</v>
      </c>
      <c r="AG75" s="3"/>
      <c r="AH75" s="18">
        <f>[20]Additions!R123</f>
        <v>0</v>
      </c>
      <c r="AI75" s="18">
        <f>[20]Additions!S123</f>
        <v>0</v>
      </c>
      <c r="AJ75" s="18">
        <f>[20]Additions!T123</f>
        <v>3030.57</v>
      </c>
      <c r="AK75" s="18">
        <f>[20]Additions!U123</f>
        <v>0</v>
      </c>
      <c r="AL75" s="18">
        <f>[20]Additions!V123</f>
        <v>9795.6</v>
      </c>
      <c r="AM75" s="18">
        <f>[20]Additions!W123</f>
        <v>-1.23</v>
      </c>
      <c r="AN75" s="57">
        <f t="shared" si="196"/>
        <v>5063.9185253241567</v>
      </c>
      <c r="AO75" s="57">
        <f t="shared" si="165"/>
        <v>3847.0482509752783</v>
      </c>
      <c r="AP75" s="57">
        <f t="shared" si="165"/>
        <v>2422.618670565696</v>
      </c>
      <c r="AQ75" s="57">
        <f>SUM($AH75:$AM75)/SUM($AH$80:$AM$80)*'Capital Spending'!D$8*$AO$1</f>
        <v>8582.5958579077651</v>
      </c>
      <c r="AR75" s="57">
        <f>SUM($AH75:$AM75)/SUM($AH$80:$AM$80)*'Capital Spending'!E$8*$AO$1</f>
        <v>8606.1733739497795</v>
      </c>
      <c r="AS75" s="57">
        <f>SUM($AH75:$AM75)/SUM($AH$80:$AM$80)*'Capital Spending'!F$8*$AO$1</f>
        <v>11079.934105235112</v>
      </c>
      <c r="AT75" s="57">
        <f>SUM($AH75:$AM75)/SUM($AH$80:$AM$80)*'Capital Spending'!G$8*$AO$1</f>
        <v>31446.690286711681</v>
      </c>
      <c r="AU75" s="57">
        <f>SUM($AH75:$AM75)/SUM($AH$80:$AM$80)*'Capital Spending'!H$8*$AO$1</f>
        <v>22336.835490220546</v>
      </c>
      <c r="AV75" s="57">
        <f>SUM($AH75:$AM75)/SUM($AH$80:$AM$80)*'Capital Spending'!I$8*$AO$1</f>
        <v>19864.340432044584</v>
      </c>
      <c r="AW75" s="57">
        <f>SUM($AH75:$AM75)/SUM($AH$80:$AM$80)*'Capital Spending'!J$8*$AO$1</f>
        <v>15762.222631080285</v>
      </c>
      <c r="AX75" s="57">
        <f>SUM($AH75:$AM75)/SUM($AH$80:$AM$80)*'Capital Spending'!K$8*$AO$1</f>
        <v>14357.986817628405</v>
      </c>
      <c r="AY75" s="57">
        <f>SUM($AH75:$AM75)/SUM($AH$80:$AM$80)*'Capital Spending'!L$8*$AO$1</f>
        <v>8860.3261290301325</v>
      </c>
      <c r="AZ75" s="57">
        <f>SUM($AH75:$AM75)/SUM($AH$80:$AM$80)*'Capital Spending'!M$8*$AO$1</f>
        <v>7984.8508554944692</v>
      </c>
      <c r="BA75" s="57">
        <f>SUM($AH75:$AM75)/SUM($AH$80:$AM$80)*'Capital Spending'!N$8*$AO$1</f>
        <v>4934.3237327542192</v>
      </c>
      <c r="BB75" s="57">
        <f>SUM($AH75:$AM75)/SUM($AH$80:$AM$80)*'Capital Spending'!O$8*$AO$1</f>
        <v>2137.2948885907294</v>
      </c>
      <c r="BC75" s="57">
        <f>SUM($AH75:$AM75)/SUM($AH$80:$AM$80)*'Capital Spending'!P$8*$AO$1</f>
        <v>8582.5958579077651</v>
      </c>
      <c r="BD75" s="57">
        <f>SUM($AH75:$AM75)/SUM($AH$80:$AM$80)*'Capital Spending'!Q$8*$AO$1</f>
        <v>8606.1733739497795</v>
      </c>
      <c r="BE75" s="57">
        <f>SUM($AH75:$AM75)/SUM($AH$80:$AM$80)*'Capital Spending'!R$8*$AO$1</f>
        <v>11079.934105235112</v>
      </c>
      <c r="BF75" s="57">
        <f>SUM($AH75:$AM75)/SUM($AH$80:$AM$80)*'Capital Spending'!S$8*$AO$1</f>
        <v>31446.690286711681</v>
      </c>
      <c r="BG75" s="57">
        <f>SUM($AH75:$AM75)/SUM($AH$80:$AM$80)*'Capital Spending'!T$8*$AO$1</f>
        <v>22336.835490220546</v>
      </c>
      <c r="BH75" s="57">
        <f>SUM($AH75:$AM75)/SUM($AH$80:$AM$80)*'Capital Spending'!U$8*$AO$1</f>
        <v>19864.340432044584</v>
      </c>
      <c r="BI75" s="19"/>
      <c r="BJ75" s="106">
        <v>0</v>
      </c>
      <c r="BK75" s="29">
        <f>[20]Retires!R123</f>
        <v>0</v>
      </c>
      <c r="BL75" s="29">
        <f>[20]Retires!S123</f>
        <v>0</v>
      </c>
      <c r="BM75" s="29">
        <f>[20]Retires!T123</f>
        <v>0</v>
      </c>
      <c r="BN75" s="29">
        <f>[20]Retires!U123</f>
        <v>0</v>
      </c>
      <c r="BO75" s="29">
        <f>[20]Retires!V123</f>
        <v>0</v>
      </c>
      <c r="BP75" s="29">
        <f>[20]Retires!W123</f>
        <v>0</v>
      </c>
      <c r="BQ75" s="18">
        <f t="shared" si="166"/>
        <v>0</v>
      </c>
      <c r="BR75" s="19">
        <f t="shared" si="144"/>
        <v>0</v>
      </c>
      <c r="BS75" s="19">
        <f t="shared" si="145"/>
        <v>0</v>
      </c>
      <c r="BT75" s="19">
        <f t="shared" si="146"/>
        <v>0</v>
      </c>
      <c r="BU75" s="19">
        <f t="shared" si="147"/>
        <v>0</v>
      </c>
      <c r="BV75" s="19">
        <f t="shared" si="148"/>
        <v>0</v>
      </c>
      <c r="BW75" s="19">
        <f t="shared" si="149"/>
        <v>0</v>
      </c>
      <c r="BX75" s="19">
        <f t="shared" si="150"/>
        <v>0</v>
      </c>
      <c r="BY75" s="19">
        <f t="shared" si="151"/>
        <v>0</v>
      </c>
      <c r="BZ75" s="19">
        <f t="shared" si="152"/>
        <v>0</v>
      </c>
      <c r="CA75" s="19">
        <f t="shared" si="153"/>
        <v>0</v>
      </c>
      <c r="CB75" s="19">
        <f t="shared" si="154"/>
        <v>0</v>
      </c>
      <c r="CC75" s="19">
        <f t="shared" si="155"/>
        <v>0</v>
      </c>
      <c r="CD75" s="19">
        <f t="shared" si="156"/>
        <v>0</v>
      </c>
      <c r="CE75" s="19">
        <f t="shared" si="157"/>
        <v>0</v>
      </c>
      <c r="CF75" s="19">
        <f t="shared" si="158"/>
        <v>0</v>
      </c>
      <c r="CG75" s="19">
        <f t="shared" si="159"/>
        <v>0</v>
      </c>
      <c r="CH75" s="19">
        <f t="shared" si="160"/>
        <v>0</v>
      </c>
      <c r="CI75" s="19">
        <f t="shared" si="161"/>
        <v>0</v>
      </c>
      <c r="CJ75" s="19">
        <f t="shared" si="162"/>
        <v>0</v>
      </c>
      <c r="CK75" s="19">
        <f t="shared" si="163"/>
        <v>0</v>
      </c>
      <c r="CL75" s="19"/>
      <c r="CM75" s="18">
        <f>[20]Transfers!R123</f>
        <v>0</v>
      </c>
      <c r="CN75" s="18">
        <f>[20]Transfers!S123</f>
        <v>0</v>
      </c>
      <c r="CO75" s="18">
        <f>[20]Transfers!T123</f>
        <v>0</v>
      </c>
      <c r="CP75" s="18">
        <f>[20]Transfers!U123</f>
        <v>0</v>
      </c>
      <c r="CQ75" s="18">
        <f>[20]Transfers!V123</f>
        <v>0</v>
      </c>
      <c r="CR75" s="18">
        <f>[20]Transfers!W123</f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/>
    </row>
    <row r="76" spans="1:118">
      <c r="A76" s="48">
        <v>39917</v>
      </c>
      <c r="B76" s="17" t="s">
        <v>136</v>
      </c>
      <c r="C76" s="50">
        <f t="shared" si="167"/>
        <v>103891.78000000001</v>
      </c>
      <c r="D76" s="50">
        <f t="shared" si="168"/>
        <v>103891.78000000001</v>
      </c>
      <c r="E76" s="18">
        <f>'[20]Asset End Balances'!$Q$124</f>
        <v>103891.78</v>
      </c>
      <c r="F76" s="19">
        <f t="shared" si="169"/>
        <v>103891.78</v>
      </c>
      <c r="G76" s="19">
        <f t="shared" si="170"/>
        <v>103891.78</v>
      </c>
      <c r="H76" s="19">
        <f t="shared" si="171"/>
        <v>103891.78</v>
      </c>
      <c r="I76" s="19">
        <f t="shared" si="172"/>
        <v>103891.78</v>
      </c>
      <c r="J76" s="19">
        <f t="shared" si="173"/>
        <v>103891.78</v>
      </c>
      <c r="K76" s="20">
        <f t="shared" si="174"/>
        <v>103891.78</v>
      </c>
      <c r="L76" s="19">
        <f t="shared" si="175"/>
        <v>103891.78</v>
      </c>
      <c r="M76" s="19">
        <f t="shared" si="176"/>
        <v>103891.78</v>
      </c>
      <c r="N76" s="19">
        <f t="shared" si="177"/>
        <v>103891.78</v>
      </c>
      <c r="O76" s="19">
        <f t="shared" si="178"/>
        <v>103891.78</v>
      </c>
      <c r="P76" s="19">
        <f t="shared" si="179"/>
        <v>103891.78</v>
      </c>
      <c r="Q76" s="19">
        <f t="shared" si="180"/>
        <v>103891.78</v>
      </c>
      <c r="R76" s="19">
        <f t="shared" si="181"/>
        <v>103891.78</v>
      </c>
      <c r="S76" s="19">
        <f t="shared" si="182"/>
        <v>103891.78</v>
      </c>
      <c r="T76" s="19">
        <f t="shared" si="183"/>
        <v>103891.78</v>
      </c>
      <c r="U76" s="19">
        <f t="shared" si="184"/>
        <v>103891.78</v>
      </c>
      <c r="V76" s="19">
        <f t="shared" si="185"/>
        <v>103891.78</v>
      </c>
      <c r="W76" s="19">
        <f t="shared" si="186"/>
        <v>103891.78</v>
      </c>
      <c r="X76" s="19">
        <f t="shared" si="187"/>
        <v>103891.78</v>
      </c>
      <c r="Y76" s="19">
        <f t="shared" si="188"/>
        <v>103891.78</v>
      </c>
      <c r="Z76" s="19">
        <f t="shared" si="189"/>
        <v>103891.78</v>
      </c>
      <c r="AA76" s="19">
        <f t="shared" si="190"/>
        <v>103891.78</v>
      </c>
      <c r="AB76" s="19">
        <f t="shared" si="191"/>
        <v>103891.78</v>
      </c>
      <c r="AC76" s="19">
        <f t="shared" si="192"/>
        <v>103891.78</v>
      </c>
      <c r="AD76" s="19">
        <f t="shared" si="193"/>
        <v>103891.78</v>
      </c>
      <c r="AE76" s="19">
        <f t="shared" si="194"/>
        <v>103891.78</v>
      </c>
      <c r="AF76" s="19">
        <f t="shared" si="195"/>
        <v>103891.78</v>
      </c>
      <c r="AG76" s="3"/>
      <c r="AH76" s="18">
        <f>[20]Additions!R124</f>
        <v>0</v>
      </c>
      <c r="AI76" s="18">
        <f>[20]Additions!S124</f>
        <v>0</v>
      </c>
      <c r="AJ76" s="18">
        <f>[20]Additions!T124</f>
        <v>0</v>
      </c>
      <c r="AK76" s="18">
        <f>[20]Additions!U124</f>
        <v>0</v>
      </c>
      <c r="AL76" s="18">
        <f>[20]Additions!V124</f>
        <v>0</v>
      </c>
      <c r="AM76" s="18">
        <f>[20]Additions!W124</f>
        <v>0</v>
      </c>
      <c r="AN76" s="57">
        <f t="shared" si="196"/>
        <v>0</v>
      </c>
      <c r="AO76" s="57">
        <f t="shared" si="165"/>
        <v>0</v>
      </c>
      <c r="AP76" s="57">
        <f t="shared" si="165"/>
        <v>0</v>
      </c>
      <c r="AQ76" s="57">
        <f>SUM($AH76:$AM76)/SUM($AH$80:$AM$80)*'Capital Spending'!D$8*$AO$1</f>
        <v>0</v>
      </c>
      <c r="AR76" s="57">
        <f>SUM($AH76:$AM76)/SUM($AH$80:$AM$80)*'Capital Spending'!E$8*$AO$1</f>
        <v>0</v>
      </c>
      <c r="AS76" s="57">
        <f>SUM($AH76:$AM76)/SUM($AH$80:$AM$80)*'Capital Spending'!F$8*$AO$1</f>
        <v>0</v>
      </c>
      <c r="AT76" s="57">
        <f>SUM($AH76:$AM76)/SUM($AH$80:$AM$80)*'Capital Spending'!G$8*$AO$1</f>
        <v>0</v>
      </c>
      <c r="AU76" s="57">
        <f>SUM($AH76:$AM76)/SUM($AH$80:$AM$80)*'Capital Spending'!H$8*$AO$1</f>
        <v>0</v>
      </c>
      <c r="AV76" s="57">
        <f>SUM($AH76:$AM76)/SUM($AH$80:$AM$80)*'Capital Spending'!I$8*$AO$1</f>
        <v>0</v>
      </c>
      <c r="AW76" s="57">
        <f>SUM($AH76:$AM76)/SUM($AH$80:$AM$80)*'Capital Spending'!J$8*$AO$1</f>
        <v>0</v>
      </c>
      <c r="AX76" s="57">
        <f>SUM($AH76:$AM76)/SUM($AH$80:$AM$80)*'Capital Spending'!K$8*$AO$1</f>
        <v>0</v>
      </c>
      <c r="AY76" s="57">
        <f>SUM($AH76:$AM76)/SUM($AH$80:$AM$80)*'Capital Spending'!L$8*$AO$1</f>
        <v>0</v>
      </c>
      <c r="AZ76" s="57">
        <f>SUM($AH76:$AM76)/SUM($AH$80:$AM$80)*'Capital Spending'!M$8*$AO$1</f>
        <v>0</v>
      </c>
      <c r="BA76" s="57">
        <f>SUM($AH76:$AM76)/SUM($AH$80:$AM$80)*'Capital Spending'!N$8*$AO$1</f>
        <v>0</v>
      </c>
      <c r="BB76" s="57">
        <f>SUM($AH76:$AM76)/SUM($AH$80:$AM$80)*'Capital Spending'!O$8*$AO$1</f>
        <v>0</v>
      </c>
      <c r="BC76" s="57">
        <f>SUM($AH76:$AM76)/SUM($AH$80:$AM$80)*'Capital Spending'!P$8*$AO$1</f>
        <v>0</v>
      </c>
      <c r="BD76" s="57">
        <f>SUM($AH76:$AM76)/SUM($AH$80:$AM$80)*'Capital Spending'!Q$8*$AO$1</f>
        <v>0</v>
      </c>
      <c r="BE76" s="57">
        <f>SUM($AH76:$AM76)/SUM($AH$80:$AM$80)*'Capital Spending'!R$8*$AO$1</f>
        <v>0</v>
      </c>
      <c r="BF76" s="57">
        <f>SUM($AH76:$AM76)/SUM($AH$80:$AM$80)*'Capital Spending'!S$8*$AO$1</f>
        <v>0</v>
      </c>
      <c r="BG76" s="57">
        <f>SUM($AH76:$AM76)/SUM($AH$80:$AM$80)*'Capital Spending'!T$8*$AO$1</f>
        <v>0</v>
      </c>
      <c r="BH76" s="57">
        <f>SUM($AH76:$AM76)/SUM($AH$80:$AM$80)*'Capital Spending'!U$8*$AO$1</f>
        <v>0</v>
      </c>
      <c r="BI76" s="19"/>
      <c r="BJ76" s="106">
        <v>0</v>
      </c>
      <c r="BK76" s="29">
        <f>[20]Retires!R124</f>
        <v>0</v>
      </c>
      <c r="BL76" s="29">
        <f>[20]Retires!S124</f>
        <v>0</v>
      </c>
      <c r="BM76" s="29">
        <f>[20]Retires!T124</f>
        <v>0</v>
      </c>
      <c r="BN76" s="29">
        <f>[20]Retires!U124</f>
        <v>0</v>
      </c>
      <c r="BO76" s="29">
        <f>[20]Retires!V124</f>
        <v>0</v>
      </c>
      <c r="BP76" s="29">
        <f>[20]Retires!W124</f>
        <v>0</v>
      </c>
      <c r="BQ76" s="18">
        <f t="shared" si="166"/>
        <v>0</v>
      </c>
      <c r="BR76" s="19">
        <f t="shared" si="144"/>
        <v>0</v>
      </c>
      <c r="BS76" s="19">
        <f t="shared" si="145"/>
        <v>0</v>
      </c>
      <c r="BT76" s="19">
        <f t="shared" si="146"/>
        <v>0</v>
      </c>
      <c r="BU76" s="19">
        <f t="shared" si="147"/>
        <v>0</v>
      </c>
      <c r="BV76" s="19">
        <f t="shared" si="148"/>
        <v>0</v>
      </c>
      <c r="BW76" s="19">
        <f t="shared" si="149"/>
        <v>0</v>
      </c>
      <c r="BX76" s="19">
        <f t="shared" si="150"/>
        <v>0</v>
      </c>
      <c r="BY76" s="19">
        <f t="shared" si="151"/>
        <v>0</v>
      </c>
      <c r="BZ76" s="19">
        <f t="shared" si="152"/>
        <v>0</v>
      </c>
      <c r="CA76" s="19">
        <f t="shared" si="153"/>
        <v>0</v>
      </c>
      <c r="CB76" s="19">
        <f t="shared" si="154"/>
        <v>0</v>
      </c>
      <c r="CC76" s="19">
        <f t="shared" si="155"/>
        <v>0</v>
      </c>
      <c r="CD76" s="19">
        <f t="shared" si="156"/>
        <v>0</v>
      </c>
      <c r="CE76" s="19">
        <f t="shared" si="157"/>
        <v>0</v>
      </c>
      <c r="CF76" s="19">
        <f t="shared" si="158"/>
        <v>0</v>
      </c>
      <c r="CG76" s="19">
        <f t="shared" si="159"/>
        <v>0</v>
      </c>
      <c r="CH76" s="19">
        <f t="shared" si="160"/>
        <v>0</v>
      </c>
      <c r="CI76" s="19">
        <f t="shared" si="161"/>
        <v>0</v>
      </c>
      <c r="CJ76" s="19">
        <f t="shared" si="162"/>
        <v>0</v>
      </c>
      <c r="CK76" s="19">
        <f t="shared" si="163"/>
        <v>0</v>
      </c>
      <c r="CL76" s="19"/>
      <c r="CM76" s="18">
        <f>[20]Transfers!R124</f>
        <v>0</v>
      </c>
      <c r="CN76" s="18">
        <f>[20]Transfers!S124</f>
        <v>0</v>
      </c>
      <c r="CO76" s="18">
        <f>[20]Transfers!T124</f>
        <v>0</v>
      </c>
      <c r="CP76" s="18">
        <f>[20]Transfers!U124</f>
        <v>0</v>
      </c>
      <c r="CQ76" s="18">
        <f>[20]Transfers!V124</f>
        <v>0</v>
      </c>
      <c r="CR76" s="18">
        <f>[20]Transfers!W124</f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/>
    </row>
    <row r="77" spans="1:118">
      <c r="A77" s="140">
        <v>39918</v>
      </c>
      <c r="B77" t="s">
        <v>209</v>
      </c>
      <c r="C77" s="50">
        <f t="shared" si="167"/>
        <v>20560.16</v>
      </c>
      <c r="D77" s="50">
        <f t="shared" si="168"/>
        <v>20560.16</v>
      </c>
      <c r="E77" s="18">
        <f>'[20]Asset End Balances'!$Q$125</f>
        <v>20560.16</v>
      </c>
      <c r="F77" s="19">
        <f t="shared" si="169"/>
        <v>20560.16</v>
      </c>
      <c r="G77" s="19">
        <f t="shared" si="170"/>
        <v>20560.16</v>
      </c>
      <c r="H77" s="19">
        <f t="shared" si="171"/>
        <v>20560.16</v>
      </c>
      <c r="I77" s="19">
        <f t="shared" si="172"/>
        <v>20560.16</v>
      </c>
      <c r="J77" s="19">
        <f t="shared" si="173"/>
        <v>20560.16</v>
      </c>
      <c r="K77" s="20">
        <f t="shared" si="174"/>
        <v>20560.16</v>
      </c>
      <c r="L77" s="19">
        <f t="shared" si="175"/>
        <v>20560.16</v>
      </c>
      <c r="M77" s="19">
        <f t="shared" si="176"/>
        <v>20560.16</v>
      </c>
      <c r="N77" s="19">
        <f t="shared" si="177"/>
        <v>20560.16</v>
      </c>
      <c r="O77" s="19">
        <f t="shared" si="178"/>
        <v>20560.16</v>
      </c>
      <c r="P77" s="19">
        <f t="shared" si="179"/>
        <v>20560.16</v>
      </c>
      <c r="Q77" s="19">
        <f t="shared" si="180"/>
        <v>20560.16</v>
      </c>
      <c r="R77" s="19">
        <f t="shared" si="181"/>
        <v>20560.16</v>
      </c>
      <c r="S77" s="19">
        <f t="shared" si="182"/>
        <v>20560.16</v>
      </c>
      <c r="T77" s="19">
        <f t="shared" si="183"/>
        <v>20560.16</v>
      </c>
      <c r="U77" s="19">
        <f t="shared" si="184"/>
        <v>20560.16</v>
      </c>
      <c r="V77" s="19">
        <f t="shared" si="185"/>
        <v>20560.16</v>
      </c>
      <c r="W77" s="19">
        <f t="shared" si="186"/>
        <v>20560.16</v>
      </c>
      <c r="X77" s="19">
        <f t="shared" si="187"/>
        <v>20560.16</v>
      </c>
      <c r="Y77" s="19">
        <f t="shared" si="188"/>
        <v>20560.16</v>
      </c>
      <c r="Z77" s="19">
        <f t="shared" si="189"/>
        <v>20560.16</v>
      </c>
      <c r="AA77" s="19">
        <f t="shared" si="190"/>
        <v>20560.16</v>
      </c>
      <c r="AB77" s="19">
        <f t="shared" si="191"/>
        <v>20560.16</v>
      </c>
      <c r="AC77" s="19">
        <f t="shared" si="192"/>
        <v>20560.16</v>
      </c>
      <c r="AD77" s="19">
        <f t="shared" si="193"/>
        <v>20560.16</v>
      </c>
      <c r="AE77" s="19">
        <f t="shared" si="194"/>
        <v>20560.16</v>
      </c>
      <c r="AF77" s="19">
        <f t="shared" si="195"/>
        <v>20560.16</v>
      </c>
      <c r="AG77" s="3"/>
      <c r="AH77" s="18">
        <f>[20]Additions!R125</f>
        <v>0</v>
      </c>
      <c r="AI77" s="18">
        <f>[20]Additions!S125</f>
        <v>0</v>
      </c>
      <c r="AJ77" s="18">
        <f>[20]Additions!T125</f>
        <v>0</v>
      </c>
      <c r="AK77" s="18">
        <f>[20]Additions!U125</f>
        <v>0</v>
      </c>
      <c r="AL77" s="18">
        <f>[20]Additions!V125</f>
        <v>0</v>
      </c>
      <c r="AM77" s="18">
        <f>[20]Additions!W125</f>
        <v>0</v>
      </c>
      <c r="AN77" s="57">
        <f t="shared" si="196"/>
        <v>0</v>
      </c>
      <c r="AO77" s="57">
        <f t="shared" si="165"/>
        <v>0</v>
      </c>
      <c r="AP77" s="57">
        <f t="shared" si="165"/>
        <v>0</v>
      </c>
      <c r="AQ77" s="57">
        <f>SUM($AH77:$AM77)/SUM($AH$80:$AM$80)*'Capital Spending'!D$8*$AO$1</f>
        <v>0</v>
      </c>
      <c r="AR77" s="57">
        <f>SUM($AH77:$AM77)/SUM($AH$80:$AM$80)*'Capital Spending'!E$8*$AO$1</f>
        <v>0</v>
      </c>
      <c r="AS77" s="57">
        <f>SUM($AH77:$AM77)/SUM($AH$80:$AM$80)*'Capital Spending'!F$8*$AO$1</f>
        <v>0</v>
      </c>
      <c r="AT77" s="57">
        <f>SUM($AH77:$AM77)/SUM($AH$80:$AM$80)*'Capital Spending'!G$8*$AO$1</f>
        <v>0</v>
      </c>
      <c r="AU77" s="57">
        <f>SUM($AH77:$AM77)/SUM($AH$80:$AM$80)*'Capital Spending'!H$8*$AO$1</f>
        <v>0</v>
      </c>
      <c r="AV77" s="57">
        <f>SUM($AH77:$AM77)/SUM($AH$80:$AM$80)*'Capital Spending'!I$8*$AO$1</f>
        <v>0</v>
      </c>
      <c r="AW77" s="57">
        <f>SUM($AH77:$AM77)/SUM($AH$80:$AM$80)*'Capital Spending'!J$8*$AO$1</f>
        <v>0</v>
      </c>
      <c r="AX77" s="57">
        <f>SUM($AH77:$AM77)/SUM($AH$80:$AM$80)*'Capital Spending'!K$8*$AO$1</f>
        <v>0</v>
      </c>
      <c r="AY77" s="57">
        <f>SUM($AH77:$AM77)/SUM($AH$80:$AM$80)*'Capital Spending'!L$8*$AO$1</f>
        <v>0</v>
      </c>
      <c r="AZ77" s="57">
        <f>SUM($AH77:$AM77)/SUM($AH$80:$AM$80)*'Capital Spending'!M$8*$AO$1</f>
        <v>0</v>
      </c>
      <c r="BA77" s="57">
        <f>SUM($AH77:$AM77)/SUM($AH$80:$AM$80)*'Capital Spending'!N$8*$AO$1</f>
        <v>0</v>
      </c>
      <c r="BB77" s="57">
        <f>SUM($AH77:$AM77)/SUM($AH$80:$AM$80)*'Capital Spending'!O$8*$AO$1</f>
        <v>0</v>
      </c>
      <c r="BC77" s="57">
        <f>SUM($AH77:$AM77)/SUM($AH$80:$AM$80)*'Capital Spending'!P$8*$AO$1</f>
        <v>0</v>
      </c>
      <c r="BD77" s="57">
        <f>SUM($AH77:$AM77)/SUM($AH$80:$AM$80)*'Capital Spending'!Q$8*$AO$1</f>
        <v>0</v>
      </c>
      <c r="BE77" s="57">
        <f>SUM($AH77:$AM77)/SUM($AH$80:$AM$80)*'Capital Spending'!R$8*$AO$1</f>
        <v>0</v>
      </c>
      <c r="BF77" s="57">
        <f>SUM($AH77:$AM77)/SUM($AH$80:$AM$80)*'Capital Spending'!S$8*$AO$1</f>
        <v>0</v>
      </c>
      <c r="BG77" s="57">
        <f>SUM($AH77:$AM77)/SUM($AH$80:$AM$80)*'Capital Spending'!T$8*$AO$1</f>
        <v>0</v>
      </c>
      <c r="BH77" s="57">
        <f>SUM($AH77:$AM77)/SUM($AH$80:$AM$80)*'Capital Spending'!U$8*$AO$1</f>
        <v>0</v>
      </c>
      <c r="BI77" s="19"/>
      <c r="BJ77" s="106">
        <v>0</v>
      </c>
      <c r="BK77" s="29">
        <f>[20]Retires!R125</f>
        <v>0</v>
      </c>
      <c r="BL77" s="29">
        <f>[20]Retires!S125</f>
        <v>0</v>
      </c>
      <c r="BM77" s="29">
        <f>[20]Retires!T125</f>
        <v>0</v>
      </c>
      <c r="BN77" s="29">
        <f>[20]Retires!U125</f>
        <v>0</v>
      </c>
      <c r="BO77" s="29">
        <f>[20]Retires!V125</f>
        <v>0</v>
      </c>
      <c r="BP77" s="29">
        <f>[20]Retires!W125</f>
        <v>0</v>
      </c>
      <c r="BQ77" s="18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8">
        <f>[20]Transfers!R125</f>
        <v>0</v>
      </c>
      <c r="CN77" s="18">
        <f>[20]Transfers!S125</f>
        <v>0</v>
      </c>
      <c r="CO77" s="18">
        <f>[20]Transfers!T125</f>
        <v>0</v>
      </c>
      <c r="CP77" s="18">
        <f>[20]Transfers!U125</f>
        <v>0</v>
      </c>
      <c r="CQ77" s="18">
        <f>[20]Transfers!V125</f>
        <v>0</v>
      </c>
      <c r="CR77" s="18">
        <f>[20]Transfers!W125</f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0</v>
      </c>
      <c r="DL77" s="19">
        <v>0</v>
      </c>
      <c r="DM77" s="19">
        <v>0</v>
      </c>
      <c r="DN77" s="19"/>
    </row>
    <row r="78" spans="1:118">
      <c r="A78" s="140">
        <v>39924</v>
      </c>
      <c r="B78" t="s">
        <v>214</v>
      </c>
      <c r="C78" s="50">
        <f t="shared" si="167"/>
        <v>0</v>
      </c>
      <c r="D78" s="50">
        <f t="shared" si="168"/>
        <v>0</v>
      </c>
      <c r="E78" s="18">
        <v>0</v>
      </c>
      <c r="F78" s="19">
        <f t="shared" si="169"/>
        <v>0</v>
      </c>
      <c r="G78" s="19">
        <f t="shared" si="170"/>
        <v>0</v>
      </c>
      <c r="H78" s="19">
        <f t="shared" si="171"/>
        <v>0</v>
      </c>
      <c r="I78" s="19">
        <f t="shared" si="172"/>
        <v>0</v>
      </c>
      <c r="J78" s="19">
        <f t="shared" si="173"/>
        <v>0</v>
      </c>
      <c r="K78" s="20">
        <f t="shared" si="174"/>
        <v>0</v>
      </c>
      <c r="L78" s="19">
        <f t="shared" si="175"/>
        <v>0</v>
      </c>
      <c r="M78" s="19">
        <f t="shared" si="176"/>
        <v>0</v>
      </c>
      <c r="N78" s="19">
        <f t="shared" si="177"/>
        <v>0</v>
      </c>
      <c r="O78" s="19">
        <f t="shared" si="178"/>
        <v>0</v>
      </c>
      <c r="P78" s="19">
        <f t="shared" si="179"/>
        <v>0</v>
      </c>
      <c r="Q78" s="19">
        <f t="shared" si="180"/>
        <v>0</v>
      </c>
      <c r="R78" s="19">
        <f t="shared" si="181"/>
        <v>0</v>
      </c>
      <c r="S78" s="19">
        <f t="shared" si="182"/>
        <v>0</v>
      </c>
      <c r="T78" s="19">
        <f t="shared" si="183"/>
        <v>0</v>
      </c>
      <c r="U78" s="19">
        <f t="shared" si="184"/>
        <v>0</v>
      </c>
      <c r="V78" s="19">
        <f t="shared" si="185"/>
        <v>0</v>
      </c>
      <c r="W78" s="19">
        <f t="shared" si="186"/>
        <v>0</v>
      </c>
      <c r="X78" s="19">
        <f t="shared" si="187"/>
        <v>0</v>
      </c>
      <c r="Y78" s="19">
        <f t="shared" si="188"/>
        <v>0</v>
      </c>
      <c r="Z78" s="19">
        <f t="shared" si="189"/>
        <v>0</v>
      </c>
      <c r="AA78" s="19">
        <f t="shared" si="190"/>
        <v>0</v>
      </c>
      <c r="AB78" s="19">
        <f t="shared" si="191"/>
        <v>0</v>
      </c>
      <c r="AC78" s="19">
        <f t="shared" si="192"/>
        <v>0</v>
      </c>
      <c r="AD78" s="19">
        <f t="shared" si="193"/>
        <v>0</v>
      </c>
      <c r="AE78" s="19">
        <f t="shared" si="194"/>
        <v>0</v>
      </c>
      <c r="AF78" s="19">
        <f t="shared" si="195"/>
        <v>0</v>
      </c>
      <c r="AG78" s="3"/>
      <c r="AH78" s="18">
        <f>0</f>
        <v>0</v>
      </c>
      <c r="AI78" s="18">
        <f>0</f>
        <v>0</v>
      </c>
      <c r="AJ78" s="18">
        <f>0</f>
        <v>0</v>
      </c>
      <c r="AK78" s="18">
        <f>0</f>
        <v>0</v>
      </c>
      <c r="AL78" s="18">
        <f>0</f>
        <v>0</v>
      </c>
      <c r="AM78" s="18">
        <f>0</f>
        <v>0</v>
      </c>
      <c r="AN78" s="57">
        <f t="shared" si="196"/>
        <v>0</v>
      </c>
      <c r="AO78" s="57">
        <f t="shared" si="165"/>
        <v>0</v>
      </c>
      <c r="AP78" s="57">
        <f t="shared" si="165"/>
        <v>0</v>
      </c>
      <c r="AQ78" s="57">
        <f>SUM($AH78:$AM78)/SUM($AH$80:$AM$80)*'Capital Spending'!D$8*$AO$1</f>
        <v>0</v>
      </c>
      <c r="AR78" s="57">
        <f>SUM($AH78:$AM78)/SUM($AH$80:$AM$80)*'Capital Spending'!E$8*$AO$1</f>
        <v>0</v>
      </c>
      <c r="AS78" s="57">
        <f>SUM($AH78:$AM78)/SUM($AH$80:$AM$80)*'Capital Spending'!F$8*$AO$1</f>
        <v>0</v>
      </c>
      <c r="AT78" s="57">
        <f>SUM($AH78:$AM78)/SUM($AH$80:$AM$80)*'Capital Spending'!G$8*$AO$1</f>
        <v>0</v>
      </c>
      <c r="AU78" s="57">
        <f>SUM($AH78:$AM78)/SUM($AH$80:$AM$80)*'Capital Spending'!H$8*$AO$1</f>
        <v>0</v>
      </c>
      <c r="AV78" s="57">
        <f>SUM($AH78:$AM78)/SUM($AH$80:$AM$80)*'Capital Spending'!I$8*$AO$1</f>
        <v>0</v>
      </c>
      <c r="AW78" s="57">
        <f>SUM($AH78:$AM78)/SUM($AH$80:$AM$80)*'Capital Spending'!J$8*$AO$1</f>
        <v>0</v>
      </c>
      <c r="AX78" s="57">
        <f>SUM($AH78:$AM78)/SUM($AH$80:$AM$80)*'Capital Spending'!K$8*$AO$1</f>
        <v>0</v>
      </c>
      <c r="AY78" s="57">
        <f>SUM($AH78:$AM78)/SUM($AH$80:$AM$80)*'Capital Spending'!L$8*$AO$1</f>
        <v>0</v>
      </c>
      <c r="AZ78" s="57">
        <f>SUM($AH78:$AM78)/SUM($AH$80:$AM$80)*'Capital Spending'!M$8*$AO$1</f>
        <v>0</v>
      </c>
      <c r="BA78" s="57">
        <f>SUM($AH78:$AM78)/SUM($AH$80:$AM$80)*'Capital Spending'!N$8*$AO$1</f>
        <v>0</v>
      </c>
      <c r="BB78" s="57">
        <f>SUM($AH78:$AM78)/SUM($AH$80:$AM$80)*'Capital Spending'!O$8*$AO$1</f>
        <v>0</v>
      </c>
      <c r="BC78" s="57">
        <f>SUM($AH78:$AM78)/SUM($AH$80:$AM$80)*'Capital Spending'!P$8*$AO$1</f>
        <v>0</v>
      </c>
      <c r="BD78" s="57">
        <f>SUM($AH78:$AM78)/SUM($AH$80:$AM$80)*'Capital Spending'!Q$8*$AO$1</f>
        <v>0</v>
      </c>
      <c r="BE78" s="57">
        <f>SUM($AH78:$AM78)/SUM($AH$80:$AM$80)*'Capital Spending'!R$8*$AO$1</f>
        <v>0</v>
      </c>
      <c r="BF78" s="57">
        <f>SUM($AH78:$AM78)/SUM($AH$80:$AM$80)*'Capital Spending'!S$8*$AO$1</f>
        <v>0</v>
      </c>
      <c r="BG78" s="57">
        <f>SUM($AH78:$AM78)/SUM($AH$80:$AM$80)*'Capital Spending'!T$8*$AO$1</f>
        <v>0</v>
      </c>
      <c r="BH78" s="57">
        <f>SUM($AH78:$AM78)/SUM($AH$80:$AM$80)*'Capital Spending'!U$8*$AO$1</f>
        <v>0</v>
      </c>
      <c r="BI78" s="19"/>
      <c r="BJ78" s="106">
        <v>0</v>
      </c>
      <c r="BK78" s="29">
        <f>0</f>
        <v>0</v>
      </c>
      <c r="BL78" s="29">
        <f>0</f>
        <v>0</v>
      </c>
      <c r="BM78" s="29">
        <f>0</f>
        <v>0</v>
      </c>
      <c r="BN78" s="29">
        <f>0</f>
        <v>0</v>
      </c>
      <c r="BO78" s="29">
        <f>0</f>
        <v>0</v>
      </c>
      <c r="BP78" s="29">
        <f>0</f>
        <v>0</v>
      </c>
      <c r="BQ78" s="18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8">
        <f>0</f>
        <v>0</v>
      </c>
      <c r="CN78" s="18">
        <f>0</f>
        <v>0</v>
      </c>
      <c r="CO78" s="18">
        <f>0</f>
        <v>0</v>
      </c>
      <c r="CP78" s="18">
        <f>0</f>
        <v>0</v>
      </c>
      <c r="CQ78" s="18">
        <f>0</f>
        <v>0</v>
      </c>
      <c r="CR78" s="18">
        <f>0</f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0</v>
      </c>
      <c r="DJ78" s="19">
        <v>0</v>
      </c>
      <c r="DK78" s="19">
        <v>0</v>
      </c>
      <c r="DL78" s="19">
        <v>0</v>
      </c>
      <c r="DM78" s="19">
        <v>0</v>
      </c>
      <c r="DN78" s="19"/>
    </row>
    <row r="79" spans="1:118">
      <c r="A79" s="49"/>
      <c r="B79" s="17"/>
      <c r="C79" s="50"/>
      <c r="D79" s="50"/>
      <c r="E79" s="18"/>
      <c r="K79" s="20"/>
      <c r="AH79" s="18"/>
      <c r="AI79" s="18"/>
      <c r="AJ79" s="18"/>
      <c r="AK79" s="18"/>
      <c r="AL79" s="18"/>
      <c r="AM79" s="18"/>
      <c r="AN79" s="18"/>
      <c r="AO79" s="18"/>
      <c r="AP79" s="18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19"/>
      <c r="BJ79" s="19"/>
      <c r="BK79" s="29"/>
      <c r="BL79" s="29"/>
      <c r="BM79" s="29"/>
      <c r="BN79" s="29"/>
      <c r="BO79" s="29"/>
      <c r="BP79" s="2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</row>
    <row r="80" spans="1:118" s="2" customFormat="1">
      <c r="A80" s="2" t="s">
        <v>33</v>
      </c>
      <c r="B80" s="24"/>
      <c r="C80" s="26">
        <f t="shared" ref="C80:AF80" si="197">SUM(C50:C79)</f>
        <v>144623903.06999999</v>
      </c>
      <c r="D80" s="26">
        <f t="shared" si="197"/>
        <v>147932837.05769226</v>
      </c>
      <c r="E80" s="30">
        <f t="shared" si="197"/>
        <v>144291203.56999999</v>
      </c>
      <c r="F80" s="26">
        <f t="shared" si="197"/>
        <v>144350492.66999996</v>
      </c>
      <c r="G80" s="26">
        <f t="shared" si="197"/>
        <v>144392193.89999998</v>
      </c>
      <c r="H80" s="26">
        <f t="shared" si="197"/>
        <v>144388495.98999998</v>
      </c>
      <c r="I80" s="26">
        <f t="shared" si="197"/>
        <v>144388423.89999998</v>
      </c>
      <c r="J80" s="26">
        <f t="shared" si="197"/>
        <v>144413030.50999996</v>
      </c>
      <c r="K80" s="27">
        <f t="shared" si="197"/>
        <v>144534190.52999997</v>
      </c>
      <c r="L80" s="26">
        <f t="shared" si="197"/>
        <v>144630133.75999999</v>
      </c>
      <c r="M80" s="26">
        <f t="shared" si="197"/>
        <v>144703021.62999997</v>
      </c>
      <c r="N80" s="26">
        <f t="shared" si="197"/>
        <v>144748921.62999997</v>
      </c>
      <c r="O80" s="26">
        <f t="shared" si="197"/>
        <v>144911531.26999998</v>
      </c>
      <c r="P80" s="26">
        <f t="shared" si="197"/>
        <v>145074587.61999997</v>
      </c>
      <c r="Q80" s="26">
        <f t="shared" si="197"/>
        <v>145284512.92999998</v>
      </c>
      <c r="R80" s="26">
        <f t="shared" si="197"/>
        <v>145880315.76999995</v>
      </c>
      <c r="S80" s="26">
        <f t="shared" si="197"/>
        <v>146303519.28999996</v>
      </c>
      <c r="T80" s="27">
        <f t="shared" si="197"/>
        <v>146679877.82999998</v>
      </c>
      <c r="U80" s="26">
        <f t="shared" si="197"/>
        <v>146978515.83999994</v>
      </c>
      <c r="V80" s="26">
        <f t="shared" si="197"/>
        <v>147250548.57999995</v>
      </c>
      <c r="W80" s="26">
        <f t="shared" si="197"/>
        <v>147418420.21999994</v>
      </c>
      <c r="X80" s="26">
        <f t="shared" si="197"/>
        <v>147569704.71999997</v>
      </c>
      <c r="Y80" s="26">
        <f t="shared" si="197"/>
        <v>147663192.58999991</v>
      </c>
      <c r="Z80" s="26">
        <f t="shared" si="197"/>
        <v>147703686.71999997</v>
      </c>
      <c r="AA80" s="26">
        <f t="shared" si="197"/>
        <v>147866296.35999992</v>
      </c>
      <c r="AB80" s="26">
        <f t="shared" si="197"/>
        <v>148029352.70999995</v>
      </c>
      <c r="AC80" s="26">
        <f t="shared" si="197"/>
        <v>148239278.01999992</v>
      </c>
      <c r="AD80" s="26">
        <f t="shared" si="197"/>
        <v>148835080.85999995</v>
      </c>
      <c r="AE80" s="26">
        <f t="shared" si="197"/>
        <v>149258284.37999994</v>
      </c>
      <c r="AF80" s="26">
        <f t="shared" si="197"/>
        <v>149634642.91999993</v>
      </c>
      <c r="AG80" s="3"/>
      <c r="AH80" s="26">
        <f t="shared" ref="AH80:BH80" si="198">SUM(AH50:AH79)</f>
        <v>59289.100000000006</v>
      </c>
      <c r="AI80" s="27">
        <f t="shared" si="198"/>
        <v>41701.230000000003</v>
      </c>
      <c r="AJ80" s="26">
        <f t="shared" si="198"/>
        <v>-3697.9100000000003</v>
      </c>
      <c r="AK80" s="26">
        <f t="shared" si="198"/>
        <v>-72.09</v>
      </c>
      <c r="AL80" s="26">
        <f t="shared" si="198"/>
        <v>24606.61</v>
      </c>
      <c r="AM80" s="26">
        <f t="shared" si="198"/>
        <v>121160.02</v>
      </c>
      <c r="AN80" s="27">
        <f>'[21]012 div'!B23</f>
        <v>95943.23</v>
      </c>
      <c r="AO80" s="27">
        <f>'[21]012 div'!C23</f>
        <v>72887.87</v>
      </c>
      <c r="AP80" s="27">
        <f>'[21]012 div'!D23</f>
        <v>45900</v>
      </c>
      <c r="AQ80" s="26">
        <f t="shared" si="198"/>
        <v>162609.63999999998</v>
      </c>
      <c r="AR80" s="26">
        <f t="shared" si="198"/>
        <v>163056.34999999998</v>
      </c>
      <c r="AS80" s="26">
        <f t="shared" si="198"/>
        <v>209925.31</v>
      </c>
      <c r="AT80" s="26">
        <f t="shared" si="198"/>
        <v>595802.84</v>
      </c>
      <c r="AU80" s="26">
        <f t="shared" si="198"/>
        <v>423203.52</v>
      </c>
      <c r="AV80" s="26">
        <f t="shared" si="198"/>
        <v>376358.54000000004</v>
      </c>
      <c r="AW80" s="26">
        <f t="shared" si="198"/>
        <v>298638.01000000007</v>
      </c>
      <c r="AX80" s="26">
        <f t="shared" si="198"/>
        <v>272032.74000000005</v>
      </c>
      <c r="AY80" s="26">
        <f t="shared" si="198"/>
        <v>167871.63999999998</v>
      </c>
      <c r="AZ80" s="26">
        <f t="shared" si="198"/>
        <v>151284.50000000003</v>
      </c>
      <c r="BA80" s="26">
        <f t="shared" si="198"/>
        <v>93487.87000000001</v>
      </c>
      <c r="BB80" s="26">
        <f t="shared" si="198"/>
        <v>40494.130000000012</v>
      </c>
      <c r="BC80" s="26">
        <f t="shared" si="198"/>
        <v>162609.63999999998</v>
      </c>
      <c r="BD80" s="26">
        <f t="shared" si="198"/>
        <v>163056.34999999998</v>
      </c>
      <c r="BE80" s="26">
        <f t="shared" si="198"/>
        <v>209925.31</v>
      </c>
      <c r="BF80" s="26">
        <f t="shared" si="198"/>
        <v>595802.84</v>
      </c>
      <c r="BG80" s="26">
        <f t="shared" si="198"/>
        <v>423203.52</v>
      </c>
      <c r="BH80" s="26">
        <f t="shared" si="198"/>
        <v>376358.54000000004</v>
      </c>
      <c r="BI80" s="3"/>
      <c r="BJ80" s="3"/>
      <c r="BK80" s="25">
        <f t="shared" ref="BK80:CK80" si="199">SUM(BK50:BK79)</f>
        <v>0</v>
      </c>
      <c r="BL80" s="27">
        <f t="shared" si="199"/>
        <v>0</v>
      </c>
      <c r="BM80" s="26">
        <f t="shared" si="199"/>
        <v>0</v>
      </c>
      <c r="BN80" s="26">
        <f t="shared" si="199"/>
        <v>0</v>
      </c>
      <c r="BO80" s="26">
        <f t="shared" si="199"/>
        <v>0</v>
      </c>
      <c r="BP80" s="26">
        <f t="shared" si="199"/>
        <v>0</v>
      </c>
      <c r="BQ80" s="26">
        <f t="shared" si="199"/>
        <v>0</v>
      </c>
      <c r="BR80" s="26">
        <f t="shared" si="199"/>
        <v>0</v>
      </c>
      <c r="BS80" s="26">
        <f t="shared" si="199"/>
        <v>0</v>
      </c>
      <c r="BT80" s="26">
        <f t="shared" si="199"/>
        <v>0</v>
      </c>
      <c r="BU80" s="26">
        <f t="shared" si="199"/>
        <v>0</v>
      </c>
      <c r="BV80" s="26">
        <f t="shared" si="199"/>
        <v>0</v>
      </c>
      <c r="BW80" s="26">
        <f t="shared" si="199"/>
        <v>0</v>
      </c>
      <c r="BX80" s="26">
        <f t="shared" si="199"/>
        <v>0</v>
      </c>
      <c r="BY80" s="26">
        <f t="shared" si="199"/>
        <v>0</v>
      </c>
      <c r="BZ80" s="26">
        <f t="shared" si="199"/>
        <v>0</v>
      </c>
      <c r="CA80" s="26">
        <f t="shared" si="199"/>
        <v>0</v>
      </c>
      <c r="CB80" s="26">
        <f t="shared" si="199"/>
        <v>0</v>
      </c>
      <c r="CC80" s="26">
        <f t="shared" si="199"/>
        <v>0</v>
      </c>
      <c r="CD80" s="26">
        <f t="shared" si="199"/>
        <v>0</v>
      </c>
      <c r="CE80" s="26">
        <f t="shared" si="199"/>
        <v>0</v>
      </c>
      <c r="CF80" s="26">
        <f t="shared" si="199"/>
        <v>0</v>
      </c>
      <c r="CG80" s="26">
        <f t="shared" si="199"/>
        <v>0</v>
      </c>
      <c r="CH80" s="26">
        <f t="shared" si="199"/>
        <v>0</v>
      </c>
      <c r="CI80" s="26">
        <f t="shared" si="199"/>
        <v>0</v>
      </c>
      <c r="CJ80" s="26">
        <f t="shared" si="199"/>
        <v>0</v>
      </c>
      <c r="CK80" s="26">
        <f t="shared" si="199"/>
        <v>0</v>
      </c>
      <c r="CL80" s="3"/>
      <c r="CM80" s="25">
        <f t="shared" ref="CM80:DM80" si="200">SUM(CM50:CM79)</f>
        <v>0</v>
      </c>
      <c r="CN80" s="26">
        <f t="shared" si="200"/>
        <v>0</v>
      </c>
      <c r="CO80" s="26">
        <f t="shared" si="200"/>
        <v>0</v>
      </c>
      <c r="CP80" s="26">
        <f t="shared" si="200"/>
        <v>0</v>
      </c>
      <c r="CQ80" s="26">
        <f t="shared" si="200"/>
        <v>0</v>
      </c>
      <c r="CR80" s="26">
        <f t="shared" si="200"/>
        <v>0</v>
      </c>
      <c r="CS80" s="26">
        <f t="shared" si="200"/>
        <v>0</v>
      </c>
      <c r="CT80" s="26">
        <f t="shared" si="200"/>
        <v>0</v>
      </c>
      <c r="CU80" s="26">
        <f t="shared" si="200"/>
        <v>0</v>
      </c>
      <c r="CV80" s="26">
        <f t="shared" si="200"/>
        <v>0</v>
      </c>
      <c r="CW80" s="26">
        <f t="shared" si="200"/>
        <v>0</v>
      </c>
      <c r="CX80" s="26">
        <f t="shared" si="200"/>
        <v>0</v>
      </c>
      <c r="CY80" s="26">
        <f t="shared" si="200"/>
        <v>0</v>
      </c>
      <c r="CZ80" s="26">
        <f t="shared" si="200"/>
        <v>0</v>
      </c>
      <c r="DA80" s="26">
        <f t="shared" si="200"/>
        <v>0</v>
      </c>
      <c r="DB80" s="26">
        <f t="shared" si="200"/>
        <v>0</v>
      </c>
      <c r="DC80" s="26">
        <f t="shared" si="200"/>
        <v>0</v>
      </c>
      <c r="DD80" s="26">
        <f t="shared" si="200"/>
        <v>0</v>
      </c>
      <c r="DE80" s="26">
        <f t="shared" si="200"/>
        <v>0</v>
      </c>
      <c r="DF80" s="26">
        <f t="shared" si="200"/>
        <v>0</v>
      </c>
      <c r="DG80" s="26">
        <f t="shared" si="200"/>
        <v>0</v>
      </c>
      <c r="DH80" s="26">
        <f t="shared" si="200"/>
        <v>0</v>
      </c>
      <c r="DI80" s="26">
        <f t="shared" si="200"/>
        <v>0</v>
      </c>
      <c r="DJ80" s="26">
        <f t="shared" si="200"/>
        <v>0</v>
      </c>
      <c r="DK80" s="26">
        <f t="shared" si="200"/>
        <v>0</v>
      </c>
      <c r="DL80" s="26">
        <f t="shared" si="200"/>
        <v>0</v>
      </c>
      <c r="DM80" s="26">
        <f t="shared" si="200"/>
        <v>0</v>
      </c>
      <c r="DN80" s="3"/>
    </row>
    <row r="81" spans="1:118" s="2" customFormat="1">
      <c r="B81" s="24"/>
      <c r="C81" s="19"/>
      <c r="D81" s="3"/>
      <c r="E81" s="61">
        <f>'[22]major ratebase items'!E21</f>
        <v>144291203.59999999</v>
      </c>
      <c r="F81" s="61">
        <f>'[22]major ratebase items'!F21</f>
        <v>144350492.69999999</v>
      </c>
      <c r="G81" s="61">
        <f>'[22]major ratebase items'!G21</f>
        <v>144392193.90000001</v>
      </c>
      <c r="H81" s="61">
        <f>'[22]major ratebase items'!H21</f>
        <v>144388496</v>
      </c>
      <c r="I81" s="61">
        <f>'[22]major ratebase items'!I21</f>
        <v>144388423.90000001</v>
      </c>
      <c r="J81" s="61">
        <f>'[22]major ratebase items'!J21</f>
        <v>144413030.5</v>
      </c>
      <c r="K81" s="61">
        <f>'[22]major ratebase items'!K21</f>
        <v>140901362.69999999</v>
      </c>
      <c r="L81" s="61" t="str">
        <f>'[22]major ratebase items'!L21</f>
        <v>0</v>
      </c>
      <c r="M81" s="61" t="str">
        <f>'[22]major ratebase items'!M21</f>
        <v>0</v>
      </c>
      <c r="N81" s="61">
        <f>'[22]major ratebase items'!N21</f>
        <v>0</v>
      </c>
      <c r="O81" s="61">
        <f>'[22]major ratebase items'!O21</f>
        <v>0</v>
      </c>
      <c r="P81" s="61">
        <f>'[22]major ratebase items'!P21</f>
        <v>0</v>
      </c>
      <c r="Q81" s="61">
        <f>'[22]major ratebase items'!Q21</f>
        <v>0</v>
      </c>
      <c r="R81" s="19"/>
      <c r="S81" s="19"/>
      <c r="T81" s="20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3"/>
      <c r="AH81" s="3"/>
      <c r="AI81" s="3"/>
      <c r="AJ81" s="3"/>
      <c r="AK81" s="3"/>
      <c r="AL81" s="3"/>
      <c r="AM81" s="72"/>
      <c r="AN81" s="72"/>
      <c r="AO81" s="72"/>
      <c r="AP81" s="72"/>
      <c r="AQ81" s="72" t="str">
        <f>IF(AQ80='Capital Spending'!D8,"ok","error")</f>
        <v>ok</v>
      </c>
      <c r="AR81" s="72" t="str">
        <f>IF(AR80='Capital Spending'!E8,"ok","error")</f>
        <v>ok</v>
      </c>
      <c r="AS81" s="72" t="str">
        <f>IF(AS80='Capital Spending'!F8,"ok","error")</f>
        <v>ok</v>
      </c>
      <c r="AT81" s="72" t="str">
        <f>IF(AT80='Capital Spending'!G8,"ok","error")</f>
        <v>ok</v>
      </c>
      <c r="AU81" s="72" t="str">
        <f>IF(AU80='Capital Spending'!H8,"ok","error")</f>
        <v>ok</v>
      </c>
      <c r="AV81" s="72" t="str">
        <f>IF(AV80='Capital Spending'!I8,"ok","error")</f>
        <v>ok</v>
      </c>
      <c r="AW81" s="72" t="str">
        <f>IF(AW80='Capital Spending'!J8,"ok","error")</f>
        <v>ok</v>
      </c>
      <c r="AX81" s="72" t="str">
        <f>IF(AX80='Capital Spending'!K8,"ok","error")</f>
        <v>ok</v>
      </c>
      <c r="AY81" s="72" t="str">
        <f>IF(AY80='Capital Spending'!L8,"ok","error")</f>
        <v>ok</v>
      </c>
      <c r="AZ81" s="72" t="str">
        <f>IF(AZ80='Capital Spending'!M8,"ok","error")</f>
        <v>ok</v>
      </c>
      <c r="BA81" s="72" t="str">
        <f>IF(BA80='Capital Spending'!N8,"ok","error")</f>
        <v>ok</v>
      </c>
      <c r="BB81" s="72" t="str">
        <f>IF(BB80='Capital Spending'!O8,"ok","error")</f>
        <v>ok</v>
      </c>
      <c r="BC81" s="72" t="str">
        <f>IF(BC80='Capital Spending'!P8,"ok","error")</f>
        <v>ok</v>
      </c>
      <c r="BD81" s="72" t="str">
        <f>IF(BD80='Capital Spending'!Q8,"ok","error")</f>
        <v>ok</v>
      </c>
      <c r="BE81" s="72" t="str">
        <f>IF(BE80='Capital Spending'!R8,"ok","error")</f>
        <v>ok</v>
      </c>
      <c r="BF81" s="72" t="str">
        <f>IF(BF80='Capital Spending'!S8,"ok","error")</f>
        <v>ok</v>
      </c>
      <c r="BG81" s="72" t="str">
        <f>IF(BG80='Capital Spending'!T8,"ok","error")</f>
        <v>ok</v>
      </c>
      <c r="BH81" s="72" t="str">
        <f>IF(BH80='Capital Spending'!U8,"ok","error")</f>
        <v>ok</v>
      </c>
      <c r="BI81" s="3"/>
      <c r="BJ81" s="3"/>
      <c r="BK81" s="3"/>
      <c r="BL81" s="4"/>
      <c r="BM81" s="3"/>
      <c r="BN81" s="19"/>
      <c r="BO81" s="3"/>
      <c r="BP81" s="3"/>
      <c r="BQ81" s="3"/>
      <c r="BR81" s="3"/>
      <c r="BS81" s="3"/>
      <c r="BT81" s="3"/>
      <c r="BU81" s="3"/>
      <c r="BV81" s="3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s="2" customFormat="1">
      <c r="B82" s="24"/>
      <c r="C82" s="19"/>
      <c r="D82" s="3"/>
      <c r="E82" s="61">
        <f t="shared" ref="E82:Q82" si="201">E80-E81</f>
        <v>-3.0000001192092896E-2</v>
      </c>
      <c r="F82" s="61">
        <f t="shared" si="201"/>
        <v>-3.0000030994415283E-2</v>
      </c>
      <c r="G82" s="61">
        <f t="shared" si="201"/>
        <v>0</v>
      </c>
      <c r="H82" s="61">
        <f t="shared" si="201"/>
        <v>-1.0000020265579224E-2</v>
      </c>
      <c r="I82" s="61">
        <f t="shared" si="201"/>
        <v>0</v>
      </c>
      <c r="J82" s="61">
        <f t="shared" si="201"/>
        <v>9.9999606609344482E-3</v>
      </c>
      <c r="K82" s="75">
        <f t="shared" si="201"/>
        <v>3632827.8299999833</v>
      </c>
      <c r="L82" s="75">
        <f t="shared" si="201"/>
        <v>144630133.75999999</v>
      </c>
      <c r="M82" s="61">
        <f t="shared" si="201"/>
        <v>144703021.62999997</v>
      </c>
      <c r="N82" s="61">
        <f t="shared" si="201"/>
        <v>144748921.62999997</v>
      </c>
      <c r="O82" s="61">
        <f t="shared" si="201"/>
        <v>144911531.26999998</v>
      </c>
      <c r="P82" s="61">
        <f t="shared" si="201"/>
        <v>145074587.61999997</v>
      </c>
      <c r="Q82" s="61">
        <f t="shared" si="201"/>
        <v>145284512.92999998</v>
      </c>
      <c r="R82" s="19"/>
      <c r="S82" s="19"/>
      <c r="T82" s="20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3"/>
      <c r="AH82" s="3"/>
      <c r="AI82" s="3"/>
      <c r="AJ82" s="3"/>
      <c r="AK82" s="3"/>
      <c r="AL82" s="3"/>
      <c r="AM82" s="3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3"/>
      <c r="BJ82" s="3"/>
      <c r="BK82" s="3"/>
      <c r="BL82" s="4"/>
      <c r="BM82" s="3"/>
      <c r="BN82" s="19"/>
      <c r="BO82" s="3"/>
      <c r="BP82" s="3"/>
      <c r="BQ82" s="3"/>
      <c r="BR82" s="3"/>
      <c r="BS82" s="3"/>
      <c r="BT82" s="3"/>
      <c r="BU82" s="3"/>
      <c r="BV82" s="3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s="2" customFormat="1">
      <c r="A83" s="2" t="s">
        <v>34</v>
      </c>
      <c r="B83" s="24"/>
      <c r="C83" s="19"/>
      <c r="D83" s="3"/>
      <c r="R83" s="19"/>
      <c r="S83" s="19"/>
      <c r="T83" s="20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4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s="2" customFormat="1">
      <c r="A84" s="49">
        <v>30100</v>
      </c>
      <c r="B84" s="17" t="s">
        <v>35</v>
      </c>
      <c r="C84" s="50">
        <f t="shared" ref="C84:C106" si="202">SUM(E84:Q84)/13</f>
        <v>185309.27</v>
      </c>
      <c r="D84" s="50">
        <f t="shared" ref="D84:D106" si="203">SUM(T84:AF84)/13</f>
        <v>185309.27</v>
      </c>
      <c r="E84" s="21">
        <f>'[20]Asset End Balances'!$Q$127</f>
        <v>185309.27</v>
      </c>
      <c r="F84" s="19">
        <f t="shared" ref="F84:F106" si="204">E84+AH84+BK84+CM84</f>
        <v>185309.27</v>
      </c>
      <c r="G84" s="19">
        <f t="shared" ref="G84:G106" si="205">F84+AI84+BL84+CN84</f>
        <v>185309.27</v>
      </c>
      <c r="H84" s="19">
        <f t="shared" ref="H84:H106" si="206">G84+AJ84+BM84+CO84</f>
        <v>185309.27</v>
      </c>
      <c r="I84" s="19">
        <f t="shared" ref="I84:I106" si="207">H84+AK84+BN84+CP84</f>
        <v>185309.27</v>
      </c>
      <c r="J84" s="19">
        <f t="shared" ref="J84:J106" si="208">I84+AL84+BO84+CQ84</f>
        <v>185309.27</v>
      </c>
      <c r="K84" s="19">
        <f t="shared" ref="K84:K106" si="209">J84+AM84+BP84+CR84</f>
        <v>185309.27</v>
      </c>
      <c r="L84" s="19">
        <f t="shared" ref="L84:L106" si="210">K84+AN84+BQ84+CS84</f>
        <v>185309.27</v>
      </c>
      <c r="M84" s="19">
        <f t="shared" ref="M84:M106" si="211">L84+AO84+BR84+CT84</f>
        <v>185309.27</v>
      </c>
      <c r="N84" s="19">
        <f t="shared" ref="N84:N106" si="212">M84+AP84+BS84+CU84</f>
        <v>185309.27</v>
      </c>
      <c r="O84" s="19">
        <f t="shared" ref="O84:O106" si="213">N84+AQ84+BT84+CV84</f>
        <v>185309.27</v>
      </c>
      <c r="P84" s="19">
        <f t="shared" ref="P84:P106" si="214">O84+AR84+BU84+CW84</f>
        <v>185309.27</v>
      </c>
      <c r="Q84" s="19">
        <f t="shared" ref="Q84:Q106" si="215">P84+AS84+BV84+CX84</f>
        <v>185309.27</v>
      </c>
      <c r="R84" s="19">
        <f t="shared" ref="R84:R106" si="216">Q84+AT84+BW84+CY84</f>
        <v>185309.27</v>
      </c>
      <c r="S84" s="19">
        <f t="shared" ref="S84:S106" si="217">R84+AU84+BX84+CZ84</f>
        <v>185309.27</v>
      </c>
      <c r="T84" s="19">
        <f t="shared" ref="T84:T106" si="218">S84+AV84+BY84+DA84</f>
        <v>185309.27</v>
      </c>
      <c r="U84" s="19">
        <f t="shared" ref="U84:U106" si="219">T84+AW84+BZ84+DB84</f>
        <v>185309.27</v>
      </c>
      <c r="V84" s="19">
        <f t="shared" ref="V84:V106" si="220">U84+AX84+CA84+DC84</f>
        <v>185309.27</v>
      </c>
      <c r="W84" s="19">
        <f t="shared" ref="W84:W106" si="221">V84+AY84+CB84+DD84</f>
        <v>185309.27</v>
      </c>
      <c r="X84" s="19">
        <f t="shared" ref="X84:X106" si="222">W84+AZ84+CC84+DE84</f>
        <v>185309.27</v>
      </c>
      <c r="Y84" s="19">
        <f t="shared" ref="Y84:Y106" si="223">X84+BA84+CD84+DF84</f>
        <v>185309.27</v>
      </c>
      <c r="Z84" s="19">
        <f t="shared" ref="Z84:Z106" si="224">Y84+BB84+CE84+DG84</f>
        <v>185309.27</v>
      </c>
      <c r="AA84" s="19">
        <f t="shared" ref="AA84:AA106" si="225">Z84+BC84+CF84+DH84</f>
        <v>185309.27</v>
      </c>
      <c r="AB84" s="19">
        <f t="shared" ref="AB84:AB106" si="226">AA84+BD84+CG84+DI84</f>
        <v>185309.27</v>
      </c>
      <c r="AC84" s="19">
        <f t="shared" ref="AC84:AC106" si="227">AB84+BE84+CH84+DJ84</f>
        <v>185309.27</v>
      </c>
      <c r="AD84" s="19">
        <f t="shared" ref="AD84:AD106" si="228">AC84+BF84+CI84+DK84</f>
        <v>185309.27</v>
      </c>
      <c r="AE84" s="19">
        <f t="shared" ref="AE84:AE106" si="229">AD84+BG84+CJ84+DL84</f>
        <v>185309.27</v>
      </c>
      <c r="AF84" s="19">
        <f t="shared" ref="AF84:AF106" si="230">AE84+BH84+CK84+DM84</f>
        <v>185309.27</v>
      </c>
      <c r="AG84" s="19"/>
      <c r="AH84" s="18">
        <f>[20]Additions!R127</f>
        <v>0</v>
      </c>
      <c r="AI84" s="18">
        <f>[20]Additions!S127</f>
        <v>0</v>
      </c>
      <c r="AJ84" s="18">
        <f>[20]Additions!T127</f>
        <v>0</v>
      </c>
      <c r="AK84" s="18">
        <f>[20]Additions!U127</f>
        <v>0</v>
      </c>
      <c r="AL84" s="18">
        <f>[20]Additions!V127</f>
        <v>0</v>
      </c>
      <c r="AM84" s="18">
        <f>[20]Additions!W127</f>
        <v>0</v>
      </c>
      <c r="AN84" s="57">
        <f>SUM($AH84:$AM84)/SUM($AH$108:$AM$108)*AN$108</f>
        <v>0</v>
      </c>
      <c r="AO84" s="57">
        <f t="shared" ref="AO84:AP84" si="231">SUM($AH84:$AM84)/SUM($AH$108:$AM$108)*AO$108</f>
        <v>0</v>
      </c>
      <c r="AP84" s="57">
        <f t="shared" si="231"/>
        <v>0</v>
      </c>
      <c r="AQ84" s="57">
        <f>SUM($AH84:$AM84)/SUM($AH$108:$AM$108)*'Capital Spending'!D$10*$AO$1</f>
        <v>0</v>
      </c>
      <c r="AR84" s="57">
        <f>SUM($AH84:$AM84)/SUM($AH$108:$AM$108)*'Capital Spending'!E$10*$AO$1</f>
        <v>0</v>
      </c>
      <c r="AS84" s="57">
        <f>SUM($AH84:$AM84)/SUM($AH$108:$AM$108)*'Capital Spending'!F$10*$AO$1</f>
        <v>0</v>
      </c>
      <c r="AT84" s="57">
        <f>SUM($AH84:$AM84)/SUM($AH$108:$AM$108)*'Capital Spending'!G$10*$AO$1</f>
        <v>0</v>
      </c>
      <c r="AU84" s="57">
        <f>SUM($AH84:$AM84)/SUM($AH$108:$AM$108)*'Capital Spending'!H$10*$AO$1</f>
        <v>0</v>
      </c>
      <c r="AV84" s="57">
        <f>SUM($AH84:$AM84)/SUM($AH$108:$AM$108)*'Capital Spending'!I$10*$AO$1</f>
        <v>0</v>
      </c>
      <c r="AW84" s="57">
        <f>SUM($AH84:$AM84)/SUM($AH$108:$AM$108)*'Capital Spending'!J$10*$AO$1</f>
        <v>0</v>
      </c>
      <c r="AX84" s="57">
        <f>SUM($AH84:$AM84)/SUM($AH$108:$AM$108)*'Capital Spending'!K$10*$AO$1</f>
        <v>0</v>
      </c>
      <c r="AY84" s="57">
        <f>SUM($AH84:$AM84)/SUM($AH$108:$AM$108)*'Capital Spending'!L$10*$AO$1</f>
        <v>0</v>
      </c>
      <c r="AZ84" s="57">
        <f>SUM($AH84:$AM84)/SUM($AH$108:$AM$108)*'Capital Spending'!M$10*$AO$1</f>
        <v>0</v>
      </c>
      <c r="BA84" s="57">
        <f>SUM($AH84:$AM84)/SUM($AH$108:$AM$108)*'Capital Spending'!N$10*$AO$1</f>
        <v>0</v>
      </c>
      <c r="BB84" s="57">
        <f>SUM($AH84:$AM84)/SUM($AH$108:$AM$108)*'Capital Spending'!O$10*$AO$1</f>
        <v>0</v>
      </c>
      <c r="BC84" s="57">
        <f>SUM($AH84:$AM84)/SUM($AH$108:$AM$108)*'Capital Spending'!P$10*$AO$1</f>
        <v>0</v>
      </c>
      <c r="BD84" s="57">
        <f>SUM($AH84:$AM84)/SUM($AH$108:$AM$108)*'Capital Spending'!Q$10*$AO$1</f>
        <v>0</v>
      </c>
      <c r="BE84" s="57">
        <f>SUM($AH84:$AM84)/SUM($AH$108:$AM$108)*'Capital Spending'!R$10*$AO$1</f>
        <v>0</v>
      </c>
      <c r="BF84" s="57">
        <f>SUM($AH84:$AM84)/SUM($AH$108:$AM$108)*'Capital Spending'!S$10*$AO$1</f>
        <v>0</v>
      </c>
      <c r="BG84" s="57">
        <f>SUM($AH84:$AM84)/SUM($AH$108:$AM$108)*'Capital Spending'!T$10*$AO$1</f>
        <v>0</v>
      </c>
      <c r="BH84" s="57">
        <f>SUM($AH84:$AM84)/SUM($AH$108:$AM$108)*'Capital Spending'!U$10*$AO$1</f>
        <v>0</v>
      </c>
      <c r="BI84" s="3"/>
      <c r="BJ84" s="106">
        <f t="shared" ref="BJ84:BJ107" si="232">IF(ISERROR(SUM(BK84:BP84)/SUM(AH84:AM84)),0,SUM(BK84:BP84)/SUM(AH84:AM84))</f>
        <v>0</v>
      </c>
      <c r="BK84" s="31">
        <f>[20]Retires!R127</f>
        <v>0</v>
      </c>
      <c r="BL84" s="31">
        <f>[20]Retires!S127</f>
        <v>0</v>
      </c>
      <c r="BM84" s="31">
        <f>[20]Retires!T127</f>
        <v>0</v>
      </c>
      <c r="BN84" s="31">
        <f>[20]Retires!U127</f>
        <v>0</v>
      </c>
      <c r="BO84" s="31">
        <f>[20]Retires!V127</f>
        <v>0</v>
      </c>
      <c r="BP84" s="31">
        <f>[20]Retires!W127</f>
        <v>0</v>
      </c>
      <c r="BQ84" s="18">
        <f t="shared" ref="BQ84:BQ106" si="233">AN84*BJ84</f>
        <v>0</v>
      </c>
      <c r="BR84" s="19">
        <f t="shared" ref="BR84:BR106" si="234">$BJ84*AO84</f>
        <v>0</v>
      </c>
      <c r="BS84" s="19">
        <f t="shared" ref="BS84:BS106" si="235">$BJ84*AP84</f>
        <v>0</v>
      </c>
      <c r="BT84" s="19">
        <f t="shared" ref="BT84:BT106" si="236">$BJ84*AQ84</f>
        <v>0</v>
      </c>
      <c r="BU84" s="19">
        <f t="shared" ref="BU84:BU106" si="237">$BJ84*AR84</f>
        <v>0</v>
      </c>
      <c r="BV84" s="19">
        <f t="shared" ref="BV84:BV106" si="238">$BJ84*AS84</f>
        <v>0</v>
      </c>
      <c r="BW84" s="19">
        <f t="shared" ref="BW84:BW106" si="239">$BJ84*AT84</f>
        <v>0</v>
      </c>
      <c r="BX84" s="19">
        <f t="shared" ref="BX84:BX106" si="240">$BJ84*AU84</f>
        <v>0</v>
      </c>
      <c r="BY84" s="19">
        <f t="shared" ref="BY84:BY106" si="241">$BJ84*AV84</f>
        <v>0</v>
      </c>
      <c r="BZ84" s="19">
        <f t="shared" ref="BZ84:BZ106" si="242">$BJ84*AW84</f>
        <v>0</v>
      </c>
      <c r="CA84" s="19">
        <f t="shared" ref="CA84:CA106" si="243">$BJ84*AX84</f>
        <v>0</v>
      </c>
      <c r="CB84" s="19">
        <f t="shared" ref="CB84:CB106" si="244">$BJ84*AY84</f>
        <v>0</v>
      </c>
      <c r="CC84" s="19">
        <f t="shared" ref="CC84:CC106" si="245">$BJ84*AZ84</f>
        <v>0</v>
      </c>
      <c r="CD84" s="19">
        <f t="shared" ref="CD84:CD106" si="246">$BJ84*BA84</f>
        <v>0</v>
      </c>
      <c r="CE84" s="19">
        <f t="shared" ref="CE84:CE106" si="247">$BJ84*BB84</f>
        <v>0</v>
      </c>
      <c r="CF84" s="19">
        <f t="shared" ref="CF84:CF106" si="248">$BJ84*BC84</f>
        <v>0</v>
      </c>
      <c r="CG84" s="19">
        <f t="shared" ref="CG84:CG106" si="249">$BJ84*BD84</f>
        <v>0</v>
      </c>
      <c r="CH84" s="19">
        <f t="shared" ref="CH84:CH106" si="250">$BJ84*BE84</f>
        <v>0</v>
      </c>
      <c r="CI84" s="19">
        <f t="shared" ref="CI84:CI106" si="251">$BJ84*BF84</f>
        <v>0</v>
      </c>
      <c r="CJ84" s="19">
        <f t="shared" ref="CJ84:CJ106" si="252">$BJ84*BG84</f>
        <v>0</v>
      </c>
      <c r="CK84" s="19">
        <f t="shared" ref="CK84:CK106" si="253">$BJ84*BH84</f>
        <v>0</v>
      </c>
      <c r="CL84" s="3"/>
      <c r="CM84" s="18">
        <f>[20]Transfers!R127</f>
        <v>0</v>
      </c>
      <c r="CN84" s="18">
        <f>[20]Transfers!S127</f>
        <v>0</v>
      </c>
      <c r="CO84" s="18">
        <f>[20]Transfers!T127</f>
        <v>0</v>
      </c>
      <c r="CP84" s="18">
        <f>[20]Transfers!U127</f>
        <v>0</v>
      </c>
      <c r="CQ84" s="18">
        <f>[20]Transfers!V127</f>
        <v>0</v>
      </c>
      <c r="CR84" s="18">
        <f>[20]Transfers!W127</f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3"/>
    </row>
    <row r="85" spans="1:118" s="2" customFormat="1">
      <c r="A85" s="49">
        <v>30300</v>
      </c>
      <c r="B85" s="17" t="s">
        <v>36</v>
      </c>
      <c r="C85" s="50">
        <f t="shared" si="202"/>
        <v>1109551.68</v>
      </c>
      <c r="D85" s="50">
        <f t="shared" si="203"/>
        <v>1109551.68</v>
      </c>
      <c r="E85" s="21">
        <f>'[20]Asset End Balances'!$Q$128</f>
        <v>1109551.68</v>
      </c>
      <c r="F85" s="19">
        <f t="shared" si="204"/>
        <v>1109551.68</v>
      </c>
      <c r="G85" s="19">
        <f t="shared" si="205"/>
        <v>1109551.68</v>
      </c>
      <c r="H85" s="19">
        <f t="shared" si="206"/>
        <v>1109551.68</v>
      </c>
      <c r="I85" s="19">
        <f t="shared" si="207"/>
        <v>1109551.68</v>
      </c>
      <c r="J85" s="19">
        <f t="shared" si="208"/>
        <v>1109551.68</v>
      </c>
      <c r="K85" s="19">
        <f t="shared" si="209"/>
        <v>1109551.68</v>
      </c>
      <c r="L85" s="19">
        <f t="shared" si="210"/>
        <v>1109551.68</v>
      </c>
      <c r="M85" s="19">
        <f t="shared" si="211"/>
        <v>1109551.68</v>
      </c>
      <c r="N85" s="19">
        <f t="shared" si="212"/>
        <v>1109551.68</v>
      </c>
      <c r="O85" s="19">
        <f t="shared" si="213"/>
        <v>1109551.68</v>
      </c>
      <c r="P85" s="19">
        <f t="shared" si="214"/>
        <v>1109551.68</v>
      </c>
      <c r="Q85" s="19">
        <f t="shared" si="215"/>
        <v>1109551.68</v>
      </c>
      <c r="R85" s="19">
        <f t="shared" si="216"/>
        <v>1109551.68</v>
      </c>
      <c r="S85" s="19">
        <f t="shared" si="217"/>
        <v>1109551.68</v>
      </c>
      <c r="T85" s="19">
        <f t="shared" si="218"/>
        <v>1109551.68</v>
      </c>
      <c r="U85" s="19">
        <f t="shared" si="219"/>
        <v>1109551.68</v>
      </c>
      <c r="V85" s="19">
        <f t="shared" si="220"/>
        <v>1109551.68</v>
      </c>
      <c r="W85" s="19">
        <f t="shared" si="221"/>
        <v>1109551.68</v>
      </c>
      <c r="X85" s="19">
        <f t="shared" si="222"/>
        <v>1109551.68</v>
      </c>
      <c r="Y85" s="19">
        <f t="shared" si="223"/>
        <v>1109551.68</v>
      </c>
      <c r="Z85" s="19">
        <f t="shared" si="224"/>
        <v>1109551.68</v>
      </c>
      <c r="AA85" s="19">
        <f t="shared" si="225"/>
        <v>1109551.68</v>
      </c>
      <c r="AB85" s="19">
        <f t="shared" si="226"/>
        <v>1109551.68</v>
      </c>
      <c r="AC85" s="19">
        <f t="shared" si="227"/>
        <v>1109551.68</v>
      </c>
      <c r="AD85" s="19">
        <f t="shared" si="228"/>
        <v>1109551.68</v>
      </c>
      <c r="AE85" s="19">
        <f t="shared" si="229"/>
        <v>1109551.68</v>
      </c>
      <c r="AF85" s="19">
        <f t="shared" si="230"/>
        <v>1109551.68</v>
      </c>
      <c r="AG85" s="19"/>
      <c r="AH85" s="18">
        <f>[20]Additions!R128</f>
        <v>0</v>
      </c>
      <c r="AI85" s="18">
        <f>[20]Additions!S128</f>
        <v>0</v>
      </c>
      <c r="AJ85" s="18">
        <f>[20]Additions!T128</f>
        <v>0</v>
      </c>
      <c r="AK85" s="18">
        <f>[20]Additions!U128</f>
        <v>0</v>
      </c>
      <c r="AL85" s="18">
        <f>[20]Additions!V128</f>
        <v>0</v>
      </c>
      <c r="AM85" s="18">
        <f>[20]Additions!W128</f>
        <v>0</v>
      </c>
      <c r="AN85" s="57">
        <f t="shared" ref="AN85:AP106" si="254">SUM($AH85:$AM85)/SUM($AH$108:$AM$108)*AN$108</f>
        <v>0</v>
      </c>
      <c r="AO85" s="57">
        <f t="shared" si="254"/>
        <v>0</v>
      </c>
      <c r="AP85" s="57">
        <f t="shared" si="254"/>
        <v>0</v>
      </c>
      <c r="AQ85" s="57">
        <f>SUM($AH85:$AM85)/SUM($AH$108:$AM$108)*'Capital Spending'!D$10*$AO$1</f>
        <v>0</v>
      </c>
      <c r="AR85" s="57">
        <f>SUM($AH85:$AM85)/SUM($AH$108:$AM$108)*'Capital Spending'!E$10*$AO$1</f>
        <v>0</v>
      </c>
      <c r="AS85" s="57">
        <f>SUM($AH85:$AM85)/SUM($AH$108:$AM$108)*'Capital Spending'!F$10*$AO$1</f>
        <v>0</v>
      </c>
      <c r="AT85" s="57">
        <f>SUM($AH85:$AM85)/SUM($AH$108:$AM$108)*'Capital Spending'!G$10*$AO$1</f>
        <v>0</v>
      </c>
      <c r="AU85" s="57">
        <f>SUM($AH85:$AM85)/SUM($AH$108:$AM$108)*'Capital Spending'!H$10*$AO$1</f>
        <v>0</v>
      </c>
      <c r="AV85" s="57">
        <f>SUM($AH85:$AM85)/SUM($AH$108:$AM$108)*'Capital Spending'!I$10*$AO$1</f>
        <v>0</v>
      </c>
      <c r="AW85" s="57">
        <f>SUM($AH85:$AM85)/SUM($AH$108:$AM$108)*'Capital Spending'!J$10*$AO$1</f>
        <v>0</v>
      </c>
      <c r="AX85" s="57">
        <f>SUM($AH85:$AM85)/SUM($AH$108:$AM$108)*'Capital Spending'!K$10*$AO$1</f>
        <v>0</v>
      </c>
      <c r="AY85" s="57">
        <f>SUM($AH85:$AM85)/SUM($AH$108:$AM$108)*'Capital Spending'!L$10*$AO$1</f>
        <v>0</v>
      </c>
      <c r="AZ85" s="57">
        <f>SUM($AH85:$AM85)/SUM($AH$108:$AM$108)*'Capital Spending'!M$10*$AO$1</f>
        <v>0</v>
      </c>
      <c r="BA85" s="57">
        <f>SUM($AH85:$AM85)/SUM($AH$108:$AM$108)*'Capital Spending'!N$10*$AO$1</f>
        <v>0</v>
      </c>
      <c r="BB85" s="57">
        <f>SUM($AH85:$AM85)/SUM($AH$108:$AM$108)*'Capital Spending'!O$10*$AO$1</f>
        <v>0</v>
      </c>
      <c r="BC85" s="57">
        <f>SUM($AH85:$AM85)/SUM($AH$108:$AM$108)*'Capital Spending'!P$10*$AO$1</f>
        <v>0</v>
      </c>
      <c r="BD85" s="57">
        <f>SUM($AH85:$AM85)/SUM($AH$108:$AM$108)*'Capital Spending'!Q$10*$AO$1</f>
        <v>0</v>
      </c>
      <c r="BE85" s="57">
        <f>SUM($AH85:$AM85)/SUM($AH$108:$AM$108)*'Capital Spending'!R$10*$AO$1</f>
        <v>0</v>
      </c>
      <c r="BF85" s="57">
        <f>SUM($AH85:$AM85)/SUM($AH$108:$AM$108)*'Capital Spending'!S$10*$AO$1</f>
        <v>0</v>
      </c>
      <c r="BG85" s="57">
        <f>SUM($AH85:$AM85)/SUM($AH$108:$AM$108)*'Capital Spending'!T$10*$AO$1</f>
        <v>0</v>
      </c>
      <c r="BH85" s="57">
        <f>SUM($AH85:$AM85)/SUM($AH$108:$AM$108)*'Capital Spending'!U$10*$AO$1</f>
        <v>0</v>
      </c>
      <c r="BI85" s="3"/>
      <c r="BJ85" s="106">
        <f t="shared" si="232"/>
        <v>0</v>
      </c>
      <c r="BK85" s="31">
        <f>[20]Retires!R128</f>
        <v>0</v>
      </c>
      <c r="BL85" s="31">
        <f>[20]Retires!S128</f>
        <v>0</v>
      </c>
      <c r="BM85" s="31">
        <f>[20]Retires!T128</f>
        <v>0</v>
      </c>
      <c r="BN85" s="31">
        <f>[20]Retires!U128</f>
        <v>0</v>
      </c>
      <c r="BO85" s="31">
        <f>[20]Retires!V128</f>
        <v>0</v>
      </c>
      <c r="BP85" s="31">
        <f>[20]Retires!W128</f>
        <v>0</v>
      </c>
      <c r="BQ85" s="18">
        <f t="shared" si="233"/>
        <v>0</v>
      </c>
      <c r="BR85" s="19">
        <f t="shared" si="234"/>
        <v>0</v>
      </c>
      <c r="BS85" s="19">
        <f t="shared" si="235"/>
        <v>0</v>
      </c>
      <c r="BT85" s="19">
        <f t="shared" si="236"/>
        <v>0</v>
      </c>
      <c r="BU85" s="19">
        <f t="shared" si="237"/>
        <v>0</v>
      </c>
      <c r="BV85" s="19">
        <f t="shared" si="238"/>
        <v>0</v>
      </c>
      <c r="BW85" s="19">
        <f t="shared" si="239"/>
        <v>0</v>
      </c>
      <c r="BX85" s="19">
        <f t="shared" si="240"/>
        <v>0</v>
      </c>
      <c r="BY85" s="19">
        <f t="shared" si="241"/>
        <v>0</v>
      </c>
      <c r="BZ85" s="19">
        <f t="shared" si="242"/>
        <v>0</v>
      </c>
      <c r="CA85" s="19">
        <f t="shared" si="243"/>
        <v>0</v>
      </c>
      <c r="CB85" s="19">
        <f t="shared" si="244"/>
        <v>0</v>
      </c>
      <c r="CC85" s="19">
        <f t="shared" si="245"/>
        <v>0</v>
      </c>
      <c r="CD85" s="19">
        <f t="shared" si="246"/>
        <v>0</v>
      </c>
      <c r="CE85" s="19">
        <f t="shared" si="247"/>
        <v>0</v>
      </c>
      <c r="CF85" s="19">
        <f t="shared" si="248"/>
        <v>0</v>
      </c>
      <c r="CG85" s="19">
        <f t="shared" si="249"/>
        <v>0</v>
      </c>
      <c r="CH85" s="19">
        <f t="shared" si="250"/>
        <v>0</v>
      </c>
      <c r="CI85" s="19">
        <f t="shared" si="251"/>
        <v>0</v>
      </c>
      <c r="CJ85" s="19">
        <f t="shared" si="252"/>
        <v>0</v>
      </c>
      <c r="CK85" s="19">
        <f t="shared" si="253"/>
        <v>0</v>
      </c>
      <c r="CL85" s="3"/>
      <c r="CM85" s="18">
        <f>[20]Transfers!R128</f>
        <v>0</v>
      </c>
      <c r="CN85" s="18">
        <f>[20]Transfers!S128</f>
        <v>0</v>
      </c>
      <c r="CO85" s="18">
        <f>[20]Transfers!T128</f>
        <v>0</v>
      </c>
      <c r="CP85" s="18">
        <f>[20]Transfers!U128</f>
        <v>0</v>
      </c>
      <c r="CQ85" s="18">
        <f>[20]Transfers!V128</f>
        <v>0</v>
      </c>
      <c r="CR85" s="18">
        <f>[20]Transfers!W128</f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0</v>
      </c>
      <c r="DL85" s="19">
        <v>0</v>
      </c>
      <c r="DM85" s="19">
        <v>0</v>
      </c>
      <c r="DN85" s="3"/>
    </row>
    <row r="86" spans="1:118">
      <c r="A86" s="49">
        <v>39001</v>
      </c>
      <c r="B86" s="17" t="s">
        <v>38</v>
      </c>
      <c r="C86" s="50">
        <f t="shared" si="202"/>
        <v>179338.52</v>
      </c>
      <c r="D86" s="50">
        <f t="shared" si="203"/>
        <v>179338.52</v>
      </c>
      <c r="E86" s="21">
        <f>'[20]Asset End Balances'!$Q$129</f>
        <v>179338.52</v>
      </c>
      <c r="F86" s="19">
        <f t="shared" si="204"/>
        <v>179338.52</v>
      </c>
      <c r="G86" s="19">
        <f t="shared" si="205"/>
        <v>179338.52</v>
      </c>
      <c r="H86" s="19">
        <f t="shared" si="206"/>
        <v>179338.52</v>
      </c>
      <c r="I86" s="19">
        <f t="shared" si="207"/>
        <v>179338.52</v>
      </c>
      <c r="J86" s="19">
        <f t="shared" si="208"/>
        <v>179338.52</v>
      </c>
      <c r="K86" s="19">
        <f t="shared" si="209"/>
        <v>179338.52</v>
      </c>
      <c r="L86" s="19">
        <f t="shared" si="210"/>
        <v>179338.52</v>
      </c>
      <c r="M86" s="19">
        <f t="shared" si="211"/>
        <v>179338.52</v>
      </c>
      <c r="N86" s="19">
        <f t="shared" si="212"/>
        <v>179338.52</v>
      </c>
      <c r="O86" s="19">
        <f t="shared" si="213"/>
        <v>179338.52</v>
      </c>
      <c r="P86" s="19">
        <f t="shared" si="214"/>
        <v>179338.52</v>
      </c>
      <c r="Q86" s="19">
        <f t="shared" si="215"/>
        <v>179338.52</v>
      </c>
      <c r="R86" s="19">
        <f t="shared" si="216"/>
        <v>179338.52</v>
      </c>
      <c r="S86" s="19">
        <f t="shared" si="217"/>
        <v>179338.52</v>
      </c>
      <c r="T86" s="19">
        <f t="shared" si="218"/>
        <v>179338.52</v>
      </c>
      <c r="U86" s="19">
        <f t="shared" si="219"/>
        <v>179338.52</v>
      </c>
      <c r="V86" s="19">
        <f t="shared" si="220"/>
        <v>179338.52</v>
      </c>
      <c r="W86" s="19">
        <f t="shared" si="221"/>
        <v>179338.52</v>
      </c>
      <c r="X86" s="19">
        <f t="shared" si="222"/>
        <v>179338.52</v>
      </c>
      <c r="Y86" s="19">
        <f t="shared" si="223"/>
        <v>179338.52</v>
      </c>
      <c r="Z86" s="19">
        <f t="shared" si="224"/>
        <v>179338.52</v>
      </c>
      <c r="AA86" s="19">
        <f t="shared" si="225"/>
        <v>179338.52</v>
      </c>
      <c r="AB86" s="19">
        <f t="shared" si="226"/>
        <v>179338.52</v>
      </c>
      <c r="AC86" s="19">
        <f t="shared" si="227"/>
        <v>179338.52</v>
      </c>
      <c r="AD86" s="19">
        <f t="shared" si="228"/>
        <v>179338.52</v>
      </c>
      <c r="AE86" s="19">
        <f t="shared" si="229"/>
        <v>179338.52</v>
      </c>
      <c r="AF86" s="19">
        <f t="shared" si="230"/>
        <v>179338.52</v>
      </c>
      <c r="AH86" s="18">
        <f>[20]Additions!R129</f>
        <v>0</v>
      </c>
      <c r="AI86" s="18">
        <f>[20]Additions!S129</f>
        <v>0</v>
      </c>
      <c r="AJ86" s="18">
        <f>[20]Additions!T129</f>
        <v>0</v>
      </c>
      <c r="AK86" s="18">
        <f>[20]Additions!U129</f>
        <v>0</v>
      </c>
      <c r="AL86" s="18">
        <f>[20]Additions!V129</f>
        <v>0</v>
      </c>
      <c r="AM86" s="18">
        <f>[20]Additions!W129</f>
        <v>0</v>
      </c>
      <c r="AN86" s="57">
        <f t="shared" si="254"/>
        <v>0</v>
      </c>
      <c r="AO86" s="57">
        <f t="shared" si="254"/>
        <v>0</v>
      </c>
      <c r="AP86" s="57">
        <f t="shared" si="254"/>
        <v>0</v>
      </c>
      <c r="AQ86" s="57">
        <f>SUM($AH86:$AM86)/SUM($AH$108:$AM$108)*'Capital Spending'!D$10*$AO$1</f>
        <v>0</v>
      </c>
      <c r="AR86" s="57">
        <f>SUM($AH86:$AM86)/SUM($AH$108:$AM$108)*'Capital Spending'!E$10*$AO$1</f>
        <v>0</v>
      </c>
      <c r="AS86" s="57">
        <f>SUM($AH86:$AM86)/SUM($AH$108:$AM$108)*'Capital Spending'!F$10*$AO$1</f>
        <v>0</v>
      </c>
      <c r="AT86" s="57">
        <f>SUM($AH86:$AM86)/SUM($AH$108:$AM$108)*'Capital Spending'!G$10*$AO$1</f>
        <v>0</v>
      </c>
      <c r="AU86" s="57">
        <f>SUM($AH86:$AM86)/SUM($AH$108:$AM$108)*'Capital Spending'!H$10*$AO$1</f>
        <v>0</v>
      </c>
      <c r="AV86" s="57">
        <f>SUM($AH86:$AM86)/SUM($AH$108:$AM$108)*'Capital Spending'!I$10*$AO$1</f>
        <v>0</v>
      </c>
      <c r="AW86" s="57">
        <f>SUM($AH86:$AM86)/SUM($AH$108:$AM$108)*'Capital Spending'!J$10*$AO$1</f>
        <v>0</v>
      </c>
      <c r="AX86" s="57">
        <f>SUM($AH86:$AM86)/SUM($AH$108:$AM$108)*'Capital Spending'!K$10*$AO$1</f>
        <v>0</v>
      </c>
      <c r="AY86" s="57">
        <f>SUM($AH86:$AM86)/SUM($AH$108:$AM$108)*'Capital Spending'!L$10*$AO$1</f>
        <v>0</v>
      </c>
      <c r="AZ86" s="57">
        <f>SUM($AH86:$AM86)/SUM($AH$108:$AM$108)*'Capital Spending'!M$10*$AO$1</f>
        <v>0</v>
      </c>
      <c r="BA86" s="57">
        <f>SUM($AH86:$AM86)/SUM($AH$108:$AM$108)*'Capital Spending'!N$10*$AO$1</f>
        <v>0</v>
      </c>
      <c r="BB86" s="57">
        <f>SUM($AH86:$AM86)/SUM($AH$108:$AM$108)*'Capital Spending'!O$10*$AO$1</f>
        <v>0</v>
      </c>
      <c r="BC86" s="57">
        <f>SUM($AH86:$AM86)/SUM($AH$108:$AM$108)*'Capital Spending'!P$10*$AO$1</f>
        <v>0</v>
      </c>
      <c r="BD86" s="57">
        <f>SUM($AH86:$AM86)/SUM($AH$108:$AM$108)*'Capital Spending'!Q$10*$AO$1</f>
        <v>0</v>
      </c>
      <c r="BE86" s="57">
        <f>SUM($AH86:$AM86)/SUM($AH$108:$AM$108)*'Capital Spending'!R$10*$AO$1</f>
        <v>0</v>
      </c>
      <c r="BF86" s="57">
        <f>SUM($AH86:$AM86)/SUM($AH$108:$AM$108)*'Capital Spending'!S$10*$AO$1</f>
        <v>0</v>
      </c>
      <c r="BG86" s="57">
        <f>SUM($AH86:$AM86)/SUM($AH$108:$AM$108)*'Capital Spending'!T$10*$AO$1</f>
        <v>0</v>
      </c>
      <c r="BH86" s="57">
        <f>SUM($AH86:$AM86)/SUM($AH$108:$AM$108)*'Capital Spending'!U$10*$AO$1</f>
        <v>0</v>
      </c>
      <c r="BI86" s="19"/>
      <c r="BJ86" s="106">
        <f t="shared" si="232"/>
        <v>0</v>
      </c>
      <c r="BK86" s="31">
        <f>[20]Retires!R129</f>
        <v>0</v>
      </c>
      <c r="BL86" s="31">
        <f>[20]Retires!S129</f>
        <v>0</v>
      </c>
      <c r="BM86" s="31">
        <f>[20]Retires!T129</f>
        <v>0</v>
      </c>
      <c r="BN86" s="31">
        <f>[20]Retires!U129</f>
        <v>0</v>
      </c>
      <c r="BO86" s="31">
        <f>[20]Retires!V129</f>
        <v>0</v>
      </c>
      <c r="BP86" s="31">
        <f>[20]Retires!W129</f>
        <v>0</v>
      </c>
      <c r="BQ86" s="18">
        <f t="shared" si="233"/>
        <v>0</v>
      </c>
      <c r="BR86" s="19">
        <f t="shared" si="234"/>
        <v>0</v>
      </c>
      <c r="BS86" s="19">
        <f t="shared" si="235"/>
        <v>0</v>
      </c>
      <c r="BT86" s="19">
        <f t="shared" si="236"/>
        <v>0</v>
      </c>
      <c r="BU86" s="19">
        <f t="shared" si="237"/>
        <v>0</v>
      </c>
      <c r="BV86" s="19">
        <f t="shared" si="238"/>
        <v>0</v>
      </c>
      <c r="BW86" s="19">
        <f t="shared" si="239"/>
        <v>0</v>
      </c>
      <c r="BX86" s="19">
        <f t="shared" si="240"/>
        <v>0</v>
      </c>
      <c r="BY86" s="19">
        <f t="shared" si="241"/>
        <v>0</v>
      </c>
      <c r="BZ86" s="19">
        <f t="shared" si="242"/>
        <v>0</v>
      </c>
      <c r="CA86" s="19">
        <f t="shared" si="243"/>
        <v>0</v>
      </c>
      <c r="CB86" s="19">
        <f t="shared" si="244"/>
        <v>0</v>
      </c>
      <c r="CC86" s="19">
        <f t="shared" si="245"/>
        <v>0</v>
      </c>
      <c r="CD86" s="19">
        <f t="shared" si="246"/>
        <v>0</v>
      </c>
      <c r="CE86" s="19">
        <f t="shared" si="247"/>
        <v>0</v>
      </c>
      <c r="CF86" s="19">
        <f t="shared" si="248"/>
        <v>0</v>
      </c>
      <c r="CG86" s="19">
        <f t="shared" si="249"/>
        <v>0</v>
      </c>
      <c r="CH86" s="19">
        <f t="shared" si="250"/>
        <v>0</v>
      </c>
      <c r="CI86" s="19">
        <f t="shared" si="251"/>
        <v>0</v>
      </c>
      <c r="CJ86" s="19">
        <f t="shared" si="252"/>
        <v>0</v>
      </c>
      <c r="CK86" s="19">
        <f t="shared" si="253"/>
        <v>0</v>
      </c>
      <c r="CL86" s="19"/>
      <c r="CM86" s="18">
        <f>[20]Transfers!R129</f>
        <v>0</v>
      </c>
      <c r="CN86" s="18">
        <f>[20]Transfers!S129</f>
        <v>0</v>
      </c>
      <c r="CO86" s="18">
        <f>[20]Transfers!T129</f>
        <v>0</v>
      </c>
      <c r="CP86" s="18">
        <f>[20]Transfers!U129</f>
        <v>0</v>
      </c>
      <c r="CQ86" s="18">
        <f>[20]Transfers!V129</f>
        <v>0</v>
      </c>
      <c r="CR86" s="18">
        <f>[20]Transfers!W129</f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/>
    </row>
    <row r="87" spans="1:118">
      <c r="A87" s="49">
        <v>39004</v>
      </c>
      <c r="B87" s="17" t="s">
        <v>39</v>
      </c>
      <c r="C87" s="50">
        <f t="shared" si="202"/>
        <v>15383.910000000002</v>
      </c>
      <c r="D87" s="50">
        <f t="shared" si="203"/>
        <v>15383.910000000002</v>
      </c>
      <c r="E87" s="21">
        <f>'[20]Asset End Balances'!$Q$130</f>
        <v>15383.91</v>
      </c>
      <c r="F87" s="19">
        <f t="shared" si="204"/>
        <v>15383.91</v>
      </c>
      <c r="G87" s="19">
        <f t="shared" si="205"/>
        <v>15383.91</v>
      </c>
      <c r="H87" s="19">
        <f t="shared" si="206"/>
        <v>15383.91</v>
      </c>
      <c r="I87" s="19">
        <f t="shared" si="207"/>
        <v>15383.91</v>
      </c>
      <c r="J87" s="19">
        <f t="shared" si="208"/>
        <v>15383.91</v>
      </c>
      <c r="K87" s="19">
        <f t="shared" si="209"/>
        <v>15383.91</v>
      </c>
      <c r="L87" s="19">
        <f t="shared" si="210"/>
        <v>15383.91</v>
      </c>
      <c r="M87" s="19">
        <f t="shared" si="211"/>
        <v>15383.91</v>
      </c>
      <c r="N87" s="19">
        <f t="shared" si="212"/>
        <v>15383.91</v>
      </c>
      <c r="O87" s="19">
        <f t="shared" si="213"/>
        <v>15383.91</v>
      </c>
      <c r="P87" s="19">
        <f t="shared" si="214"/>
        <v>15383.91</v>
      </c>
      <c r="Q87" s="19">
        <f t="shared" si="215"/>
        <v>15383.91</v>
      </c>
      <c r="R87" s="19">
        <f t="shared" si="216"/>
        <v>15383.91</v>
      </c>
      <c r="S87" s="19">
        <f t="shared" si="217"/>
        <v>15383.91</v>
      </c>
      <c r="T87" s="19">
        <f t="shared" si="218"/>
        <v>15383.91</v>
      </c>
      <c r="U87" s="19">
        <f t="shared" si="219"/>
        <v>15383.91</v>
      </c>
      <c r="V87" s="19">
        <f t="shared" si="220"/>
        <v>15383.91</v>
      </c>
      <c r="W87" s="19">
        <f t="shared" si="221"/>
        <v>15383.91</v>
      </c>
      <c r="X87" s="19">
        <f t="shared" si="222"/>
        <v>15383.91</v>
      </c>
      <c r="Y87" s="19">
        <f t="shared" si="223"/>
        <v>15383.91</v>
      </c>
      <c r="Z87" s="19">
        <f t="shared" si="224"/>
        <v>15383.91</v>
      </c>
      <c r="AA87" s="19">
        <f t="shared" si="225"/>
        <v>15383.91</v>
      </c>
      <c r="AB87" s="19">
        <f t="shared" si="226"/>
        <v>15383.91</v>
      </c>
      <c r="AC87" s="19">
        <f t="shared" si="227"/>
        <v>15383.91</v>
      </c>
      <c r="AD87" s="19">
        <f t="shared" si="228"/>
        <v>15383.91</v>
      </c>
      <c r="AE87" s="19">
        <f t="shared" si="229"/>
        <v>15383.91</v>
      </c>
      <c r="AF87" s="19">
        <f t="shared" si="230"/>
        <v>15383.91</v>
      </c>
      <c r="AH87" s="18">
        <f>[20]Additions!R130</f>
        <v>0</v>
      </c>
      <c r="AI87" s="18">
        <f>[20]Additions!S130</f>
        <v>0</v>
      </c>
      <c r="AJ87" s="18">
        <f>[20]Additions!T130</f>
        <v>0</v>
      </c>
      <c r="AK87" s="18">
        <f>[20]Additions!U130</f>
        <v>0</v>
      </c>
      <c r="AL87" s="18">
        <f>[20]Additions!V130</f>
        <v>0</v>
      </c>
      <c r="AM87" s="18">
        <f>[20]Additions!W130</f>
        <v>0</v>
      </c>
      <c r="AN87" s="57">
        <f t="shared" si="254"/>
        <v>0</v>
      </c>
      <c r="AO87" s="57">
        <f t="shared" si="254"/>
        <v>0</v>
      </c>
      <c r="AP87" s="57">
        <f t="shared" si="254"/>
        <v>0</v>
      </c>
      <c r="AQ87" s="57">
        <f>SUM($AH87:$AM87)/SUM($AH$108:$AM$108)*'Capital Spending'!D$10*$AO$1</f>
        <v>0</v>
      </c>
      <c r="AR87" s="57">
        <f>SUM($AH87:$AM87)/SUM($AH$108:$AM$108)*'Capital Spending'!E$10*$AO$1</f>
        <v>0</v>
      </c>
      <c r="AS87" s="57">
        <f>SUM($AH87:$AM87)/SUM($AH$108:$AM$108)*'Capital Spending'!F$10*$AO$1</f>
        <v>0</v>
      </c>
      <c r="AT87" s="57">
        <f>SUM($AH87:$AM87)/SUM($AH$108:$AM$108)*'Capital Spending'!G$10*$AO$1</f>
        <v>0</v>
      </c>
      <c r="AU87" s="57">
        <f>SUM($AH87:$AM87)/SUM($AH$108:$AM$108)*'Capital Spending'!H$10*$AO$1</f>
        <v>0</v>
      </c>
      <c r="AV87" s="57">
        <f>SUM($AH87:$AM87)/SUM($AH$108:$AM$108)*'Capital Spending'!I$10*$AO$1</f>
        <v>0</v>
      </c>
      <c r="AW87" s="57">
        <f>SUM($AH87:$AM87)/SUM($AH$108:$AM$108)*'Capital Spending'!J$10*$AO$1</f>
        <v>0</v>
      </c>
      <c r="AX87" s="57">
        <f>SUM($AH87:$AM87)/SUM($AH$108:$AM$108)*'Capital Spending'!K$10*$AO$1</f>
        <v>0</v>
      </c>
      <c r="AY87" s="57">
        <f>SUM($AH87:$AM87)/SUM($AH$108:$AM$108)*'Capital Spending'!L$10*$AO$1</f>
        <v>0</v>
      </c>
      <c r="AZ87" s="57">
        <f>SUM($AH87:$AM87)/SUM($AH$108:$AM$108)*'Capital Spending'!M$10*$AO$1</f>
        <v>0</v>
      </c>
      <c r="BA87" s="57">
        <f>SUM($AH87:$AM87)/SUM($AH$108:$AM$108)*'Capital Spending'!N$10*$AO$1</f>
        <v>0</v>
      </c>
      <c r="BB87" s="57">
        <f>SUM($AH87:$AM87)/SUM($AH$108:$AM$108)*'Capital Spending'!O$10*$AO$1</f>
        <v>0</v>
      </c>
      <c r="BC87" s="57">
        <f>SUM($AH87:$AM87)/SUM($AH$108:$AM$108)*'Capital Spending'!P$10*$AO$1</f>
        <v>0</v>
      </c>
      <c r="BD87" s="57">
        <f>SUM($AH87:$AM87)/SUM($AH$108:$AM$108)*'Capital Spending'!Q$10*$AO$1</f>
        <v>0</v>
      </c>
      <c r="BE87" s="57">
        <f>SUM($AH87:$AM87)/SUM($AH$108:$AM$108)*'Capital Spending'!R$10*$AO$1</f>
        <v>0</v>
      </c>
      <c r="BF87" s="57">
        <f>SUM($AH87:$AM87)/SUM($AH$108:$AM$108)*'Capital Spending'!S$10*$AO$1</f>
        <v>0</v>
      </c>
      <c r="BG87" s="57">
        <f>SUM($AH87:$AM87)/SUM($AH$108:$AM$108)*'Capital Spending'!T$10*$AO$1</f>
        <v>0</v>
      </c>
      <c r="BH87" s="57">
        <f>SUM($AH87:$AM87)/SUM($AH$108:$AM$108)*'Capital Spending'!U$10*$AO$1</f>
        <v>0</v>
      </c>
      <c r="BI87" s="19"/>
      <c r="BJ87" s="106">
        <f t="shared" si="232"/>
        <v>0</v>
      </c>
      <c r="BK87" s="31">
        <f>[20]Retires!R130</f>
        <v>0</v>
      </c>
      <c r="BL87" s="31">
        <f>[20]Retires!S130</f>
        <v>0</v>
      </c>
      <c r="BM87" s="31">
        <f>[20]Retires!T130</f>
        <v>0</v>
      </c>
      <c r="BN87" s="31">
        <f>[20]Retires!U130</f>
        <v>0</v>
      </c>
      <c r="BO87" s="31">
        <f>[20]Retires!V130</f>
        <v>0</v>
      </c>
      <c r="BP87" s="31">
        <f>[20]Retires!W130</f>
        <v>0</v>
      </c>
      <c r="BQ87" s="18">
        <f t="shared" si="233"/>
        <v>0</v>
      </c>
      <c r="BR87" s="19">
        <f t="shared" si="234"/>
        <v>0</v>
      </c>
      <c r="BS87" s="19">
        <f t="shared" si="235"/>
        <v>0</v>
      </c>
      <c r="BT87" s="19">
        <f t="shared" si="236"/>
        <v>0</v>
      </c>
      <c r="BU87" s="19">
        <f t="shared" si="237"/>
        <v>0</v>
      </c>
      <c r="BV87" s="19">
        <f t="shared" si="238"/>
        <v>0</v>
      </c>
      <c r="BW87" s="19">
        <f t="shared" si="239"/>
        <v>0</v>
      </c>
      <c r="BX87" s="19">
        <f t="shared" si="240"/>
        <v>0</v>
      </c>
      <c r="BY87" s="19">
        <f t="shared" si="241"/>
        <v>0</v>
      </c>
      <c r="BZ87" s="19">
        <f t="shared" si="242"/>
        <v>0</v>
      </c>
      <c r="CA87" s="19">
        <f t="shared" si="243"/>
        <v>0</v>
      </c>
      <c r="CB87" s="19">
        <f t="shared" si="244"/>
        <v>0</v>
      </c>
      <c r="CC87" s="19">
        <f t="shared" si="245"/>
        <v>0</v>
      </c>
      <c r="CD87" s="19">
        <f t="shared" si="246"/>
        <v>0</v>
      </c>
      <c r="CE87" s="19">
        <f t="shared" si="247"/>
        <v>0</v>
      </c>
      <c r="CF87" s="19">
        <f t="shared" si="248"/>
        <v>0</v>
      </c>
      <c r="CG87" s="19">
        <f t="shared" si="249"/>
        <v>0</v>
      </c>
      <c r="CH87" s="19">
        <f t="shared" si="250"/>
        <v>0</v>
      </c>
      <c r="CI87" s="19">
        <f t="shared" si="251"/>
        <v>0</v>
      </c>
      <c r="CJ87" s="19">
        <f t="shared" si="252"/>
        <v>0</v>
      </c>
      <c r="CK87" s="19">
        <f t="shared" si="253"/>
        <v>0</v>
      </c>
      <c r="CL87" s="19"/>
      <c r="CM87" s="18">
        <f>[20]Transfers!R130</f>
        <v>0</v>
      </c>
      <c r="CN87" s="18">
        <f>[20]Transfers!S130</f>
        <v>0</v>
      </c>
      <c r="CO87" s="18">
        <f>[20]Transfers!T130</f>
        <v>0</v>
      </c>
      <c r="CP87" s="18">
        <f>[20]Transfers!U130</f>
        <v>0</v>
      </c>
      <c r="CQ87" s="18">
        <f>[20]Transfers!V130</f>
        <v>0</v>
      </c>
      <c r="CR87" s="18">
        <f>[20]Transfers!W130</f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0</v>
      </c>
      <c r="DL87" s="19">
        <v>0</v>
      </c>
      <c r="DM87" s="19">
        <v>0</v>
      </c>
      <c r="DN87" s="19"/>
    </row>
    <row r="88" spans="1:118">
      <c r="A88" s="49">
        <v>39009</v>
      </c>
      <c r="B88" s="17" t="s">
        <v>11</v>
      </c>
      <c r="C88" s="50">
        <f t="shared" si="202"/>
        <v>38834</v>
      </c>
      <c r="D88" s="50">
        <f t="shared" si="203"/>
        <v>38834</v>
      </c>
      <c r="E88" s="21">
        <f>'[20]Asset End Balances'!$Q$131</f>
        <v>38834</v>
      </c>
      <c r="F88" s="19">
        <f t="shared" si="204"/>
        <v>38834</v>
      </c>
      <c r="G88" s="19">
        <f t="shared" si="205"/>
        <v>38834</v>
      </c>
      <c r="H88" s="19">
        <f t="shared" si="206"/>
        <v>38834</v>
      </c>
      <c r="I88" s="19">
        <f t="shared" si="207"/>
        <v>38834</v>
      </c>
      <c r="J88" s="19">
        <f t="shared" si="208"/>
        <v>38834</v>
      </c>
      <c r="K88" s="19">
        <f t="shared" si="209"/>
        <v>38834</v>
      </c>
      <c r="L88" s="19">
        <f t="shared" si="210"/>
        <v>38834</v>
      </c>
      <c r="M88" s="19">
        <f t="shared" si="211"/>
        <v>38834</v>
      </c>
      <c r="N88" s="19">
        <f t="shared" si="212"/>
        <v>38834</v>
      </c>
      <c r="O88" s="19">
        <f t="shared" si="213"/>
        <v>38834</v>
      </c>
      <c r="P88" s="19">
        <f t="shared" si="214"/>
        <v>38834</v>
      </c>
      <c r="Q88" s="19">
        <f t="shared" si="215"/>
        <v>38834</v>
      </c>
      <c r="R88" s="19">
        <f t="shared" si="216"/>
        <v>38834</v>
      </c>
      <c r="S88" s="19">
        <f t="shared" si="217"/>
        <v>38834</v>
      </c>
      <c r="T88" s="19">
        <f t="shared" si="218"/>
        <v>38834</v>
      </c>
      <c r="U88" s="19">
        <f t="shared" si="219"/>
        <v>38834</v>
      </c>
      <c r="V88" s="19">
        <f t="shared" si="220"/>
        <v>38834</v>
      </c>
      <c r="W88" s="19">
        <f t="shared" si="221"/>
        <v>38834</v>
      </c>
      <c r="X88" s="19">
        <f t="shared" si="222"/>
        <v>38834</v>
      </c>
      <c r="Y88" s="19">
        <f t="shared" si="223"/>
        <v>38834</v>
      </c>
      <c r="Z88" s="19">
        <f t="shared" si="224"/>
        <v>38834</v>
      </c>
      <c r="AA88" s="19">
        <f t="shared" si="225"/>
        <v>38834</v>
      </c>
      <c r="AB88" s="19">
        <f t="shared" si="226"/>
        <v>38834</v>
      </c>
      <c r="AC88" s="19">
        <f t="shared" si="227"/>
        <v>38834</v>
      </c>
      <c r="AD88" s="19">
        <f t="shared" si="228"/>
        <v>38834</v>
      </c>
      <c r="AE88" s="19">
        <f t="shared" si="229"/>
        <v>38834</v>
      </c>
      <c r="AF88" s="19">
        <f t="shared" si="230"/>
        <v>38834</v>
      </c>
      <c r="AH88" s="18">
        <f>[20]Additions!R131</f>
        <v>0</v>
      </c>
      <c r="AI88" s="18">
        <f>[20]Additions!S131</f>
        <v>0</v>
      </c>
      <c r="AJ88" s="18">
        <f>[20]Additions!T131</f>
        <v>0</v>
      </c>
      <c r="AK88" s="18">
        <f>[20]Additions!U131</f>
        <v>0</v>
      </c>
      <c r="AL88" s="18">
        <f>[20]Additions!V131</f>
        <v>0</v>
      </c>
      <c r="AM88" s="18">
        <f>[20]Additions!W131</f>
        <v>0</v>
      </c>
      <c r="AN88" s="57">
        <f t="shared" si="254"/>
        <v>0</v>
      </c>
      <c r="AO88" s="57">
        <f t="shared" si="254"/>
        <v>0</v>
      </c>
      <c r="AP88" s="57">
        <f t="shared" si="254"/>
        <v>0</v>
      </c>
      <c r="AQ88" s="57">
        <f>SUM($AH88:$AM88)/SUM($AH$108:$AM$108)*'Capital Spending'!D$10*$AO$1</f>
        <v>0</v>
      </c>
      <c r="AR88" s="57">
        <f>SUM($AH88:$AM88)/SUM($AH$108:$AM$108)*'Capital Spending'!E$10*$AO$1</f>
        <v>0</v>
      </c>
      <c r="AS88" s="57">
        <f>SUM($AH88:$AM88)/SUM($AH$108:$AM$108)*'Capital Spending'!F$10*$AO$1</f>
        <v>0</v>
      </c>
      <c r="AT88" s="57">
        <f>SUM($AH88:$AM88)/SUM($AH$108:$AM$108)*'Capital Spending'!G$10*$AO$1</f>
        <v>0</v>
      </c>
      <c r="AU88" s="57">
        <f>SUM($AH88:$AM88)/SUM($AH$108:$AM$108)*'Capital Spending'!H$10*$AO$1</f>
        <v>0</v>
      </c>
      <c r="AV88" s="57">
        <f>SUM($AH88:$AM88)/SUM($AH$108:$AM$108)*'Capital Spending'!I$10*$AO$1</f>
        <v>0</v>
      </c>
      <c r="AW88" s="57">
        <f>SUM($AH88:$AM88)/SUM($AH$108:$AM$108)*'Capital Spending'!J$10*$AO$1</f>
        <v>0</v>
      </c>
      <c r="AX88" s="57">
        <f>SUM($AH88:$AM88)/SUM($AH$108:$AM$108)*'Capital Spending'!K$10*$AO$1</f>
        <v>0</v>
      </c>
      <c r="AY88" s="57">
        <f>SUM($AH88:$AM88)/SUM($AH$108:$AM$108)*'Capital Spending'!L$10*$AO$1</f>
        <v>0</v>
      </c>
      <c r="AZ88" s="57">
        <f>SUM($AH88:$AM88)/SUM($AH$108:$AM$108)*'Capital Spending'!M$10*$AO$1</f>
        <v>0</v>
      </c>
      <c r="BA88" s="57">
        <f>SUM($AH88:$AM88)/SUM($AH$108:$AM$108)*'Capital Spending'!N$10*$AO$1</f>
        <v>0</v>
      </c>
      <c r="BB88" s="57">
        <f>SUM($AH88:$AM88)/SUM($AH$108:$AM$108)*'Capital Spending'!O$10*$AO$1</f>
        <v>0</v>
      </c>
      <c r="BC88" s="57">
        <f>SUM($AH88:$AM88)/SUM($AH$108:$AM$108)*'Capital Spending'!P$10*$AO$1</f>
        <v>0</v>
      </c>
      <c r="BD88" s="57">
        <f>SUM($AH88:$AM88)/SUM($AH$108:$AM$108)*'Capital Spending'!Q$10*$AO$1</f>
        <v>0</v>
      </c>
      <c r="BE88" s="57">
        <f>SUM($AH88:$AM88)/SUM($AH$108:$AM$108)*'Capital Spending'!R$10*$AO$1</f>
        <v>0</v>
      </c>
      <c r="BF88" s="57">
        <f>SUM($AH88:$AM88)/SUM($AH$108:$AM$108)*'Capital Spending'!S$10*$AO$1</f>
        <v>0</v>
      </c>
      <c r="BG88" s="57">
        <f>SUM($AH88:$AM88)/SUM($AH$108:$AM$108)*'Capital Spending'!T$10*$AO$1</f>
        <v>0</v>
      </c>
      <c r="BH88" s="57">
        <f>SUM($AH88:$AM88)/SUM($AH$108:$AM$108)*'Capital Spending'!U$10*$AO$1</f>
        <v>0</v>
      </c>
      <c r="BI88" s="19"/>
      <c r="BJ88" s="106">
        <f t="shared" si="232"/>
        <v>0</v>
      </c>
      <c r="BK88" s="31">
        <f>[20]Retires!R131</f>
        <v>0</v>
      </c>
      <c r="BL88" s="31">
        <f>[20]Retires!S131</f>
        <v>0</v>
      </c>
      <c r="BM88" s="31">
        <f>[20]Retires!T131</f>
        <v>0</v>
      </c>
      <c r="BN88" s="31">
        <f>[20]Retires!U131</f>
        <v>0</v>
      </c>
      <c r="BO88" s="31">
        <f>[20]Retires!V131</f>
        <v>0</v>
      </c>
      <c r="BP88" s="31">
        <f>[20]Retires!W131</f>
        <v>0</v>
      </c>
      <c r="BQ88" s="18">
        <f t="shared" si="233"/>
        <v>0</v>
      </c>
      <c r="BR88" s="19">
        <f t="shared" si="234"/>
        <v>0</v>
      </c>
      <c r="BS88" s="19">
        <f t="shared" si="235"/>
        <v>0</v>
      </c>
      <c r="BT88" s="19">
        <f t="shared" si="236"/>
        <v>0</v>
      </c>
      <c r="BU88" s="19">
        <f t="shared" si="237"/>
        <v>0</v>
      </c>
      <c r="BV88" s="19">
        <f t="shared" si="238"/>
        <v>0</v>
      </c>
      <c r="BW88" s="19">
        <f t="shared" si="239"/>
        <v>0</v>
      </c>
      <c r="BX88" s="19">
        <f t="shared" si="240"/>
        <v>0</v>
      </c>
      <c r="BY88" s="19">
        <f t="shared" si="241"/>
        <v>0</v>
      </c>
      <c r="BZ88" s="19">
        <f t="shared" si="242"/>
        <v>0</v>
      </c>
      <c r="CA88" s="19">
        <f t="shared" si="243"/>
        <v>0</v>
      </c>
      <c r="CB88" s="19">
        <f t="shared" si="244"/>
        <v>0</v>
      </c>
      <c r="CC88" s="19">
        <f t="shared" si="245"/>
        <v>0</v>
      </c>
      <c r="CD88" s="19">
        <f t="shared" si="246"/>
        <v>0</v>
      </c>
      <c r="CE88" s="19">
        <f t="shared" si="247"/>
        <v>0</v>
      </c>
      <c r="CF88" s="19">
        <f t="shared" si="248"/>
        <v>0</v>
      </c>
      <c r="CG88" s="19">
        <f t="shared" si="249"/>
        <v>0</v>
      </c>
      <c r="CH88" s="19">
        <f t="shared" si="250"/>
        <v>0</v>
      </c>
      <c r="CI88" s="19">
        <f t="shared" si="251"/>
        <v>0</v>
      </c>
      <c r="CJ88" s="19">
        <f t="shared" si="252"/>
        <v>0</v>
      </c>
      <c r="CK88" s="19">
        <f t="shared" si="253"/>
        <v>0</v>
      </c>
      <c r="CL88" s="19"/>
      <c r="CM88" s="18">
        <f>[20]Transfers!R131</f>
        <v>0</v>
      </c>
      <c r="CN88" s="18">
        <f>[20]Transfers!S131</f>
        <v>0</v>
      </c>
      <c r="CO88" s="18">
        <f>[20]Transfers!T131</f>
        <v>0</v>
      </c>
      <c r="CP88" s="18">
        <f>[20]Transfers!U131</f>
        <v>0</v>
      </c>
      <c r="CQ88" s="18">
        <f>[20]Transfers!V131</f>
        <v>0</v>
      </c>
      <c r="CR88" s="18">
        <f>[20]Transfers!W131</f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/>
    </row>
    <row r="89" spans="1:118">
      <c r="A89" s="49">
        <v>39100</v>
      </c>
      <c r="B89" s="17" t="s">
        <v>12</v>
      </c>
      <c r="C89" s="50">
        <f t="shared" si="202"/>
        <v>39252.686923076937</v>
      </c>
      <c r="D89" s="50">
        <f t="shared" si="203"/>
        <v>38609.330000000009</v>
      </c>
      <c r="E89" s="21">
        <f>'[20]Asset End Balances'!$Q$132</f>
        <v>41397.21</v>
      </c>
      <c r="F89" s="19">
        <f t="shared" si="204"/>
        <v>41397.21</v>
      </c>
      <c r="G89" s="19">
        <f t="shared" si="205"/>
        <v>41397.21</v>
      </c>
      <c r="H89" s="19">
        <f t="shared" si="206"/>
        <v>38609.33</v>
      </c>
      <c r="I89" s="19">
        <f t="shared" si="207"/>
        <v>38609.33</v>
      </c>
      <c r="J89" s="19">
        <f t="shared" si="208"/>
        <v>38609.33</v>
      </c>
      <c r="K89" s="19">
        <f t="shared" si="209"/>
        <v>38609.33</v>
      </c>
      <c r="L89" s="19">
        <f t="shared" si="210"/>
        <v>38609.33</v>
      </c>
      <c r="M89" s="19">
        <f t="shared" si="211"/>
        <v>38609.33</v>
      </c>
      <c r="N89" s="19">
        <f t="shared" si="212"/>
        <v>38609.33</v>
      </c>
      <c r="O89" s="19">
        <f t="shared" si="213"/>
        <v>38609.33</v>
      </c>
      <c r="P89" s="19">
        <f t="shared" si="214"/>
        <v>38609.33</v>
      </c>
      <c r="Q89" s="19">
        <f t="shared" si="215"/>
        <v>38609.33</v>
      </c>
      <c r="R89" s="19">
        <f t="shared" si="216"/>
        <v>38609.33</v>
      </c>
      <c r="S89" s="19">
        <f t="shared" si="217"/>
        <v>38609.33</v>
      </c>
      <c r="T89" s="19">
        <f t="shared" si="218"/>
        <v>38609.33</v>
      </c>
      <c r="U89" s="19">
        <f t="shared" si="219"/>
        <v>38609.33</v>
      </c>
      <c r="V89" s="19">
        <f t="shared" si="220"/>
        <v>38609.33</v>
      </c>
      <c r="W89" s="19">
        <f t="shared" si="221"/>
        <v>38609.33</v>
      </c>
      <c r="X89" s="19">
        <f t="shared" si="222"/>
        <v>38609.33</v>
      </c>
      <c r="Y89" s="19">
        <f t="shared" si="223"/>
        <v>38609.33</v>
      </c>
      <c r="Z89" s="19">
        <f t="shared" si="224"/>
        <v>38609.33</v>
      </c>
      <c r="AA89" s="19">
        <f t="shared" si="225"/>
        <v>38609.33</v>
      </c>
      <c r="AB89" s="19">
        <f t="shared" si="226"/>
        <v>38609.33</v>
      </c>
      <c r="AC89" s="19">
        <f t="shared" si="227"/>
        <v>38609.33</v>
      </c>
      <c r="AD89" s="19">
        <f t="shared" si="228"/>
        <v>38609.33</v>
      </c>
      <c r="AE89" s="19">
        <f t="shared" si="229"/>
        <v>38609.33</v>
      </c>
      <c r="AF89" s="19">
        <f t="shared" si="230"/>
        <v>38609.33</v>
      </c>
      <c r="AH89" s="18">
        <f>[20]Additions!R132</f>
        <v>0</v>
      </c>
      <c r="AI89" s="18">
        <f>[20]Additions!S132</f>
        <v>0</v>
      </c>
      <c r="AJ89" s="18">
        <f>[20]Additions!T132</f>
        <v>0</v>
      </c>
      <c r="AK89" s="18">
        <f>[20]Additions!U132</f>
        <v>0</v>
      </c>
      <c r="AL89" s="18">
        <f>[20]Additions!V132</f>
        <v>0</v>
      </c>
      <c r="AM89" s="18">
        <f>[20]Additions!W132</f>
        <v>0</v>
      </c>
      <c r="AN89" s="57">
        <f t="shared" si="254"/>
        <v>0</v>
      </c>
      <c r="AO89" s="57">
        <f t="shared" si="254"/>
        <v>0</v>
      </c>
      <c r="AP89" s="57">
        <f t="shared" si="254"/>
        <v>0</v>
      </c>
      <c r="AQ89" s="57">
        <f>SUM($AH89:$AM89)/SUM($AH$108:$AM$108)*'Capital Spending'!D$10*$AO$1</f>
        <v>0</v>
      </c>
      <c r="AR89" s="57">
        <f>SUM($AH89:$AM89)/SUM($AH$108:$AM$108)*'Capital Spending'!E$10*$AO$1</f>
        <v>0</v>
      </c>
      <c r="AS89" s="57">
        <f>SUM($AH89:$AM89)/SUM($AH$108:$AM$108)*'Capital Spending'!F$10*$AO$1</f>
        <v>0</v>
      </c>
      <c r="AT89" s="57">
        <f>SUM($AH89:$AM89)/SUM($AH$108:$AM$108)*'Capital Spending'!G$10*$AO$1</f>
        <v>0</v>
      </c>
      <c r="AU89" s="57">
        <f>SUM($AH89:$AM89)/SUM($AH$108:$AM$108)*'Capital Spending'!H$10*$AO$1</f>
        <v>0</v>
      </c>
      <c r="AV89" s="57">
        <f>SUM($AH89:$AM89)/SUM($AH$108:$AM$108)*'Capital Spending'!I$10*$AO$1</f>
        <v>0</v>
      </c>
      <c r="AW89" s="57">
        <f>SUM($AH89:$AM89)/SUM($AH$108:$AM$108)*'Capital Spending'!J$10*$AO$1</f>
        <v>0</v>
      </c>
      <c r="AX89" s="57">
        <f>SUM($AH89:$AM89)/SUM($AH$108:$AM$108)*'Capital Spending'!K$10*$AO$1</f>
        <v>0</v>
      </c>
      <c r="AY89" s="57">
        <f>SUM($AH89:$AM89)/SUM($AH$108:$AM$108)*'Capital Spending'!L$10*$AO$1</f>
        <v>0</v>
      </c>
      <c r="AZ89" s="57">
        <f>SUM($AH89:$AM89)/SUM($AH$108:$AM$108)*'Capital Spending'!M$10*$AO$1</f>
        <v>0</v>
      </c>
      <c r="BA89" s="57">
        <f>SUM($AH89:$AM89)/SUM($AH$108:$AM$108)*'Capital Spending'!N$10*$AO$1</f>
        <v>0</v>
      </c>
      <c r="BB89" s="57">
        <f>SUM($AH89:$AM89)/SUM($AH$108:$AM$108)*'Capital Spending'!O$10*$AO$1</f>
        <v>0</v>
      </c>
      <c r="BC89" s="57">
        <f>SUM($AH89:$AM89)/SUM($AH$108:$AM$108)*'Capital Spending'!P$10*$AO$1</f>
        <v>0</v>
      </c>
      <c r="BD89" s="57">
        <f>SUM($AH89:$AM89)/SUM($AH$108:$AM$108)*'Capital Spending'!Q$10*$AO$1</f>
        <v>0</v>
      </c>
      <c r="BE89" s="57">
        <f>SUM($AH89:$AM89)/SUM($AH$108:$AM$108)*'Capital Spending'!R$10*$AO$1</f>
        <v>0</v>
      </c>
      <c r="BF89" s="57">
        <f>SUM($AH89:$AM89)/SUM($AH$108:$AM$108)*'Capital Spending'!S$10*$AO$1</f>
        <v>0</v>
      </c>
      <c r="BG89" s="57">
        <f>SUM($AH89:$AM89)/SUM($AH$108:$AM$108)*'Capital Spending'!T$10*$AO$1</f>
        <v>0</v>
      </c>
      <c r="BH89" s="57">
        <f>SUM($AH89:$AM89)/SUM($AH$108:$AM$108)*'Capital Spending'!U$10*$AO$1</f>
        <v>0</v>
      </c>
      <c r="BI89" s="19"/>
      <c r="BJ89" s="106">
        <f t="shared" si="232"/>
        <v>0</v>
      </c>
      <c r="BK89" s="31">
        <f>[20]Retires!R132</f>
        <v>0</v>
      </c>
      <c r="BL89" s="31">
        <f>[20]Retires!S132</f>
        <v>0</v>
      </c>
      <c r="BM89" s="31">
        <f>[20]Retires!T132</f>
        <v>-2787.88</v>
      </c>
      <c r="BN89" s="31">
        <f>[20]Retires!U132</f>
        <v>0</v>
      </c>
      <c r="BO89" s="31">
        <f>[20]Retires!V132</f>
        <v>0</v>
      </c>
      <c r="BP89" s="31">
        <f>[20]Retires!W132</f>
        <v>0</v>
      </c>
      <c r="BQ89" s="18">
        <f t="shared" si="233"/>
        <v>0</v>
      </c>
      <c r="BR89" s="19">
        <f t="shared" si="234"/>
        <v>0</v>
      </c>
      <c r="BS89" s="19">
        <f t="shared" si="235"/>
        <v>0</v>
      </c>
      <c r="BT89" s="19">
        <f t="shared" si="236"/>
        <v>0</v>
      </c>
      <c r="BU89" s="19">
        <f t="shared" si="237"/>
        <v>0</v>
      </c>
      <c r="BV89" s="19">
        <f t="shared" si="238"/>
        <v>0</v>
      </c>
      <c r="BW89" s="19">
        <f t="shared" si="239"/>
        <v>0</v>
      </c>
      <c r="BX89" s="19">
        <f t="shared" si="240"/>
        <v>0</v>
      </c>
      <c r="BY89" s="19">
        <f t="shared" si="241"/>
        <v>0</v>
      </c>
      <c r="BZ89" s="19">
        <f t="shared" si="242"/>
        <v>0</v>
      </c>
      <c r="CA89" s="19">
        <f t="shared" si="243"/>
        <v>0</v>
      </c>
      <c r="CB89" s="19">
        <f t="shared" si="244"/>
        <v>0</v>
      </c>
      <c r="CC89" s="19">
        <f t="shared" si="245"/>
        <v>0</v>
      </c>
      <c r="CD89" s="19">
        <f t="shared" si="246"/>
        <v>0</v>
      </c>
      <c r="CE89" s="19">
        <f t="shared" si="247"/>
        <v>0</v>
      </c>
      <c r="CF89" s="19">
        <f t="shared" si="248"/>
        <v>0</v>
      </c>
      <c r="CG89" s="19">
        <f t="shared" si="249"/>
        <v>0</v>
      </c>
      <c r="CH89" s="19">
        <f t="shared" si="250"/>
        <v>0</v>
      </c>
      <c r="CI89" s="19">
        <f t="shared" si="251"/>
        <v>0</v>
      </c>
      <c r="CJ89" s="19">
        <f t="shared" si="252"/>
        <v>0</v>
      </c>
      <c r="CK89" s="19">
        <f t="shared" si="253"/>
        <v>0</v>
      </c>
      <c r="CL89" s="19"/>
      <c r="CM89" s="18">
        <f>[20]Transfers!R132</f>
        <v>0</v>
      </c>
      <c r="CN89" s="18">
        <f>[20]Transfers!S132</f>
        <v>0</v>
      </c>
      <c r="CO89" s="18">
        <f>[20]Transfers!T132</f>
        <v>0</v>
      </c>
      <c r="CP89" s="18">
        <f>[20]Transfers!U132</f>
        <v>0</v>
      </c>
      <c r="CQ89" s="18">
        <f>[20]Transfers!V132</f>
        <v>0</v>
      </c>
      <c r="CR89" s="18">
        <f>[20]Transfers!W132</f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/>
    </row>
    <row r="90" spans="1:118">
      <c r="A90" s="140">
        <v>39101</v>
      </c>
      <c r="B90" t="s">
        <v>191</v>
      </c>
      <c r="C90" s="50">
        <f t="shared" ref="C90:C98" si="255">SUM(E90:Q90)/13</f>
        <v>0</v>
      </c>
      <c r="D90" s="50">
        <f t="shared" ref="D90:D98" si="256">SUM(T90:AF90)/13</f>
        <v>0</v>
      </c>
      <c r="E90" s="21">
        <v>0</v>
      </c>
      <c r="F90" s="19">
        <f t="shared" ref="F90:F98" si="257">E90+AH90+BK90+CM90</f>
        <v>0</v>
      </c>
      <c r="G90" s="19">
        <f t="shared" ref="G90:G98" si="258">F90+AI90+BL90+CN90</f>
        <v>0</v>
      </c>
      <c r="H90" s="19">
        <f t="shared" ref="H90:H98" si="259">G90+AJ90+BM90+CO90</f>
        <v>0</v>
      </c>
      <c r="I90" s="19">
        <f t="shared" ref="I90:I98" si="260">H90+AK90+BN90+CP90</f>
        <v>0</v>
      </c>
      <c r="J90" s="19">
        <f t="shared" ref="J90:J98" si="261">I90+AL90+BO90+CQ90</f>
        <v>0</v>
      </c>
      <c r="K90" s="19">
        <f t="shared" ref="K90:K98" si="262">J90+AM90+BP90+CR90</f>
        <v>0</v>
      </c>
      <c r="L90" s="19">
        <f t="shared" ref="L90:L98" si="263">K90+AN90+BQ90+CS90</f>
        <v>0</v>
      </c>
      <c r="M90" s="19">
        <f t="shared" ref="M90:M98" si="264">L90+AO90+BR90+CT90</f>
        <v>0</v>
      </c>
      <c r="N90" s="19">
        <f t="shared" ref="N90:N98" si="265">M90+AP90+BS90+CU90</f>
        <v>0</v>
      </c>
      <c r="O90" s="19">
        <f t="shared" ref="O90:O98" si="266">N90+AQ90+BT90+CV90</f>
        <v>0</v>
      </c>
      <c r="P90" s="19">
        <f t="shared" ref="P90:P98" si="267">O90+AR90+BU90+CW90</f>
        <v>0</v>
      </c>
      <c r="Q90" s="19">
        <f t="shared" ref="Q90:Q98" si="268">P90+AS90+BV90+CX90</f>
        <v>0</v>
      </c>
      <c r="R90" s="19">
        <f t="shared" ref="R90:R98" si="269">Q90+AT90+BW90+CY90</f>
        <v>0</v>
      </c>
      <c r="S90" s="19">
        <f t="shared" ref="S90:S98" si="270">R90+AU90+BX90+CZ90</f>
        <v>0</v>
      </c>
      <c r="T90" s="19">
        <f t="shared" ref="T90:T98" si="271">S90+AV90+BY90+DA90</f>
        <v>0</v>
      </c>
      <c r="U90" s="19">
        <f t="shared" ref="U90:U98" si="272">T90+AW90+BZ90+DB90</f>
        <v>0</v>
      </c>
      <c r="V90" s="19">
        <f t="shared" ref="V90:V98" si="273">U90+AX90+CA90+DC90</f>
        <v>0</v>
      </c>
      <c r="W90" s="19">
        <f t="shared" ref="W90:W98" si="274">V90+AY90+CB90+DD90</f>
        <v>0</v>
      </c>
      <c r="X90" s="19">
        <f t="shared" ref="X90:X98" si="275">W90+AZ90+CC90+DE90</f>
        <v>0</v>
      </c>
      <c r="Y90" s="19">
        <f t="shared" ref="Y90:Y98" si="276">X90+BA90+CD90+DF90</f>
        <v>0</v>
      </c>
      <c r="Z90" s="19">
        <f t="shared" ref="Z90:Z98" si="277">Y90+BB90+CE90+DG90</f>
        <v>0</v>
      </c>
      <c r="AA90" s="19">
        <f t="shared" ref="AA90:AA98" si="278">Z90+BC90+CF90+DH90</f>
        <v>0</v>
      </c>
      <c r="AB90" s="19">
        <f t="shared" ref="AB90:AB98" si="279">AA90+BD90+CG90+DI90</f>
        <v>0</v>
      </c>
      <c r="AC90" s="19">
        <f t="shared" ref="AC90:AC98" si="280">AB90+BE90+CH90+DJ90</f>
        <v>0</v>
      </c>
      <c r="AD90" s="19">
        <f t="shared" ref="AD90:AD98" si="281">AC90+BF90+CI90+DK90</f>
        <v>0</v>
      </c>
      <c r="AE90" s="19">
        <f t="shared" ref="AE90:AE98" si="282">AD90+BG90+CJ90+DL90</f>
        <v>0</v>
      </c>
      <c r="AF90" s="19">
        <f t="shared" ref="AF90:AF98" si="283">AE90+BH90+CK90+DM90</f>
        <v>0</v>
      </c>
      <c r="AH90" s="18">
        <f>0</f>
        <v>0</v>
      </c>
      <c r="AI90" s="18">
        <f>0</f>
        <v>0</v>
      </c>
      <c r="AJ90" s="18">
        <f>0</f>
        <v>0</v>
      </c>
      <c r="AK90" s="18">
        <f>0</f>
        <v>0</v>
      </c>
      <c r="AL90" s="18">
        <f>0</f>
        <v>0</v>
      </c>
      <c r="AM90" s="18">
        <f>0</f>
        <v>0</v>
      </c>
      <c r="AN90" s="57">
        <f t="shared" si="254"/>
        <v>0</v>
      </c>
      <c r="AO90" s="57">
        <f t="shared" si="254"/>
        <v>0</v>
      </c>
      <c r="AP90" s="57">
        <f t="shared" si="254"/>
        <v>0</v>
      </c>
      <c r="AQ90" s="57">
        <f>SUM($AH90:$AM90)/SUM($AH$108:$AM$108)*'Capital Spending'!D$10*$AO$1</f>
        <v>0</v>
      </c>
      <c r="AR90" s="57">
        <f>SUM($AH90:$AM90)/SUM($AH$108:$AM$108)*'Capital Spending'!E$10*$AO$1</f>
        <v>0</v>
      </c>
      <c r="AS90" s="57">
        <f>SUM($AH90:$AM90)/SUM($AH$108:$AM$108)*'Capital Spending'!F$10*$AO$1</f>
        <v>0</v>
      </c>
      <c r="AT90" s="57">
        <f>SUM($AH90:$AM90)/SUM($AH$108:$AM$108)*'Capital Spending'!G$10*$AO$1</f>
        <v>0</v>
      </c>
      <c r="AU90" s="57">
        <f>SUM($AH90:$AM90)/SUM($AH$108:$AM$108)*'Capital Spending'!H$10*$AO$1</f>
        <v>0</v>
      </c>
      <c r="AV90" s="57">
        <f>SUM($AH90:$AM90)/SUM($AH$108:$AM$108)*'Capital Spending'!I$10*$AO$1</f>
        <v>0</v>
      </c>
      <c r="AW90" s="57">
        <f>SUM($AH90:$AM90)/SUM($AH$108:$AM$108)*'Capital Spending'!J$10*$AO$1</f>
        <v>0</v>
      </c>
      <c r="AX90" s="57">
        <f>SUM($AH90:$AM90)/SUM($AH$108:$AM$108)*'Capital Spending'!K$10*$AO$1</f>
        <v>0</v>
      </c>
      <c r="AY90" s="57">
        <f>SUM($AH90:$AM90)/SUM($AH$108:$AM$108)*'Capital Spending'!L$10*$AO$1</f>
        <v>0</v>
      </c>
      <c r="AZ90" s="57">
        <f>SUM($AH90:$AM90)/SUM($AH$108:$AM$108)*'Capital Spending'!M$10*$AO$1</f>
        <v>0</v>
      </c>
      <c r="BA90" s="57">
        <f>SUM($AH90:$AM90)/SUM($AH$108:$AM$108)*'Capital Spending'!N$10*$AO$1</f>
        <v>0</v>
      </c>
      <c r="BB90" s="57">
        <f>SUM($AH90:$AM90)/SUM($AH$108:$AM$108)*'Capital Spending'!O$10*$AO$1</f>
        <v>0</v>
      </c>
      <c r="BC90" s="57">
        <f>SUM($AH90:$AM90)/SUM($AH$108:$AM$108)*'Capital Spending'!P$10*$AO$1</f>
        <v>0</v>
      </c>
      <c r="BD90" s="57">
        <f>SUM($AH90:$AM90)/SUM($AH$108:$AM$108)*'Capital Spending'!Q$10*$AO$1</f>
        <v>0</v>
      </c>
      <c r="BE90" s="57">
        <f>SUM($AH90:$AM90)/SUM($AH$108:$AM$108)*'Capital Spending'!R$10*$AO$1</f>
        <v>0</v>
      </c>
      <c r="BF90" s="57">
        <f>SUM($AH90:$AM90)/SUM($AH$108:$AM$108)*'Capital Spending'!S$10*$AO$1</f>
        <v>0</v>
      </c>
      <c r="BG90" s="57">
        <f>SUM($AH90:$AM90)/SUM($AH$108:$AM$108)*'Capital Spending'!T$10*$AO$1</f>
        <v>0</v>
      </c>
      <c r="BH90" s="57">
        <f>SUM($AH90:$AM90)/SUM($AH$108:$AM$108)*'Capital Spending'!U$10*$AO$1</f>
        <v>0</v>
      </c>
      <c r="BI90" s="19"/>
      <c r="BJ90" s="106">
        <f t="shared" si="232"/>
        <v>0</v>
      </c>
      <c r="BK90" s="31">
        <f>0</f>
        <v>0</v>
      </c>
      <c r="BL90" s="31">
        <f>0</f>
        <v>0</v>
      </c>
      <c r="BM90" s="31">
        <f>0</f>
        <v>0</v>
      </c>
      <c r="BN90" s="31">
        <f>0</f>
        <v>0</v>
      </c>
      <c r="BO90" s="31">
        <f>0</f>
        <v>0</v>
      </c>
      <c r="BP90" s="31">
        <f>0</f>
        <v>0</v>
      </c>
      <c r="BQ90" s="18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8">
        <f>0</f>
        <v>0</v>
      </c>
      <c r="CN90" s="18">
        <f>0</f>
        <v>0</v>
      </c>
      <c r="CO90" s="18">
        <f>0</f>
        <v>0</v>
      </c>
      <c r="CP90" s="18">
        <f>0</f>
        <v>0</v>
      </c>
      <c r="CQ90" s="18">
        <f>0</f>
        <v>0</v>
      </c>
      <c r="CR90" s="18">
        <f>0</f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0</v>
      </c>
      <c r="DN90" s="19"/>
    </row>
    <row r="91" spans="1:118">
      <c r="A91" s="140">
        <v>39103</v>
      </c>
      <c r="B91" t="s">
        <v>210</v>
      </c>
      <c r="C91" s="50">
        <f t="shared" si="255"/>
        <v>0</v>
      </c>
      <c r="D91" s="50">
        <f t="shared" si="256"/>
        <v>0</v>
      </c>
      <c r="E91" s="21">
        <v>0</v>
      </c>
      <c r="F91" s="19">
        <f t="shared" si="257"/>
        <v>0</v>
      </c>
      <c r="G91" s="19">
        <f t="shared" si="258"/>
        <v>0</v>
      </c>
      <c r="H91" s="19">
        <f t="shared" si="259"/>
        <v>0</v>
      </c>
      <c r="I91" s="19">
        <f t="shared" si="260"/>
        <v>0</v>
      </c>
      <c r="J91" s="19">
        <f t="shared" si="261"/>
        <v>0</v>
      </c>
      <c r="K91" s="19">
        <f t="shared" si="262"/>
        <v>0</v>
      </c>
      <c r="L91" s="19">
        <f t="shared" si="263"/>
        <v>0</v>
      </c>
      <c r="M91" s="19">
        <f t="shared" si="264"/>
        <v>0</v>
      </c>
      <c r="N91" s="19">
        <f t="shared" si="265"/>
        <v>0</v>
      </c>
      <c r="O91" s="19">
        <f t="shared" si="266"/>
        <v>0</v>
      </c>
      <c r="P91" s="19">
        <f t="shared" si="267"/>
        <v>0</v>
      </c>
      <c r="Q91" s="19">
        <f t="shared" si="268"/>
        <v>0</v>
      </c>
      <c r="R91" s="19">
        <f t="shared" si="269"/>
        <v>0</v>
      </c>
      <c r="S91" s="19">
        <f t="shared" si="270"/>
        <v>0</v>
      </c>
      <c r="T91" s="19">
        <f t="shared" si="271"/>
        <v>0</v>
      </c>
      <c r="U91" s="19">
        <f t="shared" si="272"/>
        <v>0</v>
      </c>
      <c r="V91" s="19">
        <f t="shared" si="273"/>
        <v>0</v>
      </c>
      <c r="W91" s="19">
        <f t="shared" si="274"/>
        <v>0</v>
      </c>
      <c r="X91" s="19">
        <f t="shared" si="275"/>
        <v>0</v>
      </c>
      <c r="Y91" s="19">
        <f t="shared" si="276"/>
        <v>0</v>
      </c>
      <c r="Z91" s="19">
        <f t="shared" si="277"/>
        <v>0</v>
      </c>
      <c r="AA91" s="19">
        <f t="shared" si="278"/>
        <v>0</v>
      </c>
      <c r="AB91" s="19">
        <f t="shared" si="279"/>
        <v>0</v>
      </c>
      <c r="AC91" s="19">
        <f t="shared" si="280"/>
        <v>0</v>
      </c>
      <c r="AD91" s="19">
        <f t="shared" si="281"/>
        <v>0</v>
      </c>
      <c r="AE91" s="19">
        <f t="shared" si="282"/>
        <v>0</v>
      </c>
      <c r="AF91" s="19">
        <f t="shared" si="283"/>
        <v>0</v>
      </c>
      <c r="AH91" s="18">
        <f>0</f>
        <v>0</v>
      </c>
      <c r="AI91" s="18">
        <f>0</f>
        <v>0</v>
      </c>
      <c r="AJ91" s="18">
        <f>0</f>
        <v>0</v>
      </c>
      <c r="AK91" s="18">
        <f>0</f>
        <v>0</v>
      </c>
      <c r="AL91" s="18">
        <f>0</f>
        <v>0</v>
      </c>
      <c r="AM91" s="18">
        <f>0</f>
        <v>0</v>
      </c>
      <c r="AN91" s="57">
        <f t="shared" si="254"/>
        <v>0</v>
      </c>
      <c r="AO91" s="57">
        <f t="shared" si="254"/>
        <v>0</v>
      </c>
      <c r="AP91" s="57">
        <f t="shared" si="254"/>
        <v>0</v>
      </c>
      <c r="AQ91" s="57">
        <f>SUM($AH91:$AM91)/SUM($AH$108:$AM$108)*'Capital Spending'!D$10*$AO$1</f>
        <v>0</v>
      </c>
      <c r="AR91" s="57">
        <f>SUM($AH91:$AM91)/SUM($AH$108:$AM$108)*'Capital Spending'!E$10*$AO$1</f>
        <v>0</v>
      </c>
      <c r="AS91" s="57">
        <f>SUM($AH91:$AM91)/SUM($AH$108:$AM$108)*'Capital Spending'!F$10*$AO$1</f>
        <v>0</v>
      </c>
      <c r="AT91" s="57">
        <f>SUM($AH91:$AM91)/SUM($AH$108:$AM$108)*'Capital Spending'!G$10*$AO$1</f>
        <v>0</v>
      </c>
      <c r="AU91" s="57">
        <f>SUM($AH91:$AM91)/SUM($AH$108:$AM$108)*'Capital Spending'!H$10*$AO$1</f>
        <v>0</v>
      </c>
      <c r="AV91" s="57">
        <f>SUM($AH91:$AM91)/SUM($AH$108:$AM$108)*'Capital Spending'!I$10*$AO$1</f>
        <v>0</v>
      </c>
      <c r="AW91" s="57">
        <f>SUM($AH91:$AM91)/SUM($AH$108:$AM$108)*'Capital Spending'!J$10*$AO$1</f>
        <v>0</v>
      </c>
      <c r="AX91" s="57">
        <f>SUM($AH91:$AM91)/SUM($AH$108:$AM$108)*'Capital Spending'!K$10*$AO$1</f>
        <v>0</v>
      </c>
      <c r="AY91" s="57">
        <f>SUM($AH91:$AM91)/SUM($AH$108:$AM$108)*'Capital Spending'!L$10*$AO$1</f>
        <v>0</v>
      </c>
      <c r="AZ91" s="57">
        <f>SUM($AH91:$AM91)/SUM($AH$108:$AM$108)*'Capital Spending'!M$10*$AO$1</f>
        <v>0</v>
      </c>
      <c r="BA91" s="57">
        <f>SUM($AH91:$AM91)/SUM($AH$108:$AM$108)*'Capital Spending'!N$10*$AO$1</f>
        <v>0</v>
      </c>
      <c r="BB91" s="57">
        <f>SUM($AH91:$AM91)/SUM($AH$108:$AM$108)*'Capital Spending'!O$10*$AO$1</f>
        <v>0</v>
      </c>
      <c r="BC91" s="57">
        <f>SUM($AH91:$AM91)/SUM($AH$108:$AM$108)*'Capital Spending'!P$10*$AO$1</f>
        <v>0</v>
      </c>
      <c r="BD91" s="57">
        <f>SUM($AH91:$AM91)/SUM($AH$108:$AM$108)*'Capital Spending'!Q$10*$AO$1</f>
        <v>0</v>
      </c>
      <c r="BE91" s="57">
        <f>SUM($AH91:$AM91)/SUM($AH$108:$AM$108)*'Capital Spending'!R$10*$AO$1</f>
        <v>0</v>
      </c>
      <c r="BF91" s="57">
        <f>SUM($AH91:$AM91)/SUM($AH$108:$AM$108)*'Capital Spending'!S$10*$AO$1</f>
        <v>0</v>
      </c>
      <c r="BG91" s="57">
        <f>SUM($AH91:$AM91)/SUM($AH$108:$AM$108)*'Capital Spending'!T$10*$AO$1</f>
        <v>0</v>
      </c>
      <c r="BH91" s="57">
        <f>SUM($AH91:$AM91)/SUM($AH$108:$AM$108)*'Capital Spending'!U$10*$AO$1</f>
        <v>0</v>
      </c>
      <c r="BI91" s="19"/>
      <c r="BJ91" s="106">
        <f t="shared" si="232"/>
        <v>0</v>
      </c>
      <c r="BK91" s="31">
        <f>0</f>
        <v>0</v>
      </c>
      <c r="BL91" s="31">
        <f>0</f>
        <v>0</v>
      </c>
      <c r="BM91" s="31">
        <f>0</f>
        <v>0</v>
      </c>
      <c r="BN91" s="31">
        <f>0</f>
        <v>0</v>
      </c>
      <c r="BO91" s="31">
        <f>0</f>
        <v>0</v>
      </c>
      <c r="BP91" s="31">
        <f>0</f>
        <v>0</v>
      </c>
      <c r="BQ91" s="18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8">
        <f>0</f>
        <v>0</v>
      </c>
      <c r="CN91" s="18">
        <f>0</f>
        <v>0</v>
      </c>
      <c r="CO91" s="18">
        <f>0</f>
        <v>0</v>
      </c>
      <c r="CP91" s="18">
        <f>0</f>
        <v>0</v>
      </c>
      <c r="CQ91" s="18">
        <f>0</f>
        <v>0</v>
      </c>
      <c r="CR91" s="18">
        <f>0</f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/>
    </row>
    <row r="92" spans="1:118">
      <c r="A92" s="48">
        <v>39200</v>
      </c>
      <c r="B92" s="16" t="s">
        <v>40</v>
      </c>
      <c r="C92" s="50">
        <f t="shared" si="255"/>
        <v>27284.69</v>
      </c>
      <c r="D92" s="50">
        <f t="shared" si="256"/>
        <v>27284.69</v>
      </c>
      <c r="E92" s="21">
        <f>'[20]Asset End Balances'!$Q$133</f>
        <v>27284.69</v>
      </c>
      <c r="F92" s="19">
        <f t="shared" si="257"/>
        <v>27284.69</v>
      </c>
      <c r="G92" s="19">
        <f t="shared" si="258"/>
        <v>27284.69</v>
      </c>
      <c r="H92" s="19">
        <f t="shared" si="259"/>
        <v>27284.69</v>
      </c>
      <c r="I92" s="19">
        <f t="shared" si="260"/>
        <v>27284.69</v>
      </c>
      <c r="J92" s="19">
        <f t="shared" si="261"/>
        <v>27284.69</v>
      </c>
      <c r="K92" s="19">
        <f t="shared" si="262"/>
        <v>27284.69</v>
      </c>
      <c r="L92" s="19">
        <f t="shared" si="263"/>
        <v>27284.69</v>
      </c>
      <c r="M92" s="19">
        <f t="shared" si="264"/>
        <v>27284.69</v>
      </c>
      <c r="N92" s="19">
        <f t="shared" si="265"/>
        <v>27284.69</v>
      </c>
      <c r="O92" s="19">
        <f t="shared" si="266"/>
        <v>27284.69</v>
      </c>
      <c r="P92" s="19">
        <f t="shared" si="267"/>
        <v>27284.69</v>
      </c>
      <c r="Q92" s="19">
        <f t="shared" si="268"/>
        <v>27284.69</v>
      </c>
      <c r="R92" s="19">
        <f t="shared" si="269"/>
        <v>27284.69</v>
      </c>
      <c r="S92" s="19">
        <f t="shared" si="270"/>
        <v>27284.69</v>
      </c>
      <c r="T92" s="19">
        <f t="shared" si="271"/>
        <v>27284.69</v>
      </c>
      <c r="U92" s="19">
        <f t="shared" si="272"/>
        <v>27284.69</v>
      </c>
      <c r="V92" s="19">
        <f t="shared" si="273"/>
        <v>27284.69</v>
      </c>
      <c r="W92" s="19">
        <f t="shared" si="274"/>
        <v>27284.69</v>
      </c>
      <c r="X92" s="19">
        <f t="shared" si="275"/>
        <v>27284.69</v>
      </c>
      <c r="Y92" s="19">
        <f t="shared" si="276"/>
        <v>27284.69</v>
      </c>
      <c r="Z92" s="19">
        <f t="shared" si="277"/>
        <v>27284.69</v>
      </c>
      <c r="AA92" s="19">
        <f t="shared" si="278"/>
        <v>27284.69</v>
      </c>
      <c r="AB92" s="19">
        <f t="shared" si="279"/>
        <v>27284.69</v>
      </c>
      <c r="AC92" s="19">
        <f t="shared" si="280"/>
        <v>27284.69</v>
      </c>
      <c r="AD92" s="19">
        <f t="shared" si="281"/>
        <v>27284.69</v>
      </c>
      <c r="AE92" s="19">
        <f t="shared" si="282"/>
        <v>27284.69</v>
      </c>
      <c r="AF92" s="19">
        <f t="shared" si="283"/>
        <v>27284.69</v>
      </c>
      <c r="AH92" s="18">
        <f>[20]Additions!R133</f>
        <v>0</v>
      </c>
      <c r="AI92" s="18">
        <f>[20]Additions!S133</f>
        <v>0</v>
      </c>
      <c r="AJ92" s="18">
        <f>[20]Additions!T133</f>
        <v>0</v>
      </c>
      <c r="AK92" s="18">
        <f>[20]Additions!U133</f>
        <v>0</v>
      </c>
      <c r="AL92" s="18">
        <f>[20]Additions!V133</f>
        <v>0</v>
      </c>
      <c r="AM92" s="18">
        <f>[20]Additions!W133</f>
        <v>0</v>
      </c>
      <c r="AN92" s="57">
        <f t="shared" si="254"/>
        <v>0</v>
      </c>
      <c r="AO92" s="57">
        <f t="shared" si="254"/>
        <v>0</v>
      </c>
      <c r="AP92" s="57">
        <f t="shared" si="254"/>
        <v>0</v>
      </c>
      <c r="AQ92" s="57">
        <f>SUM($AH92:$AM92)/SUM($AH$108:$AM$108)*'Capital Spending'!D$10*$AO$1</f>
        <v>0</v>
      </c>
      <c r="AR92" s="57">
        <f>SUM($AH92:$AM92)/SUM($AH$108:$AM$108)*'Capital Spending'!E$10*$AO$1</f>
        <v>0</v>
      </c>
      <c r="AS92" s="57">
        <f>SUM($AH92:$AM92)/SUM($AH$108:$AM$108)*'Capital Spending'!F$10*$AO$1</f>
        <v>0</v>
      </c>
      <c r="AT92" s="57">
        <f>SUM($AH92:$AM92)/SUM($AH$108:$AM$108)*'Capital Spending'!G$10*$AO$1</f>
        <v>0</v>
      </c>
      <c r="AU92" s="57">
        <f>SUM($AH92:$AM92)/SUM($AH$108:$AM$108)*'Capital Spending'!H$10*$AO$1</f>
        <v>0</v>
      </c>
      <c r="AV92" s="57">
        <f>SUM($AH92:$AM92)/SUM($AH$108:$AM$108)*'Capital Spending'!I$10*$AO$1</f>
        <v>0</v>
      </c>
      <c r="AW92" s="57">
        <f>SUM($AH92:$AM92)/SUM($AH$108:$AM$108)*'Capital Spending'!J$10*$AO$1</f>
        <v>0</v>
      </c>
      <c r="AX92" s="57">
        <f>SUM($AH92:$AM92)/SUM($AH$108:$AM$108)*'Capital Spending'!K$10*$AO$1</f>
        <v>0</v>
      </c>
      <c r="AY92" s="57">
        <f>SUM($AH92:$AM92)/SUM($AH$108:$AM$108)*'Capital Spending'!L$10*$AO$1</f>
        <v>0</v>
      </c>
      <c r="AZ92" s="57">
        <f>SUM($AH92:$AM92)/SUM($AH$108:$AM$108)*'Capital Spending'!M$10*$AO$1</f>
        <v>0</v>
      </c>
      <c r="BA92" s="57">
        <f>SUM($AH92:$AM92)/SUM($AH$108:$AM$108)*'Capital Spending'!N$10*$AO$1</f>
        <v>0</v>
      </c>
      <c r="BB92" s="57">
        <f>SUM($AH92:$AM92)/SUM($AH$108:$AM$108)*'Capital Spending'!O$10*$AO$1</f>
        <v>0</v>
      </c>
      <c r="BC92" s="57">
        <f>SUM($AH92:$AM92)/SUM($AH$108:$AM$108)*'Capital Spending'!P$10*$AO$1</f>
        <v>0</v>
      </c>
      <c r="BD92" s="57">
        <f>SUM($AH92:$AM92)/SUM($AH$108:$AM$108)*'Capital Spending'!Q$10*$AO$1</f>
        <v>0</v>
      </c>
      <c r="BE92" s="57">
        <f>SUM($AH92:$AM92)/SUM($AH$108:$AM$108)*'Capital Spending'!R$10*$AO$1</f>
        <v>0</v>
      </c>
      <c r="BF92" s="57">
        <f>SUM($AH92:$AM92)/SUM($AH$108:$AM$108)*'Capital Spending'!S$10*$AO$1</f>
        <v>0</v>
      </c>
      <c r="BG92" s="57">
        <f>SUM($AH92:$AM92)/SUM($AH$108:$AM$108)*'Capital Spending'!T$10*$AO$1</f>
        <v>0</v>
      </c>
      <c r="BH92" s="57">
        <f>SUM($AH92:$AM92)/SUM($AH$108:$AM$108)*'Capital Spending'!U$10*$AO$1</f>
        <v>0</v>
      </c>
      <c r="BI92" s="19"/>
      <c r="BJ92" s="106">
        <f t="shared" si="232"/>
        <v>0</v>
      </c>
      <c r="BK92" s="31">
        <f>[20]Retires!R133</f>
        <v>0</v>
      </c>
      <c r="BL92" s="31">
        <f>[20]Retires!S133</f>
        <v>0</v>
      </c>
      <c r="BM92" s="31">
        <f>[20]Retires!T133</f>
        <v>0</v>
      </c>
      <c r="BN92" s="31">
        <f>[20]Retires!U133</f>
        <v>0</v>
      </c>
      <c r="BO92" s="31">
        <f>[20]Retires!V133</f>
        <v>0</v>
      </c>
      <c r="BP92" s="31">
        <f>[20]Retires!W133</f>
        <v>0</v>
      </c>
      <c r="BQ92" s="18">
        <f t="shared" si="233"/>
        <v>0</v>
      </c>
      <c r="BR92" s="19">
        <f t="shared" si="234"/>
        <v>0</v>
      </c>
      <c r="BS92" s="19">
        <f t="shared" si="235"/>
        <v>0</v>
      </c>
      <c r="BT92" s="19">
        <f t="shared" si="236"/>
        <v>0</v>
      </c>
      <c r="BU92" s="19">
        <f t="shared" si="237"/>
        <v>0</v>
      </c>
      <c r="BV92" s="19">
        <f t="shared" si="238"/>
        <v>0</v>
      </c>
      <c r="BW92" s="19">
        <f t="shared" si="239"/>
        <v>0</v>
      </c>
      <c r="BX92" s="19">
        <f t="shared" si="240"/>
        <v>0</v>
      </c>
      <c r="BY92" s="19">
        <f t="shared" si="241"/>
        <v>0</v>
      </c>
      <c r="BZ92" s="19">
        <f t="shared" si="242"/>
        <v>0</v>
      </c>
      <c r="CA92" s="19">
        <f t="shared" si="243"/>
        <v>0</v>
      </c>
      <c r="CB92" s="19">
        <f t="shared" si="244"/>
        <v>0</v>
      </c>
      <c r="CC92" s="19">
        <f t="shared" si="245"/>
        <v>0</v>
      </c>
      <c r="CD92" s="19">
        <f t="shared" si="246"/>
        <v>0</v>
      </c>
      <c r="CE92" s="19">
        <f t="shared" si="247"/>
        <v>0</v>
      </c>
      <c r="CF92" s="19">
        <f t="shared" si="248"/>
        <v>0</v>
      </c>
      <c r="CG92" s="19">
        <f t="shared" si="249"/>
        <v>0</v>
      </c>
      <c r="CH92" s="19">
        <f t="shared" si="250"/>
        <v>0</v>
      </c>
      <c r="CI92" s="19">
        <f t="shared" si="251"/>
        <v>0</v>
      </c>
      <c r="CJ92" s="19">
        <f t="shared" si="252"/>
        <v>0</v>
      </c>
      <c r="CK92" s="19">
        <f t="shared" si="253"/>
        <v>0</v>
      </c>
      <c r="CL92" s="19"/>
      <c r="CM92" s="18">
        <f>[20]Transfers!$R$133</f>
        <v>0</v>
      </c>
      <c r="CN92" s="18">
        <f>[20]Transfers!$R$133</f>
        <v>0</v>
      </c>
      <c r="CO92" s="18">
        <f>[20]Transfers!$R$133</f>
        <v>0</v>
      </c>
      <c r="CP92" s="18">
        <f>[20]Transfers!$R$133</f>
        <v>0</v>
      </c>
      <c r="CQ92" s="18">
        <f>[20]Transfers!$R$133</f>
        <v>0</v>
      </c>
      <c r="CR92" s="18">
        <f>[20]Transfers!$R$133</f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19">
        <v>0</v>
      </c>
      <c r="DK92" s="19">
        <v>0</v>
      </c>
      <c r="DL92" s="19">
        <v>0</v>
      </c>
      <c r="DM92" s="19">
        <v>0</v>
      </c>
      <c r="DN92" s="19"/>
    </row>
    <row r="93" spans="1:118">
      <c r="A93" s="140">
        <v>39300</v>
      </c>
      <c r="B93" t="s">
        <v>216</v>
      </c>
      <c r="C93" s="50">
        <f t="shared" si="255"/>
        <v>0</v>
      </c>
      <c r="D93" s="50">
        <f t="shared" si="256"/>
        <v>0</v>
      </c>
      <c r="E93" s="21">
        <v>0</v>
      </c>
      <c r="F93" s="19">
        <f t="shared" si="257"/>
        <v>0</v>
      </c>
      <c r="G93" s="19">
        <f t="shared" si="258"/>
        <v>0</v>
      </c>
      <c r="H93" s="19">
        <f t="shared" si="259"/>
        <v>0</v>
      </c>
      <c r="I93" s="19">
        <f t="shared" si="260"/>
        <v>0</v>
      </c>
      <c r="J93" s="19">
        <f t="shared" si="261"/>
        <v>0</v>
      </c>
      <c r="K93" s="19">
        <f t="shared" si="262"/>
        <v>0</v>
      </c>
      <c r="L93" s="19">
        <f t="shared" si="263"/>
        <v>0</v>
      </c>
      <c r="M93" s="19">
        <f t="shared" si="264"/>
        <v>0</v>
      </c>
      <c r="N93" s="19">
        <f t="shared" si="265"/>
        <v>0</v>
      </c>
      <c r="O93" s="19">
        <f t="shared" si="266"/>
        <v>0</v>
      </c>
      <c r="P93" s="19">
        <f t="shared" si="267"/>
        <v>0</v>
      </c>
      <c r="Q93" s="19">
        <f t="shared" si="268"/>
        <v>0</v>
      </c>
      <c r="R93" s="19">
        <f t="shared" si="269"/>
        <v>0</v>
      </c>
      <c r="S93" s="19">
        <f t="shared" si="270"/>
        <v>0</v>
      </c>
      <c r="T93" s="19">
        <f t="shared" si="271"/>
        <v>0</v>
      </c>
      <c r="U93" s="19">
        <f t="shared" si="272"/>
        <v>0</v>
      </c>
      <c r="V93" s="19">
        <f t="shared" si="273"/>
        <v>0</v>
      </c>
      <c r="W93" s="19">
        <f t="shared" si="274"/>
        <v>0</v>
      </c>
      <c r="X93" s="19">
        <f t="shared" si="275"/>
        <v>0</v>
      </c>
      <c r="Y93" s="19">
        <f t="shared" si="276"/>
        <v>0</v>
      </c>
      <c r="Z93" s="19">
        <f t="shared" si="277"/>
        <v>0</v>
      </c>
      <c r="AA93" s="19">
        <f t="shared" si="278"/>
        <v>0</v>
      </c>
      <c r="AB93" s="19">
        <f t="shared" si="279"/>
        <v>0</v>
      </c>
      <c r="AC93" s="19">
        <f t="shared" si="280"/>
        <v>0</v>
      </c>
      <c r="AD93" s="19">
        <f t="shared" si="281"/>
        <v>0</v>
      </c>
      <c r="AE93" s="19">
        <f t="shared" si="282"/>
        <v>0</v>
      </c>
      <c r="AF93" s="19">
        <f t="shared" si="283"/>
        <v>0</v>
      </c>
      <c r="AH93" s="18">
        <f>0</f>
        <v>0</v>
      </c>
      <c r="AI93" s="18">
        <f>0</f>
        <v>0</v>
      </c>
      <c r="AJ93" s="18">
        <f>0</f>
        <v>0</v>
      </c>
      <c r="AK93" s="18">
        <f>0</f>
        <v>0</v>
      </c>
      <c r="AL93" s="18">
        <f>0</f>
        <v>0</v>
      </c>
      <c r="AM93" s="18">
        <f>0</f>
        <v>0</v>
      </c>
      <c r="AN93" s="57">
        <f t="shared" si="254"/>
        <v>0</v>
      </c>
      <c r="AO93" s="57">
        <f t="shared" si="254"/>
        <v>0</v>
      </c>
      <c r="AP93" s="57">
        <f t="shared" si="254"/>
        <v>0</v>
      </c>
      <c r="AQ93" s="57">
        <f>SUM($AH93:$AM93)/SUM($AH$108:$AM$108)*'Capital Spending'!D$10*$AO$1</f>
        <v>0</v>
      </c>
      <c r="AR93" s="57">
        <f>SUM($AH93:$AM93)/SUM($AH$108:$AM$108)*'Capital Spending'!E$10*$AO$1</f>
        <v>0</v>
      </c>
      <c r="AS93" s="57">
        <f>SUM($AH93:$AM93)/SUM($AH$108:$AM$108)*'Capital Spending'!F$10*$AO$1</f>
        <v>0</v>
      </c>
      <c r="AT93" s="57">
        <f>SUM($AH93:$AM93)/SUM($AH$108:$AM$108)*'Capital Spending'!G$10*$AO$1</f>
        <v>0</v>
      </c>
      <c r="AU93" s="57">
        <f>SUM($AH93:$AM93)/SUM($AH$108:$AM$108)*'Capital Spending'!H$10*$AO$1</f>
        <v>0</v>
      </c>
      <c r="AV93" s="57">
        <f>SUM($AH93:$AM93)/SUM($AH$108:$AM$108)*'Capital Spending'!I$10*$AO$1</f>
        <v>0</v>
      </c>
      <c r="AW93" s="57">
        <f>SUM($AH93:$AM93)/SUM($AH$108:$AM$108)*'Capital Spending'!J$10*$AO$1</f>
        <v>0</v>
      </c>
      <c r="AX93" s="57">
        <f>SUM($AH93:$AM93)/SUM($AH$108:$AM$108)*'Capital Spending'!K$10*$AO$1</f>
        <v>0</v>
      </c>
      <c r="AY93" s="57">
        <f>SUM($AH93:$AM93)/SUM($AH$108:$AM$108)*'Capital Spending'!L$10*$AO$1</f>
        <v>0</v>
      </c>
      <c r="AZ93" s="57">
        <f>SUM($AH93:$AM93)/SUM($AH$108:$AM$108)*'Capital Spending'!M$10*$AO$1</f>
        <v>0</v>
      </c>
      <c r="BA93" s="57">
        <f>SUM($AH93:$AM93)/SUM($AH$108:$AM$108)*'Capital Spending'!N$10*$AO$1</f>
        <v>0</v>
      </c>
      <c r="BB93" s="57">
        <f>SUM($AH93:$AM93)/SUM($AH$108:$AM$108)*'Capital Spending'!O$10*$AO$1</f>
        <v>0</v>
      </c>
      <c r="BC93" s="57">
        <f>SUM($AH93:$AM93)/SUM($AH$108:$AM$108)*'Capital Spending'!P$10*$AO$1</f>
        <v>0</v>
      </c>
      <c r="BD93" s="57">
        <f>SUM($AH93:$AM93)/SUM($AH$108:$AM$108)*'Capital Spending'!Q$10*$AO$1</f>
        <v>0</v>
      </c>
      <c r="BE93" s="57">
        <f>SUM($AH93:$AM93)/SUM($AH$108:$AM$108)*'Capital Spending'!R$10*$AO$1</f>
        <v>0</v>
      </c>
      <c r="BF93" s="57">
        <f>SUM($AH93:$AM93)/SUM($AH$108:$AM$108)*'Capital Spending'!S$10*$AO$1</f>
        <v>0</v>
      </c>
      <c r="BG93" s="57">
        <f>SUM($AH93:$AM93)/SUM($AH$108:$AM$108)*'Capital Spending'!T$10*$AO$1</f>
        <v>0</v>
      </c>
      <c r="BH93" s="57">
        <f>SUM($AH93:$AM93)/SUM($AH$108:$AM$108)*'Capital Spending'!U$10*$AO$1</f>
        <v>0</v>
      </c>
      <c r="BI93" s="19"/>
      <c r="BJ93" s="106">
        <f t="shared" si="232"/>
        <v>0</v>
      </c>
      <c r="BK93" s="31">
        <f>0</f>
        <v>0</v>
      </c>
      <c r="BL93" s="31">
        <f>0</f>
        <v>0</v>
      </c>
      <c r="BM93" s="31">
        <f>0</f>
        <v>0</v>
      </c>
      <c r="BN93" s="31">
        <f>0</f>
        <v>0</v>
      </c>
      <c r="BO93" s="31">
        <f>0</f>
        <v>0</v>
      </c>
      <c r="BP93" s="31">
        <f>0</f>
        <v>0</v>
      </c>
      <c r="BQ93" s="18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8">
        <f>0</f>
        <v>0</v>
      </c>
      <c r="CN93" s="18">
        <f>0</f>
        <v>0</v>
      </c>
      <c r="CO93" s="18">
        <f>0</f>
        <v>0</v>
      </c>
      <c r="CP93" s="18">
        <f>0</f>
        <v>0</v>
      </c>
      <c r="CQ93" s="18">
        <f>0</f>
        <v>0</v>
      </c>
      <c r="CR93" s="18">
        <f>0</f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/>
    </row>
    <row r="94" spans="1:118">
      <c r="A94" s="48">
        <v>39400</v>
      </c>
      <c r="B94" s="17" t="s">
        <v>17</v>
      </c>
      <c r="C94" s="50">
        <f t="shared" si="255"/>
        <v>175867.43999999997</v>
      </c>
      <c r="D94" s="50">
        <f t="shared" si="256"/>
        <v>175867.43999999997</v>
      </c>
      <c r="E94" s="21">
        <f>'[20]Asset End Balances'!$Q$134</f>
        <v>175867.44</v>
      </c>
      <c r="F94" s="19">
        <f t="shared" si="257"/>
        <v>175867.44</v>
      </c>
      <c r="G94" s="19">
        <f t="shared" si="258"/>
        <v>175867.44</v>
      </c>
      <c r="H94" s="19">
        <f t="shared" si="259"/>
        <v>175867.44</v>
      </c>
      <c r="I94" s="19">
        <f t="shared" si="260"/>
        <v>175867.44</v>
      </c>
      <c r="J94" s="19">
        <f t="shared" si="261"/>
        <v>175867.44</v>
      </c>
      <c r="K94" s="19">
        <f t="shared" si="262"/>
        <v>175867.44</v>
      </c>
      <c r="L94" s="19">
        <f t="shared" si="263"/>
        <v>175867.44</v>
      </c>
      <c r="M94" s="19">
        <f t="shared" si="264"/>
        <v>175867.44</v>
      </c>
      <c r="N94" s="19">
        <f t="shared" si="265"/>
        <v>175867.44</v>
      </c>
      <c r="O94" s="19">
        <f t="shared" si="266"/>
        <v>175867.44</v>
      </c>
      <c r="P94" s="19">
        <f t="shared" si="267"/>
        <v>175867.44</v>
      </c>
      <c r="Q94" s="19">
        <f t="shared" si="268"/>
        <v>175867.44</v>
      </c>
      <c r="R94" s="19">
        <f t="shared" si="269"/>
        <v>175867.44</v>
      </c>
      <c r="S94" s="19">
        <f t="shared" si="270"/>
        <v>175867.44</v>
      </c>
      <c r="T94" s="19">
        <f t="shared" si="271"/>
        <v>175867.44</v>
      </c>
      <c r="U94" s="19">
        <f t="shared" si="272"/>
        <v>175867.44</v>
      </c>
      <c r="V94" s="19">
        <f t="shared" si="273"/>
        <v>175867.44</v>
      </c>
      <c r="W94" s="19">
        <f t="shared" si="274"/>
        <v>175867.44</v>
      </c>
      <c r="X94" s="19">
        <f t="shared" si="275"/>
        <v>175867.44</v>
      </c>
      <c r="Y94" s="19">
        <f t="shared" si="276"/>
        <v>175867.44</v>
      </c>
      <c r="Z94" s="19">
        <f t="shared" si="277"/>
        <v>175867.44</v>
      </c>
      <c r="AA94" s="19">
        <f t="shared" si="278"/>
        <v>175867.44</v>
      </c>
      <c r="AB94" s="19">
        <f t="shared" si="279"/>
        <v>175867.44</v>
      </c>
      <c r="AC94" s="19">
        <f t="shared" si="280"/>
        <v>175867.44</v>
      </c>
      <c r="AD94" s="19">
        <f t="shared" si="281"/>
        <v>175867.44</v>
      </c>
      <c r="AE94" s="19">
        <f t="shared" si="282"/>
        <v>175867.44</v>
      </c>
      <c r="AF94" s="19">
        <f t="shared" si="283"/>
        <v>175867.44</v>
      </c>
      <c r="AH94" s="18">
        <f>[20]Additions!R134</f>
        <v>0</v>
      </c>
      <c r="AI94" s="18">
        <f>[20]Additions!S134</f>
        <v>0</v>
      </c>
      <c r="AJ94" s="18">
        <f>[20]Additions!T134</f>
        <v>0</v>
      </c>
      <c r="AK94" s="18">
        <f>[20]Additions!U134</f>
        <v>0</v>
      </c>
      <c r="AL94" s="18">
        <f>[20]Additions!V134</f>
        <v>0</v>
      </c>
      <c r="AM94" s="18">
        <f>[20]Additions!W134</f>
        <v>0</v>
      </c>
      <c r="AN94" s="57">
        <f t="shared" si="254"/>
        <v>0</v>
      </c>
      <c r="AO94" s="57">
        <f t="shared" si="254"/>
        <v>0</v>
      </c>
      <c r="AP94" s="57">
        <f t="shared" si="254"/>
        <v>0</v>
      </c>
      <c r="AQ94" s="57">
        <f>SUM($AH94:$AM94)/SUM($AH$108:$AM$108)*'Capital Spending'!D$10*$AO$1</f>
        <v>0</v>
      </c>
      <c r="AR94" s="57">
        <f>SUM($AH94:$AM94)/SUM($AH$108:$AM$108)*'Capital Spending'!E$10*$AO$1</f>
        <v>0</v>
      </c>
      <c r="AS94" s="57">
        <f>SUM($AH94:$AM94)/SUM($AH$108:$AM$108)*'Capital Spending'!F$10*$AO$1</f>
        <v>0</v>
      </c>
      <c r="AT94" s="57">
        <f>SUM($AH94:$AM94)/SUM($AH$108:$AM$108)*'Capital Spending'!G$10*$AO$1</f>
        <v>0</v>
      </c>
      <c r="AU94" s="57">
        <f>SUM($AH94:$AM94)/SUM($AH$108:$AM$108)*'Capital Spending'!H$10*$AO$1</f>
        <v>0</v>
      </c>
      <c r="AV94" s="57">
        <f>SUM($AH94:$AM94)/SUM($AH$108:$AM$108)*'Capital Spending'!I$10*$AO$1</f>
        <v>0</v>
      </c>
      <c r="AW94" s="57">
        <f>SUM($AH94:$AM94)/SUM($AH$108:$AM$108)*'Capital Spending'!J$10*$AO$1</f>
        <v>0</v>
      </c>
      <c r="AX94" s="57">
        <f>SUM($AH94:$AM94)/SUM($AH$108:$AM$108)*'Capital Spending'!K$10*$AO$1</f>
        <v>0</v>
      </c>
      <c r="AY94" s="57">
        <f>SUM($AH94:$AM94)/SUM($AH$108:$AM$108)*'Capital Spending'!L$10*$AO$1</f>
        <v>0</v>
      </c>
      <c r="AZ94" s="57">
        <f>SUM($AH94:$AM94)/SUM($AH$108:$AM$108)*'Capital Spending'!M$10*$AO$1</f>
        <v>0</v>
      </c>
      <c r="BA94" s="57">
        <f>SUM($AH94:$AM94)/SUM($AH$108:$AM$108)*'Capital Spending'!N$10*$AO$1</f>
        <v>0</v>
      </c>
      <c r="BB94" s="57">
        <f>SUM($AH94:$AM94)/SUM($AH$108:$AM$108)*'Capital Spending'!O$10*$AO$1</f>
        <v>0</v>
      </c>
      <c r="BC94" s="57">
        <f>SUM($AH94:$AM94)/SUM($AH$108:$AM$108)*'Capital Spending'!P$10*$AO$1</f>
        <v>0</v>
      </c>
      <c r="BD94" s="57">
        <f>SUM($AH94:$AM94)/SUM($AH$108:$AM$108)*'Capital Spending'!Q$10*$AO$1</f>
        <v>0</v>
      </c>
      <c r="BE94" s="57">
        <f>SUM($AH94:$AM94)/SUM($AH$108:$AM$108)*'Capital Spending'!R$10*$AO$1</f>
        <v>0</v>
      </c>
      <c r="BF94" s="57">
        <f>SUM($AH94:$AM94)/SUM($AH$108:$AM$108)*'Capital Spending'!S$10*$AO$1</f>
        <v>0</v>
      </c>
      <c r="BG94" s="57">
        <f>SUM($AH94:$AM94)/SUM($AH$108:$AM$108)*'Capital Spending'!T$10*$AO$1</f>
        <v>0</v>
      </c>
      <c r="BH94" s="57">
        <f>SUM($AH94:$AM94)/SUM($AH$108:$AM$108)*'Capital Spending'!U$10*$AO$1</f>
        <v>0</v>
      </c>
      <c r="BI94" s="19"/>
      <c r="BJ94" s="106">
        <f t="shared" si="232"/>
        <v>0</v>
      </c>
      <c r="BK94" s="31">
        <f>[20]Retires!R134</f>
        <v>0</v>
      </c>
      <c r="BL94" s="31">
        <f>[20]Retires!S134</f>
        <v>0</v>
      </c>
      <c r="BM94" s="31">
        <f>[20]Retires!T134</f>
        <v>0</v>
      </c>
      <c r="BN94" s="31">
        <f>[20]Retires!U134</f>
        <v>0</v>
      </c>
      <c r="BO94" s="31">
        <f>[20]Retires!V134</f>
        <v>0</v>
      </c>
      <c r="BP94" s="31">
        <f>[20]Retires!W134</f>
        <v>0</v>
      </c>
      <c r="BQ94" s="18">
        <f t="shared" si="233"/>
        <v>0</v>
      </c>
      <c r="BR94" s="19">
        <f t="shared" si="234"/>
        <v>0</v>
      </c>
      <c r="BS94" s="19">
        <f t="shared" si="235"/>
        <v>0</v>
      </c>
      <c r="BT94" s="19">
        <f t="shared" si="236"/>
        <v>0</v>
      </c>
      <c r="BU94" s="19">
        <f t="shared" si="237"/>
        <v>0</v>
      </c>
      <c r="BV94" s="19">
        <f t="shared" si="238"/>
        <v>0</v>
      </c>
      <c r="BW94" s="19">
        <f t="shared" si="239"/>
        <v>0</v>
      </c>
      <c r="BX94" s="19">
        <f t="shared" si="240"/>
        <v>0</v>
      </c>
      <c r="BY94" s="19">
        <f t="shared" si="241"/>
        <v>0</v>
      </c>
      <c r="BZ94" s="19">
        <f t="shared" si="242"/>
        <v>0</v>
      </c>
      <c r="CA94" s="19">
        <f t="shared" si="243"/>
        <v>0</v>
      </c>
      <c r="CB94" s="19">
        <f t="shared" si="244"/>
        <v>0</v>
      </c>
      <c r="CC94" s="19">
        <f t="shared" si="245"/>
        <v>0</v>
      </c>
      <c r="CD94" s="19">
        <f t="shared" si="246"/>
        <v>0</v>
      </c>
      <c r="CE94" s="19">
        <f t="shared" si="247"/>
        <v>0</v>
      </c>
      <c r="CF94" s="19">
        <f t="shared" si="248"/>
        <v>0</v>
      </c>
      <c r="CG94" s="19">
        <f t="shared" si="249"/>
        <v>0</v>
      </c>
      <c r="CH94" s="19">
        <f t="shared" si="250"/>
        <v>0</v>
      </c>
      <c r="CI94" s="19">
        <f t="shared" si="251"/>
        <v>0</v>
      </c>
      <c r="CJ94" s="19">
        <f t="shared" si="252"/>
        <v>0</v>
      </c>
      <c r="CK94" s="19">
        <f t="shared" si="253"/>
        <v>0</v>
      </c>
      <c r="CL94" s="19"/>
      <c r="CM94" s="18">
        <f>[20]Transfers!R134</f>
        <v>0</v>
      </c>
      <c r="CN94" s="18">
        <f>[20]Transfers!S134</f>
        <v>0</v>
      </c>
      <c r="CO94" s="18">
        <f>[20]Transfers!T134</f>
        <v>0</v>
      </c>
      <c r="CP94" s="18">
        <f>[20]Transfers!U134</f>
        <v>0</v>
      </c>
      <c r="CQ94" s="18">
        <f>[20]Transfers!V134</f>
        <v>0</v>
      </c>
      <c r="CR94" s="18">
        <f>[20]Transfers!W134</f>
        <v>0</v>
      </c>
      <c r="CS94" s="18">
        <v>0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0</v>
      </c>
      <c r="DL94" s="19">
        <v>0</v>
      </c>
      <c r="DM94" s="19">
        <v>0</v>
      </c>
      <c r="DN94" s="19"/>
    </row>
    <row r="95" spans="1:118">
      <c r="A95" s="48">
        <v>39600</v>
      </c>
      <c r="B95" s="17" t="s">
        <v>41</v>
      </c>
      <c r="C95" s="50">
        <f t="shared" si="255"/>
        <v>20515.689999999999</v>
      </c>
      <c r="D95" s="50">
        <f t="shared" si="256"/>
        <v>20515.689999999999</v>
      </c>
      <c r="E95" s="21">
        <f>'[20]Asset End Balances'!$Q$135</f>
        <v>20515.689999999999</v>
      </c>
      <c r="F95" s="19">
        <f t="shared" si="257"/>
        <v>20515.689999999999</v>
      </c>
      <c r="G95" s="19">
        <f t="shared" si="258"/>
        <v>20515.689999999999</v>
      </c>
      <c r="H95" s="19">
        <f t="shared" si="259"/>
        <v>20515.689999999999</v>
      </c>
      <c r="I95" s="19">
        <f t="shared" si="260"/>
        <v>20515.689999999999</v>
      </c>
      <c r="J95" s="19">
        <f t="shared" si="261"/>
        <v>20515.689999999999</v>
      </c>
      <c r="K95" s="19">
        <f t="shared" si="262"/>
        <v>20515.689999999999</v>
      </c>
      <c r="L95" s="19">
        <f t="shared" si="263"/>
        <v>20515.689999999999</v>
      </c>
      <c r="M95" s="19">
        <f t="shared" si="264"/>
        <v>20515.689999999999</v>
      </c>
      <c r="N95" s="19">
        <f t="shared" si="265"/>
        <v>20515.689999999999</v>
      </c>
      <c r="O95" s="19">
        <f t="shared" si="266"/>
        <v>20515.689999999999</v>
      </c>
      <c r="P95" s="19">
        <f t="shared" si="267"/>
        <v>20515.689999999999</v>
      </c>
      <c r="Q95" s="19">
        <f t="shared" si="268"/>
        <v>20515.689999999999</v>
      </c>
      <c r="R95" s="19">
        <f t="shared" si="269"/>
        <v>20515.689999999999</v>
      </c>
      <c r="S95" s="19">
        <f t="shared" si="270"/>
        <v>20515.689999999999</v>
      </c>
      <c r="T95" s="19">
        <f t="shared" si="271"/>
        <v>20515.689999999999</v>
      </c>
      <c r="U95" s="19">
        <f t="shared" si="272"/>
        <v>20515.689999999999</v>
      </c>
      <c r="V95" s="19">
        <f t="shared" si="273"/>
        <v>20515.689999999999</v>
      </c>
      <c r="W95" s="19">
        <f t="shared" si="274"/>
        <v>20515.689999999999</v>
      </c>
      <c r="X95" s="19">
        <f t="shared" si="275"/>
        <v>20515.689999999999</v>
      </c>
      <c r="Y95" s="19">
        <f t="shared" si="276"/>
        <v>20515.689999999999</v>
      </c>
      <c r="Z95" s="19">
        <f t="shared" si="277"/>
        <v>20515.689999999999</v>
      </c>
      <c r="AA95" s="19">
        <f t="shared" si="278"/>
        <v>20515.689999999999</v>
      </c>
      <c r="AB95" s="19">
        <f t="shared" si="279"/>
        <v>20515.689999999999</v>
      </c>
      <c r="AC95" s="19">
        <f t="shared" si="280"/>
        <v>20515.689999999999</v>
      </c>
      <c r="AD95" s="19">
        <f t="shared" si="281"/>
        <v>20515.689999999999</v>
      </c>
      <c r="AE95" s="19">
        <f t="shared" si="282"/>
        <v>20515.689999999999</v>
      </c>
      <c r="AF95" s="19">
        <f t="shared" si="283"/>
        <v>20515.689999999999</v>
      </c>
      <c r="AH95" s="18">
        <f>[20]Additions!R135</f>
        <v>0</v>
      </c>
      <c r="AI95" s="18">
        <f>[20]Additions!S135</f>
        <v>0</v>
      </c>
      <c r="AJ95" s="18">
        <f>[20]Additions!T135</f>
        <v>0</v>
      </c>
      <c r="AK95" s="18">
        <f>[20]Additions!U135</f>
        <v>0</v>
      </c>
      <c r="AL95" s="18">
        <f>[20]Additions!V135</f>
        <v>0</v>
      </c>
      <c r="AM95" s="18">
        <f>[20]Additions!W135</f>
        <v>0</v>
      </c>
      <c r="AN95" s="57">
        <f t="shared" si="254"/>
        <v>0</v>
      </c>
      <c r="AO95" s="57">
        <f t="shared" si="254"/>
        <v>0</v>
      </c>
      <c r="AP95" s="57">
        <f t="shared" si="254"/>
        <v>0</v>
      </c>
      <c r="AQ95" s="57">
        <f>SUM($AH95:$AM95)/SUM($AH$108:$AM$108)*'Capital Spending'!D$10*$AO$1</f>
        <v>0</v>
      </c>
      <c r="AR95" s="57">
        <f>SUM($AH95:$AM95)/SUM($AH$108:$AM$108)*'Capital Spending'!E$10*$AO$1</f>
        <v>0</v>
      </c>
      <c r="AS95" s="57">
        <f>SUM($AH95:$AM95)/SUM($AH$108:$AM$108)*'Capital Spending'!F$10*$AO$1</f>
        <v>0</v>
      </c>
      <c r="AT95" s="57">
        <f>SUM($AH95:$AM95)/SUM($AH$108:$AM$108)*'Capital Spending'!G$10*$AO$1</f>
        <v>0</v>
      </c>
      <c r="AU95" s="57">
        <f>SUM($AH95:$AM95)/SUM($AH$108:$AM$108)*'Capital Spending'!H$10*$AO$1</f>
        <v>0</v>
      </c>
      <c r="AV95" s="57">
        <f>SUM($AH95:$AM95)/SUM($AH$108:$AM$108)*'Capital Spending'!I$10*$AO$1</f>
        <v>0</v>
      </c>
      <c r="AW95" s="57">
        <f>SUM($AH95:$AM95)/SUM($AH$108:$AM$108)*'Capital Spending'!J$10*$AO$1</f>
        <v>0</v>
      </c>
      <c r="AX95" s="57">
        <f>SUM($AH95:$AM95)/SUM($AH$108:$AM$108)*'Capital Spending'!K$10*$AO$1</f>
        <v>0</v>
      </c>
      <c r="AY95" s="57">
        <f>SUM($AH95:$AM95)/SUM($AH$108:$AM$108)*'Capital Spending'!L$10*$AO$1</f>
        <v>0</v>
      </c>
      <c r="AZ95" s="57">
        <f>SUM($AH95:$AM95)/SUM($AH$108:$AM$108)*'Capital Spending'!M$10*$AO$1</f>
        <v>0</v>
      </c>
      <c r="BA95" s="57">
        <f>SUM($AH95:$AM95)/SUM($AH$108:$AM$108)*'Capital Spending'!N$10*$AO$1</f>
        <v>0</v>
      </c>
      <c r="BB95" s="57">
        <f>SUM($AH95:$AM95)/SUM($AH$108:$AM$108)*'Capital Spending'!O$10*$AO$1</f>
        <v>0</v>
      </c>
      <c r="BC95" s="57">
        <f>SUM($AH95:$AM95)/SUM($AH$108:$AM$108)*'Capital Spending'!P$10*$AO$1</f>
        <v>0</v>
      </c>
      <c r="BD95" s="57">
        <f>SUM($AH95:$AM95)/SUM($AH$108:$AM$108)*'Capital Spending'!Q$10*$AO$1</f>
        <v>0</v>
      </c>
      <c r="BE95" s="57">
        <f>SUM($AH95:$AM95)/SUM($AH$108:$AM$108)*'Capital Spending'!R$10*$AO$1</f>
        <v>0</v>
      </c>
      <c r="BF95" s="57">
        <f>SUM($AH95:$AM95)/SUM($AH$108:$AM$108)*'Capital Spending'!S$10*$AO$1</f>
        <v>0</v>
      </c>
      <c r="BG95" s="57">
        <f>SUM($AH95:$AM95)/SUM($AH$108:$AM$108)*'Capital Spending'!T$10*$AO$1</f>
        <v>0</v>
      </c>
      <c r="BH95" s="57">
        <f>SUM($AH95:$AM95)/SUM($AH$108:$AM$108)*'Capital Spending'!U$10*$AO$1</f>
        <v>0</v>
      </c>
      <c r="BI95" s="19"/>
      <c r="BJ95" s="106">
        <f t="shared" si="232"/>
        <v>0</v>
      </c>
      <c r="BK95" s="31">
        <f>[20]Retires!R135</f>
        <v>0</v>
      </c>
      <c r="BL95" s="31">
        <f>[20]Retires!S135</f>
        <v>0</v>
      </c>
      <c r="BM95" s="31">
        <f>[20]Retires!T135</f>
        <v>0</v>
      </c>
      <c r="BN95" s="31">
        <f>[20]Retires!U135</f>
        <v>0</v>
      </c>
      <c r="BO95" s="31">
        <f>[20]Retires!V135</f>
        <v>0</v>
      </c>
      <c r="BP95" s="31">
        <f>[20]Retires!W135</f>
        <v>0</v>
      </c>
      <c r="BQ95" s="18">
        <f t="shared" si="233"/>
        <v>0</v>
      </c>
      <c r="BR95" s="19">
        <f t="shared" si="234"/>
        <v>0</v>
      </c>
      <c r="BS95" s="19">
        <f t="shared" si="235"/>
        <v>0</v>
      </c>
      <c r="BT95" s="19">
        <f t="shared" si="236"/>
        <v>0</v>
      </c>
      <c r="BU95" s="19">
        <f t="shared" si="237"/>
        <v>0</v>
      </c>
      <c r="BV95" s="19">
        <f t="shared" si="238"/>
        <v>0</v>
      </c>
      <c r="BW95" s="19">
        <f t="shared" si="239"/>
        <v>0</v>
      </c>
      <c r="BX95" s="19">
        <f t="shared" si="240"/>
        <v>0</v>
      </c>
      <c r="BY95" s="19">
        <f t="shared" si="241"/>
        <v>0</v>
      </c>
      <c r="BZ95" s="19">
        <f t="shared" si="242"/>
        <v>0</v>
      </c>
      <c r="CA95" s="19">
        <f t="shared" si="243"/>
        <v>0</v>
      </c>
      <c r="CB95" s="19">
        <f t="shared" si="244"/>
        <v>0</v>
      </c>
      <c r="CC95" s="19">
        <f t="shared" si="245"/>
        <v>0</v>
      </c>
      <c r="CD95" s="19">
        <f t="shared" si="246"/>
        <v>0</v>
      </c>
      <c r="CE95" s="19">
        <f t="shared" si="247"/>
        <v>0</v>
      </c>
      <c r="CF95" s="19">
        <f t="shared" si="248"/>
        <v>0</v>
      </c>
      <c r="CG95" s="19">
        <f t="shared" si="249"/>
        <v>0</v>
      </c>
      <c r="CH95" s="19">
        <f t="shared" si="250"/>
        <v>0</v>
      </c>
      <c r="CI95" s="19">
        <f t="shared" si="251"/>
        <v>0</v>
      </c>
      <c r="CJ95" s="19">
        <f t="shared" si="252"/>
        <v>0</v>
      </c>
      <c r="CK95" s="19">
        <f t="shared" si="253"/>
        <v>0</v>
      </c>
      <c r="CL95" s="19"/>
      <c r="CM95" s="18">
        <f>[20]Transfers!R135</f>
        <v>0</v>
      </c>
      <c r="CN95" s="18">
        <f>[20]Transfers!S135</f>
        <v>0</v>
      </c>
      <c r="CO95" s="18">
        <f>[20]Transfers!T135</f>
        <v>0</v>
      </c>
      <c r="CP95" s="18">
        <f>[20]Transfers!U135</f>
        <v>0</v>
      </c>
      <c r="CQ95" s="18">
        <f>[20]Transfers!V135</f>
        <v>0</v>
      </c>
      <c r="CR95" s="18">
        <f>[20]Transfers!W135</f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9">
        <v>0</v>
      </c>
      <c r="CZ95" s="19">
        <v>0</v>
      </c>
      <c r="DA95" s="19">
        <v>0</v>
      </c>
      <c r="DB95" s="19">
        <v>0</v>
      </c>
      <c r="DC95" s="19">
        <v>0</v>
      </c>
      <c r="DD95" s="19">
        <v>0</v>
      </c>
      <c r="DE95" s="19">
        <v>0</v>
      </c>
      <c r="DF95" s="19">
        <v>0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/>
    </row>
    <row r="96" spans="1:118">
      <c r="A96" s="48">
        <v>39700</v>
      </c>
      <c r="B96" s="17" t="s">
        <v>18</v>
      </c>
      <c r="C96" s="50">
        <f t="shared" si="255"/>
        <v>37541</v>
      </c>
      <c r="D96" s="50">
        <f t="shared" si="256"/>
        <v>37541</v>
      </c>
      <c r="E96" s="21">
        <f>'[20]Asset End Balances'!$Q$136</f>
        <v>37541</v>
      </c>
      <c r="F96" s="19">
        <f t="shared" si="257"/>
        <v>37541</v>
      </c>
      <c r="G96" s="19">
        <f t="shared" si="258"/>
        <v>37541</v>
      </c>
      <c r="H96" s="19">
        <f t="shared" si="259"/>
        <v>37541</v>
      </c>
      <c r="I96" s="19">
        <f t="shared" si="260"/>
        <v>37541</v>
      </c>
      <c r="J96" s="19">
        <f t="shared" si="261"/>
        <v>37541</v>
      </c>
      <c r="K96" s="19">
        <f t="shared" si="262"/>
        <v>37541</v>
      </c>
      <c r="L96" s="19">
        <f t="shared" si="263"/>
        <v>37541</v>
      </c>
      <c r="M96" s="19">
        <f t="shared" si="264"/>
        <v>37541</v>
      </c>
      <c r="N96" s="19">
        <f t="shared" si="265"/>
        <v>37541</v>
      </c>
      <c r="O96" s="19">
        <f t="shared" si="266"/>
        <v>37541</v>
      </c>
      <c r="P96" s="19">
        <f t="shared" si="267"/>
        <v>37541</v>
      </c>
      <c r="Q96" s="19">
        <f t="shared" si="268"/>
        <v>37541</v>
      </c>
      <c r="R96" s="19">
        <f t="shared" si="269"/>
        <v>37541</v>
      </c>
      <c r="S96" s="19">
        <f t="shared" si="270"/>
        <v>37541</v>
      </c>
      <c r="T96" s="19">
        <f t="shared" si="271"/>
        <v>37541</v>
      </c>
      <c r="U96" s="19">
        <f t="shared" si="272"/>
        <v>37541</v>
      </c>
      <c r="V96" s="19">
        <f t="shared" si="273"/>
        <v>37541</v>
      </c>
      <c r="W96" s="19">
        <f t="shared" si="274"/>
        <v>37541</v>
      </c>
      <c r="X96" s="19">
        <f t="shared" si="275"/>
        <v>37541</v>
      </c>
      <c r="Y96" s="19">
        <f t="shared" si="276"/>
        <v>37541</v>
      </c>
      <c r="Z96" s="19">
        <f t="shared" si="277"/>
        <v>37541</v>
      </c>
      <c r="AA96" s="19">
        <f t="shared" si="278"/>
        <v>37541</v>
      </c>
      <c r="AB96" s="19">
        <f t="shared" si="279"/>
        <v>37541</v>
      </c>
      <c r="AC96" s="19">
        <f t="shared" si="280"/>
        <v>37541</v>
      </c>
      <c r="AD96" s="19">
        <f t="shared" si="281"/>
        <v>37541</v>
      </c>
      <c r="AE96" s="19">
        <f t="shared" si="282"/>
        <v>37541</v>
      </c>
      <c r="AF96" s="19">
        <f t="shared" si="283"/>
        <v>37541</v>
      </c>
      <c r="AH96" s="18">
        <f>[20]Additions!R136</f>
        <v>0</v>
      </c>
      <c r="AI96" s="18">
        <f>[20]Additions!S136</f>
        <v>0</v>
      </c>
      <c r="AJ96" s="18">
        <f>[20]Additions!T136</f>
        <v>0</v>
      </c>
      <c r="AK96" s="18">
        <f>[20]Additions!U136</f>
        <v>0</v>
      </c>
      <c r="AL96" s="18">
        <f>[20]Additions!V136</f>
        <v>0</v>
      </c>
      <c r="AM96" s="18">
        <f>[20]Additions!W136</f>
        <v>0</v>
      </c>
      <c r="AN96" s="57">
        <f t="shared" si="254"/>
        <v>0</v>
      </c>
      <c r="AO96" s="57">
        <f t="shared" si="254"/>
        <v>0</v>
      </c>
      <c r="AP96" s="57">
        <f t="shared" si="254"/>
        <v>0</v>
      </c>
      <c r="AQ96" s="57">
        <f>SUM($AH96:$AM96)/SUM($AH$108:$AM$108)*'Capital Spending'!D$10*$AO$1</f>
        <v>0</v>
      </c>
      <c r="AR96" s="57">
        <f>SUM($AH96:$AM96)/SUM($AH$108:$AM$108)*'Capital Spending'!E$10*$AO$1</f>
        <v>0</v>
      </c>
      <c r="AS96" s="57">
        <f>SUM($AH96:$AM96)/SUM($AH$108:$AM$108)*'Capital Spending'!F$10*$AO$1</f>
        <v>0</v>
      </c>
      <c r="AT96" s="57">
        <f>SUM($AH96:$AM96)/SUM($AH$108:$AM$108)*'Capital Spending'!G$10*$AO$1</f>
        <v>0</v>
      </c>
      <c r="AU96" s="57">
        <f>SUM($AH96:$AM96)/SUM($AH$108:$AM$108)*'Capital Spending'!H$10*$AO$1</f>
        <v>0</v>
      </c>
      <c r="AV96" s="57">
        <f>SUM($AH96:$AM96)/SUM($AH$108:$AM$108)*'Capital Spending'!I$10*$AO$1</f>
        <v>0</v>
      </c>
      <c r="AW96" s="57">
        <f>SUM($AH96:$AM96)/SUM($AH$108:$AM$108)*'Capital Spending'!J$10*$AO$1</f>
        <v>0</v>
      </c>
      <c r="AX96" s="57">
        <f>SUM($AH96:$AM96)/SUM($AH$108:$AM$108)*'Capital Spending'!K$10*$AO$1</f>
        <v>0</v>
      </c>
      <c r="AY96" s="57">
        <f>SUM($AH96:$AM96)/SUM($AH$108:$AM$108)*'Capital Spending'!L$10*$AO$1</f>
        <v>0</v>
      </c>
      <c r="AZ96" s="57">
        <f>SUM($AH96:$AM96)/SUM($AH$108:$AM$108)*'Capital Spending'!M$10*$AO$1</f>
        <v>0</v>
      </c>
      <c r="BA96" s="57">
        <f>SUM($AH96:$AM96)/SUM($AH$108:$AM$108)*'Capital Spending'!N$10*$AO$1</f>
        <v>0</v>
      </c>
      <c r="BB96" s="57">
        <f>SUM($AH96:$AM96)/SUM($AH$108:$AM$108)*'Capital Spending'!O$10*$AO$1</f>
        <v>0</v>
      </c>
      <c r="BC96" s="57">
        <f>SUM($AH96:$AM96)/SUM($AH$108:$AM$108)*'Capital Spending'!P$10*$AO$1</f>
        <v>0</v>
      </c>
      <c r="BD96" s="57">
        <f>SUM($AH96:$AM96)/SUM($AH$108:$AM$108)*'Capital Spending'!Q$10*$AO$1</f>
        <v>0</v>
      </c>
      <c r="BE96" s="57">
        <f>SUM($AH96:$AM96)/SUM($AH$108:$AM$108)*'Capital Spending'!R$10*$AO$1</f>
        <v>0</v>
      </c>
      <c r="BF96" s="57">
        <f>SUM($AH96:$AM96)/SUM($AH$108:$AM$108)*'Capital Spending'!S$10*$AO$1</f>
        <v>0</v>
      </c>
      <c r="BG96" s="57">
        <f>SUM($AH96:$AM96)/SUM($AH$108:$AM$108)*'Capital Spending'!T$10*$AO$1</f>
        <v>0</v>
      </c>
      <c r="BH96" s="57">
        <f>SUM($AH96:$AM96)/SUM($AH$108:$AM$108)*'Capital Spending'!U$10*$AO$1</f>
        <v>0</v>
      </c>
      <c r="BI96" s="19"/>
      <c r="BJ96" s="106">
        <f t="shared" si="232"/>
        <v>0</v>
      </c>
      <c r="BK96" s="31">
        <f>[20]Retires!R136</f>
        <v>0</v>
      </c>
      <c r="BL96" s="31">
        <f>[20]Retires!S136</f>
        <v>0</v>
      </c>
      <c r="BM96" s="31">
        <f>[20]Retires!T136</f>
        <v>0</v>
      </c>
      <c r="BN96" s="31">
        <f>[20]Retires!U136</f>
        <v>0</v>
      </c>
      <c r="BO96" s="31">
        <f>[20]Retires!V136</f>
        <v>0</v>
      </c>
      <c r="BP96" s="31">
        <f>[20]Retires!W136</f>
        <v>0</v>
      </c>
      <c r="BQ96" s="18">
        <f t="shared" si="233"/>
        <v>0</v>
      </c>
      <c r="BR96" s="19">
        <f t="shared" si="234"/>
        <v>0</v>
      </c>
      <c r="BS96" s="19">
        <f t="shared" si="235"/>
        <v>0</v>
      </c>
      <c r="BT96" s="19">
        <f t="shared" si="236"/>
        <v>0</v>
      </c>
      <c r="BU96" s="19">
        <f t="shared" si="237"/>
        <v>0</v>
      </c>
      <c r="BV96" s="19">
        <f t="shared" si="238"/>
        <v>0</v>
      </c>
      <c r="BW96" s="19">
        <f t="shared" si="239"/>
        <v>0</v>
      </c>
      <c r="BX96" s="19">
        <f t="shared" si="240"/>
        <v>0</v>
      </c>
      <c r="BY96" s="19">
        <f t="shared" si="241"/>
        <v>0</v>
      </c>
      <c r="BZ96" s="19">
        <f t="shared" si="242"/>
        <v>0</v>
      </c>
      <c r="CA96" s="19">
        <f t="shared" si="243"/>
        <v>0</v>
      </c>
      <c r="CB96" s="19">
        <f t="shared" si="244"/>
        <v>0</v>
      </c>
      <c r="CC96" s="19">
        <f t="shared" si="245"/>
        <v>0</v>
      </c>
      <c r="CD96" s="19">
        <f t="shared" si="246"/>
        <v>0</v>
      </c>
      <c r="CE96" s="19">
        <f t="shared" si="247"/>
        <v>0</v>
      </c>
      <c r="CF96" s="19">
        <f t="shared" si="248"/>
        <v>0</v>
      </c>
      <c r="CG96" s="19">
        <f t="shared" si="249"/>
        <v>0</v>
      </c>
      <c r="CH96" s="19">
        <f t="shared" si="250"/>
        <v>0</v>
      </c>
      <c r="CI96" s="19">
        <f t="shared" si="251"/>
        <v>0</v>
      </c>
      <c r="CJ96" s="19">
        <f t="shared" si="252"/>
        <v>0</v>
      </c>
      <c r="CK96" s="19">
        <f t="shared" si="253"/>
        <v>0</v>
      </c>
      <c r="CL96" s="19"/>
      <c r="CM96" s="18">
        <f>[20]Transfers!R136</f>
        <v>0</v>
      </c>
      <c r="CN96" s="18">
        <f>[20]Transfers!S136</f>
        <v>0</v>
      </c>
      <c r="CO96" s="18">
        <f>[20]Transfers!T136</f>
        <v>0</v>
      </c>
      <c r="CP96" s="18">
        <f>[20]Transfers!U136</f>
        <v>0</v>
      </c>
      <c r="CQ96" s="18">
        <f>[20]Transfers!V136</f>
        <v>0</v>
      </c>
      <c r="CR96" s="18">
        <f>[20]Transfers!W136</f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19">
        <v>0</v>
      </c>
      <c r="DK96" s="19">
        <v>0</v>
      </c>
      <c r="DL96" s="19">
        <v>0</v>
      </c>
      <c r="DM96" s="19">
        <v>0</v>
      </c>
      <c r="DN96" s="19"/>
    </row>
    <row r="97" spans="1:118">
      <c r="A97" s="140">
        <v>39701</v>
      </c>
      <c r="B97" t="s">
        <v>211</v>
      </c>
      <c r="C97" s="50">
        <f t="shared" si="255"/>
        <v>0</v>
      </c>
      <c r="D97" s="50">
        <f t="shared" si="256"/>
        <v>0</v>
      </c>
      <c r="E97" s="21">
        <v>0</v>
      </c>
      <c r="F97" s="19">
        <f t="shared" si="257"/>
        <v>0</v>
      </c>
      <c r="G97" s="19">
        <f t="shared" si="258"/>
        <v>0</v>
      </c>
      <c r="H97" s="19">
        <f t="shared" si="259"/>
        <v>0</v>
      </c>
      <c r="I97" s="19">
        <f t="shared" si="260"/>
        <v>0</v>
      </c>
      <c r="J97" s="19">
        <f t="shared" si="261"/>
        <v>0</v>
      </c>
      <c r="K97" s="19">
        <f t="shared" si="262"/>
        <v>0</v>
      </c>
      <c r="L97" s="19">
        <f t="shared" si="263"/>
        <v>0</v>
      </c>
      <c r="M97" s="19">
        <f t="shared" si="264"/>
        <v>0</v>
      </c>
      <c r="N97" s="19">
        <f t="shared" si="265"/>
        <v>0</v>
      </c>
      <c r="O97" s="19">
        <f t="shared" si="266"/>
        <v>0</v>
      </c>
      <c r="P97" s="19">
        <f t="shared" si="267"/>
        <v>0</v>
      </c>
      <c r="Q97" s="19">
        <f t="shared" si="268"/>
        <v>0</v>
      </c>
      <c r="R97" s="19">
        <f t="shared" si="269"/>
        <v>0</v>
      </c>
      <c r="S97" s="19">
        <f t="shared" si="270"/>
        <v>0</v>
      </c>
      <c r="T97" s="19">
        <f t="shared" si="271"/>
        <v>0</v>
      </c>
      <c r="U97" s="19">
        <f t="shared" si="272"/>
        <v>0</v>
      </c>
      <c r="V97" s="19">
        <f t="shared" si="273"/>
        <v>0</v>
      </c>
      <c r="W97" s="19">
        <f t="shared" si="274"/>
        <v>0</v>
      </c>
      <c r="X97" s="19">
        <f t="shared" si="275"/>
        <v>0</v>
      </c>
      <c r="Y97" s="19">
        <f t="shared" si="276"/>
        <v>0</v>
      </c>
      <c r="Z97" s="19">
        <f t="shared" si="277"/>
        <v>0</v>
      </c>
      <c r="AA97" s="19">
        <f t="shared" si="278"/>
        <v>0</v>
      </c>
      <c r="AB97" s="19">
        <f t="shared" si="279"/>
        <v>0</v>
      </c>
      <c r="AC97" s="19">
        <f t="shared" si="280"/>
        <v>0</v>
      </c>
      <c r="AD97" s="19">
        <f t="shared" si="281"/>
        <v>0</v>
      </c>
      <c r="AE97" s="19">
        <f t="shared" si="282"/>
        <v>0</v>
      </c>
      <c r="AF97" s="19">
        <f t="shared" si="283"/>
        <v>0</v>
      </c>
      <c r="AH97" s="18">
        <f>0</f>
        <v>0</v>
      </c>
      <c r="AI97" s="18">
        <f>0</f>
        <v>0</v>
      </c>
      <c r="AJ97" s="18">
        <f>0</f>
        <v>0</v>
      </c>
      <c r="AK97" s="18">
        <f>0</f>
        <v>0</v>
      </c>
      <c r="AL97" s="18">
        <f>0</f>
        <v>0</v>
      </c>
      <c r="AM97" s="18">
        <f>0</f>
        <v>0</v>
      </c>
      <c r="AN97" s="57">
        <f t="shared" si="254"/>
        <v>0</v>
      </c>
      <c r="AO97" s="57">
        <f t="shared" si="254"/>
        <v>0</v>
      </c>
      <c r="AP97" s="57">
        <f t="shared" si="254"/>
        <v>0</v>
      </c>
      <c r="AQ97" s="57">
        <f>SUM($AH97:$AM97)/SUM($AH$108:$AM$108)*'Capital Spending'!D$10*$AO$1</f>
        <v>0</v>
      </c>
      <c r="AR97" s="57">
        <f>SUM($AH97:$AM97)/SUM($AH$108:$AM$108)*'Capital Spending'!E$10*$AO$1</f>
        <v>0</v>
      </c>
      <c r="AS97" s="57">
        <f>SUM($AH97:$AM97)/SUM($AH$108:$AM$108)*'Capital Spending'!F$10*$AO$1</f>
        <v>0</v>
      </c>
      <c r="AT97" s="57">
        <f>SUM($AH97:$AM97)/SUM($AH$108:$AM$108)*'Capital Spending'!G$10*$AO$1</f>
        <v>0</v>
      </c>
      <c r="AU97" s="57">
        <f>SUM($AH97:$AM97)/SUM($AH$108:$AM$108)*'Capital Spending'!H$10*$AO$1</f>
        <v>0</v>
      </c>
      <c r="AV97" s="57">
        <f>SUM($AH97:$AM97)/SUM($AH$108:$AM$108)*'Capital Spending'!I$10*$AO$1</f>
        <v>0</v>
      </c>
      <c r="AW97" s="57">
        <f>SUM($AH97:$AM97)/SUM($AH$108:$AM$108)*'Capital Spending'!J$10*$AO$1</f>
        <v>0</v>
      </c>
      <c r="AX97" s="57">
        <f>SUM($AH97:$AM97)/SUM($AH$108:$AM$108)*'Capital Spending'!K$10*$AO$1</f>
        <v>0</v>
      </c>
      <c r="AY97" s="57">
        <f>SUM($AH97:$AM97)/SUM($AH$108:$AM$108)*'Capital Spending'!L$10*$AO$1</f>
        <v>0</v>
      </c>
      <c r="AZ97" s="57">
        <f>SUM($AH97:$AM97)/SUM($AH$108:$AM$108)*'Capital Spending'!M$10*$AO$1</f>
        <v>0</v>
      </c>
      <c r="BA97" s="57">
        <f>SUM($AH97:$AM97)/SUM($AH$108:$AM$108)*'Capital Spending'!N$10*$AO$1</f>
        <v>0</v>
      </c>
      <c r="BB97" s="57">
        <f>SUM($AH97:$AM97)/SUM($AH$108:$AM$108)*'Capital Spending'!O$10*$AO$1</f>
        <v>0</v>
      </c>
      <c r="BC97" s="57">
        <f>SUM($AH97:$AM97)/SUM($AH$108:$AM$108)*'Capital Spending'!P$10*$AO$1</f>
        <v>0</v>
      </c>
      <c r="BD97" s="57">
        <f>SUM($AH97:$AM97)/SUM($AH$108:$AM$108)*'Capital Spending'!Q$10*$AO$1</f>
        <v>0</v>
      </c>
      <c r="BE97" s="57">
        <f>SUM($AH97:$AM97)/SUM($AH$108:$AM$108)*'Capital Spending'!R$10*$AO$1</f>
        <v>0</v>
      </c>
      <c r="BF97" s="57">
        <f>SUM($AH97:$AM97)/SUM($AH$108:$AM$108)*'Capital Spending'!S$10*$AO$1</f>
        <v>0</v>
      </c>
      <c r="BG97" s="57">
        <f>SUM($AH97:$AM97)/SUM($AH$108:$AM$108)*'Capital Spending'!T$10*$AO$1</f>
        <v>0</v>
      </c>
      <c r="BH97" s="57">
        <f>SUM($AH97:$AM97)/SUM($AH$108:$AM$108)*'Capital Spending'!U$10*$AO$1</f>
        <v>0</v>
      </c>
      <c r="BI97" s="19"/>
      <c r="BJ97" s="106">
        <f t="shared" si="232"/>
        <v>0</v>
      </c>
      <c r="BK97" s="31">
        <f>0</f>
        <v>0</v>
      </c>
      <c r="BL97" s="31">
        <f>0</f>
        <v>0</v>
      </c>
      <c r="BM97" s="31">
        <f>0</f>
        <v>0</v>
      </c>
      <c r="BN97" s="31">
        <f>0</f>
        <v>0</v>
      </c>
      <c r="BO97" s="31">
        <f>0</f>
        <v>0</v>
      </c>
      <c r="BP97" s="31">
        <f>0</f>
        <v>0</v>
      </c>
      <c r="BQ97" s="18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8">
        <f>0</f>
        <v>0</v>
      </c>
      <c r="CN97" s="18">
        <f>0</f>
        <v>0</v>
      </c>
      <c r="CO97" s="18">
        <f>0</f>
        <v>0</v>
      </c>
      <c r="CP97" s="18">
        <f>0</f>
        <v>0</v>
      </c>
      <c r="CQ97" s="18">
        <f>0</f>
        <v>0</v>
      </c>
      <c r="CR97" s="18">
        <f>0</f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/>
    </row>
    <row r="98" spans="1:118">
      <c r="A98" s="140">
        <v>39702</v>
      </c>
      <c r="B98" t="s">
        <v>211</v>
      </c>
      <c r="C98" s="50">
        <f t="shared" si="255"/>
        <v>0</v>
      </c>
      <c r="D98" s="50">
        <f t="shared" si="256"/>
        <v>0</v>
      </c>
      <c r="E98" s="21">
        <v>0</v>
      </c>
      <c r="F98" s="19">
        <f t="shared" si="257"/>
        <v>0</v>
      </c>
      <c r="G98" s="19">
        <f t="shared" si="258"/>
        <v>0</v>
      </c>
      <c r="H98" s="19">
        <f t="shared" si="259"/>
        <v>0</v>
      </c>
      <c r="I98" s="19">
        <f t="shared" si="260"/>
        <v>0</v>
      </c>
      <c r="J98" s="19">
        <f t="shared" si="261"/>
        <v>0</v>
      </c>
      <c r="K98" s="19">
        <f t="shared" si="262"/>
        <v>0</v>
      </c>
      <c r="L98" s="19">
        <f t="shared" si="263"/>
        <v>0</v>
      </c>
      <c r="M98" s="19">
        <f t="shared" si="264"/>
        <v>0</v>
      </c>
      <c r="N98" s="19">
        <f t="shared" si="265"/>
        <v>0</v>
      </c>
      <c r="O98" s="19">
        <f t="shared" si="266"/>
        <v>0</v>
      </c>
      <c r="P98" s="19">
        <f t="shared" si="267"/>
        <v>0</v>
      </c>
      <c r="Q98" s="19">
        <f t="shared" si="268"/>
        <v>0</v>
      </c>
      <c r="R98" s="19">
        <f t="shared" si="269"/>
        <v>0</v>
      </c>
      <c r="S98" s="19">
        <f t="shared" si="270"/>
        <v>0</v>
      </c>
      <c r="T98" s="19">
        <f t="shared" si="271"/>
        <v>0</v>
      </c>
      <c r="U98" s="19">
        <f t="shared" si="272"/>
        <v>0</v>
      </c>
      <c r="V98" s="19">
        <f t="shared" si="273"/>
        <v>0</v>
      </c>
      <c r="W98" s="19">
        <f t="shared" si="274"/>
        <v>0</v>
      </c>
      <c r="X98" s="19">
        <f t="shared" si="275"/>
        <v>0</v>
      </c>
      <c r="Y98" s="19">
        <f t="shared" si="276"/>
        <v>0</v>
      </c>
      <c r="Z98" s="19">
        <f t="shared" si="277"/>
        <v>0</v>
      </c>
      <c r="AA98" s="19">
        <f t="shared" si="278"/>
        <v>0</v>
      </c>
      <c r="AB98" s="19">
        <f t="shared" si="279"/>
        <v>0</v>
      </c>
      <c r="AC98" s="19">
        <f t="shared" si="280"/>
        <v>0</v>
      </c>
      <c r="AD98" s="19">
        <f t="shared" si="281"/>
        <v>0</v>
      </c>
      <c r="AE98" s="19">
        <f t="shared" si="282"/>
        <v>0</v>
      </c>
      <c r="AF98" s="19">
        <f t="shared" si="283"/>
        <v>0</v>
      </c>
      <c r="AH98" s="18">
        <f>0</f>
        <v>0</v>
      </c>
      <c r="AI98" s="18">
        <f>0</f>
        <v>0</v>
      </c>
      <c r="AJ98" s="18">
        <f>0</f>
        <v>0</v>
      </c>
      <c r="AK98" s="18">
        <f>0</f>
        <v>0</v>
      </c>
      <c r="AL98" s="18">
        <f>0</f>
        <v>0</v>
      </c>
      <c r="AM98" s="18">
        <f>0</f>
        <v>0</v>
      </c>
      <c r="AN98" s="57">
        <f t="shared" si="254"/>
        <v>0</v>
      </c>
      <c r="AO98" s="57">
        <f t="shared" si="254"/>
        <v>0</v>
      </c>
      <c r="AP98" s="57">
        <f t="shared" si="254"/>
        <v>0</v>
      </c>
      <c r="AQ98" s="57">
        <f>SUM($AH98:$AM98)/SUM($AH$108:$AM$108)*'Capital Spending'!D$10*$AO$1</f>
        <v>0</v>
      </c>
      <c r="AR98" s="57">
        <f>SUM($AH98:$AM98)/SUM($AH$108:$AM$108)*'Capital Spending'!E$10*$AO$1</f>
        <v>0</v>
      </c>
      <c r="AS98" s="57">
        <f>SUM($AH98:$AM98)/SUM($AH$108:$AM$108)*'Capital Spending'!F$10*$AO$1</f>
        <v>0</v>
      </c>
      <c r="AT98" s="57">
        <f>SUM($AH98:$AM98)/SUM($AH$108:$AM$108)*'Capital Spending'!G$10*$AO$1</f>
        <v>0</v>
      </c>
      <c r="AU98" s="57">
        <f>SUM($AH98:$AM98)/SUM($AH$108:$AM$108)*'Capital Spending'!H$10*$AO$1</f>
        <v>0</v>
      </c>
      <c r="AV98" s="57">
        <f>SUM($AH98:$AM98)/SUM($AH$108:$AM$108)*'Capital Spending'!I$10*$AO$1</f>
        <v>0</v>
      </c>
      <c r="AW98" s="57">
        <f>SUM($AH98:$AM98)/SUM($AH$108:$AM$108)*'Capital Spending'!J$10*$AO$1</f>
        <v>0</v>
      </c>
      <c r="AX98" s="57">
        <f>SUM($AH98:$AM98)/SUM($AH$108:$AM$108)*'Capital Spending'!K$10*$AO$1</f>
        <v>0</v>
      </c>
      <c r="AY98" s="57">
        <f>SUM($AH98:$AM98)/SUM($AH$108:$AM$108)*'Capital Spending'!L$10*$AO$1</f>
        <v>0</v>
      </c>
      <c r="AZ98" s="57">
        <f>SUM($AH98:$AM98)/SUM($AH$108:$AM$108)*'Capital Spending'!M$10*$AO$1</f>
        <v>0</v>
      </c>
      <c r="BA98" s="57">
        <f>SUM($AH98:$AM98)/SUM($AH$108:$AM$108)*'Capital Spending'!N$10*$AO$1</f>
        <v>0</v>
      </c>
      <c r="BB98" s="57">
        <f>SUM($AH98:$AM98)/SUM($AH$108:$AM$108)*'Capital Spending'!O$10*$AO$1</f>
        <v>0</v>
      </c>
      <c r="BC98" s="57">
        <f>SUM($AH98:$AM98)/SUM($AH$108:$AM$108)*'Capital Spending'!P$10*$AO$1</f>
        <v>0</v>
      </c>
      <c r="BD98" s="57">
        <f>SUM($AH98:$AM98)/SUM($AH$108:$AM$108)*'Capital Spending'!Q$10*$AO$1</f>
        <v>0</v>
      </c>
      <c r="BE98" s="57">
        <f>SUM($AH98:$AM98)/SUM($AH$108:$AM$108)*'Capital Spending'!R$10*$AO$1</f>
        <v>0</v>
      </c>
      <c r="BF98" s="57">
        <f>SUM($AH98:$AM98)/SUM($AH$108:$AM$108)*'Capital Spending'!S$10*$AO$1</f>
        <v>0</v>
      </c>
      <c r="BG98" s="57">
        <f>SUM($AH98:$AM98)/SUM($AH$108:$AM$108)*'Capital Spending'!T$10*$AO$1</f>
        <v>0</v>
      </c>
      <c r="BH98" s="57">
        <f>SUM($AH98:$AM98)/SUM($AH$108:$AM$108)*'Capital Spending'!U$10*$AO$1</f>
        <v>0</v>
      </c>
      <c r="BI98" s="19"/>
      <c r="BJ98" s="106">
        <f t="shared" si="232"/>
        <v>0</v>
      </c>
      <c r="BK98" s="31">
        <f>0</f>
        <v>0</v>
      </c>
      <c r="BL98" s="31">
        <f>0</f>
        <v>0</v>
      </c>
      <c r="BM98" s="31">
        <f>0</f>
        <v>0</v>
      </c>
      <c r="BN98" s="31">
        <f>0</f>
        <v>0</v>
      </c>
      <c r="BO98" s="31">
        <f>0</f>
        <v>0</v>
      </c>
      <c r="BP98" s="31">
        <f>0</f>
        <v>0</v>
      </c>
      <c r="BQ98" s="18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8">
        <f>0</f>
        <v>0</v>
      </c>
      <c r="CN98" s="18">
        <f>0</f>
        <v>0</v>
      </c>
      <c r="CO98" s="18">
        <f>0</f>
        <v>0</v>
      </c>
      <c r="CP98" s="18">
        <f>0</f>
        <v>0</v>
      </c>
      <c r="CQ98" s="18">
        <f>0</f>
        <v>0</v>
      </c>
      <c r="CR98" s="18">
        <f>0</f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/>
    </row>
    <row r="99" spans="1:118">
      <c r="A99" s="49">
        <v>39800</v>
      </c>
      <c r="B99" s="17" t="s">
        <v>19</v>
      </c>
      <c r="C99" s="50">
        <f t="shared" si="202"/>
        <v>814166.88000000012</v>
      </c>
      <c r="D99" s="50">
        <f t="shared" si="203"/>
        <v>814166.88000000012</v>
      </c>
      <c r="E99" s="21">
        <f>'[20]Asset End Balances'!$Q$137</f>
        <v>814166.88</v>
      </c>
      <c r="F99" s="19">
        <f t="shared" si="204"/>
        <v>814166.88</v>
      </c>
      <c r="G99" s="19">
        <f t="shared" si="205"/>
        <v>814166.88</v>
      </c>
      <c r="H99" s="19">
        <f t="shared" si="206"/>
        <v>814166.88</v>
      </c>
      <c r="I99" s="19">
        <f t="shared" si="207"/>
        <v>814166.88</v>
      </c>
      <c r="J99" s="19">
        <f t="shared" si="208"/>
        <v>814166.88</v>
      </c>
      <c r="K99" s="19">
        <f t="shared" si="209"/>
        <v>814166.88</v>
      </c>
      <c r="L99" s="19">
        <f t="shared" si="210"/>
        <v>814166.88</v>
      </c>
      <c r="M99" s="19">
        <f t="shared" si="211"/>
        <v>814166.88</v>
      </c>
      <c r="N99" s="19">
        <f t="shared" si="212"/>
        <v>814166.88</v>
      </c>
      <c r="O99" s="19">
        <f t="shared" si="213"/>
        <v>814166.88</v>
      </c>
      <c r="P99" s="19">
        <f t="shared" si="214"/>
        <v>814166.88</v>
      </c>
      <c r="Q99" s="19">
        <f t="shared" si="215"/>
        <v>814166.88</v>
      </c>
      <c r="R99" s="19">
        <f t="shared" si="216"/>
        <v>814166.88</v>
      </c>
      <c r="S99" s="19">
        <f t="shared" si="217"/>
        <v>814166.88</v>
      </c>
      <c r="T99" s="19">
        <f t="shared" si="218"/>
        <v>814166.88</v>
      </c>
      <c r="U99" s="19">
        <f t="shared" si="219"/>
        <v>814166.88</v>
      </c>
      <c r="V99" s="19">
        <f t="shared" si="220"/>
        <v>814166.88</v>
      </c>
      <c r="W99" s="19">
        <f t="shared" si="221"/>
        <v>814166.88</v>
      </c>
      <c r="X99" s="19">
        <f t="shared" si="222"/>
        <v>814166.88</v>
      </c>
      <c r="Y99" s="19">
        <f t="shared" si="223"/>
        <v>814166.88</v>
      </c>
      <c r="Z99" s="19">
        <f t="shared" si="224"/>
        <v>814166.88</v>
      </c>
      <c r="AA99" s="19">
        <f t="shared" si="225"/>
        <v>814166.88</v>
      </c>
      <c r="AB99" s="19">
        <f t="shared" si="226"/>
        <v>814166.88</v>
      </c>
      <c r="AC99" s="19">
        <f t="shared" si="227"/>
        <v>814166.88</v>
      </c>
      <c r="AD99" s="19">
        <f t="shared" si="228"/>
        <v>814166.88</v>
      </c>
      <c r="AE99" s="19">
        <f t="shared" si="229"/>
        <v>814166.88</v>
      </c>
      <c r="AF99" s="19">
        <f t="shared" si="230"/>
        <v>814166.88</v>
      </c>
      <c r="AH99" s="18">
        <f>[20]Additions!R137</f>
        <v>0</v>
      </c>
      <c r="AI99" s="18">
        <f>[20]Additions!S137</f>
        <v>0</v>
      </c>
      <c r="AJ99" s="18">
        <f>[20]Additions!T137</f>
        <v>0</v>
      </c>
      <c r="AK99" s="18">
        <f>[20]Additions!U137</f>
        <v>0</v>
      </c>
      <c r="AL99" s="18">
        <f>[20]Additions!V137</f>
        <v>0</v>
      </c>
      <c r="AM99" s="18">
        <f>[20]Additions!W137</f>
        <v>0</v>
      </c>
      <c r="AN99" s="57">
        <f t="shared" si="254"/>
        <v>0</v>
      </c>
      <c r="AO99" s="57">
        <f t="shared" si="254"/>
        <v>0</v>
      </c>
      <c r="AP99" s="57">
        <f t="shared" si="254"/>
        <v>0</v>
      </c>
      <c r="AQ99" s="57">
        <f>SUM($AH99:$AM99)/SUM($AH$108:$AM$108)*'Capital Spending'!D$10*$AO$1</f>
        <v>0</v>
      </c>
      <c r="AR99" s="57">
        <f>SUM($AH99:$AM99)/SUM($AH$108:$AM$108)*'Capital Spending'!E$10*$AO$1</f>
        <v>0</v>
      </c>
      <c r="AS99" s="57">
        <f>SUM($AH99:$AM99)/SUM($AH$108:$AM$108)*'Capital Spending'!F$10*$AO$1</f>
        <v>0</v>
      </c>
      <c r="AT99" s="57">
        <f>SUM($AH99:$AM99)/SUM($AH$108:$AM$108)*'Capital Spending'!G$10*$AO$1</f>
        <v>0</v>
      </c>
      <c r="AU99" s="57">
        <f>SUM($AH99:$AM99)/SUM($AH$108:$AM$108)*'Capital Spending'!H$10*$AO$1</f>
        <v>0</v>
      </c>
      <c r="AV99" s="57">
        <f>SUM($AH99:$AM99)/SUM($AH$108:$AM$108)*'Capital Spending'!I$10*$AO$1</f>
        <v>0</v>
      </c>
      <c r="AW99" s="57">
        <f>SUM($AH99:$AM99)/SUM($AH$108:$AM$108)*'Capital Spending'!J$10*$AO$1</f>
        <v>0</v>
      </c>
      <c r="AX99" s="57">
        <f>SUM($AH99:$AM99)/SUM($AH$108:$AM$108)*'Capital Spending'!K$10*$AO$1</f>
        <v>0</v>
      </c>
      <c r="AY99" s="57">
        <f>SUM($AH99:$AM99)/SUM($AH$108:$AM$108)*'Capital Spending'!L$10*$AO$1</f>
        <v>0</v>
      </c>
      <c r="AZ99" s="57">
        <f>SUM($AH99:$AM99)/SUM($AH$108:$AM$108)*'Capital Spending'!M$10*$AO$1</f>
        <v>0</v>
      </c>
      <c r="BA99" s="57">
        <f>SUM($AH99:$AM99)/SUM($AH$108:$AM$108)*'Capital Spending'!N$10*$AO$1</f>
        <v>0</v>
      </c>
      <c r="BB99" s="57">
        <f>SUM($AH99:$AM99)/SUM($AH$108:$AM$108)*'Capital Spending'!O$10*$AO$1</f>
        <v>0</v>
      </c>
      <c r="BC99" s="57">
        <f>SUM($AH99:$AM99)/SUM($AH$108:$AM$108)*'Capital Spending'!P$10*$AO$1</f>
        <v>0</v>
      </c>
      <c r="BD99" s="57">
        <f>SUM($AH99:$AM99)/SUM($AH$108:$AM$108)*'Capital Spending'!Q$10*$AO$1</f>
        <v>0</v>
      </c>
      <c r="BE99" s="57">
        <f>SUM($AH99:$AM99)/SUM($AH$108:$AM$108)*'Capital Spending'!R$10*$AO$1</f>
        <v>0</v>
      </c>
      <c r="BF99" s="57">
        <f>SUM($AH99:$AM99)/SUM($AH$108:$AM$108)*'Capital Spending'!S$10*$AO$1</f>
        <v>0</v>
      </c>
      <c r="BG99" s="57">
        <f>SUM($AH99:$AM99)/SUM($AH$108:$AM$108)*'Capital Spending'!T$10*$AO$1</f>
        <v>0</v>
      </c>
      <c r="BH99" s="57">
        <f>SUM($AH99:$AM99)/SUM($AH$108:$AM$108)*'Capital Spending'!U$10*$AO$1</f>
        <v>0</v>
      </c>
      <c r="BI99" s="19"/>
      <c r="BJ99" s="106">
        <f t="shared" si="232"/>
        <v>0</v>
      </c>
      <c r="BK99" s="31">
        <f>[20]Retires!R137</f>
        <v>0</v>
      </c>
      <c r="BL99" s="31">
        <f>[20]Retires!S137</f>
        <v>0</v>
      </c>
      <c r="BM99" s="31">
        <f>[20]Retires!T137</f>
        <v>0</v>
      </c>
      <c r="BN99" s="31">
        <f>[20]Retires!U137</f>
        <v>0</v>
      </c>
      <c r="BO99" s="31">
        <f>[20]Retires!V137</f>
        <v>0</v>
      </c>
      <c r="BP99" s="31">
        <f>[20]Retires!W137</f>
        <v>0</v>
      </c>
      <c r="BQ99" s="18">
        <f t="shared" si="233"/>
        <v>0</v>
      </c>
      <c r="BR99" s="19">
        <f t="shared" si="234"/>
        <v>0</v>
      </c>
      <c r="BS99" s="19">
        <f t="shared" si="235"/>
        <v>0</v>
      </c>
      <c r="BT99" s="19">
        <f t="shared" si="236"/>
        <v>0</v>
      </c>
      <c r="BU99" s="19">
        <f t="shared" si="237"/>
        <v>0</v>
      </c>
      <c r="BV99" s="19">
        <f t="shared" si="238"/>
        <v>0</v>
      </c>
      <c r="BW99" s="19">
        <f t="shared" si="239"/>
        <v>0</v>
      </c>
      <c r="BX99" s="19">
        <f t="shared" si="240"/>
        <v>0</v>
      </c>
      <c r="BY99" s="19">
        <f t="shared" si="241"/>
        <v>0</v>
      </c>
      <c r="BZ99" s="19">
        <f t="shared" si="242"/>
        <v>0</v>
      </c>
      <c r="CA99" s="19">
        <f t="shared" si="243"/>
        <v>0</v>
      </c>
      <c r="CB99" s="19">
        <f t="shared" si="244"/>
        <v>0</v>
      </c>
      <c r="CC99" s="19">
        <f t="shared" si="245"/>
        <v>0</v>
      </c>
      <c r="CD99" s="19">
        <f t="shared" si="246"/>
        <v>0</v>
      </c>
      <c r="CE99" s="19">
        <f t="shared" si="247"/>
        <v>0</v>
      </c>
      <c r="CF99" s="19">
        <f t="shared" si="248"/>
        <v>0</v>
      </c>
      <c r="CG99" s="19">
        <f t="shared" si="249"/>
        <v>0</v>
      </c>
      <c r="CH99" s="19">
        <f t="shared" si="250"/>
        <v>0</v>
      </c>
      <c r="CI99" s="19">
        <f t="shared" si="251"/>
        <v>0</v>
      </c>
      <c r="CJ99" s="19">
        <f t="shared" si="252"/>
        <v>0</v>
      </c>
      <c r="CK99" s="19">
        <f t="shared" si="253"/>
        <v>0</v>
      </c>
      <c r="CL99" s="19"/>
      <c r="CM99" s="18">
        <f>[20]Transfers!R137</f>
        <v>0</v>
      </c>
      <c r="CN99" s="18">
        <f>[20]Transfers!S137</f>
        <v>0</v>
      </c>
      <c r="CO99" s="18">
        <f>[20]Transfers!T137</f>
        <v>0</v>
      </c>
      <c r="CP99" s="18">
        <f>[20]Transfers!U137</f>
        <v>0</v>
      </c>
      <c r="CQ99" s="18">
        <f>[20]Transfers!V137</f>
        <v>0</v>
      </c>
      <c r="CR99" s="18">
        <f>[20]Transfers!W137</f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/>
    </row>
    <row r="100" spans="1:118">
      <c r="A100" s="49">
        <v>39900</v>
      </c>
      <c r="B100" s="17" t="s">
        <v>32</v>
      </c>
      <c r="C100" s="50">
        <f t="shared" si="202"/>
        <v>0</v>
      </c>
      <c r="D100" s="50">
        <f t="shared" si="203"/>
        <v>0</v>
      </c>
      <c r="E100" s="21">
        <v>0</v>
      </c>
      <c r="F100" s="19">
        <f t="shared" si="204"/>
        <v>0</v>
      </c>
      <c r="G100" s="19">
        <f t="shared" si="205"/>
        <v>0</v>
      </c>
      <c r="H100" s="19">
        <f t="shared" si="206"/>
        <v>0</v>
      </c>
      <c r="I100" s="19">
        <f t="shared" si="207"/>
        <v>0</v>
      </c>
      <c r="J100" s="19">
        <f t="shared" si="208"/>
        <v>0</v>
      </c>
      <c r="K100" s="19">
        <f t="shared" si="209"/>
        <v>0</v>
      </c>
      <c r="L100" s="19">
        <f t="shared" si="210"/>
        <v>0</v>
      </c>
      <c r="M100" s="19">
        <f t="shared" si="211"/>
        <v>0</v>
      </c>
      <c r="N100" s="19">
        <f t="shared" si="212"/>
        <v>0</v>
      </c>
      <c r="O100" s="19">
        <f t="shared" si="213"/>
        <v>0</v>
      </c>
      <c r="P100" s="19">
        <f t="shared" si="214"/>
        <v>0</v>
      </c>
      <c r="Q100" s="19">
        <f t="shared" si="215"/>
        <v>0</v>
      </c>
      <c r="R100" s="19">
        <f t="shared" si="216"/>
        <v>0</v>
      </c>
      <c r="S100" s="19">
        <f t="shared" si="217"/>
        <v>0</v>
      </c>
      <c r="T100" s="19">
        <f t="shared" si="218"/>
        <v>0</v>
      </c>
      <c r="U100" s="19">
        <f t="shared" si="219"/>
        <v>0</v>
      </c>
      <c r="V100" s="19">
        <f t="shared" si="220"/>
        <v>0</v>
      </c>
      <c r="W100" s="19">
        <f t="shared" si="221"/>
        <v>0</v>
      </c>
      <c r="X100" s="19">
        <f t="shared" si="222"/>
        <v>0</v>
      </c>
      <c r="Y100" s="19">
        <f t="shared" si="223"/>
        <v>0</v>
      </c>
      <c r="Z100" s="19">
        <f t="shared" si="224"/>
        <v>0</v>
      </c>
      <c r="AA100" s="19">
        <f t="shared" si="225"/>
        <v>0</v>
      </c>
      <c r="AB100" s="19">
        <f t="shared" si="226"/>
        <v>0</v>
      </c>
      <c r="AC100" s="19">
        <f t="shared" si="227"/>
        <v>0</v>
      </c>
      <c r="AD100" s="19">
        <f t="shared" si="228"/>
        <v>0</v>
      </c>
      <c r="AE100" s="19">
        <f t="shared" si="229"/>
        <v>0</v>
      </c>
      <c r="AF100" s="19">
        <f t="shared" si="230"/>
        <v>0</v>
      </c>
      <c r="AH100" s="18">
        <f>0</f>
        <v>0</v>
      </c>
      <c r="AI100" s="18">
        <f>0</f>
        <v>0</v>
      </c>
      <c r="AJ100" s="18">
        <f>0</f>
        <v>0</v>
      </c>
      <c r="AK100" s="18">
        <f>0</f>
        <v>0</v>
      </c>
      <c r="AL100" s="18">
        <f>0</f>
        <v>0</v>
      </c>
      <c r="AM100" s="18">
        <f>0</f>
        <v>0</v>
      </c>
      <c r="AN100" s="57">
        <f t="shared" si="254"/>
        <v>0</v>
      </c>
      <c r="AO100" s="57">
        <f t="shared" si="254"/>
        <v>0</v>
      </c>
      <c r="AP100" s="57">
        <f t="shared" si="254"/>
        <v>0</v>
      </c>
      <c r="AQ100" s="57">
        <f>SUM($AH100:$AM100)/SUM($AH$108:$AM$108)*'Capital Spending'!D$10*$AO$1</f>
        <v>0</v>
      </c>
      <c r="AR100" s="57">
        <f>SUM($AH100:$AM100)/SUM($AH$108:$AM$108)*'Capital Spending'!E$10*$AO$1</f>
        <v>0</v>
      </c>
      <c r="AS100" s="57">
        <f>SUM($AH100:$AM100)/SUM($AH$108:$AM$108)*'Capital Spending'!F$10*$AO$1</f>
        <v>0</v>
      </c>
      <c r="AT100" s="57">
        <f>SUM($AH100:$AM100)/SUM($AH$108:$AM$108)*'Capital Spending'!G$10*$AO$1</f>
        <v>0</v>
      </c>
      <c r="AU100" s="57">
        <f>SUM($AH100:$AM100)/SUM($AH$108:$AM$108)*'Capital Spending'!H$10*$AO$1</f>
        <v>0</v>
      </c>
      <c r="AV100" s="57">
        <f>SUM($AH100:$AM100)/SUM($AH$108:$AM$108)*'Capital Spending'!I$10*$AO$1</f>
        <v>0</v>
      </c>
      <c r="AW100" s="57">
        <f>SUM($AH100:$AM100)/SUM($AH$108:$AM$108)*'Capital Spending'!J$10*$AO$1</f>
        <v>0</v>
      </c>
      <c r="AX100" s="57">
        <f>SUM($AH100:$AM100)/SUM($AH$108:$AM$108)*'Capital Spending'!K$10*$AO$1</f>
        <v>0</v>
      </c>
      <c r="AY100" s="57">
        <f>SUM($AH100:$AM100)/SUM($AH$108:$AM$108)*'Capital Spending'!L$10*$AO$1</f>
        <v>0</v>
      </c>
      <c r="AZ100" s="57">
        <f>SUM($AH100:$AM100)/SUM($AH$108:$AM$108)*'Capital Spending'!M$10*$AO$1</f>
        <v>0</v>
      </c>
      <c r="BA100" s="57">
        <f>SUM($AH100:$AM100)/SUM($AH$108:$AM$108)*'Capital Spending'!N$10*$AO$1</f>
        <v>0</v>
      </c>
      <c r="BB100" s="57">
        <f>SUM($AH100:$AM100)/SUM($AH$108:$AM$108)*'Capital Spending'!O$10*$AO$1</f>
        <v>0</v>
      </c>
      <c r="BC100" s="57">
        <f>SUM($AH100:$AM100)/SUM($AH$108:$AM$108)*'Capital Spending'!P$10*$AO$1</f>
        <v>0</v>
      </c>
      <c r="BD100" s="57">
        <f>SUM($AH100:$AM100)/SUM($AH$108:$AM$108)*'Capital Spending'!Q$10*$AO$1</f>
        <v>0</v>
      </c>
      <c r="BE100" s="57">
        <f>SUM($AH100:$AM100)/SUM($AH$108:$AM$108)*'Capital Spending'!R$10*$AO$1</f>
        <v>0</v>
      </c>
      <c r="BF100" s="57">
        <f>SUM($AH100:$AM100)/SUM($AH$108:$AM$108)*'Capital Spending'!S$10*$AO$1</f>
        <v>0</v>
      </c>
      <c r="BG100" s="57">
        <f>SUM($AH100:$AM100)/SUM($AH$108:$AM$108)*'Capital Spending'!T$10*$AO$1</f>
        <v>0</v>
      </c>
      <c r="BH100" s="57">
        <f>SUM($AH100:$AM100)/SUM($AH$108:$AM$108)*'Capital Spending'!U$10*$AO$1</f>
        <v>0</v>
      </c>
      <c r="BI100" s="19"/>
      <c r="BJ100" s="106">
        <f t="shared" si="232"/>
        <v>0</v>
      </c>
      <c r="BK100" s="31">
        <f>0</f>
        <v>0</v>
      </c>
      <c r="BL100" s="31">
        <f>0</f>
        <v>0</v>
      </c>
      <c r="BM100" s="31">
        <f>0</f>
        <v>0</v>
      </c>
      <c r="BN100" s="31">
        <f>0</f>
        <v>0</v>
      </c>
      <c r="BO100" s="31">
        <f>0</f>
        <v>0</v>
      </c>
      <c r="BP100" s="31">
        <f>0</f>
        <v>0</v>
      </c>
      <c r="BQ100" s="18">
        <f t="shared" si="233"/>
        <v>0</v>
      </c>
      <c r="BR100" s="19">
        <f t="shared" si="234"/>
        <v>0</v>
      </c>
      <c r="BS100" s="19">
        <f t="shared" si="235"/>
        <v>0</v>
      </c>
      <c r="BT100" s="19">
        <f t="shared" si="236"/>
        <v>0</v>
      </c>
      <c r="BU100" s="19">
        <f t="shared" si="237"/>
        <v>0</v>
      </c>
      <c r="BV100" s="19">
        <f t="shared" si="238"/>
        <v>0</v>
      </c>
      <c r="BW100" s="19">
        <f t="shared" si="239"/>
        <v>0</v>
      </c>
      <c r="BX100" s="19">
        <f t="shared" si="240"/>
        <v>0</v>
      </c>
      <c r="BY100" s="19">
        <f t="shared" si="241"/>
        <v>0</v>
      </c>
      <c r="BZ100" s="19">
        <f t="shared" si="242"/>
        <v>0</v>
      </c>
      <c r="CA100" s="19">
        <f t="shared" si="243"/>
        <v>0</v>
      </c>
      <c r="CB100" s="19">
        <f t="shared" si="244"/>
        <v>0</v>
      </c>
      <c r="CC100" s="19">
        <f t="shared" si="245"/>
        <v>0</v>
      </c>
      <c r="CD100" s="19">
        <f t="shared" si="246"/>
        <v>0</v>
      </c>
      <c r="CE100" s="19">
        <f t="shared" si="247"/>
        <v>0</v>
      </c>
      <c r="CF100" s="19">
        <f t="shared" si="248"/>
        <v>0</v>
      </c>
      <c r="CG100" s="19">
        <f t="shared" si="249"/>
        <v>0</v>
      </c>
      <c r="CH100" s="19">
        <f t="shared" si="250"/>
        <v>0</v>
      </c>
      <c r="CI100" s="19">
        <f t="shared" si="251"/>
        <v>0</v>
      </c>
      <c r="CJ100" s="19">
        <f t="shared" si="252"/>
        <v>0</v>
      </c>
      <c r="CK100" s="19">
        <f t="shared" si="253"/>
        <v>0</v>
      </c>
      <c r="CL100" s="19"/>
      <c r="CM100" s="18">
        <f>0</f>
        <v>0</v>
      </c>
      <c r="CN100" s="18">
        <f>0</f>
        <v>0</v>
      </c>
      <c r="CO100" s="18">
        <f>0</f>
        <v>0</v>
      </c>
      <c r="CP100" s="18">
        <f>0</f>
        <v>0</v>
      </c>
      <c r="CQ100" s="18">
        <f>0</f>
        <v>0</v>
      </c>
      <c r="CR100" s="18">
        <f>0</f>
        <v>0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0</v>
      </c>
      <c r="DK100" s="19">
        <v>0</v>
      </c>
      <c r="DL100" s="19">
        <v>0</v>
      </c>
      <c r="DM100" s="19">
        <v>0</v>
      </c>
      <c r="DN100" s="19"/>
    </row>
    <row r="101" spans="1:118">
      <c r="A101" s="49">
        <v>39901</v>
      </c>
      <c r="B101" s="17" t="s">
        <v>21</v>
      </c>
      <c r="C101" s="50">
        <f t="shared" si="202"/>
        <v>0</v>
      </c>
      <c r="D101" s="50">
        <f t="shared" si="203"/>
        <v>0</v>
      </c>
      <c r="E101" s="21">
        <v>0</v>
      </c>
      <c r="F101" s="19">
        <f t="shared" si="204"/>
        <v>0</v>
      </c>
      <c r="G101" s="19">
        <f t="shared" si="205"/>
        <v>0</v>
      </c>
      <c r="H101" s="19">
        <f t="shared" si="206"/>
        <v>0</v>
      </c>
      <c r="I101" s="19">
        <f t="shared" si="207"/>
        <v>0</v>
      </c>
      <c r="J101" s="19">
        <f t="shared" si="208"/>
        <v>0</v>
      </c>
      <c r="K101" s="19">
        <f t="shared" si="209"/>
        <v>0</v>
      </c>
      <c r="L101" s="19">
        <f t="shared" si="210"/>
        <v>0</v>
      </c>
      <c r="M101" s="19">
        <f t="shared" si="211"/>
        <v>0</v>
      </c>
      <c r="N101" s="19">
        <f t="shared" si="212"/>
        <v>0</v>
      </c>
      <c r="O101" s="19">
        <f t="shared" si="213"/>
        <v>0</v>
      </c>
      <c r="P101" s="19">
        <f t="shared" si="214"/>
        <v>0</v>
      </c>
      <c r="Q101" s="19">
        <f t="shared" si="215"/>
        <v>0</v>
      </c>
      <c r="R101" s="19">
        <f t="shared" si="216"/>
        <v>0</v>
      </c>
      <c r="S101" s="19">
        <f t="shared" si="217"/>
        <v>0</v>
      </c>
      <c r="T101" s="19">
        <f t="shared" si="218"/>
        <v>0</v>
      </c>
      <c r="U101" s="19">
        <f t="shared" si="219"/>
        <v>0</v>
      </c>
      <c r="V101" s="19">
        <f t="shared" si="220"/>
        <v>0</v>
      </c>
      <c r="W101" s="19">
        <f t="shared" si="221"/>
        <v>0</v>
      </c>
      <c r="X101" s="19">
        <f t="shared" si="222"/>
        <v>0</v>
      </c>
      <c r="Y101" s="19">
        <f t="shared" si="223"/>
        <v>0</v>
      </c>
      <c r="Z101" s="19">
        <f t="shared" si="224"/>
        <v>0</v>
      </c>
      <c r="AA101" s="19">
        <f t="shared" si="225"/>
        <v>0</v>
      </c>
      <c r="AB101" s="19">
        <f t="shared" si="226"/>
        <v>0</v>
      </c>
      <c r="AC101" s="19">
        <f t="shared" si="227"/>
        <v>0</v>
      </c>
      <c r="AD101" s="19">
        <f t="shared" si="228"/>
        <v>0</v>
      </c>
      <c r="AE101" s="19">
        <f t="shared" si="229"/>
        <v>0</v>
      </c>
      <c r="AF101" s="19">
        <f t="shared" si="230"/>
        <v>0</v>
      </c>
      <c r="AH101" s="18">
        <f>0</f>
        <v>0</v>
      </c>
      <c r="AI101" s="18">
        <f>0</f>
        <v>0</v>
      </c>
      <c r="AJ101" s="18">
        <f>0</f>
        <v>0</v>
      </c>
      <c r="AK101" s="18">
        <f>0</f>
        <v>0</v>
      </c>
      <c r="AL101" s="18">
        <f>0</f>
        <v>0</v>
      </c>
      <c r="AM101" s="18">
        <f>0</f>
        <v>0</v>
      </c>
      <c r="AN101" s="57">
        <f t="shared" si="254"/>
        <v>0</v>
      </c>
      <c r="AO101" s="57">
        <f t="shared" si="254"/>
        <v>0</v>
      </c>
      <c r="AP101" s="57">
        <f t="shared" si="254"/>
        <v>0</v>
      </c>
      <c r="AQ101" s="57">
        <f>SUM($AH101:$AM101)/SUM($AH$108:$AM$108)*'Capital Spending'!D$10*$AO$1</f>
        <v>0</v>
      </c>
      <c r="AR101" s="57">
        <f>SUM($AH101:$AM101)/SUM($AH$108:$AM$108)*'Capital Spending'!E$10*$AO$1</f>
        <v>0</v>
      </c>
      <c r="AS101" s="57">
        <f>SUM($AH101:$AM101)/SUM($AH$108:$AM$108)*'Capital Spending'!F$10*$AO$1</f>
        <v>0</v>
      </c>
      <c r="AT101" s="57">
        <f>SUM($AH101:$AM101)/SUM($AH$108:$AM$108)*'Capital Spending'!G$10*$AO$1</f>
        <v>0</v>
      </c>
      <c r="AU101" s="57">
        <f>SUM($AH101:$AM101)/SUM($AH$108:$AM$108)*'Capital Spending'!H$10*$AO$1</f>
        <v>0</v>
      </c>
      <c r="AV101" s="57">
        <f>SUM($AH101:$AM101)/SUM($AH$108:$AM$108)*'Capital Spending'!I$10*$AO$1</f>
        <v>0</v>
      </c>
      <c r="AW101" s="57">
        <f>SUM($AH101:$AM101)/SUM($AH$108:$AM$108)*'Capital Spending'!J$10*$AO$1</f>
        <v>0</v>
      </c>
      <c r="AX101" s="57">
        <f>SUM($AH101:$AM101)/SUM($AH$108:$AM$108)*'Capital Spending'!K$10*$AO$1</f>
        <v>0</v>
      </c>
      <c r="AY101" s="57">
        <f>SUM($AH101:$AM101)/SUM($AH$108:$AM$108)*'Capital Spending'!L$10*$AO$1</f>
        <v>0</v>
      </c>
      <c r="AZ101" s="57">
        <f>SUM($AH101:$AM101)/SUM($AH$108:$AM$108)*'Capital Spending'!M$10*$AO$1</f>
        <v>0</v>
      </c>
      <c r="BA101" s="57">
        <f>SUM($AH101:$AM101)/SUM($AH$108:$AM$108)*'Capital Spending'!N$10*$AO$1</f>
        <v>0</v>
      </c>
      <c r="BB101" s="57">
        <f>SUM($AH101:$AM101)/SUM($AH$108:$AM$108)*'Capital Spending'!O$10*$AO$1</f>
        <v>0</v>
      </c>
      <c r="BC101" s="57">
        <f>SUM($AH101:$AM101)/SUM($AH$108:$AM$108)*'Capital Spending'!P$10*$AO$1</f>
        <v>0</v>
      </c>
      <c r="BD101" s="57">
        <f>SUM($AH101:$AM101)/SUM($AH$108:$AM$108)*'Capital Spending'!Q$10*$AO$1</f>
        <v>0</v>
      </c>
      <c r="BE101" s="57">
        <f>SUM($AH101:$AM101)/SUM($AH$108:$AM$108)*'Capital Spending'!R$10*$AO$1</f>
        <v>0</v>
      </c>
      <c r="BF101" s="57">
        <f>SUM($AH101:$AM101)/SUM($AH$108:$AM$108)*'Capital Spending'!S$10*$AO$1</f>
        <v>0</v>
      </c>
      <c r="BG101" s="57">
        <f>SUM($AH101:$AM101)/SUM($AH$108:$AM$108)*'Capital Spending'!T$10*$AO$1</f>
        <v>0</v>
      </c>
      <c r="BH101" s="57">
        <f>SUM($AH101:$AM101)/SUM($AH$108:$AM$108)*'Capital Spending'!U$10*$AO$1</f>
        <v>0</v>
      </c>
      <c r="BI101" s="19"/>
      <c r="BJ101" s="106">
        <f t="shared" si="232"/>
        <v>0</v>
      </c>
      <c r="BK101" s="31">
        <f>0</f>
        <v>0</v>
      </c>
      <c r="BL101" s="31">
        <f>0</f>
        <v>0</v>
      </c>
      <c r="BM101" s="31">
        <f>0</f>
        <v>0</v>
      </c>
      <c r="BN101" s="31">
        <f>0</f>
        <v>0</v>
      </c>
      <c r="BO101" s="31">
        <f>0</f>
        <v>0</v>
      </c>
      <c r="BP101" s="31">
        <f>0</f>
        <v>0</v>
      </c>
      <c r="BQ101" s="18">
        <f t="shared" si="233"/>
        <v>0</v>
      </c>
      <c r="BR101" s="19">
        <f t="shared" si="234"/>
        <v>0</v>
      </c>
      <c r="BS101" s="19">
        <f t="shared" si="235"/>
        <v>0</v>
      </c>
      <c r="BT101" s="19">
        <f t="shared" si="236"/>
        <v>0</v>
      </c>
      <c r="BU101" s="19">
        <f t="shared" si="237"/>
        <v>0</v>
      </c>
      <c r="BV101" s="19">
        <f t="shared" si="238"/>
        <v>0</v>
      </c>
      <c r="BW101" s="19">
        <f t="shared" si="239"/>
        <v>0</v>
      </c>
      <c r="BX101" s="19">
        <f t="shared" si="240"/>
        <v>0</v>
      </c>
      <c r="BY101" s="19">
        <f t="shared" si="241"/>
        <v>0</v>
      </c>
      <c r="BZ101" s="19">
        <f t="shared" si="242"/>
        <v>0</v>
      </c>
      <c r="CA101" s="19">
        <f t="shared" si="243"/>
        <v>0</v>
      </c>
      <c r="CB101" s="19">
        <f t="shared" si="244"/>
        <v>0</v>
      </c>
      <c r="CC101" s="19">
        <f t="shared" si="245"/>
        <v>0</v>
      </c>
      <c r="CD101" s="19">
        <f t="shared" si="246"/>
        <v>0</v>
      </c>
      <c r="CE101" s="19">
        <f t="shared" si="247"/>
        <v>0</v>
      </c>
      <c r="CF101" s="19">
        <f t="shared" si="248"/>
        <v>0</v>
      </c>
      <c r="CG101" s="19">
        <f t="shared" si="249"/>
        <v>0</v>
      </c>
      <c r="CH101" s="19">
        <f t="shared" si="250"/>
        <v>0</v>
      </c>
      <c r="CI101" s="19">
        <f t="shared" si="251"/>
        <v>0</v>
      </c>
      <c r="CJ101" s="19">
        <f t="shared" si="252"/>
        <v>0</v>
      </c>
      <c r="CK101" s="19">
        <f t="shared" si="253"/>
        <v>0</v>
      </c>
      <c r="CL101" s="19"/>
      <c r="CM101" s="18">
        <f>0</f>
        <v>0</v>
      </c>
      <c r="CN101" s="18">
        <f>0</f>
        <v>0</v>
      </c>
      <c r="CO101" s="18">
        <f>0</f>
        <v>0</v>
      </c>
      <c r="CP101" s="18">
        <f>0</f>
        <v>0</v>
      </c>
      <c r="CQ101" s="18">
        <f>0</f>
        <v>0</v>
      </c>
      <c r="CR101" s="18">
        <f>0</f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/>
    </row>
    <row r="102" spans="1:118">
      <c r="A102" s="49">
        <v>39902</v>
      </c>
      <c r="B102" s="17" t="s">
        <v>22</v>
      </c>
      <c r="C102" s="50">
        <f t="shared" si="202"/>
        <v>0</v>
      </c>
      <c r="D102" s="50">
        <f t="shared" si="203"/>
        <v>0</v>
      </c>
      <c r="E102" s="21">
        <v>0</v>
      </c>
      <c r="F102" s="19">
        <f t="shared" si="204"/>
        <v>0</v>
      </c>
      <c r="G102" s="19">
        <f t="shared" si="205"/>
        <v>0</v>
      </c>
      <c r="H102" s="19">
        <f t="shared" si="206"/>
        <v>0</v>
      </c>
      <c r="I102" s="19">
        <f t="shared" si="207"/>
        <v>0</v>
      </c>
      <c r="J102" s="19">
        <f t="shared" si="208"/>
        <v>0</v>
      </c>
      <c r="K102" s="19">
        <f t="shared" si="209"/>
        <v>0</v>
      </c>
      <c r="L102" s="19">
        <f t="shared" si="210"/>
        <v>0</v>
      </c>
      <c r="M102" s="19">
        <f t="shared" si="211"/>
        <v>0</v>
      </c>
      <c r="N102" s="19">
        <f t="shared" si="212"/>
        <v>0</v>
      </c>
      <c r="O102" s="19">
        <f t="shared" si="213"/>
        <v>0</v>
      </c>
      <c r="P102" s="19">
        <f t="shared" si="214"/>
        <v>0</v>
      </c>
      <c r="Q102" s="19">
        <f t="shared" si="215"/>
        <v>0</v>
      </c>
      <c r="R102" s="19">
        <f t="shared" si="216"/>
        <v>0</v>
      </c>
      <c r="S102" s="19">
        <f t="shared" si="217"/>
        <v>0</v>
      </c>
      <c r="T102" s="19">
        <f t="shared" si="218"/>
        <v>0</v>
      </c>
      <c r="U102" s="19">
        <f t="shared" si="219"/>
        <v>0</v>
      </c>
      <c r="V102" s="19">
        <f t="shared" si="220"/>
        <v>0</v>
      </c>
      <c r="W102" s="19">
        <f t="shared" si="221"/>
        <v>0</v>
      </c>
      <c r="X102" s="19">
        <f t="shared" si="222"/>
        <v>0</v>
      </c>
      <c r="Y102" s="19">
        <f t="shared" si="223"/>
        <v>0</v>
      </c>
      <c r="Z102" s="19">
        <f t="shared" si="224"/>
        <v>0</v>
      </c>
      <c r="AA102" s="19">
        <f t="shared" si="225"/>
        <v>0</v>
      </c>
      <c r="AB102" s="19">
        <f t="shared" si="226"/>
        <v>0</v>
      </c>
      <c r="AC102" s="19">
        <f t="shared" si="227"/>
        <v>0</v>
      </c>
      <c r="AD102" s="19">
        <f t="shared" si="228"/>
        <v>0</v>
      </c>
      <c r="AE102" s="19">
        <f t="shared" si="229"/>
        <v>0</v>
      </c>
      <c r="AF102" s="19">
        <f t="shared" si="230"/>
        <v>0</v>
      </c>
      <c r="AH102" s="18">
        <f>0</f>
        <v>0</v>
      </c>
      <c r="AI102" s="18">
        <f>0</f>
        <v>0</v>
      </c>
      <c r="AJ102" s="18">
        <f>0</f>
        <v>0</v>
      </c>
      <c r="AK102" s="18">
        <f>0</f>
        <v>0</v>
      </c>
      <c r="AL102" s="18">
        <f>0</f>
        <v>0</v>
      </c>
      <c r="AM102" s="18">
        <f>0</f>
        <v>0</v>
      </c>
      <c r="AN102" s="57">
        <f t="shared" si="254"/>
        <v>0</v>
      </c>
      <c r="AO102" s="57">
        <f t="shared" si="254"/>
        <v>0</v>
      </c>
      <c r="AP102" s="57">
        <f t="shared" si="254"/>
        <v>0</v>
      </c>
      <c r="AQ102" s="57">
        <f>SUM($AH102:$AM102)/SUM($AH$108:$AM$108)*'Capital Spending'!D$10*$AO$1</f>
        <v>0</v>
      </c>
      <c r="AR102" s="57">
        <f>SUM($AH102:$AM102)/SUM($AH$108:$AM$108)*'Capital Spending'!E$10*$AO$1</f>
        <v>0</v>
      </c>
      <c r="AS102" s="57">
        <f>SUM($AH102:$AM102)/SUM($AH$108:$AM$108)*'Capital Spending'!F$10*$AO$1</f>
        <v>0</v>
      </c>
      <c r="AT102" s="57">
        <f>SUM($AH102:$AM102)/SUM($AH$108:$AM$108)*'Capital Spending'!G$10*$AO$1</f>
        <v>0</v>
      </c>
      <c r="AU102" s="57">
        <f>SUM($AH102:$AM102)/SUM($AH$108:$AM$108)*'Capital Spending'!H$10*$AO$1</f>
        <v>0</v>
      </c>
      <c r="AV102" s="57">
        <f>SUM($AH102:$AM102)/SUM($AH$108:$AM$108)*'Capital Spending'!I$10*$AO$1</f>
        <v>0</v>
      </c>
      <c r="AW102" s="57">
        <f>SUM($AH102:$AM102)/SUM($AH$108:$AM$108)*'Capital Spending'!J$10*$AO$1</f>
        <v>0</v>
      </c>
      <c r="AX102" s="57">
        <f>SUM($AH102:$AM102)/SUM($AH$108:$AM$108)*'Capital Spending'!K$10*$AO$1</f>
        <v>0</v>
      </c>
      <c r="AY102" s="57">
        <f>SUM($AH102:$AM102)/SUM($AH$108:$AM$108)*'Capital Spending'!L$10*$AO$1</f>
        <v>0</v>
      </c>
      <c r="AZ102" s="57">
        <f>SUM($AH102:$AM102)/SUM($AH$108:$AM$108)*'Capital Spending'!M$10*$AO$1</f>
        <v>0</v>
      </c>
      <c r="BA102" s="57">
        <f>SUM($AH102:$AM102)/SUM($AH$108:$AM$108)*'Capital Spending'!N$10*$AO$1</f>
        <v>0</v>
      </c>
      <c r="BB102" s="57">
        <f>SUM($AH102:$AM102)/SUM($AH$108:$AM$108)*'Capital Spending'!O$10*$AO$1</f>
        <v>0</v>
      </c>
      <c r="BC102" s="57">
        <f>SUM($AH102:$AM102)/SUM($AH$108:$AM$108)*'Capital Spending'!P$10*$AO$1</f>
        <v>0</v>
      </c>
      <c r="BD102" s="57">
        <f>SUM($AH102:$AM102)/SUM($AH$108:$AM$108)*'Capital Spending'!Q$10*$AO$1</f>
        <v>0</v>
      </c>
      <c r="BE102" s="57">
        <f>SUM($AH102:$AM102)/SUM($AH$108:$AM$108)*'Capital Spending'!R$10*$AO$1</f>
        <v>0</v>
      </c>
      <c r="BF102" s="57">
        <f>SUM($AH102:$AM102)/SUM($AH$108:$AM$108)*'Capital Spending'!S$10*$AO$1</f>
        <v>0</v>
      </c>
      <c r="BG102" s="57">
        <f>SUM($AH102:$AM102)/SUM($AH$108:$AM$108)*'Capital Spending'!T$10*$AO$1</f>
        <v>0</v>
      </c>
      <c r="BH102" s="57">
        <f>SUM($AH102:$AM102)/SUM($AH$108:$AM$108)*'Capital Spending'!U$10*$AO$1</f>
        <v>0</v>
      </c>
      <c r="BI102" s="19"/>
      <c r="BJ102" s="106">
        <f t="shared" si="232"/>
        <v>0</v>
      </c>
      <c r="BK102" s="31">
        <f>0</f>
        <v>0</v>
      </c>
      <c r="BL102" s="31">
        <f>0</f>
        <v>0</v>
      </c>
      <c r="BM102" s="31">
        <f>0</f>
        <v>0</v>
      </c>
      <c r="BN102" s="31">
        <f>0</f>
        <v>0</v>
      </c>
      <c r="BO102" s="31">
        <f>0</f>
        <v>0</v>
      </c>
      <c r="BP102" s="31">
        <f>0</f>
        <v>0</v>
      </c>
      <c r="BQ102" s="18">
        <f t="shared" si="233"/>
        <v>0</v>
      </c>
      <c r="BR102" s="19">
        <f t="shared" si="234"/>
        <v>0</v>
      </c>
      <c r="BS102" s="19">
        <f t="shared" si="235"/>
        <v>0</v>
      </c>
      <c r="BT102" s="19">
        <f t="shared" si="236"/>
        <v>0</v>
      </c>
      <c r="BU102" s="19">
        <f t="shared" si="237"/>
        <v>0</v>
      </c>
      <c r="BV102" s="19">
        <f t="shared" si="238"/>
        <v>0</v>
      </c>
      <c r="BW102" s="19">
        <f t="shared" si="239"/>
        <v>0</v>
      </c>
      <c r="BX102" s="19">
        <f t="shared" si="240"/>
        <v>0</v>
      </c>
      <c r="BY102" s="19">
        <f t="shared" si="241"/>
        <v>0</v>
      </c>
      <c r="BZ102" s="19">
        <f t="shared" si="242"/>
        <v>0</v>
      </c>
      <c r="CA102" s="19">
        <f t="shared" si="243"/>
        <v>0</v>
      </c>
      <c r="CB102" s="19">
        <f t="shared" si="244"/>
        <v>0</v>
      </c>
      <c r="CC102" s="19">
        <f t="shared" si="245"/>
        <v>0</v>
      </c>
      <c r="CD102" s="19">
        <f t="shared" si="246"/>
        <v>0</v>
      </c>
      <c r="CE102" s="19">
        <f t="shared" si="247"/>
        <v>0</v>
      </c>
      <c r="CF102" s="19">
        <f t="shared" si="248"/>
        <v>0</v>
      </c>
      <c r="CG102" s="19">
        <f t="shared" si="249"/>
        <v>0</v>
      </c>
      <c r="CH102" s="19">
        <f t="shared" si="250"/>
        <v>0</v>
      </c>
      <c r="CI102" s="19">
        <f t="shared" si="251"/>
        <v>0</v>
      </c>
      <c r="CJ102" s="19">
        <f t="shared" si="252"/>
        <v>0</v>
      </c>
      <c r="CK102" s="19">
        <f t="shared" si="253"/>
        <v>0</v>
      </c>
      <c r="CL102" s="19"/>
      <c r="CM102" s="18">
        <f>0</f>
        <v>0</v>
      </c>
      <c r="CN102" s="18">
        <f>0</f>
        <v>0</v>
      </c>
      <c r="CO102" s="18">
        <f>0</f>
        <v>0</v>
      </c>
      <c r="CP102" s="18">
        <f>0</f>
        <v>0</v>
      </c>
      <c r="CQ102" s="18">
        <f>0</f>
        <v>0</v>
      </c>
      <c r="CR102" s="18">
        <f>0</f>
        <v>0</v>
      </c>
      <c r="CS102" s="18">
        <v>0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19">
        <v>0</v>
      </c>
      <c r="DK102" s="19">
        <v>0</v>
      </c>
      <c r="DL102" s="19">
        <v>0</v>
      </c>
      <c r="DM102" s="19">
        <v>0</v>
      </c>
      <c r="DN102" s="19"/>
    </row>
    <row r="103" spans="1:118">
      <c r="A103" s="49">
        <v>39903</v>
      </c>
      <c r="B103" s="17" t="s">
        <v>23</v>
      </c>
      <c r="C103" s="50">
        <f t="shared" si="202"/>
        <v>0</v>
      </c>
      <c r="D103" s="50">
        <f t="shared" si="203"/>
        <v>0</v>
      </c>
      <c r="E103" s="21">
        <v>0</v>
      </c>
      <c r="F103" s="19">
        <f t="shared" si="204"/>
        <v>0</v>
      </c>
      <c r="G103" s="19">
        <f t="shared" si="205"/>
        <v>0</v>
      </c>
      <c r="H103" s="19">
        <f t="shared" si="206"/>
        <v>0</v>
      </c>
      <c r="I103" s="19">
        <f t="shared" si="207"/>
        <v>0</v>
      </c>
      <c r="J103" s="19">
        <f t="shared" si="208"/>
        <v>0</v>
      </c>
      <c r="K103" s="19">
        <f t="shared" si="209"/>
        <v>0</v>
      </c>
      <c r="L103" s="19">
        <f t="shared" si="210"/>
        <v>0</v>
      </c>
      <c r="M103" s="19">
        <f t="shared" si="211"/>
        <v>0</v>
      </c>
      <c r="N103" s="19">
        <f t="shared" si="212"/>
        <v>0</v>
      </c>
      <c r="O103" s="19">
        <f t="shared" si="213"/>
        <v>0</v>
      </c>
      <c r="P103" s="19">
        <f t="shared" si="214"/>
        <v>0</v>
      </c>
      <c r="Q103" s="19">
        <f t="shared" si="215"/>
        <v>0</v>
      </c>
      <c r="R103" s="19">
        <f t="shared" si="216"/>
        <v>0</v>
      </c>
      <c r="S103" s="19">
        <f t="shared" si="217"/>
        <v>0</v>
      </c>
      <c r="T103" s="19">
        <f t="shared" si="218"/>
        <v>0</v>
      </c>
      <c r="U103" s="19">
        <f t="shared" si="219"/>
        <v>0</v>
      </c>
      <c r="V103" s="19">
        <f t="shared" si="220"/>
        <v>0</v>
      </c>
      <c r="W103" s="19">
        <f t="shared" si="221"/>
        <v>0</v>
      </c>
      <c r="X103" s="19">
        <f t="shared" si="222"/>
        <v>0</v>
      </c>
      <c r="Y103" s="19">
        <f t="shared" si="223"/>
        <v>0</v>
      </c>
      <c r="Z103" s="19">
        <f t="shared" si="224"/>
        <v>0</v>
      </c>
      <c r="AA103" s="19">
        <f t="shared" si="225"/>
        <v>0</v>
      </c>
      <c r="AB103" s="19">
        <f t="shared" si="226"/>
        <v>0</v>
      </c>
      <c r="AC103" s="19">
        <f t="shared" si="227"/>
        <v>0</v>
      </c>
      <c r="AD103" s="19">
        <f t="shared" si="228"/>
        <v>0</v>
      </c>
      <c r="AE103" s="19">
        <f t="shared" si="229"/>
        <v>0</v>
      </c>
      <c r="AF103" s="19">
        <f t="shared" si="230"/>
        <v>0</v>
      </c>
      <c r="AH103" s="18">
        <f>0</f>
        <v>0</v>
      </c>
      <c r="AI103" s="18">
        <f>0</f>
        <v>0</v>
      </c>
      <c r="AJ103" s="18">
        <f>0</f>
        <v>0</v>
      </c>
      <c r="AK103" s="18">
        <f>0</f>
        <v>0</v>
      </c>
      <c r="AL103" s="18">
        <f>0</f>
        <v>0</v>
      </c>
      <c r="AM103" s="18">
        <f>0</f>
        <v>0</v>
      </c>
      <c r="AN103" s="57">
        <f t="shared" si="254"/>
        <v>0</v>
      </c>
      <c r="AO103" s="57">
        <f t="shared" si="254"/>
        <v>0</v>
      </c>
      <c r="AP103" s="57">
        <f t="shared" si="254"/>
        <v>0</v>
      </c>
      <c r="AQ103" s="57">
        <f>SUM($AH103:$AM103)/SUM($AH$108:$AM$108)*'Capital Spending'!D$10*$AO$1</f>
        <v>0</v>
      </c>
      <c r="AR103" s="57">
        <f>SUM($AH103:$AM103)/SUM($AH$108:$AM$108)*'Capital Spending'!E$10*$AO$1</f>
        <v>0</v>
      </c>
      <c r="AS103" s="57">
        <f>SUM($AH103:$AM103)/SUM($AH$108:$AM$108)*'Capital Spending'!F$10*$AO$1</f>
        <v>0</v>
      </c>
      <c r="AT103" s="57">
        <f>SUM($AH103:$AM103)/SUM($AH$108:$AM$108)*'Capital Spending'!G$10*$AO$1</f>
        <v>0</v>
      </c>
      <c r="AU103" s="57">
        <f>SUM($AH103:$AM103)/SUM($AH$108:$AM$108)*'Capital Spending'!H$10*$AO$1</f>
        <v>0</v>
      </c>
      <c r="AV103" s="57">
        <f>SUM($AH103:$AM103)/SUM($AH$108:$AM$108)*'Capital Spending'!I$10*$AO$1</f>
        <v>0</v>
      </c>
      <c r="AW103" s="57">
        <f>SUM($AH103:$AM103)/SUM($AH$108:$AM$108)*'Capital Spending'!J$10*$AO$1</f>
        <v>0</v>
      </c>
      <c r="AX103" s="57">
        <f>SUM($AH103:$AM103)/SUM($AH$108:$AM$108)*'Capital Spending'!K$10*$AO$1</f>
        <v>0</v>
      </c>
      <c r="AY103" s="57">
        <f>SUM($AH103:$AM103)/SUM($AH$108:$AM$108)*'Capital Spending'!L$10*$AO$1</f>
        <v>0</v>
      </c>
      <c r="AZ103" s="57">
        <f>SUM($AH103:$AM103)/SUM($AH$108:$AM$108)*'Capital Spending'!M$10*$AO$1</f>
        <v>0</v>
      </c>
      <c r="BA103" s="57">
        <f>SUM($AH103:$AM103)/SUM($AH$108:$AM$108)*'Capital Spending'!N$10*$AO$1</f>
        <v>0</v>
      </c>
      <c r="BB103" s="57">
        <f>SUM($AH103:$AM103)/SUM($AH$108:$AM$108)*'Capital Spending'!O$10*$AO$1</f>
        <v>0</v>
      </c>
      <c r="BC103" s="57">
        <f>SUM($AH103:$AM103)/SUM($AH$108:$AM$108)*'Capital Spending'!P$10*$AO$1</f>
        <v>0</v>
      </c>
      <c r="BD103" s="57">
        <f>SUM($AH103:$AM103)/SUM($AH$108:$AM$108)*'Capital Spending'!Q$10*$AO$1</f>
        <v>0</v>
      </c>
      <c r="BE103" s="57">
        <f>SUM($AH103:$AM103)/SUM($AH$108:$AM$108)*'Capital Spending'!R$10*$AO$1</f>
        <v>0</v>
      </c>
      <c r="BF103" s="57">
        <f>SUM($AH103:$AM103)/SUM($AH$108:$AM$108)*'Capital Spending'!S$10*$AO$1</f>
        <v>0</v>
      </c>
      <c r="BG103" s="57">
        <f>SUM($AH103:$AM103)/SUM($AH$108:$AM$108)*'Capital Spending'!T$10*$AO$1</f>
        <v>0</v>
      </c>
      <c r="BH103" s="57">
        <f>SUM($AH103:$AM103)/SUM($AH$108:$AM$108)*'Capital Spending'!U$10*$AO$1</f>
        <v>0</v>
      </c>
      <c r="BI103" s="19"/>
      <c r="BJ103" s="106">
        <f t="shared" si="232"/>
        <v>0</v>
      </c>
      <c r="BK103" s="31">
        <f>0</f>
        <v>0</v>
      </c>
      <c r="BL103" s="31">
        <f>0</f>
        <v>0</v>
      </c>
      <c r="BM103" s="31">
        <f>0</f>
        <v>0</v>
      </c>
      <c r="BN103" s="31">
        <f>0</f>
        <v>0</v>
      </c>
      <c r="BO103" s="31">
        <f>0</f>
        <v>0</v>
      </c>
      <c r="BP103" s="31">
        <f>0</f>
        <v>0</v>
      </c>
      <c r="BQ103" s="18">
        <f t="shared" si="233"/>
        <v>0</v>
      </c>
      <c r="BR103" s="19">
        <f t="shared" si="234"/>
        <v>0</v>
      </c>
      <c r="BS103" s="19">
        <f t="shared" si="235"/>
        <v>0</v>
      </c>
      <c r="BT103" s="19">
        <f t="shared" si="236"/>
        <v>0</v>
      </c>
      <c r="BU103" s="19">
        <f t="shared" si="237"/>
        <v>0</v>
      </c>
      <c r="BV103" s="19">
        <f t="shared" si="238"/>
        <v>0</v>
      </c>
      <c r="BW103" s="19">
        <f t="shared" si="239"/>
        <v>0</v>
      </c>
      <c r="BX103" s="19">
        <f t="shared" si="240"/>
        <v>0</v>
      </c>
      <c r="BY103" s="19">
        <f t="shared" si="241"/>
        <v>0</v>
      </c>
      <c r="BZ103" s="19">
        <f t="shared" si="242"/>
        <v>0</v>
      </c>
      <c r="CA103" s="19">
        <f t="shared" si="243"/>
        <v>0</v>
      </c>
      <c r="CB103" s="19">
        <f t="shared" si="244"/>
        <v>0</v>
      </c>
      <c r="CC103" s="19">
        <f t="shared" si="245"/>
        <v>0</v>
      </c>
      <c r="CD103" s="19">
        <f t="shared" si="246"/>
        <v>0</v>
      </c>
      <c r="CE103" s="19">
        <f t="shared" si="247"/>
        <v>0</v>
      </c>
      <c r="CF103" s="19">
        <f t="shared" si="248"/>
        <v>0</v>
      </c>
      <c r="CG103" s="19">
        <f t="shared" si="249"/>
        <v>0</v>
      </c>
      <c r="CH103" s="19">
        <f t="shared" si="250"/>
        <v>0</v>
      </c>
      <c r="CI103" s="19">
        <f t="shared" si="251"/>
        <v>0</v>
      </c>
      <c r="CJ103" s="19">
        <f t="shared" si="252"/>
        <v>0</v>
      </c>
      <c r="CK103" s="19">
        <f t="shared" si="253"/>
        <v>0</v>
      </c>
      <c r="CL103" s="19"/>
      <c r="CM103" s="18">
        <f>0</f>
        <v>0</v>
      </c>
      <c r="CN103" s="18">
        <f>0</f>
        <v>0</v>
      </c>
      <c r="CO103" s="18">
        <f>0</f>
        <v>0</v>
      </c>
      <c r="CP103" s="18">
        <f>0</f>
        <v>0</v>
      </c>
      <c r="CQ103" s="18">
        <f>0</f>
        <v>0</v>
      </c>
      <c r="CR103" s="18">
        <f>0</f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/>
    </row>
    <row r="104" spans="1:118">
      <c r="A104" s="49">
        <v>39906</v>
      </c>
      <c r="B104" s="17" t="s">
        <v>26</v>
      </c>
      <c r="C104" s="50">
        <f t="shared" si="202"/>
        <v>70177.670000000013</v>
      </c>
      <c r="D104" s="50">
        <f t="shared" si="203"/>
        <v>70177.670000000013</v>
      </c>
      <c r="E104" s="21">
        <f>'[20]Asset End Balances'!$Q$138</f>
        <v>70177.67</v>
      </c>
      <c r="F104" s="19">
        <f t="shared" si="204"/>
        <v>70177.67</v>
      </c>
      <c r="G104" s="19">
        <f t="shared" si="205"/>
        <v>70177.67</v>
      </c>
      <c r="H104" s="19">
        <f t="shared" si="206"/>
        <v>70177.67</v>
      </c>
      <c r="I104" s="19">
        <f t="shared" si="207"/>
        <v>70177.67</v>
      </c>
      <c r="J104" s="19">
        <f t="shared" si="208"/>
        <v>70177.67</v>
      </c>
      <c r="K104" s="19">
        <f t="shared" si="209"/>
        <v>70177.67</v>
      </c>
      <c r="L104" s="19">
        <f t="shared" si="210"/>
        <v>70177.67</v>
      </c>
      <c r="M104" s="19">
        <f t="shared" si="211"/>
        <v>70177.67</v>
      </c>
      <c r="N104" s="19">
        <f t="shared" si="212"/>
        <v>70177.67</v>
      </c>
      <c r="O104" s="19">
        <f t="shared" si="213"/>
        <v>70177.67</v>
      </c>
      <c r="P104" s="20">
        <f t="shared" si="214"/>
        <v>70177.67</v>
      </c>
      <c r="Q104" s="20">
        <f t="shared" si="215"/>
        <v>70177.67</v>
      </c>
      <c r="R104" s="20">
        <f t="shared" si="216"/>
        <v>70177.67</v>
      </c>
      <c r="S104" s="20">
        <f t="shared" si="217"/>
        <v>70177.67</v>
      </c>
      <c r="T104" s="20">
        <f t="shared" si="218"/>
        <v>70177.67</v>
      </c>
      <c r="U104" s="20">
        <f t="shared" si="219"/>
        <v>70177.67</v>
      </c>
      <c r="V104" s="20">
        <f t="shared" si="220"/>
        <v>70177.67</v>
      </c>
      <c r="W104" s="20">
        <f t="shared" si="221"/>
        <v>70177.67</v>
      </c>
      <c r="X104" s="20">
        <f t="shared" si="222"/>
        <v>70177.67</v>
      </c>
      <c r="Y104" s="20">
        <f t="shared" si="223"/>
        <v>70177.67</v>
      </c>
      <c r="Z104" s="20">
        <f t="shared" si="224"/>
        <v>70177.67</v>
      </c>
      <c r="AA104" s="20">
        <f t="shared" si="225"/>
        <v>70177.67</v>
      </c>
      <c r="AB104" s="20">
        <f t="shared" si="226"/>
        <v>70177.67</v>
      </c>
      <c r="AC104" s="20">
        <f t="shared" si="227"/>
        <v>70177.67</v>
      </c>
      <c r="AD104" s="20">
        <f t="shared" si="228"/>
        <v>70177.67</v>
      </c>
      <c r="AE104" s="20">
        <f t="shared" si="229"/>
        <v>70177.67</v>
      </c>
      <c r="AF104" s="20">
        <f t="shared" si="230"/>
        <v>70177.67</v>
      </c>
      <c r="AH104" s="18">
        <f>[20]Additions!R138</f>
        <v>0</v>
      </c>
      <c r="AI104" s="18">
        <f>[20]Additions!S138</f>
        <v>0</v>
      </c>
      <c r="AJ104" s="18">
        <f>[20]Additions!T138</f>
        <v>0</v>
      </c>
      <c r="AK104" s="18">
        <f>[20]Additions!U138</f>
        <v>0</v>
      </c>
      <c r="AL104" s="18">
        <f>[20]Additions!V138</f>
        <v>0</v>
      </c>
      <c r="AM104" s="18">
        <f>[20]Additions!W138</f>
        <v>0</v>
      </c>
      <c r="AN104" s="57">
        <f t="shared" si="254"/>
        <v>0</v>
      </c>
      <c r="AO104" s="57">
        <f t="shared" si="254"/>
        <v>0</v>
      </c>
      <c r="AP104" s="57">
        <f t="shared" si="254"/>
        <v>0</v>
      </c>
      <c r="AQ104" s="57">
        <f>SUM($AH104:$AM104)/SUM($AH$108:$AM$108)*'Capital Spending'!D$10*$AO$1</f>
        <v>0</v>
      </c>
      <c r="AR104" s="57">
        <f>SUM($AH104:$AM104)/SUM($AH$108:$AM$108)*'Capital Spending'!E$10*$AO$1</f>
        <v>0</v>
      </c>
      <c r="AS104" s="57">
        <f>SUM($AH104:$AM104)/SUM($AH$108:$AM$108)*'Capital Spending'!F$10*$AO$1</f>
        <v>0</v>
      </c>
      <c r="AT104" s="57">
        <f>SUM($AH104:$AM104)/SUM($AH$108:$AM$108)*'Capital Spending'!G$10*$AO$1</f>
        <v>0</v>
      </c>
      <c r="AU104" s="57">
        <f>SUM($AH104:$AM104)/SUM($AH$108:$AM$108)*'Capital Spending'!H$10*$AO$1</f>
        <v>0</v>
      </c>
      <c r="AV104" s="57">
        <f>SUM($AH104:$AM104)/SUM($AH$108:$AM$108)*'Capital Spending'!I$10*$AO$1</f>
        <v>0</v>
      </c>
      <c r="AW104" s="57">
        <f>SUM($AH104:$AM104)/SUM($AH$108:$AM$108)*'Capital Spending'!J$10*$AO$1</f>
        <v>0</v>
      </c>
      <c r="AX104" s="57">
        <f>SUM($AH104:$AM104)/SUM($AH$108:$AM$108)*'Capital Spending'!K$10*$AO$1</f>
        <v>0</v>
      </c>
      <c r="AY104" s="57">
        <f>SUM($AH104:$AM104)/SUM($AH$108:$AM$108)*'Capital Spending'!L$10*$AO$1</f>
        <v>0</v>
      </c>
      <c r="AZ104" s="57">
        <f>SUM($AH104:$AM104)/SUM($AH$108:$AM$108)*'Capital Spending'!M$10*$AO$1</f>
        <v>0</v>
      </c>
      <c r="BA104" s="57">
        <f>SUM($AH104:$AM104)/SUM($AH$108:$AM$108)*'Capital Spending'!N$10*$AO$1</f>
        <v>0</v>
      </c>
      <c r="BB104" s="57">
        <f>SUM($AH104:$AM104)/SUM($AH$108:$AM$108)*'Capital Spending'!O$10*$AO$1</f>
        <v>0</v>
      </c>
      <c r="BC104" s="57">
        <f>SUM($AH104:$AM104)/SUM($AH$108:$AM$108)*'Capital Spending'!P$10*$AO$1</f>
        <v>0</v>
      </c>
      <c r="BD104" s="57">
        <f>SUM($AH104:$AM104)/SUM($AH$108:$AM$108)*'Capital Spending'!Q$10*$AO$1</f>
        <v>0</v>
      </c>
      <c r="BE104" s="57">
        <f>SUM($AH104:$AM104)/SUM($AH$108:$AM$108)*'Capital Spending'!R$10*$AO$1</f>
        <v>0</v>
      </c>
      <c r="BF104" s="57">
        <f>SUM($AH104:$AM104)/SUM($AH$108:$AM$108)*'Capital Spending'!S$10*$AO$1</f>
        <v>0</v>
      </c>
      <c r="BG104" s="57">
        <f>SUM($AH104:$AM104)/SUM($AH$108:$AM$108)*'Capital Spending'!T$10*$AO$1</f>
        <v>0</v>
      </c>
      <c r="BH104" s="57">
        <f>SUM($AH104:$AM104)/SUM($AH$108:$AM$108)*'Capital Spending'!U$10*$AO$1</f>
        <v>0</v>
      </c>
      <c r="BI104" s="19"/>
      <c r="BJ104" s="106">
        <f t="shared" si="232"/>
        <v>0</v>
      </c>
      <c r="BK104" s="31">
        <f>[20]Retires!R138</f>
        <v>0</v>
      </c>
      <c r="BL104" s="31">
        <f>[20]Retires!S138</f>
        <v>0</v>
      </c>
      <c r="BM104" s="31">
        <f>[20]Retires!T138</f>
        <v>0</v>
      </c>
      <c r="BN104" s="31">
        <f>[20]Retires!U138</f>
        <v>0</v>
      </c>
      <c r="BO104" s="31">
        <f>[20]Retires!V138</f>
        <v>0</v>
      </c>
      <c r="BP104" s="31">
        <f>[20]Retires!W138</f>
        <v>0</v>
      </c>
      <c r="BQ104" s="18">
        <f t="shared" si="233"/>
        <v>0</v>
      </c>
      <c r="BR104" s="19">
        <f t="shared" si="234"/>
        <v>0</v>
      </c>
      <c r="BS104" s="19">
        <f t="shared" si="235"/>
        <v>0</v>
      </c>
      <c r="BT104" s="19">
        <f t="shared" si="236"/>
        <v>0</v>
      </c>
      <c r="BU104" s="19">
        <f t="shared" si="237"/>
        <v>0</v>
      </c>
      <c r="BV104" s="19">
        <f t="shared" si="238"/>
        <v>0</v>
      </c>
      <c r="BW104" s="19">
        <f t="shared" si="239"/>
        <v>0</v>
      </c>
      <c r="BX104" s="19">
        <f t="shared" si="240"/>
        <v>0</v>
      </c>
      <c r="BY104" s="19">
        <f t="shared" si="241"/>
        <v>0</v>
      </c>
      <c r="BZ104" s="19">
        <f t="shared" si="242"/>
        <v>0</v>
      </c>
      <c r="CA104" s="19">
        <f t="shared" si="243"/>
        <v>0</v>
      </c>
      <c r="CB104" s="19">
        <f t="shared" si="244"/>
        <v>0</v>
      </c>
      <c r="CC104" s="19">
        <f t="shared" si="245"/>
        <v>0</v>
      </c>
      <c r="CD104" s="19">
        <f t="shared" si="246"/>
        <v>0</v>
      </c>
      <c r="CE104" s="19">
        <f t="shared" si="247"/>
        <v>0</v>
      </c>
      <c r="CF104" s="19">
        <f t="shared" si="248"/>
        <v>0</v>
      </c>
      <c r="CG104" s="19">
        <f t="shared" si="249"/>
        <v>0</v>
      </c>
      <c r="CH104" s="19">
        <f t="shared" si="250"/>
        <v>0</v>
      </c>
      <c r="CI104" s="19">
        <f t="shared" si="251"/>
        <v>0</v>
      </c>
      <c r="CJ104" s="19">
        <f t="shared" si="252"/>
        <v>0</v>
      </c>
      <c r="CK104" s="19">
        <f t="shared" si="253"/>
        <v>0</v>
      </c>
      <c r="CL104" s="19"/>
      <c r="CM104" s="18">
        <f>[20]Transfers!R138</f>
        <v>0</v>
      </c>
      <c r="CN104" s="18">
        <f>[20]Transfers!S138</f>
        <v>0</v>
      </c>
      <c r="CO104" s="18">
        <f>[20]Transfers!T138</f>
        <v>0</v>
      </c>
      <c r="CP104" s="18">
        <f>[20]Transfers!U138</f>
        <v>0</v>
      </c>
      <c r="CQ104" s="18">
        <f>[20]Transfers!V138</f>
        <v>0</v>
      </c>
      <c r="CR104" s="18">
        <f>[20]Transfers!W138</f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  <c r="DH104" s="19">
        <v>0</v>
      </c>
      <c r="DI104" s="19">
        <v>0</v>
      </c>
      <c r="DJ104" s="19">
        <v>0</v>
      </c>
      <c r="DK104" s="19">
        <v>0</v>
      </c>
      <c r="DL104" s="19">
        <v>0</v>
      </c>
      <c r="DM104" s="19">
        <v>0</v>
      </c>
      <c r="DN104" s="19"/>
    </row>
    <row r="105" spans="1:118">
      <c r="A105" s="49">
        <v>39907</v>
      </c>
      <c r="B105" s="17" t="s">
        <v>27</v>
      </c>
      <c r="C105" s="50">
        <f t="shared" si="202"/>
        <v>88807.234615384616</v>
      </c>
      <c r="D105" s="50">
        <f t="shared" si="203"/>
        <v>165303.79923076925</v>
      </c>
      <c r="E105" s="21">
        <f>'[20]Asset End Balances'!$Q$139</f>
        <v>35063.769999999997</v>
      </c>
      <c r="F105" s="19">
        <f t="shared" si="204"/>
        <v>78099.239999999991</v>
      </c>
      <c r="G105" s="19">
        <f t="shared" si="205"/>
        <v>78099.239999999991</v>
      </c>
      <c r="H105" s="19">
        <f t="shared" si="206"/>
        <v>78273.289999999994</v>
      </c>
      <c r="I105" s="19">
        <f t="shared" si="207"/>
        <v>78273.289999999994</v>
      </c>
      <c r="J105" s="19">
        <f t="shared" si="208"/>
        <v>78585.11</v>
      </c>
      <c r="K105" s="19">
        <f t="shared" si="209"/>
        <v>78585.680000000008</v>
      </c>
      <c r="L105" s="19">
        <f t="shared" si="210"/>
        <v>78585.680000000008</v>
      </c>
      <c r="M105" s="19">
        <f t="shared" si="211"/>
        <v>78585.680000000008</v>
      </c>
      <c r="N105" s="19">
        <f t="shared" si="212"/>
        <v>78585.680000000008</v>
      </c>
      <c r="O105" s="19">
        <f t="shared" si="213"/>
        <v>137919.13</v>
      </c>
      <c r="P105" s="19">
        <f t="shared" si="214"/>
        <v>137919.13</v>
      </c>
      <c r="Q105" s="19">
        <f t="shared" si="215"/>
        <v>137919.13</v>
      </c>
      <c r="R105" s="19">
        <f t="shared" si="216"/>
        <v>137919.13</v>
      </c>
      <c r="S105" s="19">
        <f t="shared" si="217"/>
        <v>137919.13</v>
      </c>
      <c r="T105" s="19">
        <f t="shared" si="218"/>
        <v>137919.13</v>
      </c>
      <c r="U105" s="19">
        <f t="shared" si="219"/>
        <v>137919.13</v>
      </c>
      <c r="V105" s="19">
        <f t="shared" si="220"/>
        <v>137919.13</v>
      </c>
      <c r="W105" s="19">
        <f t="shared" si="221"/>
        <v>137919.13</v>
      </c>
      <c r="X105" s="19">
        <f t="shared" si="222"/>
        <v>137919.13</v>
      </c>
      <c r="Y105" s="19">
        <f t="shared" si="223"/>
        <v>137919.13</v>
      </c>
      <c r="Z105" s="19">
        <f t="shared" si="224"/>
        <v>137919.13</v>
      </c>
      <c r="AA105" s="19">
        <f t="shared" si="225"/>
        <v>197252.58000000002</v>
      </c>
      <c r="AB105" s="19">
        <f t="shared" si="226"/>
        <v>197252.58000000002</v>
      </c>
      <c r="AC105" s="19">
        <f t="shared" si="227"/>
        <v>197252.58000000002</v>
      </c>
      <c r="AD105" s="19">
        <f t="shared" si="228"/>
        <v>197252.58000000002</v>
      </c>
      <c r="AE105" s="19">
        <f t="shared" si="229"/>
        <v>197252.58000000002</v>
      </c>
      <c r="AF105" s="19">
        <f t="shared" si="230"/>
        <v>197252.58000000002</v>
      </c>
      <c r="AH105" s="18">
        <f>[20]Additions!R139</f>
        <v>43035.47</v>
      </c>
      <c r="AI105" s="18">
        <f>[20]Additions!S139</f>
        <v>0</v>
      </c>
      <c r="AJ105" s="18">
        <f>[20]Additions!T139</f>
        <v>174.05</v>
      </c>
      <c r="AK105" s="18">
        <f>[20]Additions!U139</f>
        <v>0</v>
      </c>
      <c r="AL105" s="18">
        <f>[20]Additions!V139</f>
        <v>311.82</v>
      </c>
      <c r="AM105" s="18">
        <f>[20]Additions!W139</f>
        <v>0.56999999999999995</v>
      </c>
      <c r="AN105" s="57">
        <f t="shared" si="254"/>
        <v>0</v>
      </c>
      <c r="AO105" s="57">
        <f t="shared" si="254"/>
        <v>0</v>
      </c>
      <c r="AP105" s="57">
        <f t="shared" si="254"/>
        <v>0</v>
      </c>
      <c r="AQ105" s="57">
        <f>SUM($AH105:$AM105)/SUM($AH$108:$AM$108)*'Capital Spending'!D$10*$AO$1</f>
        <v>59333.45</v>
      </c>
      <c r="AR105" s="57">
        <f>SUM($AH105:$AM105)/SUM($AH$108:$AM$108)*'Capital Spending'!E$10*$AO$1</f>
        <v>0</v>
      </c>
      <c r="AS105" s="57">
        <f>SUM($AH105:$AM105)/SUM($AH$108:$AM$108)*'Capital Spending'!F$10*$AO$1</f>
        <v>0</v>
      </c>
      <c r="AT105" s="57">
        <f>SUM($AH105:$AM105)/SUM($AH$108:$AM$108)*'Capital Spending'!G$10*$AO$1</f>
        <v>0</v>
      </c>
      <c r="AU105" s="57">
        <f>SUM($AH105:$AM105)/SUM($AH$108:$AM$108)*'Capital Spending'!H$10*$AO$1</f>
        <v>0</v>
      </c>
      <c r="AV105" s="57">
        <f>SUM($AH105:$AM105)/SUM($AH$108:$AM$108)*'Capital Spending'!I$10*$AO$1</f>
        <v>0</v>
      </c>
      <c r="AW105" s="57">
        <f>SUM($AH105:$AM105)/SUM($AH$108:$AM$108)*'Capital Spending'!J$10*$AO$1</f>
        <v>0</v>
      </c>
      <c r="AX105" s="57">
        <f>SUM($AH105:$AM105)/SUM($AH$108:$AM$108)*'Capital Spending'!K$10*$AO$1</f>
        <v>0</v>
      </c>
      <c r="AY105" s="57">
        <f>SUM($AH105:$AM105)/SUM($AH$108:$AM$108)*'Capital Spending'!L$10*$AO$1</f>
        <v>0</v>
      </c>
      <c r="AZ105" s="57">
        <f>SUM($AH105:$AM105)/SUM($AH$108:$AM$108)*'Capital Spending'!M$10*$AO$1</f>
        <v>0</v>
      </c>
      <c r="BA105" s="57">
        <f>SUM($AH105:$AM105)/SUM($AH$108:$AM$108)*'Capital Spending'!N$10*$AO$1</f>
        <v>0</v>
      </c>
      <c r="BB105" s="57">
        <f>SUM($AH105:$AM105)/SUM($AH$108:$AM$108)*'Capital Spending'!O$10*$AO$1</f>
        <v>0</v>
      </c>
      <c r="BC105" s="57">
        <f>SUM($AH105:$AM105)/SUM($AH$108:$AM$108)*'Capital Spending'!P$10*$AO$1</f>
        <v>59333.45</v>
      </c>
      <c r="BD105" s="57">
        <f>SUM($AH105:$AM105)/SUM($AH$108:$AM$108)*'Capital Spending'!Q$10*$AO$1</f>
        <v>0</v>
      </c>
      <c r="BE105" s="57">
        <f>SUM($AH105:$AM105)/SUM($AH$108:$AM$108)*'Capital Spending'!R$10*$AO$1</f>
        <v>0</v>
      </c>
      <c r="BF105" s="57">
        <f>SUM($AH105:$AM105)/SUM($AH$108:$AM$108)*'Capital Spending'!S$10*$AO$1</f>
        <v>0</v>
      </c>
      <c r="BG105" s="57">
        <f>SUM($AH105:$AM105)/SUM($AH$108:$AM$108)*'Capital Spending'!T$10*$AO$1</f>
        <v>0</v>
      </c>
      <c r="BH105" s="57">
        <f>SUM($AH105:$AM105)/SUM($AH$108:$AM$108)*'Capital Spending'!U$10*$AO$1</f>
        <v>0</v>
      </c>
      <c r="BI105" s="19"/>
      <c r="BJ105" s="106">
        <f t="shared" si="232"/>
        <v>0</v>
      </c>
      <c r="BK105" s="31">
        <f>[20]Retires!R139</f>
        <v>0</v>
      </c>
      <c r="BL105" s="31">
        <f>[20]Retires!S139</f>
        <v>0</v>
      </c>
      <c r="BM105" s="31">
        <f>[20]Retires!T139</f>
        <v>0</v>
      </c>
      <c r="BN105" s="31">
        <f>[20]Retires!U139</f>
        <v>0</v>
      </c>
      <c r="BO105" s="31">
        <f>[20]Retires!V139</f>
        <v>0</v>
      </c>
      <c r="BP105" s="31">
        <f>[20]Retires!W139</f>
        <v>0</v>
      </c>
      <c r="BQ105" s="18">
        <f t="shared" si="233"/>
        <v>0</v>
      </c>
      <c r="BR105" s="19">
        <f t="shared" si="234"/>
        <v>0</v>
      </c>
      <c r="BS105" s="19">
        <f t="shared" si="235"/>
        <v>0</v>
      </c>
      <c r="BT105" s="19">
        <f t="shared" si="236"/>
        <v>0</v>
      </c>
      <c r="BU105" s="19">
        <f t="shared" si="237"/>
        <v>0</v>
      </c>
      <c r="BV105" s="19">
        <f t="shared" si="238"/>
        <v>0</v>
      </c>
      <c r="BW105" s="19">
        <f t="shared" si="239"/>
        <v>0</v>
      </c>
      <c r="BX105" s="19">
        <f t="shared" si="240"/>
        <v>0</v>
      </c>
      <c r="BY105" s="19">
        <f t="shared" si="241"/>
        <v>0</v>
      </c>
      <c r="BZ105" s="19">
        <f t="shared" si="242"/>
        <v>0</v>
      </c>
      <c r="CA105" s="19">
        <f t="shared" si="243"/>
        <v>0</v>
      </c>
      <c r="CB105" s="19">
        <f t="shared" si="244"/>
        <v>0</v>
      </c>
      <c r="CC105" s="19">
        <f t="shared" si="245"/>
        <v>0</v>
      </c>
      <c r="CD105" s="19">
        <f t="shared" si="246"/>
        <v>0</v>
      </c>
      <c r="CE105" s="19">
        <f t="shared" si="247"/>
        <v>0</v>
      </c>
      <c r="CF105" s="19">
        <f t="shared" si="248"/>
        <v>0</v>
      </c>
      <c r="CG105" s="19">
        <f t="shared" si="249"/>
        <v>0</v>
      </c>
      <c r="CH105" s="19">
        <f t="shared" si="250"/>
        <v>0</v>
      </c>
      <c r="CI105" s="19">
        <f t="shared" si="251"/>
        <v>0</v>
      </c>
      <c r="CJ105" s="19">
        <f t="shared" si="252"/>
        <v>0</v>
      </c>
      <c r="CK105" s="19">
        <f t="shared" si="253"/>
        <v>0</v>
      </c>
      <c r="CL105" s="19"/>
      <c r="CM105" s="18">
        <f>[20]Transfers!R139</f>
        <v>0</v>
      </c>
      <c r="CN105" s="18">
        <f>[20]Transfers!S139</f>
        <v>0</v>
      </c>
      <c r="CO105" s="18">
        <f>[20]Transfers!T139</f>
        <v>0</v>
      </c>
      <c r="CP105" s="18">
        <f>[20]Transfers!U139</f>
        <v>0</v>
      </c>
      <c r="CQ105" s="18">
        <f>[20]Transfers!V139</f>
        <v>0</v>
      </c>
      <c r="CR105" s="18">
        <f>[20]Transfers!W139</f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0</v>
      </c>
      <c r="DM105" s="19">
        <v>0</v>
      </c>
      <c r="DN105" s="19"/>
    </row>
    <row r="106" spans="1:118">
      <c r="A106" s="49">
        <v>39908</v>
      </c>
      <c r="B106" s="17" t="s">
        <v>28</v>
      </c>
      <c r="C106" s="50">
        <f t="shared" si="202"/>
        <v>828509.36</v>
      </c>
      <c r="D106" s="50">
        <f t="shared" si="203"/>
        <v>828509.36</v>
      </c>
      <c r="E106" s="21">
        <f>'[20]Asset End Balances'!$Q$140</f>
        <v>828509.36</v>
      </c>
      <c r="F106" s="19">
        <f t="shared" si="204"/>
        <v>828509.36</v>
      </c>
      <c r="G106" s="19">
        <f t="shared" si="205"/>
        <v>828509.36</v>
      </c>
      <c r="H106" s="19">
        <f t="shared" si="206"/>
        <v>828509.36</v>
      </c>
      <c r="I106" s="19">
        <f t="shared" si="207"/>
        <v>828509.36</v>
      </c>
      <c r="J106" s="19">
        <f t="shared" si="208"/>
        <v>828509.36</v>
      </c>
      <c r="K106" s="19">
        <f t="shared" si="209"/>
        <v>828509.36</v>
      </c>
      <c r="L106" s="19">
        <f t="shared" si="210"/>
        <v>828509.36</v>
      </c>
      <c r="M106" s="19">
        <f t="shared" si="211"/>
        <v>828509.36</v>
      </c>
      <c r="N106" s="19">
        <f t="shared" si="212"/>
        <v>828509.36</v>
      </c>
      <c r="O106" s="19">
        <f t="shared" si="213"/>
        <v>828509.36</v>
      </c>
      <c r="P106" s="19">
        <f t="shared" si="214"/>
        <v>828509.36</v>
      </c>
      <c r="Q106" s="19">
        <f t="shared" si="215"/>
        <v>828509.36</v>
      </c>
      <c r="R106" s="19">
        <f t="shared" si="216"/>
        <v>828509.36</v>
      </c>
      <c r="S106" s="19">
        <f t="shared" si="217"/>
        <v>828509.36</v>
      </c>
      <c r="T106" s="19">
        <f t="shared" si="218"/>
        <v>828509.36</v>
      </c>
      <c r="U106" s="19">
        <f t="shared" si="219"/>
        <v>828509.36</v>
      </c>
      <c r="V106" s="19">
        <f t="shared" si="220"/>
        <v>828509.36</v>
      </c>
      <c r="W106" s="19">
        <f t="shared" si="221"/>
        <v>828509.36</v>
      </c>
      <c r="X106" s="19">
        <f t="shared" si="222"/>
        <v>828509.36</v>
      </c>
      <c r="Y106" s="19">
        <f t="shared" si="223"/>
        <v>828509.36</v>
      </c>
      <c r="Z106" s="19">
        <f t="shared" si="224"/>
        <v>828509.36</v>
      </c>
      <c r="AA106" s="19">
        <f t="shared" si="225"/>
        <v>828509.36</v>
      </c>
      <c r="AB106" s="19">
        <f t="shared" si="226"/>
        <v>828509.36</v>
      </c>
      <c r="AC106" s="19">
        <f t="shared" si="227"/>
        <v>828509.36</v>
      </c>
      <c r="AD106" s="19">
        <f t="shared" si="228"/>
        <v>828509.36</v>
      </c>
      <c r="AE106" s="19">
        <f t="shared" si="229"/>
        <v>828509.36</v>
      </c>
      <c r="AF106" s="19">
        <f t="shared" si="230"/>
        <v>828509.36</v>
      </c>
      <c r="AH106" s="18">
        <f>[20]Additions!R140</f>
        <v>0</v>
      </c>
      <c r="AI106" s="18">
        <f>[20]Additions!S140</f>
        <v>0</v>
      </c>
      <c r="AJ106" s="18">
        <f>[20]Additions!T140</f>
        <v>0</v>
      </c>
      <c r="AK106" s="18">
        <f>[20]Additions!U140</f>
        <v>0</v>
      </c>
      <c r="AL106" s="18">
        <f>[20]Additions!V140</f>
        <v>0</v>
      </c>
      <c r="AM106" s="18">
        <f>[20]Additions!W140</f>
        <v>0</v>
      </c>
      <c r="AN106" s="57">
        <f t="shared" si="254"/>
        <v>0</v>
      </c>
      <c r="AO106" s="57">
        <f t="shared" si="254"/>
        <v>0</v>
      </c>
      <c r="AP106" s="57">
        <f t="shared" si="254"/>
        <v>0</v>
      </c>
      <c r="AQ106" s="57">
        <f>SUM($AH106:$AM106)/SUM($AH$108:$AM$108)*'Capital Spending'!D$10*$AO$1</f>
        <v>0</v>
      </c>
      <c r="AR106" s="57">
        <f>SUM($AH106:$AM106)/SUM($AH$108:$AM$108)*'Capital Spending'!E$10*$AO$1</f>
        <v>0</v>
      </c>
      <c r="AS106" s="57">
        <f>SUM($AH106:$AM106)/SUM($AH$108:$AM$108)*'Capital Spending'!F$10*$AO$1</f>
        <v>0</v>
      </c>
      <c r="AT106" s="57">
        <f>SUM($AH106:$AM106)/SUM($AH$108:$AM$108)*'Capital Spending'!G$10*$AO$1</f>
        <v>0</v>
      </c>
      <c r="AU106" s="57">
        <f>SUM($AH106:$AM106)/SUM($AH$108:$AM$108)*'Capital Spending'!H$10*$AO$1</f>
        <v>0</v>
      </c>
      <c r="AV106" s="57">
        <f>SUM($AH106:$AM106)/SUM($AH$108:$AM$108)*'Capital Spending'!I$10*$AO$1</f>
        <v>0</v>
      </c>
      <c r="AW106" s="57">
        <f>SUM($AH106:$AM106)/SUM($AH$108:$AM$108)*'Capital Spending'!J$10*$AO$1</f>
        <v>0</v>
      </c>
      <c r="AX106" s="57">
        <f>SUM($AH106:$AM106)/SUM($AH$108:$AM$108)*'Capital Spending'!K$10*$AO$1</f>
        <v>0</v>
      </c>
      <c r="AY106" s="57">
        <f>SUM($AH106:$AM106)/SUM($AH$108:$AM$108)*'Capital Spending'!L$10*$AO$1</f>
        <v>0</v>
      </c>
      <c r="AZ106" s="57">
        <f>SUM($AH106:$AM106)/SUM($AH$108:$AM$108)*'Capital Spending'!M$10*$AO$1</f>
        <v>0</v>
      </c>
      <c r="BA106" s="57">
        <f>SUM($AH106:$AM106)/SUM($AH$108:$AM$108)*'Capital Spending'!N$10*$AO$1</f>
        <v>0</v>
      </c>
      <c r="BB106" s="57">
        <f>SUM($AH106:$AM106)/SUM($AH$108:$AM$108)*'Capital Spending'!O$10*$AO$1</f>
        <v>0</v>
      </c>
      <c r="BC106" s="57">
        <f>SUM($AH106:$AM106)/SUM($AH$108:$AM$108)*'Capital Spending'!P$10*$AO$1</f>
        <v>0</v>
      </c>
      <c r="BD106" s="57">
        <f>SUM($AH106:$AM106)/SUM($AH$108:$AM$108)*'Capital Spending'!Q$10*$AO$1</f>
        <v>0</v>
      </c>
      <c r="BE106" s="57">
        <f>SUM($AH106:$AM106)/SUM($AH$108:$AM$108)*'Capital Spending'!R$10*$AO$1</f>
        <v>0</v>
      </c>
      <c r="BF106" s="57">
        <f>SUM($AH106:$AM106)/SUM($AH$108:$AM$108)*'Capital Spending'!S$10*$AO$1</f>
        <v>0</v>
      </c>
      <c r="BG106" s="57">
        <f>SUM($AH106:$AM106)/SUM($AH$108:$AM$108)*'Capital Spending'!T$10*$AO$1</f>
        <v>0</v>
      </c>
      <c r="BH106" s="57">
        <f>SUM($AH106:$AM106)/SUM($AH$108:$AM$108)*'Capital Spending'!U$10*$AO$1</f>
        <v>0</v>
      </c>
      <c r="BI106" s="19"/>
      <c r="BJ106" s="106">
        <f t="shared" si="232"/>
        <v>0</v>
      </c>
      <c r="BK106" s="31">
        <f>[20]Retires!R140</f>
        <v>0</v>
      </c>
      <c r="BL106" s="31">
        <f>[20]Retires!S140</f>
        <v>0</v>
      </c>
      <c r="BM106" s="31">
        <f>[20]Retires!T140</f>
        <v>0</v>
      </c>
      <c r="BN106" s="31">
        <f>[20]Retires!U140</f>
        <v>0</v>
      </c>
      <c r="BO106" s="31">
        <f>[20]Retires!V140</f>
        <v>0</v>
      </c>
      <c r="BP106" s="31">
        <f>[20]Retires!W140</f>
        <v>0</v>
      </c>
      <c r="BQ106" s="18">
        <f t="shared" si="233"/>
        <v>0</v>
      </c>
      <c r="BR106" s="19">
        <f t="shared" si="234"/>
        <v>0</v>
      </c>
      <c r="BS106" s="19">
        <f t="shared" si="235"/>
        <v>0</v>
      </c>
      <c r="BT106" s="19">
        <f t="shared" si="236"/>
        <v>0</v>
      </c>
      <c r="BU106" s="19">
        <f t="shared" si="237"/>
        <v>0</v>
      </c>
      <c r="BV106" s="19">
        <f t="shared" si="238"/>
        <v>0</v>
      </c>
      <c r="BW106" s="19">
        <f t="shared" si="239"/>
        <v>0</v>
      </c>
      <c r="BX106" s="19">
        <f t="shared" si="240"/>
        <v>0</v>
      </c>
      <c r="BY106" s="19">
        <f t="shared" si="241"/>
        <v>0</v>
      </c>
      <c r="BZ106" s="19">
        <f t="shared" si="242"/>
        <v>0</v>
      </c>
      <c r="CA106" s="19">
        <f t="shared" si="243"/>
        <v>0</v>
      </c>
      <c r="CB106" s="19">
        <f t="shared" si="244"/>
        <v>0</v>
      </c>
      <c r="CC106" s="19">
        <f t="shared" si="245"/>
        <v>0</v>
      </c>
      <c r="CD106" s="19">
        <f t="shared" si="246"/>
        <v>0</v>
      </c>
      <c r="CE106" s="19">
        <f t="shared" si="247"/>
        <v>0</v>
      </c>
      <c r="CF106" s="19">
        <f t="shared" si="248"/>
        <v>0</v>
      </c>
      <c r="CG106" s="19">
        <f t="shared" si="249"/>
        <v>0</v>
      </c>
      <c r="CH106" s="19">
        <f t="shared" si="250"/>
        <v>0</v>
      </c>
      <c r="CI106" s="19">
        <f t="shared" si="251"/>
        <v>0</v>
      </c>
      <c r="CJ106" s="19">
        <f t="shared" si="252"/>
        <v>0</v>
      </c>
      <c r="CK106" s="19">
        <f t="shared" si="253"/>
        <v>0</v>
      </c>
      <c r="CL106" s="19"/>
      <c r="CM106" s="18">
        <f>[20]Transfers!R140</f>
        <v>0</v>
      </c>
      <c r="CN106" s="18">
        <f>[20]Transfers!S140</f>
        <v>0</v>
      </c>
      <c r="CO106" s="18">
        <f>[20]Transfers!T140</f>
        <v>0</v>
      </c>
      <c r="CP106" s="18">
        <f>[20]Transfers!U140</f>
        <v>0</v>
      </c>
      <c r="CQ106" s="18">
        <f>[20]Transfers!V140</f>
        <v>0</v>
      </c>
      <c r="CR106" s="18">
        <f>[20]Transfers!W140</f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0</v>
      </c>
      <c r="DI106" s="19">
        <v>0</v>
      </c>
      <c r="DJ106" s="19">
        <v>0</v>
      </c>
      <c r="DK106" s="19">
        <v>0</v>
      </c>
      <c r="DL106" s="19">
        <v>0</v>
      </c>
      <c r="DM106" s="19">
        <v>0</v>
      </c>
      <c r="DN106" s="19"/>
    </row>
    <row r="107" spans="1:118">
      <c r="A107" s="49"/>
      <c r="B107" s="17"/>
      <c r="C107" s="50"/>
      <c r="D107" s="50"/>
      <c r="E107" s="21"/>
      <c r="AH107" s="18"/>
      <c r="AI107" s="18"/>
      <c r="AJ107" s="18"/>
      <c r="AK107" s="18"/>
      <c r="AL107" s="18"/>
      <c r="AM107" s="18"/>
      <c r="AN107" s="18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19"/>
      <c r="BJ107" s="106">
        <f t="shared" si="232"/>
        <v>0</v>
      </c>
      <c r="BK107" s="31"/>
      <c r="BL107" s="31"/>
      <c r="BM107" s="31"/>
      <c r="BN107" s="31"/>
      <c r="BO107" s="31"/>
      <c r="BP107" s="31"/>
      <c r="BQ107" s="31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</row>
    <row r="108" spans="1:118" s="2" customFormat="1">
      <c r="A108" s="2" t="s">
        <v>42</v>
      </c>
      <c r="C108" s="26">
        <f t="shared" ref="C108:AF108" si="284">SUM(C84:C107)</f>
        <v>3630540.0315384609</v>
      </c>
      <c r="D108" s="26">
        <f t="shared" si="284"/>
        <v>3706393.2392307692</v>
      </c>
      <c r="E108" s="30">
        <f t="shared" si="284"/>
        <v>3578941.0899999994</v>
      </c>
      <c r="F108" s="26">
        <f t="shared" si="284"/>
        <v>3621976.5599999991</v>
      </c>
      <c r="G108" s="26">
        <f t="shared" si="284"/>
        <v>3621976.5599999991</v>
      </c>
      <c r="H108" s="26">
        <f t="shared" si="284"/>
        <v>3619362.7299999995</v>
      </c>
      <c r="I108" s="26">
        <f t="shared" si="284"/>
        <v>3619362.7299999995</v>
      </c>
      <c r="J108" s="26">
        <f t="shared" si="284"/>
        <v>3619674.5499999993</v>
      </c>
      <c r="K108" s="27">
        <f t="shared" si="284"/>
        <v>3619675.1199999996</v>
      </c>
      <c r="L108" s="26">
        <f t="shared" si="284"/>
        <v>3619675.1199999996</v>
      </c>
      <c r="M108" s="26">
        <f t="shared" si="284"/>
        <v>3619675.1199999996</v>
      </c>
      <c r="N108" s="26">
        <f t="shared" si="284"/>
        <v>3619675.1199999996</v>
      </c>
      <c r="O108" s="26">
        <f t="shared" si="284"/>
        <v>3679008.5699999994</v>
      </c>
      <c r="P108" s="26">
        <f t="shared" si="284"/>
        <v>3679008.5699999994</v>
      </c>
      <c r="Q108" s="26">
        <f t="shared" si="284"/>
        <v>3679008.5699999994</v>
      </c>
      <c r="R108" s="26">
        <f t="shared" si="284"/>
        <v>3679008.5699999994</v>
      </c>
      <c r="S108" s="26">
        <f t="shared" si="284"/>
        <v>3679008.5699999994</v>
      </c>
      <c r="T108" s="27">
        <f t="shared" si="284"/>
        <v>3679008.5699999994</v>
      </c>
      <c r="U108" s="26">
        <f t="shared" si="284"/>
        <v>3679008.5699999994</v>
      </c>
      <c r="V108" s="26">
        <f t="shared" si="284"/>
        <v>3679008.5699999994</v>
      </c>
      <c r="W108" s="26">
        <f t="shared" si="284"/>
        <v>3679008.5699999994</v>
      </c>
      <c r="X108" s="26">
        <f t="shared" si="284"/>
        <v>3679008.5699999994</v>
      </c>
      <c r="Y108" s="26">
        <f t="shared" si="284"/>
        <v>3679008.5699999994</v>
      </c>
      <c r="Z108" s="26">
        <f t="shared" si="284"/>
        <v>3679008.5699999994</v>
      </c>
      <c r="AA108" s="26">
        <f t="shared" si="284"/>
        <v>3738342.0199999996</v>
      </c>
      <c r="AB108" s="26">
        <f t="shared" si="284"/>
        <v>3738342.0199999996</v>
      </c>
      <c r="AC108" s="26">
        <f t="shared" si="284"/>
        <v>3738342.0199999996</v>
      </c>
      <c r="AD108" s="26">
        <f t="shared" si="284"/>
        <v>3738342.0199999996</v>
      </c>
      <c r="AE108" s="26">
        <f t="shared" si="284"/>
        <v>3738342.0199999996</v>
      </c>
      <c r="AF108" s="26">
        <f t="shared" si="284"/>
        <v>3738342.0199999996</v>
      </c>
      <c r="AG108" s="3"/>
      <c r="AH108" s="26">
        <f t="shared" ref="AH108:AM108" si="285">SUM(AH84:AH107)</f>
        <v>43035.47</v>
      </c>
      <c r="AI108" s="26">
        <f t="shared" si="285"/>
        <v>0</v>
      </c>
      <c r="AJ108" s="26">
        <f t="shared" si="285"/>
        <v>174.05</v>
      </c>
      <c r="AK108" s="26">
        <f t="shared" si="285"/>
        <v>0</v>
      </c>
      <c r="AL108" s="26">
        <f t="shared" si="285"/>
        <v>311.82</v>
      </c>
      <c r="AM108" s="26">
        <f t="shared" si="285"/>
        <v>0.56999999999999995</v>
      </c>
      <c r="AN108" s="27">
        <f>'[21]091 div'!B26</f>
        <v>0</v>
      </c>
      <c r="AO108" s="27">
        <f>'[21]091 div'!C26</f>
        <v>0</v>
      </c>
      <c r="AP108" s="27">
        <f>'[21]091 div'!D26</f>
        <v>0</v>
      </c>
      <c r="AQ108" s="26">
        <f t="shared" ref="AQ108:BH108" si="286">SUM(AQ84:AQ107)</f>
        <v>59333.45</v>
      </c>
      <c r="AR108" s="26">
        <f t="shared" si="286"/>
        <v>0</v>
      </c>
      <c r="AS108" s="26">
        <f t="shared" si="286"/>
        <v>0</v>
      </c>
      <c r="AT108" s="26">
        <f t="shared" si="286"/>
        <v>0</v>
      </c>
      <c r="AU108" s="26">
        <f t="shared" si="286"/>
        <v>0</v>
      </c>
      <c r="AV108" s="26">
        <f t="shared" si="286"/>
        <v>0</v>
      </c>
      <c r="AW108" s="26">
        <f t="shared" si="286"/>
        <v>0</v>
      </c>
      <c r="AX108" s="26">
        <f t="shared" si="286"/>
        <v>0</v>
      </c>
      <c r="AY108" s="26">
        <f t="shared" si="286"/>
        <v>0</v>
      </c>
      <c r="AZ108" s="26">
        <f t="shared" si="286"/>
        <v>0</v>
      </c>
      <c r="BA108" s="26">
        <f t="shared" si="286"/>
        <v>0</v>
      </c>
      <c r="BB108" s="26">
        <f t="shared" si="286"/>
        <v>0</v>
      </c>
      <c r="BC108" s="26">
        <f t="shared" si="286"/>
        <v>59333.45</v>
      </c>
      <c r="BD108" s="26">
        <f t="shared" si="286"/>
        <v>0</v>
      </c>
      <c r="BE108" s="26">
        <f t="shared" si="286"/>
        <v>0</v>
      </c>
      <c r="BF108" s="26">
        <f t="shared" si="286"/>
        <v>0</v>
      </c>
      <c r="BG108" s="26">
        <f t="shared" si="286"/>
        <v>0</v>
      </c>
      <c r="BH108" s="26">
        <f t="shared" si="286"/>
        <v>0</v>
      </c>
      <c r="BI108" s="3"/>
      <c r="BJ108" s="3"/>
      <c r="BK108" s="25">
        <f t="shared" ref="BK108:CK108" si="287">SUM(BK84:BK107)</f>
        <v>0</v>
      </c>
      <c r="BL108" s="27">
        <f t="shared" si="287"/>
        <v>0</v>
      </c>
      <c r="BM108" s="26">
        <f t="shared" si="287"/>
        <v>-2787.88</v>
      </c>
      <c r="BN108" s="26">
        <f t="shared" si="287"/>
        <v>0</v>
      </c>
      <c r="BO108" s="26">
        <f t="shared" si="287"/>
        <v>0</v>
      </c>
      <c r="BP108" s="26">
        <f t="shared" si="287"/>
        <v>0</v>
      </c>
      <c r="BQ108" s="26">
        <f t="shared" si="287"/>
        <v>0</v>
      </c>
      <c r="BR108" s="26">
        <f t="shared" si="287"/>
        <v>0</v>
      </c>
      <c r="BS108" s="26">
        <f t="shared" si="287"/>
        <v>0</v>
      </c>
      <c r="BT108" s="26">
        <f t="shared" si="287"/>
        <v>0</v>
      </c>
      <c r="BU108" s="26">
        <f t="shared" si="287"/>
        <v>0</v>
      </c>
      <c r="BV108" s="26">
        <f t="shared" si="287"/>
        <v>0</v>
      </c>
      <c r="BW108" s="26">
        <f t="shared" si="287"/>
        <v>0</v>
      </c>
      <c r="BX108" s="26">
        <f t="shared" si="287"/>
        <v>0</v>
      </c>
      <c r="BY108" s="26">
        <f t="shared" si="287"/>
        <v>0</v>
      </c>
      <c r="BZ108" s="26">
        <f t="shared" si="287"/>
        <v>0</v>
      </c>
      <c r="CA108" s="26">
        <f t="shared" si="287"/>
        <v>0</v>
      </c>
      <c r="CB108" s="26">
        <f t="shared" si="287"/>
        <v>0</v>
      </c>
      <c r="CC108" s="26">
        <f t="shared" si="287"/>
        <v>0</v>
      </c>
      <c r="CD108" s="26">
        <f t="shared" si="287"/>
        <v>0</v>
      </c>
      <c r="CE108" s="26">
        <f t="shared" si="287"/>
        <v>0</v>
      </c>
      <c r="CF108" s="26">
        <f t="shared" si="287"/>
        <v>0</v>
      </c>
      <c r="CG108" s="26">
        <f t="shared" si="287"/>
        <v>0</v>
      </c>
      <c r="CH108" s="26">
        <f t="shared" si="287"/>
        <v>0</v>
      </c>
      <c r="CI108" s="26">
        <f t="shared" si="287"/>
        <v>0</v>
      </c>
      <c r="CJ108" s="26">
        <f t="shared" si="287"/>
        <v>0</v>
      </c>
      <c r="CK108" s="26">
        <f t="shared" si="287"/>
        <v>0</v>
      </c>
      <c r="CL108" s="3"/>
      <c r="CM108" s="25">
        <f t="shared" ref="CM108:DM108" si="288">SUM(CM84:CM107)</f>
        <v>0</v>
      </c>
      <c r="CN108" s="26">
        <f t="shared" si="288"/>
        <v>0</v>
      </c>
      <c r="CO108" s="26">
        <f t="shared" si="288"/>
        <v>0</v>
      </c>
      <c r="CP108" s="26">
        <f t="shared" si="288"/>
        <v>0</v>
      </c>
      <c r="CQ108" s="26">
        <f t="shared" si="288"/>
        <v>0</v>
      </c>
      <c r="CR108" s="26">
        <f t="shared" si="288"/>
        <v>0</v>
      </c>
      <c r="CS108" s="26">
        <f t="shared" si="288"/>
        <v>0</v>
      </c>
      <c r="CT108" s="26">
        <f t="shared" si="288"/>
        <v>0</v>
      </c>
      <c r="CU108" s="26">
        <f t="shared" si="288"/>
        <v>0</v>
      </c>
      <c r="CV108" s="26">
        <f t="shared" si="288"/>
        <v>0</v>
      </c>
      <c r="CW108" s="26">
        <f t="shared" si="288"/>
        <v>0</v>
      </c>
      <c r="CX108" s="26">
        <f t="shared" si="288"/>
        <v>0</v>
      </c>
      <c r="CY108" s="26">
        <f t="shared" si="288"/>
        <v>0</v>
      </c>
      <c r="CZ108" s="26">
        <f t="shared" si="288"/>
        <v>0</v>
      </c>
      <c r="DA108" s="26">
        <f t="shared" si="288"/>
        <v>0</v>
      </c>
      <c r="DB108" s="26">
        <f t="shared" si="288"/>
        <v>0</v>
      </c>
      <c r="DC108" s="26">
        <f t="shared" si="288"/>
        <v>0</v>
      </c>
      <c r="DD108" s="26">
        <f t="shared" si="288"/>
        <v>0</v>
      </c>
      <c r="DE108" s="26">
        <f t="shared" si="288"/>
        <v>0</v>
      </c>
      <c r="DF108" s="26">
        <f t="shared" si="288"/>
        <v>0</v>
      </c>
      <c r="DG108" s="26">
        <f t="shared" si="288"/>
        <v>0</v>
      </c>
      <c r="DH108" s="26">
        <f t="shared" si="288"/>
        <v>0</v>
      </c>
      <c r="DI108" s="26">
        <f t="shared" si="288"/>
        <v>0</v>
      </c>
      <c r="DJ108" s="26">
        <f t="shared" si="288"/>
        <v>0</v>
      </c>
      <c r="DK108" s="26">
        <f t="shared" si="288"/>
        <v>0</v>
      </c>
      <c r="DL108" s="26">
        <f t="shared" si="288"/>
        <v>0</v>
      </c>
      <c r="DM108" s="26">
        <f t="shared" si="288"/>
        <v>0</v>
      </c>
      <c r="DN108" s="3"/>
    </row>
    <row r="109" spans="1:118" s="2" customFormat="1">
      <c r="C109" s="19"/>
      <c r="D109" s="3"/>
      <c r="E109" s="61">
        <f>'[22]major ratebase items'!E33</f>
        <v>3578941.09</v>
      </c>
      <c r="F109" s="61">
        <f>'[22]major ratebase items'!F33</f>
        <v>3621976.56</v>
      </c>
      <c r="G109" s="61">
        <f>'[22]major ratebase items'!G33</f>
        <v>3621976.56</v>
      </c>
      <c r="H109" s="61">
        <f>'[22]major ratebase items'!H33</f>
        <v>3619362.73</v>
      </c>
      <c r="I109" s="61">
        <f>'[22]major ratebase items'!I33</f>
        <v>3619362.73</v>
      </c>
      <c r="J109" s="61">
        <f>'[22]major ratebase items'!J33</f>
        <v>3619674.55</v>
      </c>
      <c r="K109" s="61">
        <f>'[22]major ratebase items'!K33</f>
        <v>3582953.04</v>
      </c>
      <c r="L109" s="61" t="str">
        <f>'[22]major ratebase items'!L33</f>
        <v>0</v>
      </c>
      <c r="M109" s="61" t="str">
        <f>'[22]major ratebase items'!M33</f>
        <v>0</v>
      </c>
      <c r="N109" s="61">
        <f>'[22]major ratebase items'!N33</f>
        <v>0</v>
      </c>
      <c r="O109" s="61">
        <f>'[22]major ratebase items'!O33</f>
        <v>0</v>
      </c>
      <c r="P109" s="61">
        <f>'[22]major ratebase items'!P33</f>
        <v>0</v>
      </c>
      <c r="Q109" s="61">
        <f>'[22]major ratebase items'!Q33</f>
        <v>0</v>
      </c>
      <c r="R109" s="19"/>
      <c r="S109" s="19"/>
      <c r="T109" s="20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3"/>
      <c r="AH109" s="3"/>
      <c r="AI109" s="3"/>
      <c r="AJ109" s="3"/>
      <c r="AK109" s="3"/>
      <c r="AL109" s="3"/>
      <c r="AM109" s="72"/>
      <c r="AN109" s="72"/>
      <c r="AO109" s="72"/>
      <c r="AP109" s="72"/>
      <c r="AQ109" s="72" t="str">
        <f>IF(AQ108='Capital Spending'!D10,"ok","error")</f>
        <v>ok</v>
      </c>
      <c r="AR109" s="72" t="str">
        <f>IF(AR108='Capital Spending'!E10,"ok","error")</f>
        <v>ok</v>
      </c>
      <c r="AS109" s="72" t="str">
        <f>IF(AS108='Capital Spending'!F10,"ok","error")</f>
        <v>ok</v>
      </c>
      <c r="AT109" s="72" t="str">
        <f>IF(AT108='Capital Spending'!G10,"ok","error")</f>
        <v>ok</v>
      </c>
      <c r="AU109" s="72" t="str">
        <f>IF(AU108='Capital Spending'!H10,"ok","error")</f>
        <v>ok</v>
      </c>
      <c r="AV109" s="72" t="str">
        <f>IF(AV108='Capital Spending'!I10,"ok","error")</f>
        <v>ok</v>
      </c>
      <c r="AW109" s="72" t="str">
        <f>IF(AW108='Capital Spending'!J10,"ok","error")</f>
        <v>ok</v>
      </c>
      <c r="AX109" s="72" t="str">
        <f>IF(AX108='Capital Spending'!K10,"ok","error")</f>
        <v>ok</v>
      </c>
      <c r="AY109" s="72" t="str">
        <f>IF(AY108='Capital Spending'!L10,"ok","error")</f>
        <v>ok</v>
      </c>
      <c r="AZ109" s="72" t="str">
        <f>IF(AZ108='Capital Spending'!M10,"ok","error")</f>
        <v>ok</v>
      </c>
      <c r="BA109" s="72" t="str">
        <f>IF(BA108='Capital Spending'!N10,"ok","error")</f>
        <v>ok</v>
      </c>
      <c r="BB109" s="72" t="str">
        <f>IF(BB108='Capital Spending'!O10,"ok","error")</f>
        <v>ok</v>
      </c>
      <c r="BC109" s="72" t="str">
        <f>IF(BC108='Capital Spending'!P10,"ok","error")</f>
        <v>ok</v>
      </c>
      <c r="BD109" s="72" t="str">
        <f>IF(BD108='Capital Spending'!Q10,"ok","error")</f>
        <v>ok</v>
      </c>
      <c r="BE109" s="72" t="str">
        <f>IF(BE108='Capital Spending'!R10,"ok","error")</f>
        <v>ok</v>
      </c>
      <c r="BF109" s="72" t="str">
        <f>IF(BF108='Capital Spending'!S10,"ok","error")</f>
        <v>ok</v>
      </c>
      <c r="BG109" s="72" t="str">
        <f>IF(BG108='Capital Spending'!T10,"ok","error")</f>
        <v>ok</v>
      </c>
      <c r="BH109" s="72" t="str">
        <f>IF(BH108='Capital Spending'!U10,"ok","error")</f>
        <v>ok</v>
      </c>
      <c r="BI109" s="3"/>
      <c r="BJ109" s="3"/>
      <c r="BK109" s="3"/>
      <c r="BL109" s="4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</row>
    <row r="110" spans="1:118" s="2" customFormat="1">
      <c r="C110" s="19"/>
      <c r="D110" s="3"/>
      <c r="E110" s="61">
        <f t="shared" ref="E110:Q110" si="289">E108-E109</f>
        <v>0</v>
      </c>
      <c r="F110" s="61">
        <f t="shared" si="289"/>
        <v>0</v>
      </c>
      <c r="G110" s="61">
        <f t="shared" si="289"/>
        <v>0</v>
      </c>
      <c r="H110" s="61">
        <f t="shared" si="289"/>
        <v>0</v>
      </c>
      <c r="I110" s="61">
        <f t="shared" si="289"/>
        <v>0</v>
      </c>
      <c r="J110" s="61">
        <f t="shared" si="289"/>
        <v>0</v>
      </c>
      <c r="K110" s="75">
        <f t="shared" si="289"/>
        <v>36722.079999999609</v>
      </c>
      <c r="L110" s="75">
        <f t="shared" si="289"/>
        <v>3619675.1199999996</v>
      </c>
      <c r="M110" s="61">
        <f t="shared" si="289"/>
        <v>3619675.1199999996</v>
      </c>
      <c r="N110" s="61">
        <f t="shared" si="289"/>
        <v>3619675.1199999996</v>
      </c>
      <c r="O110" s="61">
        <f t="shared" si="289"/>
        <v>3679008.5699999994</v>
      </c>
      <c r="P110" s="61">
        <f t="shared" si="289"/>
        <v>3679008.5699999994</v>
      </c>
      <c r="Q110" s="61">
        <f t="shared" si="289"/>
        <v>3679008.5699999994</v>
      </c>
      <c r="R110" s="19"/>
      <c r="S110" s="19"/>
      <c r="T110" s="20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3"/>
      <c r="AH110" s="3"/>
      <c r="AI110" s="3"/>
      <c r="AJ110" s="3"/>
      <c r="AK110" s="3"/>
      <c r="AL110" s="3"/>
      <c r="AM110" s="3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3"/>
      <c r="BJ110" s="3"/>
      <c r="BK110" s="3"/>
      <c r="BL110" s="4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</row>
    <row r="111" spans="1:118" s="2" customFormat="1">
      <c r="A111" s="2" t="s">
        <v>75</v>
      </c>
      <c r="C111" s="19"/>
      <c r="D111" s="3"/>
      <c r="R111" s="19"/>
      <c r="S111" s="19"/>
      <c r="T111" s="20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4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</row>
    <row r="112" spans="1:118" s="2" customFormat="1">
      <c r="A112" s="48">
        <v>30100</v>
      </c>
      <c r="B112" t="s">
        <v>35</v>
      </c>
      <c r="C112" s="50">
        <f t="shared" ref="C112:C171" si="290">SUM(E112:Q112)/13</f>
        <v>8329.7199999999993</v>
      </c>
      <c r="D112" s="50">
        <f t="shared" ref="D112:D171" si="291">SUM(T112:AF112)/13</f>
        <v>8329.7199999999993</v>
      </c>
      <c r="E112" s="21">
        <f>'[20]Asset End Balances'!$Q$35</f>
        <v>8329.7199999999993</v>
      </c>
      <c r="F112" s="19">
        <f t="shared" ref="F112:F142" si="292">E112+AH112+BK112+CM112</f>
        <v>8329.7199999999993</v>
      </c>
      <c r="G112" s="19">
        <f t="shared" ref="G112:G142" si="293">F112+AI112+BL112+CN112</f>
        <v>8329.7199999999993</v>
      </c>
      <c r="H112" s="19">
        <f t="shared" ref="H112:H142" si="294">G112+AJ112+BM112+CO112</f>
        <v>8329.7199999999993</v>
      </c>
      <c r="I112" s="19">
        <f t="shared" ref="I112:I142" si="295">H112+AK112+BN112+CP112</f>
        <v>8329.7199999999993</v>
      </c>
      <c r="J112" s="19">
        <f t="shared" ref="J112:J142" si="296">I112+AL112+BO112+CQ112</f>
        <v>8329.7199999999993</v>
      </c>
      <c r="K112" s="20">
        <f t="shared" ref="K112:K142" si="297">J112+AM112+BP112+CR112</f>
        <v>8329.7199999999993</v>
      </c>
      <c r="L112" s="19">
        <f t="shared" ref="L112:L142" si="298">K112+AN112+BQ112+CS112</f>
        <v>8329.7199999999993</v>
      </c>
      <c r="M112" s="19">
        <f t="shared" ref="M112:M142" si="299">L112+AO112+BR112+CT112</f>
        <v>8329.7199999999993</v>
      </c>
      <c r="N112" s="19">
        <f t="shared" ref="N112:N142" si="300">M112+AP112+BS112+CU112</f>
        <v>8329.7199999999993</v>
      </c>
      <c r="O112" s="19">
        <f t="shared" ref="O112:O142" si="301">N112+AQ112+BT112+CV112</f>
        <v>8329.7199999999993</v>
      </c>
      <c r="P112" s="19">
        <f t="shared" ref="P112:P142" si="302">O112+AR112+BU112+CW112</f>
        <v>8329.7199999999993</v>
      </c>
      <c r="Q112" s="19">
        <f t="shared" ref="Q112:Q142" si="303">P112+AS112+BV112+CX112</f>
        <v>8329.7199999999993</v>
      </c>
      <c r="R112" s="19">
        <f t="shared" ref="R112:R142" si="304">Q112+AT112+BW112+CY112</f>
        <v>8329.7199999999993</v>
      </c>
      <c r="S112" s="19">
        <f t="shared" ref="S112:S142" si="305">R112+AU112+BX112+CZ112</f>
        <v>8329.7199999999993</v>
      </c>
      <c r="T112" s="19">
        <f t="shared" ref="T112:T142" si="306">S112+AV112+BY112+DA112</f>
        <v>8329.7199999999993</v>
      </c>
      <c r="U112" s="19">
        <f t="shared" ref="U112:U142" si="307">T112+AW112+BZ112+DB112</f>
        <v>8329.7199999999993</v>
      </c>
      <c r="V112" s="19">
        <f t="shared" ref="V112:V142" si="308">U112+AX112+CA112+DC112</f>
        <v>8329.7199999999993</v>
      </c>
      <c r="W112" s="19">
        <f t="shared" ref="W112:W142" si="309">V112+AY112+CB112+DD112</f>
        <v>8329.7199999999993</v>
      </c>
      <c r="X112" s="19">
        <f t="shared" ref="X112:X142" si="310">W112+AZ112+CC112+DE112</f>
        <v>8329.7199999999993</v>
      </c>
      <c r="Y112" s="19">
        <f t="shared" ref="Y112:Y142" si="311">X112+BA112+CD112+DF112</f>
        <v>8329.7199999999993</v>
      </c>
      <c r="Z112" s="19">
        <f t="shared" ref="Z112:Z142" si="312">Y112+BB112+CE112+DG112</f>
        <v>8329.7199999999993</v>
      </c>
      <c r="AA112" s="19">
        <f t="shared" ref="AA112:AA142" si="313">Z112+BC112+CF112+DH112</f>
        <v>8329.7199999999993</v>
      </c>
      <c r="AB112" s="19">
        <f t="shared" ref="AB112:AB142" si="314">AA112+BD112+CG112+DI112</f>
        <v>8329.7199999999993</v>
      </c>
      <c r="AC112" s="19">
        <f t="shared" ref="AC112:AC142" si="315">AB112+BE112+CH112+DJ112</f>
        <v>8329.7199999999993</v>
      </c>
      <c r="AD112" s="19">
        <f t="shared" ref="AD112:AD142" si="316">AC112+BF112+CI112+DK112</f>
        <v>8329.7199999999993</v>
      </c>
      <c r="AE112" s="19">
        <f t="shared" ref="AE112:AE142" si="317">AD112+BG112+CJ112+DL112</f>
        <v>8329.7199999999993</v>
      </c>
      <c r="AF112" s="19">
        <f t="shared" ref="AF112:AF142" si="318">AE112+BH112+CK112+DM112</f>
        <v>8329.7199999999993</v>
      </c>
      <c r="AG112" s="19"/>
      <c r="AH112" s="18">
        <f>[20]Additions!R35</f>
        <v>0</v>
      </c>
      <c r="AI112" s="18">
        <f>[20]Additions!S35</f>
        <v>0</v>
      </c>
      <c r="AJ112" s="18">
        <f>[20]Additions!T35</f>
        <v>0</v>
      </c>
      <c r="AK112" s="18">
        <f>[20]Additions!U35</f>
        <v>0</v>
      </c>
      <c r="AL112" s="18">
        <f>[20]Additions!V35</f>
        <v>0</v>
      </c>
      <c r="AM112" s="18">
        <f>[20]Additions!W35</f>
        <v>0</v>
      </c>
      <c r="AN112" s="57">
        <f t="shared" ref="AN112:AP139" si="319">SUM($AH112:$AM112)/SUM($AH$193:$AM$193)*AN$193</f>
        <v>0</v>
      </c>
      <c r="AO112" s="57">
        <f t="shared" si="319"/>
        <v>0</v>
      </c>
      <c r="AP112" s="57">
        <f t="shared" si="319"/>
        <v>0</v>
      </c>
      <c r="AQ112" s="57">
        <f>SUM($AH112:$AM112)/SUM($AH$193:$AM$193)*'Capital Spending'!D$12*$AO$1</f>
        <v>0</v>
      </c>
      <c r="AR112" s="57">
        <f>SUM($AH112:$AM112)/SUM($AH$193:$AM$193)*'Capital Spending'!E$12*$AO$1</f>
        <v>0</v>
      </c>
      <c r="AS112" s="57">
        <f>SUM($AH112:$AM112)/SUM($AH$193:$AM$193)*'Capital Spending'!F$12*$AO$1</f>
        <v>0</v>
      </c>
      <c r="AT112" s="57">
        <f>SUM($AH112:$AM112)/SUM($AH$193:$AM$193)*'Capital Spending'!G$12*$AO$1</f>
        <v>0</v>
      </c>
      <c r="AU112" s="57">
        <f>SUM($AH112:$AM112)/SUM($AH$193:$AM$193)*'Capital Spending'!H$12*$AO$1</f>
        <v>0</v>
      </c>
      <c r="AV112" s="57">
        <f>SUM($AH112:$AM112)/SUM($AH$193:$AM$193)*'Capital Spending'!I$12*$AO$1</f>
        <v>0</v>
      </c>
      <c r="AW112" s="57">
        <f>SUM($AH112:$AM112)/SUM($AH$193:$AM$193)*'Capital Spending'!J$12*$AO$1</f>
        <v>0</v>
      </c>
      <c r="AX112" s="57">
        <f>SUM($AH112:$AM112)/SUM($AH$193:$AM$193)*'Capital Spending'!K$12*$AO$1</f>
        <v>0</v>
      </c>
      <c r="AY112" s="57">
        <f>SUM($AH112:$AM112)/SUM($AH$193:$AM$193)*'Capital Spending'!L$12*$AO$1</f>
        <v>0</v>
      </c>
      <c r="AZ112" s="57">
        <f>SUM($AH112:$AM112)/SUM($AH$193:$AM$193)*'Capital Spending'!M$12*$AO$1</f>
        <v>0</v>
      </c>
      <c r="BA112" s="57">
        <f>SUM($AH112:$AM112)/SUM($AH$193:$AM$193)*'Capital Spending'!N$12*$AO$1</f>
        <v>0</v>
      </c>
      <c r="BB112" s="57">
        <f>SUM($AH112:$AM112)/SUM($AH$193:$AM$193)*'Capital Spending'!O$12*$AO$1</f>
        <v>0</v>
      </c>
      <c r="BC112" s="57">
        <f>SUM($AH112:$AM112)/SUM($AH$193:$AM$193)*'Capital Spending'!P$12*$AO$1</f>
        <v>0</v>
      </c>
      <c r="BD112" s="57">
        <f>SUM($AH112:$AM112)/SUM($AH$193:$AM$193)*'Capital Spending'!Q$12*$AO$1</f>
        <v>0</v>
      </c>
      <c r="BE112" s="57">
        <f>SUM($AH112:$AM112)/SUM($AH$193:$AM$193)*'Capital Spending'!R$12*$AO$1</f>
        <v>0</v>
      </c>
      <c r="BF112" s="57">
        <f>SUM($AH112:$AM112)/SUM($AH$193:$AM$193)*'Capital Spending'!S$12*$AO$1</f>
        <v>0</v>
      </c>
      <c r="BG112" s="57">
        <f>SUM($AH112:$AM112)/SUM($AH$193:$AM$193)*'Capital Spending'!T$12*$AO$1</f>
        <v>0</v>
      </c>
      <c r="BH112" s="57">
        <f>SUM($AH112:$AM112)/SUM($AH$193:$AM$193)*'Capital Spending'!U$12*$AO$1</f>
        <v>0</v>
      </c>
      <c r="BI112" s="3"/>
      <c r="BJ112" s="106">
        <f t="shared" ref="BJ112:BJ179" si="320">IF(ISERROR(SUM(BK112:BP112)/SUM(AH112:AM112)),0,SUM(BK112:BP112)/SUM(AH112:AM112))</f>
        <v>0</v>
      </c>
      <c r="BK112" s="31">
        <f>[20]Retires!R35</f>
        <v>0</v>
      </c>
      <c r="BL112" s="31">
        <f>[20]Retires!S35</f>
        <v>0</v>
      </c>
      <c r="BM112" s="31">
        <f>[20]Retires!T35</f>
        <v>0</v>
      </c>
      <c r="BN112" s="31">
        <f>[20]Retires!U35</f>
        <v>0</v>
      </c>
      <c r="BO112" s="31">
        <f>[20]Retires!V35</f>
        <v>0</v>
      </c>
      <c r="BP112" s="31">
        <f>[20]Retires!W35</f>
        <v>0</v>
      </c>
      <c r="BQ112" s="18">
        <f t="shared" ref="BQ112:BQ179" si="321">AN112*BJ112</f>
        <v>0</v>
      </c>
      <c r="BR112" s="19">
        <f t="shared" ref="BR112:BR142" si="322">$BJ112*AO112</f>
        <v>0</v>
      </c>
      <c r="BS112" s="19">
        <f t="shared" ref="BS112:BS142" si="323">$BJ112*AP112</f>
        <v>0</v>
      </c>
      <c r="BT112" s="19">
        <f t="shared" ref="BT112:BT142" si="324">$BJ112*AQ112</f>
        <v>0</v>
      </c>
      <c r="BU112" s="19">
        <f t="shared" ref="BU112:BU142" si="325">$BJ112*AR112</f>
        <v>0</v>
      </c>
      <c r="BV112" s="19">
        <f t="shared" ref="BV112:BV142" si="326">$BJ112*AS112</f>
        <v>0</v>
      </c>
      <c r="BW112" s="19">
        <f t="shared" ref="BW112:BW142" si="327">$BJ112*AT112</f>
        <v>0</v>
      </c>
      <c r="BX112" s="19">
        <f t="shared" ref="BX112:BX142" si="328">$BJ112*AU112</f>
        <v>0</v>
      </c>
      <c r="BY112" s="19">
        <f t="shared" ref="BY112:BY142" si="329">$BJ112*AV112</f>
        <v>0</v>
      </c>
      <c r="BZ112" s="19">
        <f t="shared" ref="BZ112:BZ142" si="330">$BJ112*AW112</f>
        <v>0</v>
      </c>
      <c r="CA112" s="19">
        <f t="shared" ref="CA112:CA142" si="331">$BJ112*AX112</f>
        <v>0</v>
      </c>
      <c r="CB112" s="19">
        <f t="shared" ref="CB112:CB142" si="332">$BJ112*AY112</f>
        <v>0</v>
      </c>
      <c r="CC112" s="19">
        <f t="shared" ref="CC112:CC142" si="333">$BJ112*AZ112</f>
        <v>0</v>
      </c>
      <c r="CD112" s="19">
        <f t="shared" ref="CD112:CD142" si="334">$BJ112*BA112</f>
        <v>0</v>
      </c>
      <c r="CE112" s="19">
        <f t="shared" ref="CE112:CE142" si="335">$BJ112*BB112</f>
        <v>0</v>
      </c>
      <c r="CF112" s="19">
        <f t="shared" ref="CF112:CF142" si="336">$BJ112*BC112</f>
        <v>0</v>
      </c>
      <c r="CG112" s="19">
        <f t="shared" ref="CG112:CG142" si="337">$BJ112*BD112</f>
        <v>0</v>
      </c>
      <c r="CH112" s="19">
        <f t="shared" ref="CH112:CH142" si="338">$BJ112*BE112</f>
        <v>0</v>
      </c>
      <c r="CI112" s="19">
        <f t="shared" ref="CI112:CI142" si="339">$BJ112*BF112</f>
        <v>0</v>
      </c>
      <c r="CJ112" s="19">
        <f t="shared" ref="CJ112:CJ142" si="340">$BJ112*BG112</f>
        <v>0</v>
      </c>
      <c r="CK112" s="19">
        <f t="shared" ref="CK112:CK142" si="341">$BJ112*BH112</f>
        <v>0</v>
      </c>
      <c r="CL112" s="3"/>
      <c r="CM112" s="18">
        <f>[20]Transfers!R35</f>
        <v>0</v>
      </c>
      <c r="CN112" s="18">
        <f>[20]Transfers!S35</f>
        <v>0</v>
      </c>
      <c r="CO112" s="18">
        <f>[20]Transfers!T35</f>
        <v>0</v>
      </c>
      <c r="CP112" s="18">
        <f>[20]Transfers!U35</f>
        <v>0</v>
      </c>
      <c r="CQ112" s="18">
        <f>[20]Transfers!V35</f>
        <v>0</v>
      </c>
      <c r="CR112" s="18">
        <f>[20]Transfers!W35</f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  <c r="DH112" s="19">
        <v>0</v>
      </c>
      <c r="DI112" s="19">
        <v>0</v>
      </c>
      <c r="DJ112" s="19">
        <v>0</v>
      </c>
      <c r="DK112" s="19">
        <v>0</v>
      </c>
      <c r="DL112" s="19">
        <v>0</v>
      </c>
      <c r="DM112" s="19">
        <v>0</v>
      </c>
      <c r="DN112" s="3"/>
    </row>
    <row r="113" spans="1:118" s="2" customFormat="1">
      <c r="A113" s="48">
        <v>30200</v>
      </c>
      <c r="B113" t="s">
        <v>43</v>
      </c>
      <c r="C113" s="50">
        <f t="shared" si="290"/>
        <v>119852.68999999996</v>
      </c>
      <c r="D113" s="50">
        <f t="shared" si="291"/>
        <v>119852.68999999996</v>
      </c>
      <c r="E113" s="21">
        <f>'[20]Asset End Balances'!$Q$36</f>
        <v>119852.69</v>
      </c>
      <c r="F113" s="19">
        <f t="shared" si="292"/>
        <v>119852.69</v>
      </c>
      <c r="G113" s="19">
        <f t="shared" si="293"/>
        <v>119852.69</v>
      </c>
      <c r="H113" s="19">
        <f t="shared" si="294"/>
        <v>119852.69</v>
      </c>
      <c r="I113" s="19">
        <f t="shared" si="295"/>
        <v>119852.69</v>
      </c>
      <c r="J113" s="19">
        <f t="shared" si="296"/>
        <v>119852.69</v>
      </c>
      <c r="K113" s="19">
        <f t="shared" si="297"/>
        <v>119852.69</v>
      </c>
      <c r="L113" s="19">
        <f t="shared" si="298"/>
        <v>119852.69</v>
      </c>
      <c r="M113" s="19">
        <f t="shared" si="299"/>
        <v>119852.69</v>
      </c>
      <c r="N113" s="19">
        <f t="shared" si="300"/>
        <v>119852.69</v>
      </c>
      <c r="O113" s="19">
        <f t="shared" si="301"/>
        <v>119852.69</v>
      </c>
      <c r="P113" s="19">
        <f t="shared" si="302"/>
        <v>119852.69</v>
      </c>
      <c r="Q113" s="19">
        <f t="shared" si="303"/>
        <v>119852.69</v>
      </c>
      <c r="R113" s="19">
        <f t="shared" si="304"/>
        <v>119852.69</v>
      </c>
      <c r="S113" s="19">
        <f t="shared" si="305"/>
        <v>119852.69</v>
      </c>
      <c r="T113" s="19">
        <f t="shared" si="306"/>
        <v>119852.69</v>
      </c>
      <c r="U113" s="19">
        <f t="shared" si="307"/>
        <v>119852.69</v>
      </c>
      <c r="V113" s="19">
        <f t="shared" si="308"/>
        <v>119852.69</v>
      </c>
      <c r="W113" s="19">
        <f t="shared" si="309"/>
        <v>119852.69</v>
      </c>
      <c r="X113" s="19">
        <f t="shared" si="310"/>
        <v>119852.69</v>
      </c>
      <c r="Y113" s="19">
        <f t="shared" si="311"/>
        <v>119852.69</v>
      </c>
      <c r="Z113" s="19">
        <f t="shared" si="312"/>
        <v>119852.69</v>
      </c>
      <c r="AA113" s="19">
        <f t="shared" si="313"/>
        <v>119852.69</v>
      </c>
      <c r="AB113" s="19">
        <f t="shared" si="314"/>
        <v>119852.69</v>
      </c>
      <c r="AC113" s="19">
        <f t="shared" si="315"/>
        <v>119852.69</v>
      </c>
      <c r="AD113" s="19">
        <f t="shared" si="316"/>
        <v>119852.69</v>
      </c>
      <c r="AE113" s="19">
        <f t="shared" si="317"/>
        <v>119852.69</v>
      </c>
      <c r="AF113" s="19">
        <f t="shared" si="318"/>
        <v>119852.69</v>
      </c>
      <c r="AG113" s="19"/>
      <c r="AH113" s="18">
        <f>[20]Additions!R36</f>
        <v>0</v>
      </c>
      <c r="AI113" s="18">
        <f>[20]Additions!S36</f>
        <v>0</v>
      </c>
      <c r="AJ113" s="18">
        <f>[20]Additions!T36</f>
        <v>0</v>
      </c>
      <c r="AK113" s="18">
        <f>[20]Additions!U36</f>
        <v>0</v>
      </c>
      <c r="AL113" s="18">
        <f>[20]Additions!V36</f>
        <v>0</v>
      </c>
      <c r="AM113" s="18">
        <f>[20]Additions!W36</f>
        <v>0</v>
      </c>
      <c r="AN113" s="57">
        <f t="shared" si="319"/>
        <v>0</v>
      </c>
      <c r="AO113" s="57">
        <f t="shared" si="319"/>
        <v>0</v>
      </c>
      <c r="AP113" s="57">
        <f t="shared" si="319"/>
        <v>0</v>
      </c>
      <c r="AQ113" s="57">
        <f>SUM($AH113:$AM113)/SUM($AH$193:$AM$193)*'Capital Spending'!D$12*$AO$1</f>
        <v>0</v>
      </c>
      <c r="AR113" s="57">
        <f>SUM($AH113:$AM113)/SUM($AH$193:$AM$193)*'Capital Spending'!E$12*$AO$1</f>
        <v>0</v>
      </c>
      <c r="AS113" s="57">
        <f>SUM($AH113:$AM113)/SUM($AH$193:$AM$193)*'Capital Spending'!F$12*$AO$1</f>
        <v>0</v>
      </c>
      <c r="AT113" s="57">
        <f>SUM($AH113:$AM113)/SUM($AH$193:$AM$193)*'Capital Spending'!G$12*$AO$1</f>
        <v>0</v>
      </c>
      <c r="AU113" s="57">
        <f>SUM($AH113:$AM113)/SUM($AH$193:$AM$193)*'Capital Spending'!H$12*$AO$1</f>
        <v>0</v>
      </c>
      <c r="AV113" s="57">
        <f>SUM($AH113:$AM113)/SUM($AH$193:$AM$193)*'Capital Spending'!I$12*$AO$1</f>
        <v>0</v>
      </c>
      <c r="AW113" s="57">
        <f>SUM($AH113:$AM113)/SUM($AH$193:$AM$193)*'Capital Spending'!J$12*$AO$1</f>
        <v>0</v>
      </c>
      <c r="AX113" s="57">
        <f>SUM($AH113:$AM113)/SUM($AH$193:$AM$193)*'Capital Spending'!K$12*$AO$1</f>
        <v>0</v>
      </c>
      <c r="AY113" s="57">
        <f>SUM($AH113:$AM113)/SUM($AH$193:$AM$193)*'Capital Spending'!L$12*$AO$1</f>
        <v>0</v>
      </c>
      <c r="AZ113" s="57">
        <f>SUM($AH113:$AM113)/SUM($AH$193:$AM$193)*'Capital Spending'!M$12*$AO$1</f>
        <v>0</v>
      </c>
      <c r="BA113" s="57">
        <f>SUM($AH113:$AM113)/SUM($AH$193:$AM$193)*'Capital Spending'!N$12*$AO$1</f>
        <v>0</v>
      </c>
      <c r="BB113" s="57">
        <f>SUM($AH113:$AM113)/SUM($AH$193:$AM$193)*'Capital Spending'!O$12*$AO$1</f>
        <v>0</v>
      </c>
      <c r="BC113" s="57">
        <f>SUM($AH113:$AM113)/SUM($AH$193:$AM$193)*'Capital Spending'!P$12*$AO$1</f>
        <v>0</v>
      </c>
      <c r="BD113" s="57">
        <f>SUM($AH113:$AM113)/SUM($AH$193:$AM$193)*'Capital Spending'!Q$12*$AO$1</f>
        <v>0</v>
      </c>
      <c r="BE113" s="57">
        <f>SUM($AH113:$AM113)/SUM($AH$193:$AM$193)*'Capital Spending'!R$12*$AO$1</f>
        <v>0</v>
      </c>
      <c r="BF113" s="57">
        <f>SUM($AH113:$AM113)/SUM($AH$193:$AM$193)*'Capital Spending'!S$12*$AO$1</f>
        <v>0</v>
      </c>
      <c r="BG113" s="57">
        <f>SUM($AH113:$AM113)/SUM($AH$193:$AM$193)*'Capital Spending'!T$12*$AO$1</f>
        <v>0</v>
      </c>
      <c r="BH113" s="57">
        <f>SUM($AH113:$AM113)/SUM($AH$193:$AM$193)*'Capital Spending'!U$12*$AO$1</f>
        <v>0</v>
      </c>
      <c r="BI113" s="3"/>
      <c r="BJ113" s="106">
        <f t="shared" si="320"/>
        <v>0</v>
      </c>
      <c r="BK113" s="31">
        <f>[20]Retires!R36</f>
        <v>0</v>
      </c>
      <c r="BL113" s="31">
        <f>[20]Retires!S36</f>
        <v>0</v>
      </c>
      <c r="BM113" s="31">
        <f>[20]Retires!T36</f>
        <v>0</v>
      </c>
      <c r="BN113" s="31">
        <f>[20]Retires!U36</f>
        <v>0</v>
      </c>
      <c r="BO113" s="31">
        <f>[20]Retires!V36</f>
        <v>0</v>
      </c>
      <c r="BP113" s="31">
        <f>[20]Retires!W36</f>
        <v>0</v>
      </c>
      <c r="BQ113" s="18">
        <f t="shared" si="321"/>
        <v>0</v>
      </c>
      <c r="BR113" s="19">
        <f t="shared" si="322"/>
        <v>0</v>
      </c>
      <c r="BS113" s="19">
        <f t="shared" si="323"/>
        <v>0</v>
      </c>
      <c r="BT113" s="19">
        <f t="shared" si="324"/>
        <v>0</v>
      </c>
      <c r="BU113" s="19">
        <f t="shared" si="325"/>
        <v>0</v>
      </c>
      <c r="BV113" s="19">
        <f t="shared" si="326"/>
        <v>0</v>
      </c>
      <c r="BW113" s="19">
        <f t="shared" si="327"/>
        <v>0</v>
      </c>
      <c r="BX113" s="19">
        <f t="shared" si="328"/>
        <v>0</v>
      </c>
      <c r="BY113" s="19">
        <f t="shared" si="329"/>
        <v>0</v>
      </c>
      <c r="BZ113" s="19">
        <f t="shared" si="330"/>
        <v>0</v>
      </c>
      <c r="CA113" s="19">
        <f t="shared" si="331"/>
        <v>0</v>
      </c>
      <c r="CB113" s="19">
        <f t="shared" si="332"/>
        <v>0</v>
      </c>
      <c r="CC113" s="19">
        <f t="shared" si="333"/>
        <v>0</v>
      </c>
      <c r="CD113" s="19">
        <f t="shared" si="334"/>
        <v>0</v>
      </c>
      <c r="CE113" s="19">
        <f t="shared" si="335"/>
        <v>0</v>
      </c>
      <c r="CF113" s="19">
        <f t="shared" si="336"/>
        <v>0</v>
      </c>
      <c r="CG113" s="19">
        <f t="shared" si="337"/>
        <v>0</v>
      </c>
      <c r="CH113" s="19">
        <f t="shared" si="338"/>
        <v>0</v>
      </c>
      <c r="CI113" s="19">
        <f t="shared" si="339"/>
        <v>0</v>
      </c>
      <c r="CJ113" s="19">
        <f t="shared" si="340"/>
        <v>0</v>
      </c>
      <c r="CK113" s="19">
        <f t="shared" si="341"/>
        <v>0</v>
      </c>
      <c r="CL113" s="3"/>
      <c r="CM113" s="18">
        <f>[20]Transfers!R36</f>
        <v>0</v>
      </c>
      <c r="CN113" s="18">
        <f>[20]Transfers!S36</f>
        <v>0</v>
      </c>
      <c r="CO113" s="18">
        <f>[20]Transfers!T36</f>
        <v>0</v>
      </c>
      <c r="CP113" s="18">
        <f>[20]Transfers!U36</f>
        <v>0</v>
      </c>
      <c r="CQ113" s="18">
        <f>[20]Transfers!V36</f>
        <v>0</v>
      </c>
      <c r="CR113" s="18">
        <f>[20]Transfers!W36</f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9">
        <v>0</v>
      </c>
      <c r="CZ113" s="19">
        <v>0</v>
      </c>
      <c r="DA113" s="19">
        <v>0</v>
      </c>
      <c r="DB113" s="19">
        <v>0</v>
      </c>
      <c r="DC113" s="19">
        <v>0</v>
      </c>
      <c r="DD113" s="19">
        <v>0</v>
      </c>
      <c r="DE113" s="19">
        <v>0</v>
      </c>
      <c r="DF113" s="19">
        <v>0</v>
      </c>
      <c r="DG113" s="19">
        <v>0</v>
      </c>
      <c r="DH113" s="19">
        <v>0</v>
      </c>
      <c r="DI113" s="19">
        <v>0</v>
      </c>
      <c r="DJ113" s="19">
        <v>0</v>
      </c>
      <c r="DK113" s="19">
        <v>0</v>
      </c>
      <c r="DL113" s="19">
        <v>0</v>
      </c>
      <c r="DM113" s="19">
        <v>0</v>
      </c>
      <c r="DN113" s="3"/>
    </row>
    <row r="114" spans="1:118" s="2" customFormat="1">
      <c r="A114" s="132">
        <v>32540</v>
      </c>
      <c r="B114" s="34" t="s">
        <v>77</v>
      </c>
      <c r="C114" s="50">
        <f t="shared" si="290"/>
        <v>0</v>
      </c>
      <c r="D114" s="50">
        <f t="shared" si="291"/>
        <v>0</v>
      </c>
      <c r="E114" s="21">
        <v>0</v>
      </c>
      <c r="F114" s="19">
        <f t="shared" si="292"/>
        <v>0</v>
      </c>
      <c r="G114" s="19">
        <f t="shared" si="293"/>
        <v>0</v>
      </c>
      <c r="H114" s="19">
        <f t="shared" si="294"/>
        <v>0</v>
      </c>
      <c r="I114" s="19">
        <f t="shared" si="295"/>
        <v>0</v>
      </c>
      <c r="J114" s="19">
        <f t="shared" si="296"/>
        <v>0</v>
      </c>
      <c r="K114" s="19">
        <f t="shared" si="297"/>
        <v>0</v>
      </c>
      <c r="L114" s="19">
        <f t="shared" si="298"/>
        <v>0</v>
      </c>
      <c r="M114" s="19">
        <f t="shared" si="299"/>
        <v>0</v>
      </c>
      <c r="N114" s="19">
        <f t="shared" si="300"/>
        <v>0</v>
      </c>
      <c r="O114" s="19">
        <f t="shared" si="301"/>
        <v>0</v>
      </c>
      <c r="P114" s="19">
        <f t="shared" si="302"/>
        <v>0</v>
      </c>
      <c r="Q114" s="19">
        <f t="shared" si="303"/>
        <v>0</v>
      </c>
      <c r="R114" s="19">
        <f t="shared" si="304"/>
        <v>0</v>
      </c>
      <c r="S114" s="19">
        <f t="shared" si="305"/>
        <v>0</v>
      </c>
      <c r="T114" s="19">
        <f t="shared" si="306"/>
        <v>0</v>
      </c>
      <c r="U114" s="19">
        <f t="shared" si="307"/>
        <v>0</v>
      </c>
      <c r="V114" s="19">
        <f t="shared" si="308"/>
        <v>0</v>
      </c>
      <c r="W114" s="19">
        <f t="shared" si="309"/>
        <v>0</v>
      </c>
      <c r="X114" s="19">
        <f t="shared" si="310"/>
        <v>0</v>
      </c>
      <c r="Y114" s="19">
        <f t="shared" si="311"/>
        <v>0</v>
      </c>
      <c r="Z114" s="19">
        <f t="shared" si="312"/>
        <v>0</v>
      </c>
      <c r="AA114" s="19">
        <f t="shared" si="313"/>
        <v>0</v>
      </c>
      <c r="AB114" s="19">
        <f t="shared" si="314"/>
        <v>0</v>
      </c>
      <c r="AC114" s="19">
        <f t="shared" si="315"/>
        <v>0</v>
      </c>
      <c r="AD114" s="19">
        <f t="shared" si="316"/>
        <v>0</v>
      </c>
      <c r="AE114" s="19">
        <f t="shared" si="317"/>
        <v>0</v>
      </c>
      <c r="AF114" s="19">
        <f t="shared" si="318"/>
        <v>0</v>
      </c>
      <c r="AG114" s="19"/>
      <c r="AH114" s="18">
        <f>0</f>
        <v>0</v>
      </c>
      <c r="AI114" s="18">
        <f>0</f>
        <v>0</v>
      </c>
      <c r="AJ114" s="18">
        <f>0</f>
        <v>0</v>
      </c>
      <c r="AK114" s="18">
        <f>0</f>
        <v>0</v>
      </c>
      <c r="AL114" s="18">
        <f>0</f>
        <v>0</v>
      </c>
      <c r="AM114" s="18">
        <f>0</f>
        <v>0</v>
      </c>
      <c r="AN114" s="57">
        <f t="shared" si="319"/>
        <v>0</v>
      </c>
      <c r="AO114" s="57">
        <f t="shared" si="319"/>
        <v>0</v>
      </c>
      <c r="AP114" s="57">
        <f t="shared" si="319"/>
        <v>0</v>
      </c>
      <c r="AQ114" s="57">
        <f>SUM($AH114:$AM114)/SUM($AH$193:$AM$193)*'Capital Spending'!D$12*$AO$1</f>
        <v>0</v>
      </c>
      <c r="AR114" s="57">
        <f>SUM($AH114:$AM114)/SUM($AH$193:$AM$193)*'Capital Spending'!E$12*$AO$1</f>
        <v>0</v>
      </c>
      <c r="AS114" s="57">
        <f>SUM($AH114:$AM114)/SUM($AH$193:$AM$193)*'Capital Spending'!F$12*$AO$1</f>
        <v>0</v>
      </c>
      <c r="AT114" s="57">
        <f>SUM($AH114:$AM114)/SUM($AH$193:$AM$193)*'Capital Spending'!G$12*$AO$1</f>
        <v>0</v>
      </c>
      <c r="AU114" s="57">
        <f>SUM($AH114:$AM114)/SUM($AH$193:$AM$193)*'Capital Spending'!H$12*$AO$1</f>
        <v>0</v>
      </c>
      <c r="AV114" s="57">
        <f>SUM($AH114:$AM114)/SUM($AH$193:$AM$193)*'Capital Spending'!I$12*$AO$1</f>
        <v>0</v>
      </c>
      <c r="AW114" s="57">
        <f>SUM($AH114:$AM114)/SUM($AH$193:$AM$193)*'Capital Spending'!J$12*$AO$1</f>
        <v>0</v>
      </c>
      <c r="AX114" s="57">
        <f>SUM($AH114:$AM114)/SUM($AH$193:$AM$193)*'Capital Spending'!K$12*$AO$1</f>
        <v>0</v>
      </c>
      <c r="AY114" s="57">
        <f>SUM($AH114:$AM114)/SUM($AH$193:$AM$193)*'Capital Spending'!L$12*$AO$1</f>
        <v>0</v>
      </c>
      <c r="AZ114" s="57">
        <f>SUM($AH114:$AM114)/SUM($AH$193:$AM$193)*'Capital Spending'!M$12*$AO$1</f>
        <v>0</v>
      </c>
      <c r="BA114" s="57">
        <f>SUM($AH114:$AM114)/SUM($AH$193:$AM$193)*'Capital Spending'!N$12*$AO$1</f>
        <v>0</v>
      </c>
      <c r="BB114" s="57">
        <f>SUM($AH114:$AM114)/SUM($AH$193:$AM$193)*'Capital Spending'!O$12*$AO$1</f>
        <v>0</v>
      </c>
      <c r="BC114" s="57">
        <f>SUM($AH114:$AM114)/SUM($AH$193:$AM$193)*'Capital Spending'!P$12*$AO$1</f>
        <v>0</v>
      </c>
      <c r="BD114" s="57">
        <f>SUM($AH114:$AM114)/SUM($AH$193:$AM$193)*'Capital Spending'!Q$12*$AO$1</f>
        <v>0</v>
      </c>
      <c r="BE114" s="57">
        <f>SUM($AH114:$AM114)/SUM($AH$193:$AM$193)*'Capital Spending'!R$12*$AO$1</f>
        <v>0</v>
      </c>
      <c r="BF114" s="57">
        <f>SUM($AH114:$AM114)/SUM($AH$193:$AM$193)*'Capital Spending'!S$12*$AO$1</f>
        <v>0</v>
      </c>
      <c r="BG114" s="57">
        <f>SUM($AH114:$AM114)/SUM($AH$193:$AM$193)*'Capital Spending'!T$12*$AO$1</f>
        <v>0</v>
      </c>
      <c r="BH114" s="57">
        <f>SUM($AH114:$AM114)/SUM($AH$193:$AM$193)*'Capital Spending'!U$12*$AO$1</f>
        <v>0</v>
      </c>
      <c r="BI114" s="3"/>
      <c r="BJ114" s="106">
        <f t="shared" si="320"/>
        <v>0</v>
      </c>
      <c r="BK114" s="31">
        <f>0</f>
        <v>0</v>
      </c>
      <c r="BL114" s="31">
        <f>0</f>
        <v>0</v>
      </c>
      <c r="BM114" s="31">
        <f>0</f>
        <v>0</v>
      </c>
      <c r="BN114" s="31">
        <f>0</f>
        <v>0</v>
      </c>
      <c r="BO114" s="31">
        <f>0</f>
        <v>0</v>
      </c>
      <c r="BP114" s="31">
        <f>0</f>
        <v>0</v>
      </c>
      <c r="BQ114" s="18">
        <f t="shared" si="321"/>
        <v>0</v>
      </c>
      <c r="BR114" s="19">
        <f t="shared" si="322"/>
        <v>0</v>
      </c>
      <c r="BS114" s="19">
        <f t="shared" si="323"/>
        <v>0</v>
      </c>
      <c r="BT114" s="19">
        <f t="shared" si="324"/>
        <v>0</v>
      </c>
      <c r="BU114" s="19">
        <f t="shared" si="325"/>
        <v>0</v>
      </c>
      <c r="BV114" s="19">
        <f t="shared" si="326"/>
        <v>0</v>
      </c>
      <c r="BW114" s="19">
        <f t="shared" si="327"/>
        <v>0</v>
      </c>
      <c r="BX114" s="19">
        <f t="shared" si="328"/>
        <v>0</v>
      </c>
      <c r="BY114" s="19">
        <f t="shared" si="329"/>
        <v>0</v>
      </c>
      <c r="BZ114" s="19">
        <f t="shared" si="330"/>
        <v>0</v>
      </c>
      <c r="CA114" s="19">
        <f t="shared" si="331"/>
        <v>0</v>
      </c>
      <c r="CB114" s="19">
        <f t="shared" si="332"/>
        <v>0</v>
      </c>
      <c r="CC114" s="19">
        <f t="shared" si="333"/>
        <v>0</v>
      </c>
      <c r="CD114" s="19">
        <f t="shared" si="334"/>
        <v>0</v>
      </c>
      <c r="CE114" s="19">
        <f t="shared" si="335"/>
        <v>0</v>
      </c>
      <c r="CF114" s="19">
        <f t="shared" si="336"/>
        <v>0</v>
      </c>
      <c r="CG114" s="19">
        <f t="shared" si="337"/>
        <v>0</v>
      </c>
      <c r="CH114" s="19">
        <f t="shared" si="338"/>
        <v>0</v>
      </c>
      <c r="CI114" s="19">
        <f t="shared" si="339"/>
        <v>0</v>
      </c>
      <c r="CJ114" s="19">
        <f t="shared" si="340"/>
        <v>0</v>
      </c>
      <c r="CK114" s="19">
        <f t="shared" si="341"/>
        <v>0</v>
      </c>
      <c r="CL114" s="3"/>
      <c r="CM114" s="18">
        <f>0</f>
        <v>0</v>
      </c>
      <c r="CN114" s="18">
        <f>0</f>
        <v>0</v>
      </c>
      <c r="CO114" s="18">
        <f>0</f>
        <v>0</v>
      </c>
      <c r="CP114" s="18">
        <f>0</f>
        <v>0</v>
      </c>
      <c r="CQ114" s="18">
        <f>0</f>
        <v>0</v>
      </c>
      <c r="CR114" s="18">
        <f>0</f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9">
        <v>0</v>
      </c>
      <c r="CZ114" s="19">
        <v>0</v>
      </c>
      <c r="DA114" s="19">
        <v>0</v>
      </c>
      <c r="DB114" s="19">
        <v>0</v>
      </c>
      <c r="DC114" s="19">
        <v>0</v>
      </c>
      <c r="DD114" s="19">
        <v>0</v>
      </c>
      <c r="DE114" s="19">
        <v>0</v>
      </c>
      <c r="DF114" s="19">
        <v>0</v>
      </c>
      <c r="DG114" s="19">
        <v>0</v>
      </c>
      <c r="DH114" s="19">
        <v>0</v>
      </c>
      <c r="DI114" s="19">
        <v>0</v>
      </c>
      <c r="DJ114" s="19">
        <v>0</v>
      </c>
      <c r="DK114" s="19">
        <v>0</v>
      </c>
      <c r="DL114" s="19">
        <v>0</v>
      </c>
      <c r="DM114" s="19">
        <v>0</v>
      </c>
      <c r="DN114" s="3"/>
    </row>
    <row r="115" spans="1:118">
      <c r="A115" s="132">
        <v>33202</v>
      </c>
      <c r="B115" s="34" t="s">
        <v>78</v>
      </c>
      <c r="C115" s="50">
        <f t="shared" si="290"/>
        <v>0</v>
      </c>
      <c r="D115" s="50">
        <f t="shared" si="291"/>
        <v>0</v>
      </c>
      <c r="E115" s="21">
        <v>0</v>
      </c>
      <c r="F115" s="19">
        <f t="shared" si="292"/>
        <v>0</v>
      </c>
      <c r="G115" s="19">
        <f t="shared" si="293"/>
        <v>0</v>
      </c>
      <c r="H115" s="19">
        <f t="shared" si="294"/>
        <v>0</v>
      </c>
      <c r="I115" s="19">
        <f t="shared" si="295"/>
        <v>0</v>
      </c>
      <c r="J115" s="19">
        <f t="shared" si="296"/>
        <v>0</v>
      </c>
      <c r="K115" s="19">
        <f t="shared" si="297"/>
        <v>0</v>
      </c>
      <c r="L115" s="19">
        <f t="shared" si="298"/>
        <v>0</v>
      </c>
      <c r="M115" s="19">
        <f t="shared" si="299"/>
        <v>0</v>
      </c>
      <c r="N115" s="19">
        <f t="shared" si="300"/>
        <v>0</v>
      </c>
      <c r="O115" s="19">
        <f t="shared" si="301"/>
        <v>0</v>
      </c>
      <c r="P115" s="19">
        <f t="shared" si="302"/>
        <v>0</v>
      </c>
      <c r="Q115" s="19">
        <f t="shared" si="303"/>
        <v>0</v>
      </c>
      <c r="R115" s="19">
        <f t="shared" si="304"/>
        <v>0</v>
      </c>
      <c r="S115" s="19">
        <f t="shared" si="305"/>
        <v>0</v>
      </c>
      <c r="T115" s="19">
        <f t="shared" si="306"/>
        <v>0</v>
      </c>
      <c r="U115" s="19">
        <f t="shared" si="307"/>
        <v>0</v>
      </c>
      <c r="V115" s="19">
        <f t="shared" si="308"/>
        <v>0</v>
      </c>
      <c r="W115" s="19">
        <f t="shared" si="309"/>
        <v>0</v>
      </c>
      <c r="X115" s="19">
        <f t="shared" si="310"/>
        <v>0</v>
      </c>
      <c r="Y115" s="19">
        <f t="shared" si="311"/>
        <v>0</v>
      </c>
      <c r="Z115" s="19">
        <f t="shared" si="312"/>
        <v>0</v>
      </c>
      <c r="AA115" s="19">
        <f t="shared" si="313"/>
        <v>0</v>
      </c>
      <c r="AB115" s="19">
        <f t="shared" si="314"/>
        <v>0</v>
      </c>
      <c r="AC115" s="19">
        <f t="shared" si="315"/>
        <v>0</v>
      </c>
      <c r="AD115" s="19">
        <f t="shared" si="316"/>
        <v>0</v>
      </c>
      <c r="AE115" s="19">
        <f t="shared" si="317"/>
        <v>0</v>
      </c>
      <c r="AF115" s="19">
        <f t="shared" si="318"/>
        <v>0</v>
      </c>
      <c r="AH115" s="18">
        <f>0</f>
        <v>0</v>
      </c>
      <c r="AI115" s="18">
        <f>0</f>
        <v>0</v>
      </c>
      <c r="AJ115" s="18">
        <f>0</f>
        <v>0</v>
      </c>
      <c r="AK115" s="18">
        <f>0</f>
        <v>0</v>
      </c>
      <c r="AL115" s="18">
        <f>0</f>
        <v>0</v>
      </c>
      <c r="AM115" s="18">
        <f>0</f>
        <v>0</v>
      </c>
      <c r="AN115" s="57">
        <f t="shared" si="319"/>
        <v>0</v>
      </c>
      <c r="AO115" s="57">
        <f t="shared" si="319"/>
        <v>0</v>
      </c>
      <c r="AP115" s="57">
        <f t="shared" si="319"/>
        <v>0</v>
      </c>
      <c r="AQ115" s="57">
        <f>SUM($AH115:$AM115)/SUM($AH$193:$AM$193)*'Capital Spending'!D$12*$AO$1</f>
        <v>0</v>
      </c>
      <c r="AR115" s="57">
        <f>SUM($AH115:$AM115)/SUM($AH$193:$AM$193)*'Capital Spending'!E$12*$AO$1</f>
        <v>0</v>
      </c>
      <c r="AS115" s="57">
        <f>SUM($AH115:$AM115)/SUM($AH$193:$AM$193)*'Capital Spending'!F$12*$AO$1</f>
        <v>0</v>
      </c>
      <c r="AT115" s="57">
        <f>SUM($AH115:$AM115)/SUM($AH$193:$AM$193)*'Capital Spending'!G$12*$AO$1</f>
        <v>0</v>
      </c>
      <c r="AU115" s="57">
        <f>SUM($AH115:$AM115)/SUM($AH$193:$AM$193)*'Capital Spending'!H$12*$AO$1</f>
        <v>0</v>
      </c>
      <c r="AV115" s="57">
        <f>SUM($AH115:$AM115)/SUM($AH$193:$AM$193)*'Capital Spending'!I$12*$AO$1</f>
        <v>0</v>
      </c>
      <c r="AW115" s="57">
        <f>SUM($AH115:$AM115)/SUM($AH$193:$AM$193)*'Capital Spending'!J$12*$AO$1</f>
        <v>0</v>
      </c>
      <c r="AX115" s="57">
        <f>SUM($AH115:$AM115)/SUM($AH$193:$AM$193)*'Capital Spending'!K$12*$AO$1</f>
        <v>0</v>
      </c>
      <c r="AY115" s="57">
        <f>SUM($AH115:$AM115)/SUM($AH$193:$AM$193)*'Capital Spending'!L$12*$AO$1</f>
        <v>0</v>
      </c>
      <c r="AZ115" s="57">
        <f>SUM($AH115:$AM115)/SUM($AH$193:$AM$193)*'Capital Spending'!M$12*$AO$1</f>
        <v>0</v>
      </c>
      <c r="BA115" s="57">
        <f>SUM($AH115:$AM115)/SUM($AH$193:$AM$193)*'Capital Spending'!N$12*$AO$1</f>
        <v>0</v>
      </c>
      <c r="BB115" s="57">
        <f>SUM($AH115:$AM115)/SUM($AH$193:$AM$193)*'Capital Spending'!O$12*$AO$1</f>
        <v>0</v>
      </c>
      <c r="BC115" s="57">
        <f>SUM($AH115:$AM115)/SUM($AH$193:$AM$193)*'Capital Spending'!P$12*$AO$1</f>
        <v>0</v>
      </c>
      <c r="BD115" s="57">
        <f>SUM($AH115:$AM115)/SUM($AH$193:$AM$193)*'Capital Spending'!Q$12*$AO$1</f>
        <v>0</v>
      </c>
      <c r="BE115" s="57">
        <f>SUM($AH115:$AM115)/SUM($AH$193:$AM$193)*'Capital Spending'!R$12*$AO$1</f>
        <v>0</v>
      </c>
      <c r="BF115" s="57">
        <f>SUM($AH115:$AM115)/SUM($AH$193:$AM$193)*'Capital Spending'!S$12*$AO$1</f>
        <v>0</v>
      </c>
      <c r="BG115" s="57">
        <f>SUM($AH115:$AM115)/SUM($AH$193:$AM$193)*'Capital Spending'!T$12*$AO$1</f>
        <v>0</v>
      </c>
      <c r="BH115" s="57">
        <f>SUM($AH115:$AM115)/SUM($AH$193:$AM$193)*'Capital Spending'!U$12*$AO$1</f>
        <v>0</v>
      </c>
      <c r="BI115" s="19"/>
      <c r="BJ115" s="106">
        <f t="shared" si="320"/>
        <v>0</v>
      </c>
      <c r="BK115" s="31">
        <f>0</f>
        <v>0</v>
      </c>
      <c r="BL115" s="31">
        <f>0</f>
        <v>0</v>
      </c>
      <c r="BM115" s="31">
        <f>0</f>
        <v>0</v>
      </c>
      <c r="BN115" s="31">
        <f>0</f>
        <v>0</v>
      </c>
      <c r="BO115" s="31">
        <f>0</f>
        <v>0</v>
      </c>
      <c r="BP115" s="31">
        <f>0</f>
        <v>0</v>
      </c>
      <c r="BQ115" s="18">
        <f t="shared" si="321"/>
        <v>0</v>
      </c>
      <c r="BR115" s="19">
        <f t="shared" si="322"/>
        <v>0</v>
      </c>
      <c r="BS115" s="19">
        <f t="shared" si="323"/>
        <v>0</v>
      </c>
      <c r="BT115" s="19">
        <f t="shared" si="324"/>
        <v>0</v>
      </c>
      <c r="BU115" s="19">
        <f t="shared" si="325"/>
        <v>0</v>
      </c>
      <c r="BV115" s="19">
        <f t="shared" si="326"/>
        <v>0</v>
      </c>
      <c r="BW115" s="19">
        <f t="shared" si="327"/>
        <v>0</v>
      </c>
      <c r="BX115" s="19">
        <f t="shared" si="328"/>
        <v>0</v>
      </c>
      <c r="BY115" s="19">
        <f t="shared" si="329"/>
        <v>0</v>
      </c>
      <c r="BZ115" s="19">
        <f t="shared" si="330"/>
        <v>0</v>
      </c>
      <c r="CA115" s="19">
        <f t="shared" si="331"/>
        <v>0</v>
      </c>
      <c r="CB115" s="19">
        <f t="shared" si="332"/>
        <v>0</v>
      </c>
      <c r="CC115" s="19">
        <f t="shared" si="333"/>
        <v>0</v>
      </c>
      <c r="CD115" s="19">
        <f t="shared" si="334"/>
        <v>0</v>
      </c>
      <c r="CE115" s="19">
        <f t="shared" si="335"/>
        <v>0</v>
      </c>
      <c r="CF115" s="19">
        <f t="shared" si="336"/>
        <v>0</v>
      </c>
      <c r="CG115" s="19">
        <f t="shared" si="337"/>
        <v>0</v>
      </c>
      <c r="CH115" s="19">
        <f t="shared" si="338"/>
        <v>0</v>
      </c>
      <c r="CI115" s="19">
        <f t="shared" si="339"/>
        <v>0</v>
      </c>
      <c r="CJ115" s="19">
        <f t="shared" si="340"/>
        <v>0</v>
      </c>
      <c r="CK115" s="19">
        <f t="shared" si="341"/>
        <v>0</v>
      </c>
      <c r="CL115" s="19"/>
      <c r="CM115" s="18">
        <f>0</f>
        <v>0</v>
      </c>
      <c r="CN115" s="18">
        <f>0</f>
        <v>0</v>
      </c>
      <c r="CO115" s="18">
        <f>0</f>
        <v>0</v>
      </c>
      <c r="CP115" s="18">
        <f>0</f>
        <v>0</v>
      </c>
      <c r="CQ115" s="18">
        <f>0</f>
        <v>0</v>
      </c>
      <c r="CR115" s="18">
        <f>0</f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9">
        <v>0</v>
      </c>
      <c r="CZ115" s="19">
        <v>0</v>
      </c>
      <c r="DA115" s="19">
        <v>0</v>
      </c>
      <c r="DB115" s="19">
        <v>0</v>
      </c>
      <c r="DC115" s="19">
        <v>0</v>
      </c>
      <c r="DD115" s="19">
        <v>0</v>
      </c>
      <c r="DE115" s="19">
        <v>0</v>
      </c>
      <c r="DF115" s="19">
        <v>0</v>
      </c>
      <c r="DG115" s="19">
        <v>0</v>
      </c>
      <c r="DH115" s="19">
        <v>0</v>
      </c>
      <c r="DI115" s="19">
        <v>0</v>
      </c>
      <c r="DJ115" s="19">
        <v>0</v>
      </c>
      <c r="DK115" s="19">
        <v>0</v>
      </c>
      <c r="DL115" s="19">
        <v>0</v>
      </c>
      <c r="DM115" s="19">
        <v>0</v>
      </c>
      <c r="DN115" s="19"/>
    </row>
    <row r="116" spans="1:118">
      <c r="A116" s="132">
        <v>33400</v>
      </c>
      <c r="B116" s="34" t="s">
        <v>79</v>
      </c>
      <c r="C116" s="50">
        <f t="shared" si="290"/>
        <v>0</v>
      </c>
      <c r="D116" s="50">
        <f t="shared" si="291"/>
        <v>0</v>
      </c>
      <c r="E116" s="21">
        <v>0</v>
      </c>
      <c r="F116" s="19">
        <f t="shared" si="292"/>
        <v>0</v>
      </c>
      <c r="G116" s="19">
        <f t="shared" si="293"/>
        <v>0</v>
      </c>
      <c r="H116" s="19">
        <f t="shared" si="294"/>
        <v>0</v>
      </c>
      <c r="I116" s="19">
        <f t="shared" si="295"/>
        <v>0</v>
      </c>
      <c r="J116" s="19">
        <f t="shared" si="296"/>
        <v>0</v>
      </c>
      <c r="K116" s="19">
        <f t="shared" si="297"/>
        <v>0</v>
      </c>
      <c r="L116" s="19">
        <f t="shared" si="298"/>
        <v>0</v>
      </c>
      <c r="M116" s="19">
        <f t="shared" si="299"/>
        <v>0</v>
      </c>
      <c r="N116" s="19">
        <f t="shared" si="300"/>
        <v>0</v>
      </c>
      <c r="O116" s="19">
        <f t="shared" si="301"/>
        <v>0</v>
      </c>
      <c r="P116" s="19">
        <f t="shared" si="302"/>
        <v>0</v>
      </c>
      <c r="Q116" s="19">
        <f t="shared" si="303"/>
        <v>0</v>
      </c>
      <c r="R116" s="19">
        <f t="shared" si="304"/>
        <v>0</v>
      </c>
      <c r="S116" s="19">
        <f t="shared" si="305"/>
        <v>0</v>
      </c>
      <c r="T116" s="19">
        <f t="shared" si="306"/>
        <v>0</v>
      </c>
      <c r="U116" s="19">
        <f t="shared" si="307"/>
        <v>0</v>
      </c>
      <c r="V116" s="19">
        <f t="shared" si="308"/>
        <v>0</v>
      </c>
      <c r="W116" s="19">
        <f t="shared" si="309"/>
        <v>0</v>
      </c>
      <c r="X116" s="19">
        <f t="shared" si="310"/>
        <v>0</v>
      </c>
      <c r="Y116" s="19">
        <f t="shared" si="311"/>
        <v>0</v>
      </c>
      <c r="Z116" s="19">
        <f t="shared" si="312"/>
        <v>0</v>
      </c>
      <c r="AA116" s="19">
        <f t="shared" si="313"/>
        <v>0</v>
      </c>
      <c r="AB116" s="19">
        <f t="shared" si="314"/>
        <v>0</v>
      </c>
      <c r="AC116" s="19">
        <f t="shared" si="315"/>
        <v>0</v>
      </c>
      <c r="AD116" s="19">
        <f t="shared" si="316"/>
        <v>0</v>
      </c>
      <c r="AE116" s="19">
        <f t="shared" si="317"/>
        <v>0</v>
      </c>
      <c r="AF116" s="19">
        <f t="shared" si="318"/>
        <v>0</v>
      </c>
      <c r="AH116" s="18">
        <f>0</f>
        <v>0</v>
      </c>
      <c r="AI116" s="18">
        <f>0</f>
        <v>0</v>
      </c>
      <c r="AJ116" s="18">
        <f>0</f>
        <v>0</v>
      </c>
      <c r="AK116" s="18">
        <f>0</f>
        <v>0</v>
      </c>
      <c r="AL116" s="18">
        <f>0</f>
        <v>0</v>
      </c>
      <c r="AM116" s="18">
        <f>0</f>
        <v>0</v>
      </c>
      <c r="AN116" s="57">
        <f t="shared" si="319"/>
        <v>0</v>
      </c>
      <c r="AO116" s="57">
        <f t="shared" si="319"/>
        <v>0</v>
      </c>
      <c r="AP116" s="57">
        <f t="shared" si="319"/>
        <v>0</v>
      </c>
      <c r="AQ116" s="57">
        <f>SUM($AH116:$AM116)/SUM($AH$193:$AM$193)*'Capital Spending'!D$12*$AO$1</f>
        <v>0</v>
      </c>
      <c r="AR116" s="57">
        <f>SUM($AH116:$AM116)/SUM($AH$193:$AM$193)*'Capital Spending'!E$12*$AO$1</f>
        <v>0</v>
      </c>
      <c r="AS116" s="57">
        <f>SUM($AH116:$AM116)/SUM($AH$193:$AM$193)*'Capital Spending'!F$12*$AO$1</f>
        <v>0</v>
      </c>
      <c r="AT116" s="57">
        <f>SUM($AH116:$AM116)/SUM($AH$193:$AM$193)*'Capital Spending'!G$12*$AO$1</f>
        <v>0</v>
      </c>
      <c r="AU116" s="57">
        <f>SUM($AH116:$AM116)/SUM($AH$193:$AM$193)*'Capital Spending'!H$12*$AO$1</f>
        <v>0</v>
      </c>
      <c r="AV116" s="57">
        <f>SUM($AH116:$AM116)/SUM($AH$193:$AM$193)*'Capital Spending'!I$12*$AO$1</f>
        <v>0</v>
      </c>
      <c r="AW116" s="57">
        <f>SUM($AH116:$AM116)/SUM($AH$193:$AM$193)*'Capital Spending'!J$12*$AO$1</f>
        <v>0</v>
      </c>
      <c r="AX116" s="57">
        <f>SUM($AH116:$AM116)/SUM($AH$193:$AM$193)*'Capital Spending'!K$12*$AO$1</f>
        <v>0</v>
      </c>
      <c r="AY116" s="57">
        <f>SUM($AH116:$AM116)/SUM($AH$193:$AM$193)*'Capital Spending'!L$12*$AO$1</f>
        <v>0</v>
      </c>
      <c r="AZ116" s="57">
        <f>SUM($AH116:$AM116)/SUM($AH$193:$AM$193)*'Capital Spending'!M$12*$AO$1</f>
        <v>0</v>
      </c>
      <c r="BA116" s="57">
        <f>SUM($AH116:$AM116)/SUM($AH$193:$AM$193)*'Capital Spending'!N$12*$AO$1</f>
        <v>0</v>
      </c>
      <c r="BB116" s="57">
        <f>SUM($AH116:$AM116)/SUM($AH$193:$AM$193)*'Capital Spending'!O$12*$AO$1</f>
        <v>0</v>
      </c>
      <c r="BC116" s="57">
        <f>SUM($AH116:$AM116)/SUM($AH$193:$AM$193)*'Capital Spending'!P$12*$AO$1</f>
        <v>0</v>
      </c>
      <c r="BD116" s="57">
        <f>SUM($AH116:$AM116)/SUM($AH$193:$AM$193)*'Capital Spending'!Q$12*$AO$1</f>
        <v>0</v>
      </c>
      <c r="BE116" s="57">
        <f>SUM($AH116:$AM116)/SUM($AH$193:$AM$193)*'Capital Spending'!R$12*$AO$1</f>
        <v>0</v>
      </c>
      <c r="BF116" s="57">
        <f>SUM($AH116:$AM116)/SUM($AH$193:$AM$193)*'Capital Spending'!S$12*$AO$1</f>
        <v>0</v>
      </c>
      <c r="BG116" s="57">
        <f>SUM($AH116:$AM116)/SUM($AH$193:$AM$193)*'Capital Spending'!T$12*$AO$1</f>
        <v>0</v>
      </c>
      <c r="BH116" s="57">
        <f>SUM($AH116:$AM116)/SUM($AH$193:$AM$193)*'Capital Spending'!U$12*$AO$1</f>
        <v>0</v>
      </c>
      <c r="BI116" s="19"/>
      <c r="BJ116" s="106">
        <f t="shared" si="320"/>
        <v>0</v>
      </c>
      <c r="BK116" s="31">
        <f>0</f>
        <v>0</v>
      </c>
      <c r="BL116" s="31">
        <f>0</f>
        <v>0</v>
      </c>
      <c r="BM116" s="31">
        <f>0</f>
        <v>0</v>
      </c>
      <c r="BN116" s="31">
        <f>0</f>
        <v>0</v>
      </c>
      <c r="BO116" s="31">
        <f>0</f>
        <v>0</v>
      </c>
      <c r="BP116" s="31">
        <f>0</f>
        <v>0</v>
      </c>
      <c r="BQ116" s="18">
        <f t="shared" si="321"/>
        <v>0</v>
      </c>
      <c r="BR116" s="19">
        <f t="shared" si="322"/>
        <v>0</v>
      </c>
      <c r="BS116" s="19">
        <f t="shared" si="323"/>
        <v>0</v>
      </c>
      <c r="BT116" s="19">
        <f t="shared" si="324"/>
        <v>0</v>
      </c>
      <c r="BU116" s="19">
        <f t="shared" si="325"/>
        <v>0</v>
      </c>
      <c r="BV116" s="19">
        <f t="shared" si="326"/>
        <v>0</v>
      </c>
      <c r="BW116" s="19">
        <f t="shared" si="327"/>
        <v>0</v>
      </c>
      <c r="BX116" s="19">
        <f t="shared" si="328"/>
        <v>0</v>
      </c>
      <c r="BY116" s="19">
        <f t="shared" si="329"/>
        <v>0</v>
      </c>
      <c r="BZ116" s="19">
        <f t="shared" si="330"/>
        <v>0</v>
      </c>
      <c r="CA116" s="19">
        <f t="shared" si="331"/>
        <v>0</v>
      </c>
      <c r="CB116" s="19">
        <f t="shared" si="332"/>
        <v>0</v>
      </c>
      <c r="CC116" s="19">
        <f t="shared" si="333"/>
        <v>0</v>
      </c>
      <c r="CD116" s="19">
        <f t="shared" si="334"/>
        <v>0</v>
      </c>
      <c r="CE116" s="19">
        <f t="shared" si="335"/>
        <v>0</v>
      </c>
      <c r="CF116" s="19">
        <f t="shared" si="336"/>
        <v>0</v>
      </c>
      <c r="CG116" s="19">
        <f t="shared" si="337"/>
        <v>0</v>
      </c>
      <c r="CH116" s="19">
        <f t="shared" si="338"/>
        <v>0</v>
      </c>
      <c r="CI116" s="19">
        <f t="shared" si="339"/>
        <v>0</v>
      </c>
      <c r="CJ116" s="19">
        <f t="shared" si="340"/>
        <v>0</v>
      </c>
      <c r="CK116" s="19">
        <f t="shared" si="341"/>
        <v>0</v>
      </c>
      <c r="CL116" s="19"/>
      <c r="CM116" s="18">
        <f>0</f>
        <v>0</v>
      </c>
      <c r="CN116" s="18">
        <f>0</f>
        <v>0</v>
      </c>
      <c r="CO116" s="18">
        <f>0</f>
        <v>0</v>
      </c>
      <c r="CP116" s="18">
        <f>0</f>
        <v>0</v>
      </c>
      <c r="CQ116" s="18">
        <f>0</f>
        <v>0</v>
      </c>
      <c r="CR116" s="18">
        <f>0</f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19">
        <v>0</v>
      </c>
      <c r="DK116" s="19">
        <v>0</v>
      </c>
      <c r="DL116" s="19">
        <v>0</v>
      </c>
      <c r="DM116" s="19">
        <v>0</v>
      </c>
      <c r="DN116" s="19"/>
    </row>
    <row r="117" spans="1:118">
      <c r="A117" s="48">
        <v>35010</v>
      </c>
      <c r="B117" s="34" t="s">
        <v>80</v>
      </c>
      <c r="C117" s="50">
        <f t="shared" si="290"/>
        <v>261126.68999999997</v>
      </c>
      <c r="D117" s="50">
        <f t="shared" si="291"/>
        <v>261126.68999999997</v>
      </c>
      <c r="E117" s="21">
        <f>'[20]Asset End Balances'!$Q$37</f>
        <v>261126.69</v>
      </c>
      <c r="F117" s="19">
        <f t="shared" si="292"/>
        <v>261126.69</v>
      </c>
      <c r="G117" s="19">
        <f t="shared" si="293"/>
        <v>261126.69</v>
      </c>
      <c r="H117" s="19">
        <f t="shared" si="294"/>
        <v>261126.69</v>
      </c>
      <c r="I117" s="19">
        <f t="shared" si="295"/>
        <v>261126.69</v>
      </c>
      <c r="J117" s="19">
        <f t="shared" si="296"/>
        <v>261126.69</v>
      </c>
      <c r="K117" s="19">
        <f t="shared" si="297"/>
        <v>261126.69</v>
      </c>
      <c r="L117" s="19">
        <f t="shared" si="298"/>
        <v>261126.69</v>
      </c>
      <c r="M117" s="19">
        <f t="shared" si="299"/>
        <v>261126.69</v>
      </c>
      <c r="N117" s="19">
        <f t="shared" si="300"/>
        <v>261126.69</v>
      </c>
      <c r="O117" s="19">
        <f t="shared" si="301"/>
        <v>261126.69</v>
      </c>
      <c r="P117" s="19">
        <f t="shared" si="302"/>
        <v>261126.69</v>
      </c>
      <c r="Q117" s="19">
        <f t="shared" si="303"/>
        <v>261126.69</v>
      </c>
      <c r="R117" s="19">
        <f t="shared" si="304"/>
        <v>261126.69</v>
      </c>
      <c r="S117" s="19">
        <f t="shared" si="305"/>
        <v>261126.69</v>
      </c>
      <c r="T117" s="19">
        <f t="shared" si="306"/>
        <v>261126.69</v>
      </c>
      <c r="U117" s="19">
        <f t="shared" si="307"/>
        <v>261126.69</v>
      </c>
      <c r="V117" s="19">
        <f t="shared" si="308"/>
        <v>261126.69</v>
      </c>
      <c r="W117" s="19">
        <f t="shared" si="309"/>
        <v>261126.69</v>
      </c>
      <c r="X117" s="19">
        <f t="shared" si="310"/>
        <v>261126.69</v>
      </c>
      <c r="Y117" s="19">
        <f t="shared" si="311"/>
        <v>261126.69</v>
      </c>
      <c r="Z117" s="19">
        <f t="shared" si="312"/>
        <v>261126.69</v>
      </c>
      <c r="AA117" s="19">
        <f t="shared" si="313"/>
        <v>261126.69</v>
      </c>
      <c r="AB117" s="19">
        <f t="shared" si="314"/>
        <v>261126.69</v>
      </c>
      <c r="AC117" s="19">
        <f t="shared" si="315"/>
        <v>261126.69</v>
      </c>
      <c r="AD117" s="19">
        <f t="shared" si="316"/>
        <v>261126.69</v>
      </c>
      <c r="AE117" s="19">
        <f t="shared" si="317"/>
        <v>261126.69</v>
      </c>
      <c r="AF117" s="19">
        <f t="shared" si="318"/>
        <v>261126.69</v>
      </c>
      <c r="AH117" s="18">
        <f>[20]Additions!R37</f>
        <v>0</v>
      </c>
      <c r="AI117" s="18">
        <f>[20]Additions!S37</f>
        <v>0</v>
      </c>
      <c r="AJ117" s="18">
        <f>[20]Additions!T37</f>
        <v>0</v>
      </c>
      <c r="AK117" s="18">
        <f>[20]Additions!U37</f>
        <v>0</v>
      </c>
      <c r="AL117" s="18">
        <f>[20]Additions!V37</f>
        <v>0</v>
      </c>
      <c r="AM117" s="18">
        <f>[20]Additions!W37</f>
        <v>0</v>
      </c>
      <c r="AN117" s="57">
        <f t="shared" si="319"/>
        <v>0</v>
      </c>
      <c r="AO117" s="57">
        <f t="shared" si="319"/>
        <v>0</v>
      </c>
      <c r="AP117" s="57">
        <f t="shared" si="319"/>
        <v>0</v>
      </c>
      <c r="AQ117" s="57">
        <f>SUM($AH117:$AM117)/SUM($AH$193:$AM$193)*'Capital Spending'!D$12*$AO$1</f>
        <v>0</v>
      </c>
      <c r="AR117" s="57">
        <f>SUM($AH117:$AM117)/SUM($AH$193:$AM$193)*'Capital Spending'!E$12*$AO$1</f>
        <v>0</v>
      </c>
      <c r="AS117" s="57">
        <f>SUM($AH117:$AM117)/SUM($AH$193:$AM$193)*'Capital Spending'!F$12*$AO$1</f>
        <v>0</v>
      </c>
      <c r="AT117" s="57">
        <f>SUM($AH117:$AM117)/SUM($AH$193:$AM$193)*'Capital Spending'!G$12*$AO$1</f>
        <v>0</v>
      </c>
      <c r="AU117" s="57">
        <f>SUM($AH117:$AM117)/SUM($AH$193:$AM$193)*'Capital Spending'!H$12*$AO$1</f>
        <v>0</v>
      </c>
      <c r="AV117" s="57">
        <f>SUM($AH117:$AM117)/SUM($AH$193:$AM$193)*'Capital Spending'!I$12*$AO$1</f>
        <v>0</v>
      </c>
      <c r="AW117" s="57">
        <f>SUM($AH117:$AM117)/SUM($AH$193:$AM$193)*'Capital Spending'!J$12*$AO$1</f>
        <v>0</v>
      </c>
      <c r="AX117" s="57">
        <f>SUM($AH117:$AM117)/SUM($AH$193:$AM$193)*'Capital Spending'!K$12*$AO$1</f>
        <v>0</v>
      </c>
      <c r="AY117" s="57">
        <f>SUM($AH117:$AM117)/SUM($AH$193:$AM$193)*'Capital Spending'!L$12*$AO$1</f>
        <v>0</v>
      </c>
      <c r="AZ117" s="57">
        <f>SUM($AH117:$AM117)/SUM($AH$193:$AM$193)*'Capital Spending'!M$12*$AO$1</f>
        <v>0</v>
      </c>
      <c r="BA117" s="57">
        <f>SUM($AH117:$AM117)/SUM($AH$193:$AM$193)*'Capital Spending'!N$12*$AO$1</f>
        <v>0</v>
      </c>
      <c r="BB117" s="57">
        <f>SUM($AH117:$AM117)/SUM($AH$193:$AM$193)*'Capital Spending'!O$12*$AO$1</f>
        <v>0</v>
      </c>
      <c r="BC117" s="57">
        <f>SUM($AH117:$AM117)/SUM($AH$193:$AM$193)*'Capital Spending'!P$12*$AO$1</f>
        <v>0</v>
      </c>
      <c r="BD117" s="57">
        <f>SUM($AH117:$AM117)/SUM($AH$193:$AM$193)*'Capital Spending'!Q$12*$AO$1</f>
        <v>0</v>
      </c>
      <c r="BE117" s="57">
        <f>SUM($AH117:$AM117)/SUM($AH$193:$AM$193)*'Capital Spending'!R$12*$AO$1</f>
        <v>0</v>
      </c>
      <c r="BF117" s="57">
        <f>SUM($AH117:$AM117)/SUM($AH$193:$AM$193)*'Capital Spending'!S$12*$AO$1</f>
        <v>0</v>
      </c>
      <c r="BG117" s="57">
        <f>SUM($AH117:$AM117)/SUM($AH$193:$AM$193)*'Capital Spending'!T$12*$AO$1</f>
        <v>0</v>
      </c>
      <c r="BH117" s="57">
        <f>SUM($AH117:$AM117)/SUM($AH$193:$AM$193)*'Capital Spending'!U$12*$AO$1</f>
        <v>0</v>
      </c>
      <c r="BI117" s="19"/>
      <c r="BJ117" s="106">
        <f t="shared" si="320"/>
        <v>0</v>
      </c>
      <c r="BK117" s="31">
        <f>[20]Retires!R37</f>
        <v>0</v>
      </c>
      <c r="BL117" s="31">
        <f>[20]Retires!S37</f>
        <v>0</v>
      </c>
      <c r="BM117" s="31">
        <f>[20]Retires!T37</f>
        <v>0</v>
      </c>
      <c r="BN117" s="31">
        <f>[20]Retires!U37</f>
        <v>0</v>
      </c>
      <c r="BO117" s="31">
        <f>[20]Retires!V37</f>
        <v>0</v>
      </c>
      <c r="BP117" s="31">
        <f>[20]Retires!W37</f>
        <v>0</v>
      </c>
      <c r="BQ117" s="18">
        <f t="shared" si="321"/>
        <v>0</v>
      </c>
      <c r="BR117" s="19">
        <f t="shared" si="322"/>
        <v>0</v>
      </c>
      <c r="BS117" s="19">
        <f t="shared" si="323"/>
        <v>0</v>
      </c>
      <c r="BT117" s="19">
        <f t="shared" si="324"/>
        <v>0</v>
      </c>
      <c r="BU117" s="19">
        <f t="shared" si="325"/>
        <v>0</v>
      </c>
      <c r="BV117" s="19">
        <f t="shared" si="326"/>
        <v>0</v>
      </c>
      <c r="BW117" s="19">
        <f t="shared" si="327"/>
        <v>0</v>
      </c>
      <c r="BX117" s="19">
        <f t="shared" si="328"/>
        <v>0</v>
      </c>
      <c r="BY117" s="19">
        <f t="shared" si="329"/>
        <v>0</v>
      </c>
      <c r="BZ117" s="19">
        <f t="shared" si="330"/>
        <v>0</v>
      </c>
      <c r="CA117" s="19">
        <f t="shared" si="331"/>
        <v>0</v>
      </c>
      <c r="CB117" s="19">
        <f t="shared" si="332"/>
        <v>0</v>
      </c>
      <c r="CC117" s="19">
        <f t="shared" si="333"/>
        <v>0</v>
      </c>
      <c r="CD117" s="19">
        <f t="shared" si="334"/>
        <v>0</v>
      </c>
      <c r="CE117" s="19">
        <f t="shared" si="335"/>
        <v>0</v>
      </c>
      <c r="CF117" s="19">
        <f t="shared" si="336"/>
        <v>0</v>
      </c>
      <c r="CG117" s="19">
        <f t="shared" si="337"/>
        <v>0</v>
      </c>
      <c r="CH117" s="19">
        <f t="shared" si="338"/>
        <v>0</v>
      </c>
      <c r="CI117" s="19">
        <f t="shared" si="339"/>
        <v>0</v>
      </c>
      <c r="CJ117" s="19">
        <f t="shared" si="340"/>
        <v>0</v>
      </c>
      <c r="CK117" s="19">
        <f t="shared" si="341"/>
        <v>0</v>
      </c>
      <c r="CL117" s="19"/>
      <c r="CM117" s="18">
        <f>[20]Transfers!R37</f>
        <v>0</v>
      </c>
      <c r="CN117" s="18">
        <f>[20]Transfers!S37</f>
        <v>0</v>
      </c>
      <c r="CO117" s="18">
        <f>[20]Transfers!T37</f>
        <v>0</v>
      </c>
      <c r="CP117" s="18">
        <f>[20]Transfers!U37</f>
        <v>0</v>
      </c>
      <c r="CQ117" s="18">
        <f>[20]Transfers!V37</f>
        <v>0</v>
      </c>
      <c r="CR117" s="18">
        <f>[20]Transfers!W37</f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  <c r="DH117" s="19">
        <v>0</v>
      </c>
      <c r="DI117" s="19">
        <v>0</v>
      </c>
      <c r="DJ117" s="19">
        <v>0</v>
      </c>
      <c r="DK117" s="19">
        <v>0</v>
      </c>
      <c r="DL117" s="19">
        <v>0</v>
      </c>
      <c r="DM117" s="19">
        <v>0</v>
      </c>
      <c r="DN117" s="19"/>
    </row>
    <row r="118" spans="1:118">
      <c r="A118" s="48">
        <v>35020</v>
      </c>
      <c r="B118" s="34" t="s">
        <v>81</v>
      </c>
      <c r="C118" s="50">
        <f t="shared" si="290"/>
        <v>4681.5800000000008</v>
      </c>
      <c r="D118" s="50">
        <f t="shared" si="291"/>
        <v>4681.5800000000008</v>
      </c>
      <c r="E118" s="21">
        <f>'[20]Asset End Balances'!$Q$38</f>
        <v>4681.58</v>
      </c>
      <c r="F118" s="19">
        <f t="shared" si="292"/>
        <v>4681.58</v>
      </c>
      <c r="G118" s="19">
        <f t="shared" si="293"/>
        <v>4681.58</v>
      </c>
      <c r="H118" s="19">
        <f t="shared" si="294"/>
        <v>4681.58</v>
      </c>
      <c r="I118" s="19">
        <f t="shared" si="295"/>
        <v>4681.58</v>
      </c>
      <c r="J118" s="19">
        <f t="shared" si="296"/>
        <v>4681.58</v>
      </c>
      <c r="K118" s="19">
        <f t="shared" si="297"/>
        <v>4681.58</v>
      </c>
      <c r="L118" s="19">
        <f t="shared" si="298"/>
        <v>4681.58</v>
      </c>
      <c r="M118" s="19">
        <f t="shared" si="299"/>
        <v>4681.58</v>
      </c>
      <c r="N118" s="19">
        <f t="shared" si="300"/>
        <v>4681.58</v>
      </c>
      <c r="O118" s="19">
        <f t="shared" si="301"/>
        <v>4681.58</v>
      </c>
      <c r="P118" s="19">
        <f t="shared" si="302"/>
        <v>4681.58</v>
      </c>
      <c r="Q118" s="19">
        <f t="shared" si="303"/>
        <v>4681.58</v>
      </c>
      <c r="R118" s="19">
        <f t="shared" si="304"/>
        <v>4681.58</v>
      </c>
      <c r="S118" s="19">
        <f t="shared" si="305"/>
        <v>4681.58</v>
      </c>
      <c r="T118" s="19">
        <f t="shared" si="306"/>
        <v>4681.58</v>
      </c>
      <c r="U118" s="19">
        <f t="shared" si="307"/>
        <v>4681.58</v>
      </c>
      <c r="V118" s="19">
        <f t="shared" si="308"/>
        <v>4681.58</v>
      </c>
      <c r="W118" s="19">
        <f t="shared" si="309"/>
        <v>4681.58</v>
      </c>
      <c r="X118" s="19">
        <f t="shared" si="310"/>
        <v>4681.58</v>
      </c>
      <c r="Y118" s="19">
        <f t="shared" si="311"/>
        <v>4681.58</v>
      </c>
      <c r="Z118" s="19">
        <f t="shared" si="312"/>
        <v>4681.58</v>
      </c>
      <c r="AA118" s="19">
        <f t="shared" si="313"/>
        <v>4681.58</v>
      </c>
      <c r="AB118" s="19">
        <f t="shared" si="314"/>
        <v>4681.58</v>
      </c>
      <c r="AC118" s="19">
        <f t="shared" si="315"/>
        <v>4681.58</v>
      </c>
      <c r="AD118" s="19">
        <f t="shared" si="316"/>
        <v>4681.58</v>
      </c>
      <c r="AE118" s="19">
        <f t="shared" si="317"/>
        <v>4681.58</v>
      </c>
      <c r="AF118" s="19">
        <f t="shared" si="318"/>
        <v>4681.58</v>
      </c>
      <c r="AH118" s="18">
        <f>[20]Additions!R38</f>
        <v>0</v>
      </c>
      <c r="AI118" s="18">
        <f>[20]Additions!S38</f>
        <v>0</v>
      </c>
      <c r="AJ118" s="18">
        <f>[20]Additions!T38</f>
        <v>0</v>
      </c>
      <c r="AK118" s="18">
        <f>[20]Additions!U38</f>
        <v>0</v>
      </c>
      <c r="AL118" s="18">
        <f>[20]Additions!V38</f>
        <v>0</v>
      </c>
      <c r="AM118" s="18">
        <f>[20]Additions!W38</f>
        <v>0</v>
      </c>
      <c r="AN118" s="57">
        <f t="shared" si="319"/>
        <v>0</v>
      </c>
      <c r="AO118" s="57">
        <f t="shared" si="319"/>
        <v>0</v>
      </c>
      <c r="AP118" s="57">
        <f t="shared" si="319"/>
        <v>0</v>
      </c>
      <c r="AQ118" s="57">
        <f>SUM($AH118:$AM118)/SUM($AH$193:$AM$193)*'Capital Spending'!D$12*$AO$1</f>
        <v>0</v>
      </c>
      <c r="AR118" s="57">
        <f>SUM($AH118:$AM118)/SUM($AH$193:$AM$193)*'Capital Spending'!E$12*$AO$1</f>
        <v>0</v>
      </c>
      <c r="AS118" s="57">
        <f>SUM($AH118:$AM118)/SUM($AH$193:$AM$193)*'Capital Spending'!F$12*$AO$1</f>
        <v>0</v>
      </c>
      <c r="AT118" s="57">
        <f>SUM($AH118:$AM118)/SUM($AH$193:$AM$193)*'Capital Spending'!G$12*$AO$1</f>
        <v>0</v>
      </c>
      <c r="AU118" s="57">
        <f>SUM($AH118:$AM118)/SUM($AH$193:$AM$193)*'Capital Spending'!H$12*$AO$1</f>
        <v>0</v>
      </c>
      <c r="AV118" s="57">
        <f>SUM($AH118:$AM118)/SUM($AH$193:$AM$193)*'Capital Spending'!I$12*$AO$1</f>
        <v>0</v>
      </c>
      <c r="AW118" s="57">
        <f>SUM($AH118:$AM118)/SUM($AH$193:$AM$193)*'Capital Spending'!J$12*$AO$1</f>
        <v>0</v>
      </c>
      <c r="AX118" s="57">
        <f>SUM($AH118:$AM118)/SUM($AH$193:$AM$193)*'Capital Spending'!K$12*$AO$1</f>
        <v>0</v>
      </c>
      <c r="AY118" s="57">
        <f>SUM($AH118:$AM118)/SUM($AH$193:$AM$193)*'Capital Spending'!L$12*$AO$1</f>
        <v>0</v>
      </c>
      <c r="AZ118" s="57">
        <f>SUM($AH118:$AM118)/SUM($AH$193:$AM$193)*'Capital Spending'!M$12*$AO$1</f>
        <v>0</v>
      </c>
      <c r="BA118" s="57">
        <f>SUM($AH118:$AM118)/SUM($AH$193:$AM$193)*'Capital Spending'!N$12*$AO$1</f>
        <v>0</v>
      </c>
      <c r="BB118" s="57">
        <f>SUM($AH118:$AM118)/SUM($AH$193:$AM$193)*'Capital Spending'!O$12*$AO$1</f>
        <v>0</v>
      </c>
      <c r="BC118" s="57">
        <f>SUM($AH118:$AM118)/SUM($AH$193:$AM$193)*'Capital Spending'!P$12*$AO$1</f>
        <v>0</v>
      </c>
      <c r="BD118" s="57">
        <f>SUM($AH118:$AM118)/SUM($AH$193:$AM$193)*'Capital Spending'!Q$12*$AO$1</f>
        <v>0</v>
      </c>
      <c r="BE118" s="57">
        <f>SUM($AH118:$AM118)/SUM($AH$193:$AM$193)*'Capital Spending'!R$12*$AO$1</f>
        <v>0</v>
      </c>
      <c r="BF118" s="57">
        <f>SUM($AH118:$AM118)/SUM($AH$193:$AM$193)*'Capital Spending'!S$12*$AO$1</f>
        <v>0</v>
      </c>
      <c r="BG118" s="57">
        <f>SUM($AH118:$AM118)/SUM($AH$193:$AM$193)*'Capital Spending'!T$12*$AO$1</f>
        <v>0</v>
      </c>
      <c r="BH118" s="57">
        <f>SUM($AH118:$AM118)/SUM($AH$193:$AM$193)*'Capital Spending'!U$12*$AO$1</f>
        <v>0</v>
      </c>
      <c r="BI118" s="19"/>
      <c r="BJ118" s="106">
        <f t="shared" si="320"/>
        <v>0</v>
      </c>
      <c r="BK118" s="31">
        <f>[20]Retires!R38</f>
        <v>0</v>
      </c>
      <c r="BL118" s="31">
        <f>[20]Retires!S38</f>
        <v>0</v>
      </c>
      <c r="BM118" s="31">
        <f>[20]Retires!T38</f>
        <v>0</v>
      </c>
      <c r="BN118" s="31">
        <f>[20]Retires!U38</f>
        <v>0</v>
      </c>
      <c r="BO118" s="31">
        <f>[20]Retires!V38</f>
        <v>0</v>
      </c>
      <c r="BP118" s="31">
        <f>[20]Retires!W38</f>
        <v>0</v>
      </c>
      <c r="BQ118" s="18">
        <f t="shared" si="321"/>
        <v>0</v>
      </c>
      <c r="BR118" s="19">
        <f t="shared" si="322"/>
        <v>0</v>
      </c>
      <c r="BS118" s="19">
        <f t="shared" si="323"/>
        <v>0</v>
      </c>
      <c r="BT118" s="19">
        <f t="shared" si="324"/>
        <v>0</v>
      </c>
      <c r="BU118" s="19">
        <f t="shared" si="325"/>
        <v>0</v>
      </c>
      <c r="BV118" s="19">
        <f t="shared" si="326"/>
        <v>0</v>
      </c>
      <c r="BW118" s="19">
        <f t="shared" si="327"/>
        <v>0</v>
      </c>
      <c r="BX118" s="19">
        <f t="shared" si="328"/>
        <v>0</v>
      </c>
      <c r="BY118" s="19">
        <f t="shared" si="329"/>
        <v>0</v>
      </c>
      <c r="BZ118" s="19">
        <f t="shared" si="330"/>
        <v>0</v>
      </c>
      <c r="CA118" s="19">
        <f t="shared" si="331"/>
        <v>0</v>
      </c>
      <c r="CB118" s="19">
        <f t="shared" si="332"/>
        <v>0</v>
      </c>
      <c r="CC118" s="19">
        <f t="shared" si="333"/>
        <v>0</v>
      </c>
      <c r="CD118" s="19">
        <f t="shared" si="334"/>
        <v>0</v>
      </c>
      <c r="CE118" s="19">
        <f t="shared" si="335"/>
        <v>0</v>
      </c>
      <c r="CF118" s="19">
        <f t="shared" si="336"/>
        <v>0</v>
      </c>
      <c r="CG118" s="19">
        <f t="shared" si="337"/>
        <v>0</v>
      </c>
      <c r="CH118" s="19">
        <f t="shared" si="338"/>
        <v>0</v>
      </c>
      <c r="CI118" s="19">
        <f t="shared" si="339"/>
        <v>0</v>
      </c>
      <c r="CJ118" s="19">
        <f t="shared" si="340"/>
        <v>0</v>
      </c>
      <c r="CK118" s="19">
        <f t="shared" si="341"/>
        <v>0</v>
      </c>
      <c r="CL118" s="19"/>
      <c r="CM118" s="18">
        <f>[20]Transfers!R38</f>
        <v>0</v>
      </c>
      <c r="CN118" s="18">
        <f>[20]Transfers!S38</f>
        <v>0</v>
      </c>
      <c r="CO118" s="18">
        <f>[20]Transfers!T38</f>
        <v>0</v>
      </c>
      <c r="CP118" s="18">
        <f>[20]Transfers!U38</f>
        <v>0</v>
      </c>
      <c r="CQ118" s="18">
        <f>[20]Transfers!V38</f>
        <v>0</v>
      </c>
      <c r="CR118" s="18">
        <f>[20]Transfers!W38</f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0</v>
      </c>
      <c r="DJ118" s="19">
        <v>0</v>
      </c>
      <c r="DK118" s="19">
        <v>0</v>
      </c>
      <c r="DL118" s="19">
        <v>0</v>
      </c>
      <c r="DM118" s="19">
        <v>0</v>
      </c>
      <c r="DN118" s="19"/>
    </row>
    <row r="119" spans="1:118">
      <c r="A119" s="48">
        <v>35100</v>
      </c>
      <c r="B119" s="34" t="s">
        <v>82</v>
      </c>
      <c r="C119" s="50">
        <f t="shared" si="290"/>
        <v>17916.189999999999</v>
      </c>
      <c r="D119" s="50">
        <f t="shared" si="291"/>
        <v>17916.189999999999</v>
      </c>
      <c r="E119" s="21">
        <f>'[20]Asset End Balances'!$Q$39</f>
        <v>17916.189999999999</v>
      </c>
      <c r="F119" s="19">
        <f t="shared" si="292"/>
        <v>17916.189999999999</v>
      </c>
      <c r="G119" s="19">
        <f t="shared" si="293"/>
        <v>17916.189999999999</v>
      </c>
      <c r="H119" s="19">
        <f t="shared" si="294"/>
        <v>17916.189999999999</v>
      </c>
      <c r="I119" s="19">
        <f t="shared" si="295"/>
        <v>17916.189999999999</v>
      </c>
      <c r="J119" s="19">
        <f t="shared" si="296"/>
        <v>17916.189999999999</v>
      </c>
      <c r="K119" s="19">
        <f t="shared" si="297"/>
        <v>17916.189999999999</v>
      </c>
      <c r="L119" s="19">
        <f t="shared" si="298"/>
        <v>17916.189999999999</v>
      </c>
      <c r="M119" s="19">
        <f t="shared" si="299"/>
        <v>17916.189999999999</v>
      </c>
      <c r="N119" s="19">
        <f t="shared" si="300"/>
        <v>17916.189999999999</v>
      </c>
      <c r="O119" s="19">
        <f t="shared" si="301"/>
        <v>17916.189999999999</v>
      </c>
      <c r="P119" s="19">
        <f t="shared" si="302"/>
        <v>17916.189999999999</v>
      </c>
      <c r="Q119" s="19">
        <f t="shared" si="303"/>
        <v>17916.189999999999</v>
      </c>
      <c r="R119" s="19">
        <f t="shared" si="304"/>
        <v>17916.189999999999</v>
      </c>
      <c r="S119" s="19">
        <f t="shared" si="305"/>
        <v>17916.189999999999</v>
      </c>
      <c r="T119" s="19">
        <f t="shared" si="306"/>
        <v>17916.189999999999</v>
      </c>
      <c r="U119" s="19">
        <f t="shared" si="307"/>
        <v>17916.189999999999</v>
      </c>
      <c r="V119" s="19">
        <f t="shared" si="308"/>
        <v>17916.189999999999</v>
      </c>
      <c r="W119" s="19">
        <f t="shared" si="309"/>
        <v>17916.189999999999</v>
      </c>
      <c r="X119" s="19">
        <f t="shared" si="310"/>
        <v>17916.189999999999</v>
      </c>
      <c r="Y119" s="19">
        <f t="shared" si="311"/>
        <v>17916.189999999999</v>
      </c>
      <c r="Z119" s="19">
        <f t="shared" si="312"/>
        <v>17916.189999999999</v>
      </c>
      <c r="AA119" s="19">
        <f t="shared" si="313"/>
        <v>17916.189999999999</v>
      </c>
      <c r="AB119" s="19">
        <f t="shared" si="314"/>
        <v>17916.189999999999</v>
      </c>
      <c r="AC119" s="19">
        <f t="shared" si="315"/>
        <v>17916.189999999999</v>
      </c>
      <c r="AD119" s="19">
        <f t="shared" si="316"/>
        <v>17916.189999999999</v>
      </c>
      <c r="AE119" s="19">
        <f t="shared" si="317"/>
        <v>17916.189999999999</v>
      </c>
      <c r="AF119" s="19">
        <f t="shared" si="318"/>
        <v>17916.189999999999</v>
      </c>
      <c r="AH119" s="18">
        <f>[20]Additions!R39</f>
        <v>0</v>
      </c>
      <c r="AI119" s="18">
        <f>[20]Additions!S39</f>
        <v>0</v>
      </c>
      <c r="AJ119" s="18">
        <f>[20]Additions!T39</f>
        <v>0</v>
      </c>
      <c r="AK119" s="18">
        <f>[20]Additions!U39</f>
        <v>0</v>
      </c>
      <c r="AL119" s="18">
        <f>[20]Additions!V39</f>
        <v>0</v>
      </c>
      <c r="AM119" s="18">
        <f>[20]Additions!W39</f>
        <v>0</v>
      </c>
      <c r="AN119" s="57">
        <f t="shared" si="319"/>
        <v>0</v>
      </c>
      <c r="AO119" s="57">
        <f t="shared" si="319"/>
        <v>0</v>
      </c>
      <c r="AP119" s="57">
        <f t="shared" si="319"/>
        <v>0</v>
      </c>
      <c r="AQ119" s="57">
        <f>SUM($AH119:$AM119)/SUM($AH$193:$AM$193)*'Capital Spending'!D$12*$AO$1</f>
        <v>0</v>
      </c>
      <c r="AR119" s="57">
        <f>SUM($AH119:$AM119)/SUM($AH$193:$AM$193)*'Capital Spending'!E$12*$AO$1</f>
        <v>0</v>
      </c>
      <c r="AS119" s="57">
        <f>SUM($AH119:$AM119)/SUM($AH$193:$AM$193)*'Capital Spending'!F$12*$AO$1</f>
        <v>0</v>
      </c>
      <c r="AT119" s="57">
        <f>SUM($AH119:$AM119)/SUM($AH$193:$AM$193)*'Capital Spending'!G$12*$AO$1</f>
        <v>0</v>
      </c>
      <c r="AU119" s="57">
        <f>SUM($AH119:$AM119)/SUM($AH$193:$AM$193)*'Capital Spending'!H$12*$AO$1</f>
        <v>0</v>
      </c>
      <c r="AV119" s="57">
        <f>SUM($AH119:$AM119)/SUM($AH$193:$AM$193)*'Capital Spending'!I$12*$AO$1</f>
        <v>0</v>
      </c>
      <c r="AW119" s="57">
        <f>SUM($AH119:$AM119)/SUM($AH$193:$AM$193)*'Capital Spending'!J$12*$AO$1</f>
        <v>0</v>
      </c>
      <c r="AX119" s="57">
        <f>SUM($AH119:$AM119)/SUM($AH$193:$AM$193)*'Capital Spending'!K$12*$AO$1</f>
        <v>0</v>
      </c>
      <c r="AY119" s="57">
        <f>SUM($AH119:$AM119)/SUM($AH$193:$AM$193)*'Capital Spending'!L$12*$AO$1</f>
        <v>0</v>
      </c>
      <c r="AZ119" s="57">
        <f>SUM($AH119:$AM119)/SUM($AH$193:$AM$193)*'Capital Spending'!M$12*$AO$1</f>
        <v>0</v>
      </c>
      <c r="BA119" s="57">
        <f>SUM($AH119:$AM119)/SUM($AH$193:$AM$193)*'Capital Spending'!N$12*$AO$1</f>
        <v>0</v>
      </c>
      <c r="BB119" s="57">
        <f>SUM($AH119:$AM119)/SUM($AH$193:$AM$193)*'Capital Spending'!O$12*$AO$1</f>
        <v>0</v>
      </c>
      <c r="BC119" s="57">
        <f>SUM($AH119:$AM119)/SUM($AH$193:$AM$193)*'Capital Spending'!P$12*$AO$1</f>
        <v>0</v>
      </c>
      <c r="BD119" s="57">
        <f>SUM($AH119:$AM119)/SUM($AH$193:$AM$193)*'Capital Spending'!Q$12*$AO$1</f>
        <v>0</v>
      </c>
      <c r="BE119" s="57">
        <f>SUM($AH119:$AM119)/SUM($AH$193:$AM$193)*'Capital Spending'!R$12*$AO$1</f>
        <v>0</v>
      </c>
      <c r="BF119" s="57">
        <f>SUM($AH119:$AM119)/SUM($AH$193:$AM$193)*'Capital Spending'!S$12*$AO$1</f>
        <v>0</v>
      </c>
      <c r="BG119" s="57">
        <f>SUM($AH119:$AM119)/SUM($AH$193:$AM$193)*'Capital Spending'!T$12*$AO$1</f>
        <v>0</v>
      </c>
      <c r="BH119" s="57">
        <f>SUM($AH119:$AM119)/SUM($AH$193:$AM$193)*'Capital Spending'!U$12*$AO$1</f>
        <v>0</v>
      </c>
      <c r="BI119" s="19"/>
      <c r="BJ119" s="106">
        <f t="shared" si="320"/>
        <v>0</v>
      </c>
      <c r="BK119" s="31">
        <f>[20]Retires!R39</f>
        <v>0</v>
      </c>
      <c r="BL119" s="31">
        <f>[20]Retires!S39</f>
        <v>0</v>
      </c>
      <c r="BM119" s="31">
        <f>[20]Retires!T39</f>
        <v>0</v>
      </c>
      <c r="BN119" s="31">
        <f>[20]Retires!U39</f>
        <v>0</v>
      </c>
      <c r="BO119" s="31">
        <f>[20]Retires!V39</f>
        <v>0</v>
      </c>
      <c r="BP119" s="31">
        <f>[20]Retires!W39</f>
        <v>0</v>
      </c>
      <c r="BQ119" s="18">
        <f t="shared" si="321"/>
        <v>0</v>
      </c>
      <c r="BR119" s="19">
        <f t="shared" si="322"/>
        <v>0</v>
      </c>
      <c r="BS119" s="19">
        <f t="shared" si="323"/>
        <v>0</v>
      </c>
      <c r="BT119" s="19">
        <f t="shared" si="324"/>
        <v>0</v>
      </c>
      <c r="BU119" s="19">
        <f t="shared" si="325"/>
        <v>0</v>
      </c>
      <c r="BV119" s="19">
        <f t="shared" si="326"/>
        <v>0</v>
      </c>
      <c r="BW119" s="19">
        <f t="shared" si="327"/>
        <v>0</v>
      </c>
      <c r="BX119" s="19">
        <f t="shared" si="328"/>
        <v>0</v>
      </c>
      <c r="BY119" s="19">
        <f t="shared" si="329"/>
        <v>0</v>
      </c>
      <c r="BZ119" s="19">
        <f t="shared" si="330"/>
        <v>0</v>
      </c>
      <c r="CA119" s="19">
        <f t="shared" si="331"/>
        <v>0</v>
      </c>
      <c r="CB119" s="19">
        <f t="shared" si="332"/>
        <v>0</v>
      </c>
      <c r="CC119" s="19">
        <f t="shared" si="333"/>
        <v>0</v>
      </c>
      <c r="CD119" s="19">
        <f t="shared" si="334"/>
        <v>0</v>
      </c>
      <c r="CE119" s="19">
        <f t="shared" si="335"/>
        <v>0</v>
      </c>
      <c r="CF119" s="19">
        <f t="shared" si="336"/>
        <v>0</v>
      </c>
      <c r="CG119" s="19">
        <f t="shared" si="337"/>
        <v>0</v>
      </c>
      <c r="CH119" s="19">
        <f t="shared" si="338"/>
        <v>0</v>
      </c>
      <c r="CI119" s="19">
        <f t="shared" si="339"/>
        <v>0</v>
      </c>
      <c r="CJ119" s="19">
        <f t="shared" si="340"/>
        <v>0</v>
      </c>
      <c r="CK119" s="19">
        <f t="shared" si="341"/>
        <v>0</v>
      </c>
      <c r="CL119" s="19"/>
      <c r="CM119" s="18">
        <f>[20]Transfers!R39</f>
        <v>0</v>
      </c>
      <c r="CN119" s="18">
        <f>[20]Transfers!S39</f>
        <v>0</v>
      </c>
      <c r="CO119" s="18">
        <f>[20]Transfers!T39</f>
        <v>0</v>
      </c>
      <c r="CP119" s="18">
        <f>[20]Transfers!U39</f>
        <v>0</v>
      </c>
      <c r="CQ119" s="18">
        <f>[20]Transfers!V39</f>
        <v>0</v>
      </c>
      <c r="CR119" s="18">
        <f>[20]Transfers!W39</f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0</v>
      </c>
      <c r="DN119" s="19"/>
    </row>
    <row r="120" spans="1:118">
      <c r="A120" s="48">
        <v>35102</v>
      </c>
      <c r="B120" s="34" t="s">
        <v>83</v>
      </c>
      <c r="C120" s="50">
        <f t="shared" si="290"/>
        <v>153261.30000000002</v>
      </c>
      <c r="D120" s="50">
        <f t="shared" si="291"/>
        <v>153261.30000000002</v>
      </c>
      <c r="E120" s="21">
        <f>'[20]Asset End Balances'!$Q$40</f>
        <v>153261.29999999999</v>
      </c>
      <c r="F120" s="19">
        <f t="shared" si="292"/>
        <v>153261.29999999999</v>
      </c>
      <c r="G120" s="19">
        <f t="shared" si="293"/>
        <v>153261.29999999999</v>
      </c>
      <c r="H120" s="19">
        <f t="shared" si="294"/>
        <v>153261.29999999999</v>
      </c>
      <c r="I120" s="19">
        <f t="shared" si="295"/>
        <v>153261.29999999999</v>
      </c>
      <c r="J120" s="19">
        <f t="shared" si="296"/>
        <v>153261.29999999999</v>
      </c>
      <c r="K120" s="19">
        <f t="shared" si="297"/>
        <v>153261.29999999999</v>
      </c>
      <c r="L120" s="19">
        <f t="shared" si="298"/>
        <v>153261.29999999999</v>
      </c>
      <c r="M120" s="19">
        <f t="shared" si="299"/>
        <v>153261.29999999999</v>
      </c>
      <c r="N120" s="19">
        <f t="shared" si="300"/>
        <v>153261.29999999999</v>
      </c>
      <c r="O120" s="19">
        <f t="shared" si="301"/>
        <v>153261.29999999999</v>
      </c>
      <c r="P120" s="19">
        <f t="shared" si="302"/>
        <v>153261.29999999999</v>
      </c>
      <c r="Q120" s="19">
        <f t="shared" si="303"/>
        <v>153261.29999999999</v>
      </c>
      <c r="R120" s="19">
        <f t="shared" si="304"/>
        <v>153261.29999999999</v>
      </c>
      <c r="S120" s="19">
        <f t="shared" si="305"/>
        <v>153261.29999999999</v>
      </c>
      <c r="T120" s="19">
        <f t="shared" si="306"/>
        <v>153261.29999999999</v>
      </c>
      <c r="U120" s="19">
        <f t="shared" si="307"/>
        <v>153261.29999999999</v>
      </c>
      <c r="V120" s="19">
        <f t="shared" si="308"/>
        <v>153261.29999999999</v>
      </c>
      <c r="W120" s="19">
        <f t="shared" si="309"/>
        <v>153261.29999999999</v>
      </c>
      <c r="X120" s="19">
        <f t="shared" si="310"/>
        <v>153261.29999999999</v>
      </c>
      <c r="Y120" s="19">
        <f t="shared" si="311"/>
        <v>153261.29999999999</v>
      </c>
      <c r="Z120" s="19">
        <f t="shared" si="312"/>
        <v>153261.29999999999</v>
      </c>
      <c r="AA120" s="19">
        <f t="shared" si="313"/>
        <v>153261.29999999999</v>
      </c>
      <c r="AB120" s="19">
        <f t="shared" si="314"/>
        <v>153261.29999999999</v>
      </c>
      <c r="AC120" s="19">
        <f t="shared" si="315"/>
        <v>153261.29999999999</v>
      </c>
      <c r="AD120" s="19">
        <f t="shared" si="316"/>
        <v>153261.29999999999</v>
      </c>
      <c r="AE120" s="19">
        <f t="shared" si="317"/>
        <v>153261.29999999999</v>
      </c>
      <c r="AF120" s="19">
        <f t="shared" si="318"/>
        <v>153261.29999999999</v>
      </c>
      <c r="AH120" s="18">
        <f>[20]Additions!R40</f>
        <v>0</v>
      </c>
      <c r="AI120" s="18">
        <f>[20]Additions!S40</f>
        <v>0</v>
      </c>
      <c r="AJ120" s="18">
        <f>[20]Additions!T40</f>
        <v>0</v>
      </c>
      <c r="AK120" s="18">
        <f>[20]Additions!U40</f>
        <v>0</v>
      </c>
      <c r="AL120" s="18">
        <f>[20]Additions!V40</f>
        <v>0</v>
      </c>
      <c r="AM120" s="18">
        <f>[20]Additions!W40</f>
        <v>0</v>
      </c>
      <c r="AN120" s="57">
        <f t="shared" si="319"/>
        <v>0</v>
      </c>
      <c r="AO120" s="57">
        <f t="shared" si="319"/>
        <v>0</v>
      </c>
      <c r="AP120" s="57">
        <f t="shared" si="319"/>
        <v>0</v>
      </c>
      <c r="AQ120" s="57">
        <f>SUM($AH120:$AM120)/SUM($AH$193:$AM$193)*'Capital Spending'!D$12*$AO$1</f>
        <v>0</v>
      </c>
      <c r="AR120" s="57">
        <f>SUM($AH120:$AM120)/SUM($AH$193:$AM$193)*'Capital Spending'!E$12*$AO$1</f>
        <v>0</v>
      </c>
      <c r="AS120" s="57">
        <f>SUM($AH120:$AM120)/SUM($AH$193:$AM$193)*'Capital Spending'!F$12*$AO$1</f>
        <v>0</v>
      </c>
      <c r="AT120" s="57">
        <f>SUM($AH120:$AM120)/SUM($AH$193:$AM$193)*'Capital Spending'!G$12*$AO$1</f>
        <v>0</v>
      </c>
      <c r="AU120" s="57">
        <f>SUM($AH120:$AM120)/SUM($AH$193:$AM$193)*'Capital Spending'!H$12*$AO$1</f>
        <v>0</v>
      </c>
      <c r="AV120" s="57">
        <f>SUM($AH120:$AM120)/SUM($AH$193:$AM$193)*'Capital Spending'!I$12*$AO$1</f>
        <v>0</v>
      </c>
      <c r="AW120" s="57">
        <f>SUM($AH120:$AM120)/SUM($AH$193:$AM$193)*'Capital Spending'!J$12*$AO$1</f>
        <v>0</v>
      </c>
      <c r="AX120" s="57">
        <f>SUM($AH120:$AM120)/SUM($AH$193:$AM$193)*'Capital Spending'!K$12*$AO$1</f>
        <v>0</v>
      </c>
      <c r="AY120" s="57">
        <f>SUM($AH120:$AM120)/SUM($AH$193:$AM$193)*'Capital Spending'!L$12*$AO$1</f>
        <v>0</v>
      </c>
      <c r="AZ120" s="57">
        <f>SUM($AH120:$AM120)/SUM($AH$193:$AM$193)*'Capital Spending'!M$12*$AO$1</f>
        <v>0</v>
      </c>
      <c r="BA120" s="57">
        <f>SUM($AH120:$AM120)/SUM($AH$193:$AM$193)*'Capital Spending'!N$12*$AO$1</f>
        <v>0</v>
      </c>
      <c r="BB120" s="57">
        <f>SUM($AH120:$AM120)/SUM($AH$193:$AM$193)*'Capital Spending'!O$12*$AO$1</f>
        <v>0</v>
      </c>
      <c r="BC120" s="57">
        <f>SUM($AH120:$AM120)/SUM($AH$193:$AM$193)*'Capital Spending'!P$12*$AO$1</f>
        <v>0</v>
      </c>
      <c r="BD120" s="57">
        <f>SUM($AH120:$AM120)/SUM($AH$193:$AM$193)*'Capital Spending'!Q$12*$AO$1</f>
        <v>0</v>
      </c>
      <c r="BE120" s="57">
        <f>SUM($AH120:$AM120)/SUM($AH$193:$AM$193)*'Capital Spending'!R$12*$AO$1</f>
        <v>0</v>
      </c>
      <c r="BF120" s="57">
        <f>SUM($AH120:$AM120)/SUM($AH$193:$AM$193)*'Capital Spending'!S$12*$AO$1</f>
        <v>0</v>
      </c>
      <c r="BG120" s="57">
        <f>SUM($AH120:$AM120)/SUM($AH$193:$AM$193)*'Capital Spending'!T$12*$AO$1</f>
        <v>0</v>
      </c>
      <c r="BH120" s="57">
        <f>SUM($AH120:$AM120)/SUM($AH$193:$AM$193)*'Capital Spending'!U$12*$AO$1</f>
        <v>0</v>
      </c>
      <c r="BI120" s="19"/>
      <c r="BJ120" s="106">
        <f t="shared" si="320"/>
        <v>0</v>
      </c>
      <c r="BK120" s="31">
        <f>[20]Retires!R40</f>
        <v>0</v>
      </c>
      <c r="BL120" s="31">
        <f>[20]Retires!S40</f>
        <v>0</v>
      </c>
      <c r="BM120" s="31">
        <f>[20]Retires!T40</f>
        <v>0</v>
      </c>
      <c r="BN120" s="31">
        <f>[20]Retires!U40</f>
        <v>0</v>
      </c>
      <c r="BO120" s="31">
        <f>[20]Retires!V40</f>
        <v>0</v>
      </c>
      <c r="BP120" s="31">
        <f>[20]Retires!W40</f>
        <v>0</v>
      </c>
      <c r="BQ120" s="18">
        <f t="shared" si="321"/>
        <v>0</v>
      </c>
      <c r="BR120" s="19">
        <f t="shared" si="322"/>
        <v>0</v>
      </c>
      <c r="BS120" s="19">
        <f t="shared" si="323"/>
        <v>0</v>
      </c>
      <c r="BT120" s="19">
        <f t="shared" si="324"/>
        <v>0</v>
      </c>
      <c r="BU120" s="19">
        <f t="shared" si="325"/>
        <v>0</v>
      </c>
      <c r="BV120" s="19">
        <f t="shared" si="326"/>
        <v>0</v>
      </c>
      <c r="BW120" s="19">
        <f t="shared" si="327"/>
        <v>0</v>
      </c>
      <c r="BX120" s="19">
        <f t="shared" si="328"/>
        <v>0</v>
      </c>
      <c r="BY120" s="19">
        <f t="shared" si="329"/>
        <v>0</v>
      </c>
      <c r="BZ120" s="19">
        <f t="shared" si="330"/>
        <v>0</v>
      </c>
      <c r="CA120" s="19">
        <f t="shared" si="331"/>
        <v>0</v>
      </c>
      <c r="CB120" s="19">
        <f t="shared" si="332"/>
        <v>0</v>
      </c>
      <c r="CC120" s="19">
        <f t="shared" si="333"/>
        <v>0</v>
      </c>
      <c r="CD120" s="19">
        <f t="shared" si="334"/>
        <v>0</v>
      </c>
      <c r="CE120" s="19">
        <f t="shared" si="335"/>
        <v>0</v>
      </c>
      <c r="CF120" s="19">
        <f t="shared" si="336"/>
        <v>0</v>
      </c>
      <c r="CG120" s="19">
        <f t="shared" si="337"/>
        <v>0</v>
      </c>
      <c r="CH120" s="19">
        <f t="shared" si="338"/>
        <v>0</v>
      </c>
      <c r="CI120" s="19">
        <f t="shared" si="339"/>
        <v>0</v>
      </c>
      <c r="CJ120" s="19">
        <f t="shared" si="340"/>
        <v>0</v>
      </c>
      <c r="CK120" s="19">
        <f t="shared" si="341"/>
        <v>0</v>
      </c>
      <c r="CL120" s="19"/>
      <c r="CM120" s="18">
        <f>[20]Transfers!R40</f>
        <v>0</v>
      </c>
      <c r="CN120" s="18">
        <f>[20]Transfers!S40</f>
        <v>0</v>
      </c>
      <c r="CO120" s="18">
        <f>[20]Transfers!T40</f>
        <v>0</v>
      </c>
      <c r="CP120" s="18">
        <f>[20]Transfers!U40</f>
        <v>0</v>
      </c>
      <c r="CQ120" s="18">
        <f>[20]Transfers!V40</f>
        <v>0</v>
      </c>
      <c r="CR120" s="18">
        <f>[20]Transfers!W40</f>
        <v>0</v>
      </c>
      <c r="CS120" s="18">
        <v>0</v>
      </c>
      <c r="CT120" s="18">
        <v>0</v>
      </c>
      <c r="CU120" s="18">
        <v>0</v>
      </c>
      <c r="CV120" s="18">
        <v>0</v>
      </c>
      <c r="CW120" s="18">
        <v>0</v>
      </c>
      <c r="CX120" s="18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  <c r="DH120" s="19">
        <v>0</v>
      </c>
      <c r="DI120" s="19">
        <v>0</v>
      </c>
      <c r="DJ120" s="19">
        <v>0</v>
      </c>
      <c r="DK120" s="19">
        <v>0</v>
      </c>
      <c r="DL120" s="19">
        <v>0</v>
      </c>
      <c r="DM120" s="19">
        <v>0</v>
      </c>
      <c r="DN120" s="19"/>
    </row>
    <row r="121" spans="1:118">
      <c r="A121" s="48">
        <v>35103</v>
      </c>
      <c r="B121" s="34" t="s">
        <v>84</v>
      </c>
      <c r="C121" s="50">
        <f t="shared" si="290"/>
        <v>23138.38</v>
      </c>
      <c r="D121" s="50">
        <f t="shared" si="291"/>
        <v>23138.38</v>
      </c>
      <c r="E121" s="21">
        <f>'[20]Asset End Balances'!$Q$41</f>
        <v>23138.38</v>
      </c>
      <c r="F121" s="19">
        <f t="shared" si="292"/>
        <v>23138.38</v>
      </c>
      <c r="G121" s="19">
        <f t="shared" si="293"/>
        <v>23138.38</v>
      </c>
      <c r="H121" s="19">
        <f t="shared" si="294"/>
        <v>23138.38</v>
      </c>
      <c r="I121" s="19">
        <f t="shared" si="295"/>
        <v>23138.38</v>
      </c>
      <c r="J121" s="19">
        <f t="shared" si="296"/>
        <v>23138.38</v>
      </c>
      <c r="K121" s="19">
        <f t="shared" si="297"/>
        <v>23138.38</v>
      </c>
      <c r="L121" s="19">
        <f t="shared" si="298"/>
        <v>23138.38</v>
      </c>
      <c r="M121" s="19">
        <f t="shared" si="299"/>
        <v>23138.38</v>
      </c>
      <c r="N121" s="19">
        <f t="shared" si="300"/>
        <v>23138.38</v>
      </c>
      <c r="O121" s="19">
        <f t="shared" si="301"/>
        <v>23138.38</v>
      </c>
      <c r="P121" s="19">
        <f t="shared" si="302"/>
        <v>23138.38</v>
      </c>
      <c r="Q121" s="19">
        <f t="shared" si="303"/>
        <v>23138.38</v>
      </c>
      <c r="R121" s="19">
        <f t="shared" si="304"/>
        <v>23138.38</v>
      </c>
      <c r="S121" s="19">
        <f t="shared" si="305"/>
        <v>23138.38</v>
      </c>
      <c r="T121" s="19">
        <f t="shared" si="306"/>
        <v>23138.38</v>
      </c>
      <c r="U121" s="19">
        <f t="shared" si="307"/>
        <v>23138.38</v>
      </c>
      <c r="V121" s="19">
        <f t="shared" si="308"/>
        <v>23138.38</v>
      </c>
      <c r="W121" s="19">
        <f t="shared" si="309"/>
        <v>23138.38</v>
      </c>
      <c r="X121" s="19">
        <f t="shared" si="310"/>
        <v>23138.38</v>
      </c>
      <c r="Y121" s="19">
        <f t="shared" si="311"/>
        <v>23138.38</v>
      </c>
      <c r="Z121" s="19">
        <f t="shared" si="312"/>
        <v>23138.38</v>
      </c>
      <c r="AA121" s="19">
        <f t="shared" si="313"/>
        <v>23138.38</v>
      </c>
      <c r="AB121" s="19">
        <f t="shared" si="314"/>
        <v>23138.38</v>
      </c>
      <c r="AC121" s="19">
        <f t="shared" si="315"/>
        <v>23138.38</v>
      </c>
      <c r="AD121" s="19">
        <f t="shared" si="316"/>
        <v>23138.38</v>
      </c>
      <c r="AE121" s="19">
        <f t="shared" si="317"/>
        <v>23138.38</v>
      </c>
      <c r="AF121" s="19">
        <f t="shared" si="318"/>
        <v>23138.38</v>
      </c>
      <c r="AH121" s="18">
        <f>[20]Additions!R41</f>
        <v>0</v>
      </c>
      <c r="AI121" s="18">
        <f>[20]Additions!S41</f>
        <v>0</v>
      </c>
      <c r="AJ121" s="18">
        <f>[20]Additions!T41</f>
        <v>0</v>
      </c>
      <c r="AK121" s="18">
        <f>[20]Additions!U41</f>
        <v>0</v>
      </c>
      <c r="AL121" s="18">
        <f>[20]Additions!V41</f>
        <v>0</v>
      </c>
      <c r="AM121" s="18">
        <f>[20]Additions!W41</f>
        <v>0</v>
      </c>
      <c r="AN121" s="57">
        <f t="shared" si="319"/>
        <v>0</v>
      </c>
      <c r="AO121" s="57">
        <f t="shared" si="319"/>
        <v>0</v>
      </c>
      <c r="AP121" s="57">
        <f t="shared" si="319"/>
        <v>0</v>
      </c>
      <c r="AQ121" s="57">
        <f>SUM($AH121:$AM121)/SUM($AH$193:$AM$193)*'Capital Spending'!D$12*$AO$1</f>
        <v>0</v>
      </c>
      <c r="AR121" s="57">
        <f>SUM($AH121:$AM121)/SUM($AH$193:$AM$193)*'Capital Spending'!E$12*$AO$1</f>
        <v>0</v>
      </c>
      <c r="AS121" s="57">
        <f>SUM($AH121:$AM121)/SUM($AH$193:$AM$193)*'Capital Spending'!F$12*$AO$1</f>
        <v>0</v>
      </c>
      <c r="AT121" s="57">
        <f>SUM($AH121:$AM121)/SUM($AH$193:$AM$193)*'Capital Spending'!G$12*$AO$1</f>
        <v>0</v>
      </c>
      <c r="AU121" s="57">
        <f>SUM($AH121:$AM121)/SUM($AH$193:$AM$193)*'Capital Spending'!H$12*$AO$1</f>
        <v>0</v>
      </c>
      <c r="AV121" s="57">
        <f>SUM($AH121:$AM121)/SUM($AH$193:$AM$193)*'Capital Spending'!I$12*$AO$1</f>
        <v>0</v>
      </c>
      <c r="AW121" s="57">
        <f>SUM($AH121:$AM121)/SUM($AH$193:$AM$193)*'Capital Spending'!J$12*$AO$1</f>
        <v>0</v>
      </c>
      <c r="AX121" s="57">
        <f>SUM($AH121:$AM121)/SUM($AH$193:$AM$193)*'Capital Spending'!K$12*$AO$1</f>
        <v>0</v>
      </c>
      <c r="AY121" s="57">
        <f>SUM($AH121:$AM121)/SUM($AH$193:$AM$193)*'Capital Spending'!L$12*$AO$1</f>
        <v>0</v>
      </c>
      <c r="AZ121" s="57">
        <f>SUM($AH121:$AM121)/SUM($AH$193:$AM$193)*'Capital Spending'!M$12*$AO$1</f>
        <v>0</v>
      </c>
      <c r="BA121" s="57">
        <f>SUM($AH121:$AM121)/SUM($AH$193:$AM$193)*'Capital Spending'!N$12*$AO$1</f>
        <v>0</v>
      </c>
      <c r="BB121" s="57">
        <f>SUM($AH121:$AM121)/SUM($AH$193:$AM$193)*'Capital Spending'!O$12*$AO$1</f>
        <v>0</v>
      </c>
      <c r="BC121" s="57">
        <f>SUM($AH121:$AM121)/SUM($AH$193:$AM$193)*'Capital Spending'!P$12*$AO$1</f>
        <v>0</v>
      </c>
      <c r="BD121" s="57">
        <f>SUM($AH121:$AM121)/SUM($AH$193:$AM$193)*'Capital Spending'!Q$12*$AO$1</f>
        <v>0</v>
      </c>
      <c r="BE121" s="57">
        <f>SUM($AH121:$AM121)/SUM($AH$193:$AM$193)*'Capital Spending'!R$12*$AO$1</f>
        <v>0</v>
      </c>
      <c r="BF121" s="57">
        <f>SUM($AH121:$AM121)/SUM($AH$193:$AM$193)*'Capital Spending'!S$12*$AO$1</f>
        <v>0</v>
      </c>
      <c r="BG121" s="57">
        <f>SUM($AH121:$AM121)/SUM($AH$193:$AM$193)*'Capital Spending'!T$12*$AO$1</f>
        <v>0</v>
      </c>
      <c r="BH121" s="57">
        <f>SUM($AH121:$AM121)/SUM($AH$193:$AM$193)*'Capital Spending'!U$12*$AO$1</f>
        <v>0</v>
      </c>
      <c r="BI121" s="19"/>
      <c r="BJ121" s="106">
        <f t="shared" si="320"/>
        <v>0</v>
      </c>
      <c r="BK121" s="31">
        <f>[20]Retires!R41</f>
        <v>0</v>
      </c>
      <c r="BL121" s="31">
        <f>[20]Retires!S41</f>
        <v>0</v>
      </c>
      <c r="BM121" s="31">
        <f>[20]Retires!T41</f>
        <v>0</v>
      </c>
      <c r="BN121" s="31">
        <f>[20]Retires!U41</f>
        <v>0</v>
      </c>
      <c r="BO121" s="31">
        <f>[20]Retires!V41</f>
        <v>0</v>
      </c>
      <c r="BP121" s="31">
        <f>[20]Retires!W41</f>
        <v>0</v>
      </c>
      <c r="BQ121" s="18">
        <f t="shared" si="321"/>
        <v>0</v>
      </c>
      <c r="BR121" s="19">
        <f t="shared" si="322"/>
        <v>0</v>
      </c>
      <c r="BS121" s="19">
        <f t="shared" si="323"/>
        <v>0</v>
      </c>
      <c r="BT121" s="19">
        <f t="shared" si="324"/>
        <v>0</v>
      </c>
      <c r="BU121" s="19">
        <f t="shared" si="325"/>
        <v>0</v>
      </c>
      <c r="BV121" s="19">
        <f t="shared" si="326"/>
        <v>0</v>
      </c>
      <c r="BW121" s="19">
        <f t="shared" si="327"/>
        <v>0</v>
      </c>
      <c r="BX121" s="19">
        <f t="shared" si="328"/>
        <v>0</v>
      </c>
      <c r="BY121" s="19">
        <f t="shared" si="329"/>
        <v>0</v>
      </c>
      <c r="BZ121" s="19">
        <f t="shared" si="330"/>
        <v>0</v>
      </c>
      <c r="CA121" s="19">
        <f t="shared" si="331"/>
        <v>0</v>
      </c>
      <c r="CB121" s="19">
        <f t="shared" si="332"/>
        <v>0</v>
      </c>
      <c r="CC121" s="19">
        <f t="shared" si="333"/>
        <v>0</v>
      </c>
      <c r="CD121" s="19">
        <f t="shared" si="334"/>
        <v>0</v>
      </c>
      <c r="CE121" s="19">
        <f t="shared" si="335"/>
        <v>0</v>
      </c>
      <c r="CF121" s="19">
        <f t="shared" si="336"/>
        <v>0</v>
      </c>
      <c r="CG121" s="19">
        <f t="shared" si="337"/>
        <v>0</v>
      </c>
      <c r="CH121" s="19">
        <f t="shared" si="338"/>
        <v>0</v>
      </c>
      <c r="CI121" s="19">
        <f t="shared" si="339"/>
        <v>0</v>
      </c>
      <c r="CJ121" s="19">
        <f t="shared" si="340"/>
        <v>0</v>
      </c>
      <c r="CK121" s="19">
        <f t="shared" si="341"/>
        <v>0</v>
      </c>
      <c r="CL121" s="19"/>
      <c r="CM121" s="18">
        <f>[20]Transfers!R41</f>
        <v>0</v>
      </c>
      <c r="CN121" s="18">
        <f>[20]Transfers!S41</f>
        <v>0</v>
      </c>
      <c r="CO121" s="18">
        <f>[20]Transfers!T41</f>
        <v>0</v>
      </c>
      <c r="CP121" s="18">
        <f>[20]Transfers!U41</f>
        <v>0</v>
      </c>
      <c r="CQ121" s="18">
        <f>[20]Transfers!V41</f>
        <v>0</v>
      </c>
      <c r="CR121" s="18">
        <f>[20]Transfers!W41</f>
        <v>0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  <c r="DH121" s="19">
        <v>0</v>
      </c>
      <c r="DI121" s="19">
        <v>0</v>
      </c>
      <c r="DJ121" s="19">
        <v>0</v>
      </c>
      <c r="DK121" s="19">
        <v>0</v>
      </c>
      <c r="DL121" s="19">
        <v>0</v>
      </c>
      <c r="DM121" s="19">
        <v>0</v>
      </c>
      <c r="DN121" s="19"/>
    </row>
    <row r="122" spans="1:118">
      <c r="A122" s="48">
        <v>35104</v>
      </c>
      <c r="B122" s="34" t="s">
        <v>85</v>
      </c>
      <c r="C122" s="50">
        <f t="shared" si="290"/>
        <v>137442.53</v>
      </c>
      <c r="D122" s="50">
        <f t="shared" si="291"/>
        <v>137442.53</v>
      </c>
      <c r="E122" s="21">
        <f>'[20]Asset End Balances'!$Q$42</f>
        <v>137442.53</v>
      </c>
      <c r="F122" s="19">
        <f t="shared" si="292"/>
        <v>137442.53</v>
      </c>
      <c r="G122" s="19">
        <f t="shared" si="293"/>
        <v>137442.53</v>
      </c>
      <c r="H122" s="19">
        <f t="shared" si="294"/>
        <v>137442.53</v>
      </c>
      <c r="I122" s="19">
        <f t="shared" si="295"/>
        <v>137442.53</v>
      </c>
      <c r="J122" s="19">
        <f t="shared" si="296"/>
        <v>137442.53</v>
      </c>
      <c r="K122" s="19">
        <f t="shared" si="297"/>
        <v>137442.53</v>
      </c>
      <c r="L122" s="19">
        <f t="shared" si="298"/>
        <v>137442.53</v>
      </c>
      <c r="M122" s="19">
        <f t="shared" si="299"/>
        <v>137442.53</v>
      </c>
      <c r="N122" s="19">
        <f t="shared" si="300"/>
        <v>137442.53</v>
      </c>
      <c r="O122" s="19">
        <f t="shared" si="301"/>
        <v>137442.53</v>
      </c>
      <c r="P122" s="19">
        <f t="shared" si="302"/>
        <v>137442.53</v>
      </c>
      <c r="Q122" s="19">
        <f t="shared" si="303"/>
        <v>137442.53</v>
      </c>
      <c r="R122" s="19">
        <f t="shared" si="304"/>
        <v>137442.53</v>
      </c>
      <c r="S122" s="19">
        <f t="shared" si="305"/>
        <v>137442.53</v>
      </c>
      <c r="T122" s="19">
        <f t="shared" si="306"/>
        <v>137442.53</v>
      </c>
      <c r="U122" s="19">
        <f t="shared" si="307"/>
        <v>137442.53</v>
      </c>
      <c r="V122" s="19">
        <f t="shared" si="308"/>
        <v>137442.53</v>
      </c>
      <c r="W122" s="19">
        <f t="shared" si="309"/>
        <v>137442.53</v>
      </c>
      <c r="X122" s="19">
        <f t="shared" si="310"/>
        <v>137442.53</v>
      </c>
      <c r="Y122" s="19">
        <f t="shared" si="311"/>
        <v>137442.53</v>
      </c>
      <c r="Z122" s="19">
        <f t="shared" si="312"/>
        <v>137442.53</v>
      </c>
      <c r="AA122" s="19">
        <f t="shared" si="313"/>
        <v>137442.53</v>
      </c>
      <c r="AB122" s="19">
        <f t="shared" si="314"/>
        <v>137442.53</v>
      </c>
      <c r="AC122" s="19">
        <f t="shared" si="315"/>
        <v>137442.53</v>
      </c>
      <c r="AD122" s="19">
        <f t="shared" si="316"/>
        <v>137442.53</v>
      </c>
      <c r="AE122" s="19">
        <f t="shared" si="317"/>
        <v>137442.53</v>
      </c>
      <c r="AF122" s="19">
        <f t="shared" si="318"/>
        <v>137442.53</v>
      </c>
      <c r="AH122" s="18">
        <f>[20]Additions!R42</f>
        <v>0</v>
      </c>
      <c r="AI122" s="18">
        <f>[20]Additions!S42</f>
        <v>0</v>
      </c>
      <c r="AJ122" s="18">
        <f>[20]Additions!T42</f>
        <v>0</v>
      </c>
      <c r="AK122" s="18">
        <f>[20]Additions!U42</f>
        <v>0</v>
      </c>
      <c r="AL122" s="18">
        <f>[20]Additions!V42</f>
        <v>0</v>
      </c>
      <c r="AM122" s="18">
        <f>[20]Additions!W42</f>
        <v>0</v>
      </c>
      <c r="AN122" s="57">
        <f t="shared" si="319"/>
        <v>0</v>
      </c>
      <c r="AO122" s="57">
        <f t="shared" si="319"/>
        <v>0</v>
      </c>
      <c r="AP122" s="57">
        <f t="shared" si="319"/>
        <v>0</v>
      </c>
      <c r="AQ122" s="57">
        <f>SUM($AH122:$AM122)/SUM($AH$193:$AM$193)*'Capital Spending'!D$12*$AO$1</f>
        <v>0</v>
      </c>
      <c r="AR122" s="57">
        <f>SUM($AH122:$AM122)/SUM($AH$193:$AM$193)*'Capital Spending'!E$12*$AO$1</f>
        <v>0</v>
      </c>
      <c r="AS122" s="57">
        <f>SUM($AH122:$AM122)/SUM($AH$193:$AM$193)*'Capital Spending'!F$12*$AO$1</f>
        <v>0</v>
      </c>
      <c r="AT122" s="57">
        <f>SUM($AH122:$AM122)/SUM($AH$193:$AM$193)*'Capital Spending'!G$12*$AO$1</f>
        <v>0</v>
      </c>
      <c r="AU122" s="57">
        <f>SUM($AH122:$AM122)/SUM($AH$193:$AM$193)*'Capital Spending'!H$12*$AO$1</f>
        <v>0</v>
      </c>
      <c r="AV122" s="57">
        <f>SUM($AH122:$AM122)/SUM($AH$193:$AM$193)*'Capital Spending'!I$12*$AO$1</f>
        <v>0</v>
      </c>
      <c r="AW122" s="57">
        <f>SUM($AH122:$AM122)/SUM($AH$193:$AM$193)*'Capital Spending'!J$12*$AO$1</f>
        <v>0</v>
      </c>
      <c r="AX122" s="57">
        <f>SUM($AH122:$AM122)/SUM($AH$193:$AM$193)*'Capital Spending'!K$12*$AO$1</f>
        <v>0</v>
      </c>
      <c r="AY122" s="57">
        <f>SUM($AH122:$AM122)/SUM($AH$193:$AM$193)*'Capital Spending'!L$12*$AO$1</f>
        <v>0</v>
      </c>
      <c r="AZ122" s="57">
        <f>SUM($AH122:$AM122)/SUM($AH$193:$AM$193)*'Capital Spending'!M$12*$AO$1</f>
        <v>0</v>
      </c>
      <c r="BA122" s="57">
        <f>SUM($AH122:$AM122)/SUM($AH$193:$AM$193)*'Capital Spending'!N$12*$AO$1</f>
        <v>0</v>
      </c>
      <c r="BB122" s="57">
        <f>SUM($AH122:$AM122)/SUM($AH$193:$AM$193)*'Capital Spending'!O$12*$AO$1</f>
        <v>0</v>
      </c>
      <c r="BC122" s="57">
        <f>SUM($AH122:$AM122)/SUM($AH$193:$AM$193)*'Capital Spending'!P$12*$AO$1</f>
        <v>0</v>
      </c>
      <c r="BD122" s="57">
        <f>SUM($AH122:$AM122)/SUM($AH$193:$AM$193)*'Capital Spending'!Q$12*$AO$1</f>
        <v>0</v>
      </c>
      <c r="BE122" s="57">
        <f>SUM($AH122:$AM122)/SUM($AH$193:$AM$193)*'Capital Spending'!R$12*$AO$1</f>
        <v>0</v>
      </c>
      <c r="BF122" s="57">
        <f>SUM($AH122:$AM122)/SUM($AH$193:$AM$193)*'Capital Spending'!S$12*$AO$1</f>
        <v>0</v>
      </c>
      <c r="BG122" s="57">
        <f>SUM($AH122:$AM122)/SUM($AH$193:$AM$193)*'Capital Spending'!T$12*$AO$1</f>
        <v>0</v>
      </c>
      <c r="BH122" s="57">
        <f>SUM($AH122:$AM122)/SUM($AH$193:$AM$193)*'Capital Spending'!U$12*$AO$1</f>
        <v>0</v>
      </c>
      <c r="BI122" s="19"/>
      <c r="BJ122" s="106">
        <f t="shared" si="320"/>
        <v>0</v>
      </c>
      <c r="BK122" s="31">
        <f>[20]Retires!R42</f>
        <v>0</v>
      </c>
      <c r="BL122" s="31">
        <f>[20]Retires!S42</f>
        <v>0</v>
      </c>
      <c r="BM122" s="31">
        <f>[20]Retires!T42</f>
        <v>0</v>
      </c>
      <c r="BN122" s="31">
        <f>[20]Retires!U42</f>
        <v>0</v>
      </c>
      <c r="BO122" s="31">
        <f>[20]Retires!V42</f>
        <v>0</v>
      </c>
      <c r="BP122" s="31">
        <f>[20]Retires!W42</f>
        <v>0</v>
      </c>
      <c r="BQ122" s="18">
        <f t="shared" si="321"/>
        <v>0</v>
      </c>
      <c r="BR122" s="19">
        <f t="shared" si="322"/>
        <v>0</v>
      </c>
      <c r="BS122" s="19">
        <f t="shared" si="323"/>
        <v>0</v>
      </c>
      <c r="BT122" s="19">
        <f t="shared" si="324"/>
        <v>0</v>
      </c>
      <c r="BU122" s="19">
        <f t="shared" si="325"/>
        <v>0</v>
      </c>
      <c r="BV122" s="19">
        <f t="shared" si="326"/>
        <v>0</v>
      </c>
      <c r="BW122" s="19">
        <f t="shared" si="327"/>
        <v>0</v>
      </c>
      <c r="BX122" s="19">
        <f t="shared" si="328"/>
        <v>0</v>
      </c>
      <c r="BY122" s="19">
        <f t="shared" si="329"/>
        <v>0</v>
      </c>
      <c r="BZ122" s="19">
        <f t="shared" si="330"/>
        <v>0</v>
      </c>
      <c r="CA122" s="19">
        <f t="shared" si="331"/>
        <v>0</v>
      </c>
      <c r="CB122" s="19">
        <f t="shared" si="332"/>
        <v>0</v>
      </c>
      <c r="CC122" s="19">
        <f t="shared" si="333"/>
        <v>0</v>
      </c>
      <c r="CD122" s="19">
        <f t="shared" si="334"/>
        <v>0</v>
      </c>
      <c r="CE122" s="19">
        <f t="shared" si="335"/>
        <v>0</v>
      </c>
      <c r="CF122" s="19">
        <f t="shared" si="336"/>
        <v>0</v>
      </c>
      <c r="CG122" s="19">
        <f t="shared" si="337"/>
        <v>0</v>
      </c>
      <c r="CH122" s="19">
        <f t="shared" si="338"/>
        <v>0</v>
      </c>
      <c r="CI122" s="19">
        <f t="shared" si="339"/>
        <v>0</v>
      </c>
      <c r="CJ122" s="19">
        <f t="shared" si="340"/>
        <v>0</v>
      </c>
      <c r="CK122" s="19">
        <f t="shared" si="341"/>
        <v>0</v>
      </c>
      <c r="CL122" s="19"/>
      <c r="CM122" s="18">
        <f>[20]Transfers!R42</f>
        <v>0</v>
      </c>
      <c r="CN122" s="18">
        <f>[20]Transfers!S42</f>
        <v>0</v>
      </c>
      <c r="CO122" s="18">
        <f>[20]Transfers!T42</f>
        <v>0</v>
      </c>
      <c r="CP122" s="18">
        <f>[20]Transfers!U42</f>
        <v>0</v>
      </c>
      <c r="CQ122" s="18">
        <f>[20]Transfers!V42</f>
        <v>0</v>
      </c>
      <c r="CR122" s="18">
        <f>[20]Transfers!W42</f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19">
        <v>0</v>
      </c>
      <c r="DK122" s="19">
        <v>0</v>
      </c>
      <c r="DL122" s="19">
        <v>0</v>
      </c>
      <c r="DM122" s="19">
        <v>0</v>
      </c>
      <c r="DN122" s="19"/>
    </row>
    <row r="123" spans="1:118">
      <c r="A123" s="48">
        <v>35200</v>
      </c>
      <c r="B123" t="s">
        <v>86</v>
      </c>
      <c r="C123" s="50">
        <f t="shared" si="290"/>
        <v>8351815.534146606</v>
      </c>
      <c r="D123" s="50">
        <f t="shared" si="291"/>
        <v>8348395.5483970111</v>
      </c>
      <c r="E123" s="21">
        <f>'[20]Asset End Balances'!$Q$43</f>
        <v>8353042.54</v>
      </c>
      <c r="F123" s="19">
        <f t="shared" si="292"/>
        <v>8352224.5700000003</v>
      </c>
      <c r="G123" s="19">
        <f t="shared" si="293"/>
        <v>8352224.5700000003</v>
      </c>
      <c r="H123" s="19">
        <f t="shared" si="294"/>
        <v>8352191.2300000004</v>
      </c>
      <c r="I123" s="19">
        <f t="shared" si="295"/>
        <v>8352191.2300000004</v>
      </c>
      <c r="J123" s="19">
        <f t="shared" si="296"/>
        <v>8352191.2300000004</v>
      </c>
      <c r="K123" s="19">
        <f t="shared" si="297"/>
        <v>8352191.2300000004</v>
      </c>
      <c r="L123" s="19">
        <f t="shared" si="298"/>
        <v>8351900.7111001322</v>
      </c>
      <c r="M123" s="19">
        <f t="shared" si="299"/>
        <v>8351662.6544598779</v>
      </c>
      <c r="N123" s="19">
        <f t="shared" si="300"/>
        <v>8351418.4968076935</v>
      </c>
      <c r="O123" s="19">
        <f t="shared" si="301"/>
        <v>8351121.5149189336</v>
      </c>
      <c r="P123" s="19">
        <f t="shared" si="302"/>
        <v>8350789.0679203011</v>
      </c>
      <c r="Q123" s="19">
        <f t="shared" si="303"/>
        <v>8350452.8986989269</v>
      </c>
      <c r="R123" s="19">
        <f t="shared" si="304"/>
        <v>8350175.2400564775</v>
      </c>
      <c r="S123" s="19">
        <f t="shared" si="305"/>
        <v>8349967.5738290893</v>
      </c>
      <c r="T123" s="19">
        <f t="shared" si="306"/>
        <v>8349787.0326829627</v>
      </c>
      <c r="U123" s="19">
        <f t="shared" si="307"/>
        <v>8349574.6406923197</v>
      </c>
      <c r="V123" s="19">
        <f t="shared" si="308"/>
        <v>8349366.4423513105</v>
      </c>
      <c r="W123" s="19">
        <f t="shared" si="309"/>
        <v>8349158.9296692433</v>
      </c>
      <c r="X123" s="19">
        <f t="shared" si="310"/>
        <v>8348940.1531045921</v>
      </c>
      <c r="Y123" s="19">
        <f t="shared" si="311"/>
        <v>8348734.9266594397</v>
      </c>
      <c r="Z123" s="19">
        <f t="shared" si="312"/>
        <v>8348542.5223915363</v>
      </c>
      <c r="AA123" s="19">
        <f t="shared" si="313"/>
        <v>8348245.5405027764</v>
      </c>
      <c r="AB123" s="19">
        <f t="shared" si="314"/>
        <v>8347913.0935041439</v>
      </c>
      <c r="AC123" s="19">
        <f t="shared" si="315"/>
        <v>8347576.9242827697</v>
      </c>
      <c r="AD123" s="19">
        <f t="shared" si="316"/>
        <v>8347299.2656403203</v>
      </c>
      <c r="AE123" s="19">
        <f t="shared" si="317"/>
        <v>8347091.5994129321</v>
      </c>
      <c r="AF123" s="19">
        <f t="shared" si="318"/>
        <v>8346911.0582668055</v>
      </c>
      <c r="AH123" s="18">
        <f>[20]Additions!R43</f>
        <v>-817.97</v>
      </c>
      <c r="AI123" s="18">
        <f>[20]Additions!S43</f>
        <v>0</v>
      </c>
      <c r="AJ123" s="18">
        <f>[20]Additions!T43</f>
        <v>-33.340000000000003</v>
      </c>
      <c r="AK123" s="18">
        <f>[20]Additions!U43</f>
        <v>0</v>
      </c>
      <c r="AL123" s="18">
        <f>[20]Additions!V43</f>
        <v>0</v>
      </c>
      <c r="AM123" s="18">
        <f>[20]Additions!W43</f>
        <v>0</v>
      </c>
      <c r="AN123" s="57">
        <f t="shared" si="319"/>
        <v>-290.51889986834993</v>
      </c>
      <c r="AO123" s="57">
        <f t="shared" si="319"/>
        <v>-238.05664025433128</v>
      </c>
      <c r="AP123" s="57">
        <f t="shared" si="319"/>
        <v>-244.1576521845449</v>
      </c>
      <c r="AQ123" s="57">
        <f>SUM($AH123:$AM123)/SUM($AH$193:$AM$193)*'Capital Spending'!D$12*$AO$1</f>
        <v>-296.9818887595149</v>
      </c>
      <c r="AR123" s="57">
        <f>SUM($AH123:$AM123)/SUM($AH$193:$AM$193)*'Capital Spending'!E$12*$AO$1</f>
        <v>-332.44699863206404</v>
      </c>
      <c r="AS123" s="57">
        <f>SUM($AH123:$AM123)/SUM($AH$193:$AM$193)*'Capital Spending'!F$12*$AO$1</f>
        <v>-336.1692213739953</v>
      </c>
      <c r="AT123" s="57">
        <f>SUM($AH123:$AM123)/SUM($AH$193:$AM$193)*'Capital Spending'!G$12*$AO$1</f>
        <v>-277.65864244971738</v>
      </c>
      <c r="AU123" s="57">
        <f>SUM($AH123:$AM123)/SUM($AH$193:$AM$193)*'Capital Spending'!H$12*$AO$1</f>
        <v>-207.66622738802974</v>
      </c>
      <c r="AV123" s="57">
        <f>SUM($AH123:$AM123)/SUM($AH$193:$AM$193)*'Capital Spending'!I$12*$AO$1</f>
        <v>-180.54114612614254</v>
      </c>
      <c r="AW123" s="57">
        <f>SUM($AH123:$AM123)/SUM($AH$193:$AM$193)*'Capital Spending'!J$12*$AO$1</f>
        <v>-212.39199064299692</v>
      </c>
      <c r="AX123" s="57">
        <f>SUM($AH123:$AM123)/SUM($AH$193:$AM$193)*'Capital Spending'!K$12*$AO$1</f>
        <v>-208.19834100892487</v>
      </c>
      <c r="AY123" s="57">
        <f>SUM($AH123:$AM123)/SUM($AH$193:$AM$193)*'Capital Spending'!L$12*$AO$1</f>
        <v>-207.51268206706672</v>
      </c>
      <c r="AZ123" s="57">
        <f>SUM($AH123:$AM123)/SUM($AH$193:$AM$193)*'Capital Spending'!M$12*$AO$1</f>
        <v>-218.77656465107663</v>
      </c>
      <c r="BA123" s="57">
        <f>SUM($AH123:$AM123)/SUM($AH$193:$AM$193)*'Capital Spending'!N$12*$AO$1</f>
        <v>-205.22644515270534</v>
      </c>
      <c r="BB123" s="57">
        <f>SUM($AH123:$AM123)/SUM($AH$193:$AM$193)*'Capital Spending'!O$12*$AO$1</f>
        <v>-192.40426790367206</v>
      </c>
      <c r="BC123" s="57">
        <f>SUM($AH123:$AM123)/SUM($AH$193:$AM$193)*'Capital Spending'!P$12*$AO$1</f>
        <v>-296.9818887595149</v>
      </c>
      <c r="BD123" s="57">
        <f>SUM($AH123:$AM123)/SUM($AH$193:$AM$193)*'Capital Spending'!Q$12*$AO$1</f>
        <v>-332.44699863206404</v>
      </c>
      <c r="BE123" s="57">
        <f>SUM($AH123:$AM123)/SUM($AH$193:$AM$193)*'Capital Spending'!R$12*$AO$1</f>
        <v>-336.1692213739953</v>
      </c>
      <c r="BF123" s="57">
        <f>SUM($AH123:$AM123)/SUM($AH$193:$AM$193)*'Capital Spending'!S$12*$AO$1</f>
        <v>-277.65864244971738</v>
      </c>
      <c r="BG123" s="57">
        <f>SUM($AH123:$AM123)/SUM($AH$193:$AM$193)*'Capital Spending'!T$12*$AO$1</f>
        <v>-207.66622738802974</v>
      </c>
      <c r="BH123" s="57">
        <f>SUM($AH123:$AM123)/SUM($AH$193:$AM$193)*'Capital Spending'!U$12*$AO$1</f>
        <v>-180.54114612614254</v>
      </c>
      <c r="BI123" s="19"/>
      <c r="BJ123" s="106">
        <f t="shared" si="320"/>
        <v>0</v>
      </c>
      <c r="BK123" s="31">
        <f>[20]Retires!R43</f>
        <v>0</v>
      </c>
      <c r="BL123" s="31">
        <f>[20]Retires!S43</f>
        <v>0</v>
      </c>
      <c r="BM123" s="31">
        <f>[20]Retires!T43</f>
        <v>0</v>
      </c>
      <c r="BN123" s="31">
        <f>[20]Retires!U43</f>
        <v>0</v>
      </c>
      <c r="BO123" s="31">
        <f>[20]Retires!V43</f>
        <v>0</v>
      </c>
      <c r="BP123" s="31">
        <f>[20]Retires!W43</f>
        <v>0</v>
      </c>
      <c r="BQ123" s="18">
        <f t="shared" si="321"/>
        <v>0</v>
      </c>
      <c r="BR123" s="19">
        <f t="shared" si="322"/>
        <v>0</v>
      </c>
      <c r="BS123" s="19">
        <f t="shared" si="323"/>
        <v>0</v>
      </c>
      <c r="BT123" s="19">
        <f t="shared" si="324"/>
        <v>0</v>
      </c>
      <c r="BU123" s="19">
        <f t="shared" si="325"/>
        <v>0</v>
      </c>
      <c r="BV123" s="19">
        <f t="shared" si="326"/>
        <v>0</v>
      </c>
      <c r="BW123" s="19">
        <f t="shared" si="327"/>
        <v>0</v>
      </c>
      <c r="BX123" s="19">
        <f t="shared" si="328"/>
        <v>0</v>
      </c>
      <c r="BY123" s="19">
        <f t="shared" si="329"/>
        <v>0</v>
      </c>
      <c r="BZ123" s="19">
        <f t="shared" si="330"/>
        <v>0</v>
      </c>
      <c r="CA123" s="19">
        <f t="shared" si="331"/>
        <v>0</v>
      </c>
      <c r="CB123" s="19">
        <f t="shared" si="332"/>
        <v>0</v>
      </c>
      <c r="CC123" s="19">
        <f t="shared" si="333"/>
        <v>0</v>
      </c>
      <c r="CD123" s="19">
        <f t="shared" si="334"/>
        <v>0</v>
      </c>
      <c r="CE123" s="19">
        <f t="shared" si="335"/>
        <v>0</v>
      </c>
      <c r="CF123" s="19">
        <f t="shared" si="336"/>
        <v>0</v>
      </c>
      <c r="CG123" s="19">
        <f t="shared" si="337"/>
        <v>0</v>
      </c>
      <c r="CH123" s="19">
        <f t="shared" si="338"/>
        <v>0</v>
      </c>
      <c r="CI123" s="19">
        <f t="shared" si="339"/>
        <v>0</v>
      </c>
      <c r="CJ123" s="19">
        <f t="shared" si="340"/>
        <v>0</v>
      </c>
      <c r="CK123" s="19">
        <f t="shared" si="341"/>
        <v>0</v>
      </c>
      <c r="CL123" s="19"/>
      <c r="CM123" s="18">
        <f>[20]Transfers!R43</f>
        <v>0</v>
      </c>
      <c r="CN123" s="18">
        <f>[20]Transfers!S43</f>
        <v>0</v>
      </c>
      <c r="CO123" s="18">
        <f>[20]Transfers!T43</f>
        <v>0</v>
      </c>
      <c r="CP123" s="18">
        <f>[20]Transfers!U43</f>
        <v>0</v>
      </c>
      <c r="CQ123" s="18">
        <f>[20]Transfers!V43</f>
        <v>0</v>
      </c>
      <c r="CR123" s="18">
        <f>[20]Transfers!W43</f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9">
        <v>0</v>
      </c>
      <c r="CZ123" s="19">
        <v>0</v>
      </c>
      <c r="DA123" s="19">
        <v>0</v>
      </c>
      <c r="DB123" s="19">
        <v>0</v>
      </c>
      <c r="DC123" s="19">
        <v>0</v>
      </c>
      <c r="DD123" s="19">
        <v>0</v>
      </c>
      <c r="DE123" s="19">
        <v>0</v>
      </c>
      <c r="DF123" s="19">
        <v>0</v>
      </c>
      <c r="DG123" s="19">
        <v>0</v>
      </c>
      <c r="DH123" s="19">
        <v>0</v>
      </c>
      <c r="DI123" s="19">
        <v>0</v>
      </c>
      <c r="DJ123" s="19">
        <v>0</v>
      </c>
      <c r="DK123" s="19">
        <v>0</v>
      </c>
      <c r="DL123" s="19">
        <v>0</v>
      </c>
      <c r="DM123" s="19">
        <v>0</v>
      </c>
      <c r="DN123" s="19"/>
    </row>
    <row r="124" spans="1:118">
      <c r="A124" s="48">
        <v>35201</v>
      </c>
      <c r="B124" t="s">
        <v>87</v>
      </c>
      <c r="C124" s="50">
        <f t="shared" si="290"/>
        <v>1699998.5399999993</v>
      </c>
      <c r="D124" s="50">
        <f t="shared" si="291"/>
        <v>1699998.5399999993</v>
      </c>
      <c r="E124" s="21">
        <f>'[20]Asset End Balances'!$Q$44</f>
        <v>1699998.54</v>
      </c>
      <c r="F124" s="19">
        <f t="shared" si="292"/>
        <v>1699998.54</v>
      </c>
      <c r="G124" s="19">
        <f t="shared" si="293"/>
        <v>1699998.54</v>
      </c>
      <c r="H124" s="19">
        <f t="shared" si="294"/>
        <v>1699998.54</v>
      </c>
      <c r="I124" s="19">
        <f t="shared" si="295"/>
        <v>1699998.54</v>
      </c>
      <c r="J124" s="19">
        <f t="shared" si="296"/>
        <v>1699998.54</v>
      </c>
      <c r="K124" s="19">
        <f t="shared" si="297"/>
        <v>1699998.54</v>
      </c>
      <c r="L124" s="19">
        <f t="shared" si="298"/>
        <v>1699998.54</v>
      </c>
      <c r="M124" s="19">
        <f t="shared" si="299"/>
        <v>1699998.54</v>
      </c>
      <c r="N124" s="19">
        <f t="shared" si="300"/>
        <v>1699998.54</v>
      </c>
      <c r="O124" s="19">
        <f t="shared" si="301"/>
        <v>1699998.54</v>
      </c>
      <c r="P124" s="19">
        <f t="shared" si="302"/>
        <v>1699998.54</v>
      </c>
      <c r="Q124" s="19">
        <f t="shared" si="303"/>
        <v>1699998.54</v>
      </c>
      <c r="R124" s="19">
        <f t="shared" si="304"/>
        <v>1699998.54</v>
      </c>
      <c r="S124" s="19">
        <f t="shared" si="305"/>
        <v>1699998.54</v>
      </c>
      <c r="T124" s="19">
        <f t="shared" si="306"/>
        <v>1699998.54</v>
      </c>
      <c r="U124" s="19">
        <f t="shared" si="307"/>
        <v>1699998.54</v>
      </c>
      <c r="V124" s="19">
        <f t="shared" si="308"/>
        <v>1699998.54</v>
      </c>
      <c r="W124" s="19">
        <f t="shared" si="309"/>
        <v>1699998.54</v>
      </c>
      <c r="X124" s="19">
        <f t="shared" si="310"/>
        <v>1699998.54</v>
      </c>
      <c r="Y124" s="19">
        <f t="shared" si="311"/>
        <v>1699998.54</v>
      </c>
      <c r="Z124" s="19">
        <f t="shared" si="312"/>
        <v>1699998.54</v>
      </c>
      <c r="AA124" s="19">
        <f t="shared" si="313"/>
        <v>1699998.54</v>
      </c>
      <c r="AB124" s="19">
        <f t="shared" si="314"/>
        <v>1699998.54</v>
      </c>
      <c r="AC124" s="19">
        <f t="shared" si="315"/>
        <v>1699998.54</v>
      </c>
      <c r="AD124" s="19">
        <f t="shared" si="316"/>
        <v>1699998.54</v>
      </c>
      <c r="AE124" s="19">
        <f t="shared" si="317"/>
        <v>1699998.54</v>
      </c>
      <c r="AF124" s="19">
        <f t="shared" si="318"/>
        <v>1699998.54</v>
      </c>
      <c r="AH124" s="18">
        <f>[20]Additions!R44</f>
        <v>0</v>
      </c>
      <c r="AI124" s="18">
        <f>[20]Additions!S44</f>
        <v>0</v>
      </c>
      <c r="AJ124" s="18">
        <f>[20]Additions!T44</f>
        <v>0</v>
      </c>
      <c r="AK124" s="18">
        <f>[20]Additions!U44</f>
        <v>0</v>
      </c>
      <c r="AL124" s="18">
        <f>[20]Additions!V44</f>
        <v>0</v>
      </c>
      <c r="AM124" s="18">
        <f>[20]Additions!W44</f>
        <v>0</v>
      </c>
      <c r="AN124" s="57">
        <f t="shared" si="319"/>
        <v>0</v>
      </c>
      <c r="AO124" s="57">
        <f t="shared" si="319"/>
        <v>0</v>
      </c>
      <c r="AP124" s="57">
        <f t="shared" si="319"/>
        <v>0</v>
      </c>
      <c r="AQ124" s="57">
        <f>SUM($AH124:$AM124)/SUM($AH$193:$AM$193)*'Capital Spending'!D$12*$AO$1</f>
        <v>0</v>
      </c>
      <c r="AR124" s="57">
        <f>SUM($AH124:$AM124)/SUM($AH$193:$AM$193)*'Capital Spending'!E$12*$AO$1</f>
        <v>0</v>
      </c>
      <c r="AS124" s="57">
        <f>SUM($AH124:$AM124)/SUM($AH$193:$AM$193)*'Capital Spending'!F$12*$AO$1</f>
        <v>0</v>
      </c>
      <c r="AT124" s="57">
        <f>SUM($AH124:$AM124)/SUM($AH$193:$AM$193)*'Capital Spending'!G$12*$AO$1</f>
        <v>0</v>
      </c>
      <c r="AU124" s="57">
        <f>SUM($AH124:$AM124)/SUM($AH$193:$AM$193)*'Capital Spending'!H$12*$AO$1</f>
        <v>0</v>
      </c>
      <c r="AV124" s="57">
        <f>SUM($AH124:$AM124)/SUM($AH$193:$AM$193)*'Capital Spending'!I$12*$AO$1</f>
        <v>0</v>
      </c>
      <c r="AW124" s="57">
        <f>SUM($AH124:$AM124)/SUM($AH$193:$AM$193)*'Capital Spending'!J$12*$AO$1</f>
        <v>0</v>
      </c>
      <c r="AX124" s="57">
        <f>SUM($AH124:$AM124)/SUM($AH$193:$AM$193)*'Capital Spending'!K$12*$AO$1</f>
        <v>0</v>
      </c>
      <c r="AY124" s="57">
        <f>SUM($AH124:$AM124)/SUM($AH$193:$AM$193)*'Capital Spending'!L$12*$AO$1</f>
        <v>0</v>
      </c>
      <c r="AZ124" s="57">
        <f>SUM($AH124:$AM124)/SUM($AH$193:$AM$193)*'Capital Spending'!M$12*$AO$1</f>
        <v>0</v>
      </c>
      <c r="BA124" s="57">
        <f>SUM($AH124:$AM124)/SUM($AH$193:$AM$193)*'Capital Spending'!N$12*$AO$1</f>
        <v>0</v>
      </c>
      <c r="BB124" s="57">
        <f>SUM($AH124:$AM124)/SUM($AH$193:$AM$193)*'Capital Spending'!O$12*$AO$1</f>
        <v>0</v>
      </c>
      <c r="BC124" s="57">
        <f>SUM($AH124:$AM124)/SUM($AH$193:$AM$193)*'Capital Spending'!P$12*$AO$1</f>
        <v>0</v>
      </c>
      <c r="BD124" s="57">
        <f>SUM($AH124:$AM124)/SUM($AH$193:$AM$193)*'Capital Spending'!Q$12*$AO$1</f>
        <v>0</v>
      </c>
      <c r="BE124" s="57">
        <f>SUM($AH124:$AM124)/SUM($AH$193:$AM$193)*'Capital Spending'!R$12*$AO$1</f>
        <v>0</v>
      </c>
      <c r="BF124" s="57">
        <f>SUM($AH124:$AM124)/SUM($AH$193:$AM$193)*'Capital Spending'!S$12*$AO$1</f>
        <v>0</v>
      </c>
      <c r="BG124" s="57">
        <f>SUM($AH124:$AM124)/SUM($AH$193:$AM$193)*'Capital Spending'!T$12*$AO$1</f>
        <v>0</v>
      </c>
      <c r="BH124" s="57">
        <f>SUM($AH124:$AM124)/SUM($AH$193:$AM$193)*'Capital Spending'!U$12*$AO$1</f>
        <v>0</v>
      </c>
      <c r="BI124" s="19"/>
      <c r="BJ124" s="106">
        <f t="shared" si="320"/>
        <v>0</v>
      </c>
      <c r="BK124" s="31">
        <f>[20]Retires!R44</f>
        <v>0</v>
      </c>
      <c r="BL124" s="31">
        <f>[20]Retires!S44</f>
        <v>0</v>
      </c>
      <c r="BM124" s="31">
        <f>[20]Retires!T44</f>
        <v>0</v>
      </c>
      <c r="BN124" s="31">
        <f>[20]Retires!U44</f>
        <v>0</v>
      </c>
      <c r="BO124" s="31">
        <f>[20]Retires!V44</f>
        <v>0</v>
      </c>
      <c r="BP124" s="31">
        <f>[20]Retires!W44</f>
        <v>0</v>
      </c>
      <c r="BQ124" s="18">
        <f t="shared" si="321"/>
        <v>0</v>
      </c>
      <c r="BR124" s="19">
        <f t="shared" si="322"/>
        <v>0</v>
      </c>
      <c r="BS124" s="19">
        <f t="shared" si="323"/>
        <v>0</v>
      </c>
      <c r="BT124" s="19">
        <f t="shared" si="324"/>
        <v>0</v>
      </c>
      <c r="BU124" s="19">
        <f t="shared" si="325"/>
        <v>0</v>
      </c>
      <c r="BV124" s="19">
        <f t="shared" si="326"/>
        <v>0</v>
      </c>
      <c r="BW124" s="19">
        <f t="shared" si="327"/>
        <v>0</v>
      </c>
      <c r="BX124" s="19">
        <f t="shared" si="328"/>
        <v>0</v>
      </c>
      <c r="BY124" s="19">
        <f t="shared" si="329"/>
        <v>0</v>
      </c>
      <c r="BZ124" s="19">
        <f t="shared" si="330"/>
        <v>0</v>
      </c>
      <c r="CA124" s="19">
        <f t="shared" si="331"/>
        <v>0</v>
      </c>
      <c r="CB124" s="19">
        <f t="shared" si="332"/>
        <v>0</v>
      </c>
      <c r="CC124" s="19">
        <f t="shared" si="333"/>
        <v>0</v>
      </c>
      <c r="CD124" s="19">
        <f t="shared" si="334"/>
        <v>0</v>
      </c>
      <c r="CE124" s="19">
        <f t="shared" si="335"/>
        <v>0</v>
      </c>
      <c r="CF124" s="19">
        <f t="shared" si="336"/>
        <v>0</v>
      </c>
      <c r="CG124" s="19">
        <f t="shared" si="337"/>
        <v>0</v>
      </c>
      <c r="CH124" s="19">
        <f t="shared" si="338"/>
        <v>0</v>
      </c>
      <c r="CI124" s="19">
        <f t="shared" si="339"/>
        <v>0</v>
      </c>
      <c r="CJ124" s="19">
        <f t="shared" si="340"/>
        <v>0</v>
      </c>
      <c r="CK124" s="19">
        <f t="shared" si="341"/>
        <v>0</v>
      </c>
      <c r="CL124" s="19"/>
      <c r="CM124" s="18">
        <f>[20]Transfers!R44</f>
        <v>0</v>
      </c>
      <c r="CN124" s="18">
        <f>[20]Transfers!S44</f>
        <v>0</v>
      </c>
      <c r="CO124" s="18">
        <f>[20]Transfers!T44</f>
        <v>0</v>
      </c>
      <c r="CP124" s="18">
        <f>[20]Transfers!U44</f>
        <v>0</v>
      </c>
      <c r="CQ124" s="18">
        <f>[20]Transfers!V44</f>
        <v>0</v>
      </c>
      <c r="CR124" s="18">
        <f>[20]Transfers!W44</f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9">
        <v>0</v>
      </c>
      <c r="CZ124" s="19">
        <v>0</v>
      </c>
      <c r="DA124" s="19">
        <v>0</v>
      </c>
      <c r="DB124" s="19">
        <v>0</v>
      </c>
      <c r="DC124" s="19">
        <v>0</v>
      </c>
      <c r="DD124" s="19">
        <v>0</v>
      </c>
      <c r="DE124" s="19">
        <v>0</v>
      </c>
      <c r="DF124" s="19">
        <v>0</v>
      </c>
      <c r="DG124" s="19">
        <v>0</v>
      </c>
      <c r="DH124" s="19">
        <v>0</v>
      </c>
      <c r="DI124" s="19">
        <v>0</v>
      </c>
      <c r="DJ124" s="19">
        <v>0</v>
      </c>
      <c r="DK124" s="19">
        <v>0</v>
      </c>
      <c r="DL124" s="19">
        <v>0</v>
      </c>
      <c r="DM124" s="19">
        <v>0</v>
      </c>
      <c r="DN124" s="19"/>
    </row>
    <row r="125" spans="1:118">
      <c r="A125" s="48">
        <v>35202</v>
      </c>
      <c r="B125" t="s">
        <v>88</v>
      </c>
      <c r="C125" s="50">
        <f t="shared" si="290"/>
        <v>449309.05999999988</v>
      </c>
      <c r="D125" s="50">
        <f t="shared" si="291"/>
        <v>449309.05999999988</v>
      </c>
      <c r="E125" s="21">
        <f>'[20]Asset End Balances'!$Q$45</f>
        <v>449309.06</v>
      </c>
      <c r="F125" s="19">
        <f t="shared" si="292"/>
        <v>449309.06</v>
      </c>
      <c r="G125" s="19">
        <f t="shared" si="293"/>
        <v>449309.06</v>
      </c>
      <c r="H125" s="19">
        <f t="shared" si="294"/>
        <v>449309.06</v>
      </c>
      <c r="I125" s="19">
        <f t="shared" si="295"/>
        <v>449309.06</v>
      </c>
      <c r="J125" s="19">
        <f t="shared" si="296"/>
        <v>449309.06</v>
      </c>
      <c r="K125" s="19">
        <f t="shared" si="297"/>
        <v>449309.06</v>
      </c>
      <c r="L125" s="19">
        <f t="shared" si="298"/>
        <v>449309.06</v>
      </c>
      <c r="M125" s="19">
        <f t="shared" si="299"/>
        <v>449309.06</v>
      </c>
      <c r="N125" s="19">
        <f t="shared" si="300"/>
        <v>449309.06</v>
      </c>
      <c r="O125" s="19">
        <f t="shared" si="301"/>
        <v>449309.06</v>
      </c>
      <c r="P125" s="19">
        <f t="shared" si="302"/>
        <v>449309.06</v>
      </c>
      <c r="Q125" s="19">
        <f t="shared" si="303"/>
        <v>449309.06</v>
      </c>
      <c r="R125" s="19">
        <f t="shared" si="304"/>
        <v>449309.06</v>
      </c>
      <c r="S125" s="19">
        <f t="shared" si="305"/>
        <v>449309.06</v>
      </c>
      <c r="T125" s="19">
        <f t="shared" si="306"/>
        <v>449309.06</v>
      </c>
      <c r="U125" s="19">
        <f t="shared" si="307"/>
        <v>449309.06</v>
      </c>
      <c r="V125" s="19">
        <f t="shared" si="308"/>
        <v>449309.06</v>
      </c>
      <c r="W125" s="19">
        <f t="shared" si="309"/>
        <v>449309.06</v>
      </c>
      <c r="X125" s="19">
        <f t="shared" si="310"/>
        <v>449309.06</v>
      </c>
      <c r="Y125" s="19">
        <f t="shared" si="311"/>
        <v>449309.06</v>
      </c>
      <c r="Z125" s="19">
        <f t="shared" si="312"/>
        <v>449309.06</v>
      </c>
      <c r="AA125" s="19">
        <f t="shared" si="313"/>
        <v>449309.06</v>
      </c>
      <c r="AB125" s="19">
        <f t="shared" si="314"/>
        <v>449309.06</v>
      </c>
      <c r="AC125" s="19">
        <f t="shared" si="315"/>
        <v>449309.06</v>
      </c>
      <c r="AD125" s="19">
        <f t="shared" si="316"/>
        <v>449309.06</v>
      </c>
      <c r="AE125" s="19">
        <f t="shared" si="317"/>
        <v>449309.06</v>
      </c>
      <c r="AF125" s="19">
        <f t="shared" si="318"/>
        <v>449309.06</v>
      </c>
      <c r="AH125" s="18">
        <f>[20]Additions!R45</f>
        <v>0</v>
      </c>
      <c r="AI125" s="18">
        <f>[20]Additions!S45</f>
        <v>0</v>
      </c>
      <c r="AJ125" s="18">
        <f>[20]Additions!T45</f>
        <v>0</v>
      </c>
      <c r="AK125" s="18">
        <f>[20]Additions!U45</f>
        <v>0</v>
      </c>
      <c r="AL125" s="18">
        <f>[20]Additions!V45</f>
        <v>0</v>
      </c>
      <c r="AM125" s="18">
        <f>[20]Additions!W45</f>
        <v>0</v>
      </c>
      <c r="AN125" s="57">
        <f t="shared" si="319"/>
        <v>0</v>
      </c>
      <c r="AO125" s="57">
        <f t="shared" si="319"/>
        <v>0</v>
      </c>
      <c r="AP125" s="57">
        <f t="shared" si="319"/>
        <v>0</v>
      </c>
      <c r="AQ125" s="57">
        <f>SUM($AH125:$AM125)/SUM($AH$193:$AM$193)*'Capital Spending'!D$12*$AO$1</f>
        <v>0</v>
      </c>
      <c r="AR125" s="57">
        <f>SUM($AH125:$AM125)/SUM($AH$193:$AM$193)*'Capital Spending'!E$12*$AO$1</f>
        <v>0</v>
      </c>
      <c r="AS125" s="57">
        <f>SUM($AH125:$AM125)/SUM($AH$193:$AM$193)*'Capital Spending'!F$12*$AO$1</f>
        <v>0</v>
      </c>
      <c r="AT125" s="57">
        <f>SUM($AH125:$AM125)/SUM($AH$193:$AM$193)*'Capital Spending'!G$12*$AO$1</f>
        <v>0</v>
      </c>
      <c r="AU125" s="57">
        <f>SUM($AH125:$AM125)/SUM($AH$193:$AM$193)*'Capital Spending'!H$12*$AO$1</f>
        <v>0</v>
      </c>
      <c r="AV125" s="57">
        <f>SUM($AH125:$AM125)/SUM($AH$193:$AM$193)*'Capital Spending'!I$12*$AO$1</f>
        <v>0</v>
      </c>
      <c r="AW125" s="57">
        <f>SUM($AH125:$AM125)/SUM($AH$193:$AM$193)*'Capital Spending'!J$12*$AO$1</f>
        <v>0</v>
      </c>
      <c r="AX125" s="57">
        <f>SUM($AH125:$AM125)/SUM($AH$193:$AM$193)*'Capital Spending'!K$12*$AO$1</f>
        <v>0</v>
      </c>
      <c r="AY125" s="57">
        <f>SUM($AH125:$AM125)/SUM($AH$193:$AM$193)*'Capital Spending'!L$12*$AO$1</f>
        <v>0</v>
      </c>
      <c r="AZ125" s="57">
        <f>SUM($AH125:$AM125)/SUM($AH$193:$AM$193)*'Capital Spending'!M$12*$AO$1</f>
        <v>0</v>
      </c>
      <c r="BA125" s="57">
        <f>SUM($AH125:$AM125)/SUM($AH$193:$AM$193)*'Capital Spending'!N$12*$AO$1</f>
        <v>0</v>
      </c>
      <c r="BB125" s="57">
        <f>SUM($AH125:$AM125)/SUM($AH$193:$AM$193)*'Capital Spending'!O$12*$AO$1</f>
        <v>0</v>
      </c>
      <c r="BC125" s="57">
        <f>SUM($AH125:$AM125)/SUM($AH$193:$AM$193)*'Capital Spending'!P$12*$AO$1</f>
        <v>0</v>
      </c>
      <c r="BD125" s="57">
        <f>SUM($AH125:$AM125)/SUM($AH$193:$AM$193)*'Capital Spending'!Q$12*$AO$1</f>
        <v>0</v>
      </c>
      <c r="BE125" s="57">
        <f>SUM($AH125:$AM125)/SUM($AH$193:$AM$193)*'Capital Spending'!R$12*$AO$1</f>
        <v>0</v>
      </c>
      <c r="BF125" s="57">
        <f>SUM($AH125:$AM125)/SUM($AH$193:$AM$193)*'Capital Spending'!S$12*$AO$1</f>
        <v>0</v>
      </c>
      <c r="BG125" s="57">
        <f>SUM($AH125:$AM125)/SUM($AH$193:$AM$193)*'Capital Spending'!T$12*$AO$1</f>
        <v>0</v>
      </c>
      <c r="BH125" s="57">
        <f>SUM($AH125:$AM125)/SUM($AH$193:$AM$193)*'Capital Spending'!U$12*$AO$1</f>
        <v>0</v>
      </c>
      <c r="BI125" s="19"/>
      <c r="BJ125" s="106">
        <f t="shared" si="320"/>
        <v>0</v>
      </c>
      <c r="BK125" s="31">
        <f>[20]Retires!R45</f>
        <v>0</v>
      </c>
      <c r="BL125" s="31">
        <f>[20]Retires!S45</f>
        <v>0</v>
      </c>
      <c r="BM125" s="31">
        <f>[20]Retires!T45</f>
        <v>0</v>
      </c>
      <c r="BN125" s="31">
        <f>[20]Retires!U45</f>
        <v>0</v>
      </c>
      <c r="BO125" s="31">
        <f>[20]Retires!V45</f>
        <v>0</v>
      </c>
      <c r="BP125" s="31">
        <f>[20]Retires!W45</f>
        <v>0</v>
      </c>
      <c r="BQ125" s="18">
        <f t="shared" si="321"/>
        <v>0</v>
      </c>
      <c r="BR125" s="19">
        <f t="shared" si="322"/>
        <v>0</v>
      </c>
      <c r="BS125" s="19">
        <f t="shared" si="323"/>
        <v>0</v>
      </c>
      <c r="BT125" s="19">
        <f t="shared" si="324"/>
        <v>0</v>
      </c>
      <c r="BU125" s="19">
        <f t="shared" si="325"/>
        <v>0</v>
      </c>
      <c r="BV125" s="19">
        <f t="shared" si="326"/>
        <v>0</v>
      </c>
      <c r="BW125" s="19">
        <f t="shared" si="327"/>
        <v>0</v>
      </c>
      <c r="BX125" s="19">
        <f t="shared" si="328"/>
        <v>0</v>
      </c>
      <c r="BY125" s="19">
        <f t="shared" si="329"/>
        <v>0</v>
      </c>
      <c r="BZ125" s="19">
        <f t="shared" si="330"/>
        <v>0</v>
      </c>
      <c r="CA125" s="19">
        <f t="shared" si="331"/>
        <v>0</v>
      </c>
      <c r="CB125" s="19">
        <f t="shared" si="332"/>
        <v>0</v>
      </c>
      <c r="CC125" s="19">
        <f t="shared" si="333"/>
        <v>0</v>
      </c>
      <c r="CD125" s="19">
        <f t="shared" si="334"/>
        <v>0</v>
      </c>
      <c r="CE125" s="19">
        <f t="shared" si="335"/>
        <v>0</v>
      </c>
      <c r="CF125" s="19">
        <f t="shared" si="336"/>
        <v>0</v>
      </c>
      <c r="CG125" s="19">
        <f t="shared" si="337"/>
        <v>0</v>
      </c>
      <c r="CH125" s="19">
        <f t="shared" si="338"/>
        <v>0</v>
      </c>
      <c r="CI125" s="19">
        <f t="shared" si="339"/>
        <v>0</v>
      </c>
      <c r="CJ125" s="19">
        <f t="shared" si="340"/>
        <v>0</v>
      </c>
      <c r="CK125" s="19">
        <f t="shared" si="341"/>
        <v>0</v>
      </c>
      <c r="CL125" s="19"/>
      <c r="CM125" s="18">
        <f>[20]Transfers!R45</f>
        <v>0</v>
      </c>
      <c r="CN125" s="18">
        <f>[20]Transfers!S45</f>
        <v>0</v>
      </c>
      <c r="CO125" s="18">
        <f>[20]Transfers!T45</f>
        <v>0</v>
      </c>
      <c r="CP125" s="18">
        <f>[20]Transfers!U45</f>
        <v>0</v>
      </c>
      <c r="CQ125" s="18">
        <f>[20]Transfers!V45</f>
        <v>0</v>
      </c>
      <c r="CR125" s="18">
        <f>[20]Transfers!W45</f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  <c r="DH125" s="19">
        <v>0</v>
      </c>
      <c r="DI125" s="19">
        <v>0</v>
      </c>
      <c r="DJ125" s="19">
        <v>0</v>
      </c>
      <c r="DK125" s="19">
        <v>0</v>
      </c>
      <c r="DL125" s="19">
        <v>0</v>
      </c>
      <c r="DM125" s="19">
        <v>0</v>
      </c>
      <c r="DN125" s="19"/>
    </row>
    <row r="126" spans="1:118">
      <c r="A126" s="48">
        <v>35203</v>
      </c>
      <c r="B126" t="s">
        <v>89</v>
      </c>
      <c r="C126" s="50">
        <f t="shared" si="290"/>
        <v>1694832.9600000007</v>
      </c>
      <c r="D126" s="50">
        <f t="shared" si="291"/>
        <v>1694832.9600000007</v>
      </c>
      <c r="E126" s="21">
        <f>'[20]Asset End Balances'!$Q$46</f>
        <v>1694832.96</v>
      </c>
      <c r="F126" s="19">
        <f t="shared" si="292"/>
        <v>1694832.96</v>
      </c>
      <c r="G126" s="19">
        <f t="shared" si="293"/>
        <v>1694832.96</v>
      </c>
      <c r="H126" s="19">
        <f t="shared" si="294"/>
        <v>1694832.96</v>
      </c>
      <c r="I126" s="19">
        <f t="shared" si="295"/>
        <v>1694832.96</v>
      </c>
      <c r="J126" s="19">
        <f t="shared" si="296"/>
        <v>1694832.96</v>
      </c>
      <c r="K126" s="19">
        <f t="shared" si="297"/>
        <v>1694832.96</v>
      </c>
      <c r="L126" s="19">
        <f t="shared" si="298"/>
        <v>1694832.96</v>
      </c>
      <c r="M126" s="19">
        <f t="shared" si="299"/>
        <v>1694832.96</v>
      </c>
      <c r="N126" s="19">
        <f t="shared" si="300"/>
        <v>1694832.96</v>
      </c>
      <c r="O126" s="19">
        <f t="shared" si="301"/>
        <v>1694832.96</v>
      </c>
      <c r="P126" s="19">
        <f t="shared" si="302"/>
        <v>1694832.96</v>
      </c>
      <c r="Q126" s="19">
        <f t="shared" si="303"/>
        <v>1694832.96</v>
      </c>
      <c r="R126" s="19">
        <f t="shared" si="304"/>
        <v>1694832.96</v>
      </c>
      <c r="S126" s="19">
        <f t="shared" si="305"/>
        <v>1694832.96</v>
      </c>
      <c r="T126" s="19">
        <f t="shared" si="306"/>
        <v>1694832.96</v>
      </c>
      <c r="U126" s="19">
        <f t="shared" si="307"/>
        <v>1694832.96</v>
      </c>
      <c r="V126" s="19">
        <f t="shared" si="308"/>
        <v>1694832.96</v>
      </c>
      <c r="W126" s="19">
        <f t="shared" si="309"/>
        <v>1694832.96</v>
      </c>
      <c r="X126" s="19">
        <f t="shared" si="310"/>
        <v>1694832.96</v>
      </c>
      <c r="Y126" s="19">
        <f t="shared" si="311"/>
        <v>1694832.96</v>
      </c>
      <c r="Z126" s="19">
        <f t="shared" si="312"/>
        <v>1694832.96</v>
      </c>
      <c r="AA126" s="19">
        <f t="shared" si="313"/>
        <v>1694832.96</v>
      </c>
      <c r="AB126" s="19">
        <f t="shared" si="314"/>
        <v>1694832.96</v>
      </c>
      <c r="AC126" s="19">
        <f t="shared" si="315"/>
        <v>1694832.96</v>
      </c>
      <c r="AD126" s="19">
        <f t="shared" si="316"/>
        <v>1694832.96</v>
      </c>
      <c r="AE126" s="19">
        <f t="shared" si="317"/>
        <v>1694832.96</v>
      </c>
      <c r="AF126" s="19">
        <f t="shared" si="318"/>
        <v>1694832.96</v>
      </c>
      <c r="AH126" s="18">
        <f>[20]Additions!R46</f>
        <v>0</v>
      </c>
      <c r="AI126" s="18">
        <f>[20]Additions!S46</f>
        <v>0</v>
      </c>
      <c r="AJ126" s="18">
        <f>[20]Additions!T46</f>
        <v>0</v>
      </c>
      <c r="AK126" s="18">
        <f>[20]Additions!U46</f>
        <v>0</v>
      </c>
      <c r="AL126" s="18">
        <f>[20]Additions!V46</f>
        <v>0</v>
      </c>
      <c r="AM126" s="18">
        <f>[20]Additions!W46</f>
        <v>0</v>
      </c>
      <c r="AN126" s="57">
        <f t="shared" si="319"/>
        <v>0</v>
      </c>
      <c r="AO126" s="57">
        <f t="shared" si="319"/>
        <v>0</v>
      </c>
      <c r="AP126" s="57">
        <f t="shared" si="319"/>
        <v>0</v>
      </c>
      <c r="AQ126" s="57">
        <f>SUM($AH126:$AM126)/SUM($AH$193:$AM$193)*'Capital Spending'!D$12*$AO$1</f>
        <v>0</v>
      </c>
      <c r="AR126" s="57">
        <f>SUM($AH126:$AM126)/SUM($AH$193:$AM$193)*'Capital Spending'!E$12*$AO$1</f>
        <v>0</v>
      </c>
      <c r="AS126" s="57">
        <f>SUM($AH126:$AM126)/SUM($AH$193:$AM$193)*'Capital Spending'!F$12*$AO$1</f>
        <v>0</v>
      </c>
      <c r="AT126" s="57">
        <f>SUM($AH126:$AM126)/SUM($AH$193:$AM$193)*'Capital Spending'!G$12*$AO$1</f>
        <v>0</v>
      </c>
      <c r="AU126" s="57">
        <f>SUM($AH126:$AM126)/SUM($AH$193:$AM$193)*'Capital Spending'!H$12*$AO$1</f>
        <v>0</v>
      </c>
      <c r="AV126" s="57">
        <f>SUM($AH126:$AM126)/SUM($AH$193:$AM$193)*'Capital Spending'!I$12*$AO$1</f>
        <v>0</v>
      </c>
      <c r="AW126" s="57">
        <f>SUM($AH126:$AM126)/SUM($AH$193:$AM$193)*'Capital Spending'!J$12*$AO$1</f>
        <v>0</v>
      </c>
      <c r="AX126" s="57">
        <f>SUM($AH126:$AM126)/SUM($AH$193:$AM$193)*'Capital Spending'!K$12*$AO$1</f>
        <v>0</v>
      </c>
      <c r="AY126" s="57">
        <f>SUM($AH126:$AM126)/SUM($AH$193:$AM$193)*'Capital Spending'!L$12*$AO$1</f>
        <v>0</v>
      </c>
      <c r="AZ126" s="57">
        <f>SUM($AH126:$AM126)/SUM($AH$193:$AM$193)*'Capital Spending'!M$12*$AO$1</f>
        <v>0</v>
      </c>
      <c r="BA126" s="57">
        <f>SUM($AH126:$AM126)/SUM($AH$193:$AM$193)*'Capital Spending'!N$12*$AO$1</f>
        <v>0</v>
      </c>
      <c r="BB126" s="57">
        <f>SUM($AH126:$AM126)/SUM($AH$193:$AM$193)*'Capital Spending'!O$12*$AO$1</f>
        <v>0</v>
      </c>
      <c r="BC126" s="57">
        <f>SUM($AH126:$AM126)/SUM($AH$193:$AM$193)*'Capital Spending'!P$12*$AO$1</f>
        <v>0</v>
      </c>
      <c r="BD126" s="57">
        <f>SUM($AH126:$AM126)/SUM($AH$193:$AM$193)*'Capital Spending'!Q$12*$AO$1</f>
        <v>0</v>
      </c>
      <c r="BE126" s="57">
        <f>SUM($AH126:$AM126)/SUM($AH$193:$AM$193)*'Capital Spending'!R$12*$AO$1</f>
        <v>0</v>
      </c>
      <c r="BF126" s="57">
        <f>SUM($AH126:$AM126)/SUM($AH$193:$AM$193)*'Capital Spending'!S$12*$AO$1</f>
        <v>0</v>
      </c>
      <c r="BG126" s="57">
        <f>SUM($AH126:$AM126)/SUM($AH$193:$AM$193)*'Capital Spending'!T$12*$AO$1</f>
        <v>0</v>
      </c>
      <c r="BH126" s="57">
        <f>SUM($AH126:$AM126)/SUM($AH$193:$AM$193)*'Capital Spending'!U$12*$AO$1</f>
        <v>0</v>
      </c>
      <c r="BI126" s="19"/>
      <c r="BJ126" s="106">
        <f t="shared" si="320"/>
        <v>0</v>
      </c>
      <c r="BK126" s="31">
        <f>[20]Retires!R46</f>
        <v>0</v>
      </c>
      <c r="BL126" s="31">
        <f>[20]Retires!S46</f>
        <v>0</v>
      </c>
      <c r="BM126" s="31">
        <f>[20]Retires!T46</f>
        <v>0</v>
      </c>
      <c r="BN126" s="31">
        <f>[20]Retires!U46</f>
        <v>0</v>
      </c>
      <c r="BO126" s="31">
        <f>[20]Retires!V46</f>
        <v>0</v>
      </c>
      <c r="BP126" s="31">
        <f>[20]Retires!W46</f>
        <v>0</v>
      </c>
      <c r="BQ126" s="18">
        <f t="shared" si="321"/>
        <v>0</v>
      </c>
      <c r="BR126" s="19">
        <f t="shared" si="322"/>
        <v>0</v>
      </c>
      <c r="BS126" s="19">
        <f t="shared" si="323"/>
        <v>0</v>
      </c>
      <c r="BT126" s="19">
        <f t="shared" si="324"/>
        <v>0</v>
      </c>
      <c r="BU126" s="19">
        <f t="shared" si="325"/>
        <v>0</v>
      </c>
      <c r="BV126" s="19">
        <f t="shared" si="326"/>
        <v>0</v>
      </c>
      <c r="BW126" s="19">
        <f t="shared" si="327"/>
        <v>0</v>
      </c>
      <c r="BX126" s="19">
        <f t="shared" si="328"/>
        <v>0</v>
      </c>
      <c r="BY126" s="19">
        <f t="shared" si="329"/>
        <v>0</v>
      </c>
      <c r="BZ126" s="19">
        <f t="shared" si="330"/>
        <v>0</v>
      </c>
      <c r="CA126" s="19">
        <f t="shared" si="331"/>
        <v>0</v>
      </c>
      <c r="CB126" s="19">
        <f t="shared" si="332"/>
        <v>0</v>
      </c>
      <c r="CC126" s="19">
        <f t="shared" si="333"/>
        <v>0</v>
      </c>
      <c r="CD126" s="19">
        <f t="shared" si="334"/>
        <v>0</v>
      </c>
      <c r="CE126" s="19">
        <f t="shared" si="335"/>
        <v>0</v>
      </c>
      <c r="CF126" s="19">
        <f t="shared" si="336"/>
        <v>0</v>
      </c>
      <c r="CG126" s="19">
        <f t="shared" si="337"/>
        <v>0</v>
      </c>
      <c r="CH126" s="19">
        <f t="shared" si="338"/>
        <v>0</v>
      </c>
      <c r="CI126" s="19">
        <f t="shared" si="339"/>
        <v>0</v>
      </c>
      <c r="CJ126" s="19">
        <f t="shared" si="340"/>
        <v>0</v>
      </c>
      <c r="CK126" s="19">
        <f t="shared" si="341"/>
        <v>0</v>
      </c>
      <c r="CL126" s="19"/>
      <c r="CM126" s="18">
        <f>[20]Transfers!R46</f>
        <v>0</v>
      </c>
      <c r="CN126" s="18">
        <f>[20]Transfers!S46</f>
        <v>0</v>
      </c>
      <c r="CO126" s="18">
        <f>[20]Transfers!T46</f>
        <v>0</v>
      </c>
      <c r="CP126" s="18">
        <f>[20]Transfers!U46</f>
        <v>0</v>
      </c>
      <c r="CQ126" s="18">
        <f>[20]Transfers!V46</f>
        <v>0</v>
      </c>
      <c r="CR126" s="18">
        <f>[20]Transfers!W46</f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19">
        <v>0</v>
      </c>
      <c r="DJ126" s="19">
        <v>0</v>
      </c>
      <c r="DK126" s="19">
        <v>0</v>
      </c>
      <c r="DL126" s="19">
        <v>0</v>
      </c>
      <c r="DM126" s="19">
        <v>0</v>
      </c>
      <c r="DN126" s="19"/>
    </row>
    <row r="127" spans="1:118">
      <c r="A127" s="48">
        <v>35210</v>
      </c>
      <c r="B127" t="s">
        <v>90</v>
      </c>
      <c r="C127" s="50">
        <f t="shared" si="290"/>
        <v>178530.09000000003</v>
      </c>
      <c r="D127" s="50">
        <f t="shared" si="291"/>
        <v>178530.09000000003</v>
      </c>
      <c r="E127" s="21">
        <f>'[20]Asset End Balances'!$Q$47</f>
        <v>178530.09</v>
      </c>
      <c r="F127" s="19">
        <f t="shared" si="292"/>
        <v>178530.09</v>
      </c>
      <c r="G127" s="19">
        <f t="shared" si="293"/>
        <v>178530.09</v>
      </c>
      <c r="H127" s="19">
        <f t="shared" si="294"/>
        <v>178530.09</v>
      </c>
      <c r="I127" s="19">
        <f t="shared" si="295"/>
        <v>178530.09</v>
      </c>
      <c r="J127" s="19">
        <f t="shared" si="296"/>
        <v>178530.09</v>
      </c>
      <c r="K127" s="19">
        <f t="shared" si="297"/>
        <v>178530.09</v>
      </c>
      <c r="L127" s="19">
        <f t="shared" si="298"/>
        <v>178530.09</v>
      </c>
      <c r="M127" s="19">
        <f t="shared" si="299"/>
        <v>178530.09</v>
      </c>
      <c r="N127" s="19">
        <f t="shared" si="300"/>
        <v>178530.09</v>
      </c>
      <c r="O127" s="19">
        <f t="shared" si="301"/>
        <v>178530.09</v>
      </c>
      <c r="P127" s="19">
        <f t="shared" si="302"/>
        <v>178530.09</v>
      </c>
      <c r="Q127" s="19">
        <f t="shared" si="303"/>
        <v>178530.09</v>
      </c>
      <c r="R127" s="19">
        <f t="shared" si="304"/>
        <v>178530.09</v>
      </c>
      <c r="S127" s="19">
        <f t="shared" si="305"/>
        <v>178530.09</v>
      </c>
      <c r="T127" s="19">
        <f t="shared" si="306"/>
        <v>178530.09</v>
      </c>
      <c r="U127" s="19">
        <f t="shared" si="307"/>
        <v>178530.09</v>
      </c>
      <c r="V127" s="19">
        <f t="shared" si="308"/>
        <v>178530.09</v>
      </c>
      <c r="W127" s="19">
        <f t="shared" si="309"/>
        <v>178530.09</v>
      </c>
      <c r="X127" s="19">
        <f t="shared" si="310"/>
        <v>178530.09</v>
      </c>
      <c r="Y127" s="19">
        <f t="shared" si="311"/>
        <v>178530.09</v>
      </c>
      <c r="Z127" s="19">
        <f t="shared" si="312"/>
        <v>178530.09</v>
      </c>
      <c r="AA127" s="19">
        <f t="shared" si="313"/>
        <v>178530.09</v>
      </c>
      <c r="AB127" s="19">
        <f t="shared" si="314"/>
        <v>178530.09</v>
      </c>
      <c r="AC127" s="19">
        <f t="shared" si="315"/>
        <v>178530.09</v>
      </c>
      <c r="AD127" s="19">
        <f t="shared" si="316"/>
        <v>178530.09</v>
      </c>
      <c r="AE127" s="19">
        <f t="shared" si="317"/>
        <v>178530.09</v>
      </c>
      <c r="AF127" s="19">
        <f t="shared" si="318"/>
        <v>178530.09</v>
      </c>
      <c r="AH127" s="18">
        <f>[20]Additions!R47</f>
        <v>0</v>
      </c>
      <c r="AI127" s="18">
        <f>[20]Additions!S47</f>
        <v>0</v>
      </c>
      <c r="AJ127" s="18">
        <f>[20]Additions!T47</f>
        <v>0</v>
      </c>
      <c r="AK127" s="18">
        <f>[20]Additions!U47</f>
        <v>0</v>
      </c>
      <c r="AL127" s="18">
        <f>[20]Additions!V47</f>
        <v>0</v>
      </c>
      <c r="AM127" s="18">
        <f>[20]Additions!W47</f>
        <v>0</v>
      </c>
      <c r="AN127" s="57">
        <f t="shared" si="319"/>
        <v>0</v>
      </c>
      <c r="AO127" s="57">
        <f t="shared" si="319"/>
        <v>0</v>
      </c>
      <c r="AP127" s="57">
        <f t="shared" si="319"/>
        <v>0</v>
      </c>
      <c r="AQ127" s="57">
        <f>SUM($AH127:$AM127)/SUM($AH$193:$AM$193)*'Capital Spending'!D$12*$AO$1</f>
        <v>0</v>
      </c>
      <c r="AR127" s="57">
        <f>SUM($AH127:$AM127)/SUM($AH$193:$AM$193)*'Capital Spending'!E$12*$AO$1</f>
        <v>0</v>
      </c>
      <c r="AS127" s="57">
        <f>SUM($AH127:$AM127)/SUM($AH$193:$AM$193)*'Capital Spending'!F$12*$AO$1</f>
        <v>0</v>
      </c>
      <c r="AT127" s="57">
        <f>SUM($AH127:$AM127)/SUM($AH$193:$AM$193)*'Capital Spending'!G$12*$AO$1</f>
        <v>0</v>
      </c>
      <c r="AU127" s="57">
        <f>SUM($AH127:$AM127)/SUM($AH$193:$AM$193)*'Capital Spending'!H$12*$AO$1</f>
        <v>0</v>
      </c>
      <c r="AV127" s="57">
        <f>SUM($AH127:$AM127)/SUM($AH$193:$AM$193)*'Capital Spending'!I$12*$AO$1</f>
        <v>0</v>
      </c>
      <c r="AW127" s="57">
        <f>SUM($AH127:$AM127)/SUM($AH$193:$AM$193)*'Capital Spending'!J$12*$AO$1</f>
        <v>0</v>
      </c>
      <c r="AX127" s="57">
        <f>SUM($AH127:$AM127)/SUM($AH$193:$AM$193)*'Capital Spending'!K$12*$AO$1</f>
        <v>0</v>
      </c>
      <c r="AY127" s="57">
        <f>SUM($AH127:$AM127)/SUM($AH$193:$AM$193)*'Capital Spending'!L$12*$AO$1</f>
        <v>0</v>
      </c>
      <c r="AZ127" s="57">
        <f>SUM($AH127:$AM127)/SUM($AH$193:$AM$193)*'Capital Spending'!M$12*$AO$1</f>
        <v>0</v>
      </c>
      <c r="BA127" s="57">
        <f>SUM($AH127:$AM127)/SUM($AH$193:$AM$193)*'Capital Spending'!N$12*$AO$1</f>
        <v>0</v>
      </c>
      <c r="BB127" s="57">
        <f>SUM($AH127:$AM127)/SUM($AH$193:$AM$193)*'Capital Spending'!O$12*$AO$1</f>
        <v>0</v>
      </c>
      <c r="BC127" s="57">
        <f>SUM($AH127:$AM127)/SUM($AH$193:$AM$193)*'Capital Spending'!P$12*$AO$1</f>
        <v>0</v>
      </c>
      <c r="BD127" s="57">
        <f>SUM($AH127:$AM127)/SUM($AH$193:$AM$193)*'Capital Spending'!Q$12*$AO$1</f>
        <v>0</v>
      </c>
      <c r="BE127" s="57">
        <f>SUM($AH127:$AM127)/SUM($AH$193:$AM$193)*'Capital Spending'!R$12*$AO$1</f>
        <v>0</v>
      </c>
      <c r="BF127" s="57">
        <f>SUM($AH127:$AM127)/SUM($AH$193:$AM$193)*'Capital Spending'!S$12*$AO$1</f>
        <v>0</v>
      </c>
      <c r="BG127" s="57">
        <f>SUM($AH127:$AM127)/SUM($AH$193:$AM$193)*'Capital Spending'!T$12*$AO$1</f>
        <v>0</v>
      </c>
      <c r="BH127" s="57">
        <f>SUM($AH127:$AM127)/SUM($AH$193:$AM$193)*'Capital Spending'!U$12*$AO$1</f>
        <v>0</v>
      </c>
      <c r="BI127" s="19"/>
      <c r="BJ127" s="106">
        <f t="shared" si="320"/>
        <v>0</v>
      </c>
      <c r="BK127" s="31">
        <f>[20]Retires!R47</f>
        <v>0</v>
      </c>
      <c r="BL127" s="31">
        <f>[20]Retires!S47</f>
        <v>0</v>
      </c>
      <c r="BM127" s="31">
        <f>[20]Retires!T47</f>
        <v>0</v>
      </c>
      <c r="BN127" s="31">
        <f>[20]Retires!U47</f>
        <v>0</v>
      </c>
      <c r="BO127" s="31">
        <f>[20]Retires!V47</f>
        <v>0</v>
      </c>
      <c r="BP127" s="31">
        <f>[20]Retires!W47</f>
        <v>0</v>
      </c>
      <c r="BQ127" s="18">
        <f t="shared" si="321"/>
        <v>0</v>
      </c>
      <c r="BR127" s="19">
        <f t="shared" si="322"/>
        <v>0</v>
      </c>
      <c r="BS127" s="19">
        <f t="shared" si="323"/>
        <v>0</v>
      </c>
      <c r="BT127" s="19">
        <f t="shared" si="324"/>
        <v>0</v>
      </c>
      <c r="BU127" s="19">
        <f t="shared" si="325"/>
        <v>0</v>
      </c>
      <c r="BV127" s="19">
        <f t="shared" si="326"/>
        <v>0</v>
      </c>
      <c r="BW127" s="19">
        <f t="shared" si="327"/>
        <v>0</v>
      </c>
      <c r="BX127" s="19">
        <f t="shared" si="328"/>
        <v>0</v>
      </c>
      <c r="BY127" s="19">
        <f t="shared" si="329"/>
        <v>0</v>
      </c>
      <c r="BZ127" s="19">
        <f t="shared" si="330"/>
        <v>0</v>
      </c>
      <c r="CA127" s="19">
        <f t="shared" si="331"/>
        <v>0</v>
      </c>
      <c r="CB127" s="19">
        <f t="shared" si="332"/>
        <v>0</v>
      </c>
      <c r="CC127" s="19">
        <f t="shared" si="333"/>
        <v>0</v>
      </c>
      <c r="CD127" s="19">
        <f t="shared" si="334"/>
        <v>0</v>
      </c>
      <c r="CE127" s="19">
        <f t="shared" si="335"/>
        <v>0</v>
      </c>
      <c r="CF127" s="19">
        <f t="shared" si="336"/>
        <v>0</v>
      </c>
      <c r="CG127" s="19">
        <f t="shared" si="337"/>
        <v>0</v>
      </c>
      <c r="CH127" s="19">
        <f t="shared" si="338"/>
        <v>0</v>
      </c>
      <c r="CI127" s="19">
        <f t="shared" si="339"/>
        <v>0</v>
      </c>
      <c r="CJ127" s="19">
        <f t="shared" si="340"/>
        <v>0</v>
      </c>
      <c r="CK127" s="19">
        <f t="shared" si="341"/>
        <v>0</v>
      </c>
      <c r="CL127" s="19"/>
      <c r="CM127" s="18">
        <f>[20]Transfers!R47</f>
        <v>0</v>
      </c>
      <c r="CN127" s="18">
        <f>[20]Transfers!S47</f>
        <v>0</v>
      </c>
      <c r="CO127" s="18">
        <f>[20]Transfers!T47</f>
        <v>0</v>
      </c>
      <c r="CP127" s="18">
        <f>[20]Transfers!U47</f>
        <v>0</v>
      </c>
      <c r="CQ127" s="18">
        <f>[20]Transfers!V47</f>
        <v>0</v>
      </c>
      <c r="CR127" s="18">
        <f>[20]Transfers!W47</f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19">
        <v>0</v>
      </c>
      <c r="DK127" s="19">
        <v>0</v>
      </c>
      <c r="DL127" s="19">
        <v>0</v>
      </c>
      <c r="DM127" s="19">
        <v>0</v>
      </c>
      <c r="DN127" s="19"/>
    </row>
    <row r="128" spans="1:118">
      <c r="A128" s="48">
        <v>35211</v>
      </c>
      <c r="B128" s="46" t="s">
        <v>91</v>
      </c>
      <c r="C128" s="50">
        <f t="shared" si="290"/>
        <v>54614.270000000011</v>
      </c>
      <c r="D128" s="50">
        <f t="shared" si="291"/>
        <v>54614.270000000011</v>
      </c>
      <c r="E128" s="21">
        <f>'[20]Asset End Balances'!$Q$48</f>
        <v>54614.27</v>
      </c>
      <c r="F128" s="19">
        <f t="shared" si="292"/>
        <v>54614.27</v>
      </c>
      <c r="G128" s="19">
        <f t="shared" si="293"/>
        <v>54614.27</v>
      </c>
      <c r="H128" s="19">
        <f t="shared" si="294"/>
        <v>54614.27</v>
      </c>
      <c r="I128" s="19">
        <f t="shared" si="295"/>
        <v>54614.27</v>
      </c>
      <c r="J128" s="19">
        <f t="shared" si="296"/>
        <v>54614.27</v>
      </c>
      <c r="K128" s="19">
        <f t="shared" si="297"/>
        <v>54614.27</v>
      </c>
      <c r="L128" s="19">
        <f t="shared" si="298"/>
        <v>54614.27</v>
      </c>
      <c r="M128" s="19">
        <f t="shared" si="299"/>
        <v>54614.27</v>
      </c>
      <c r="N128" s="19">
        <f t="shared" si="300"/>
        <v>54614.27</v>
      </c>
      <c r="O128" s="19">
        <f t="shared" si="301"/>
        <v>54614.27</v>
      </c>
      <c r="P128" s="19">
        <f t="shared" si="302"/>
        <v>54614.27</v>
      </c>
      <c r="Q128" s="19">
        <f t="shared" si="303"/>
        <v>54614.27</v>
      </c>
      <c r="R128" s="19">
        <f t="shared" si="304"/>
        <v>54614.27</v>
      </c>
      <c r="S128" s="19">
        <f t="shared" si="305"/>
        <v>54614.27</v>
      </c>
      <c r="T128" s="19">
        <f t="shared" si="306"/>
        <v>54614.27</v>
      </c>
      <c r="U128" s="19">
        <f t="shared" si="307"/>
        <v>54614.27</v>
      </c>
      <c r="V128" s="19">
        <f t="shared" si="308"/>
        <v>54614.27</v>
      </c>
      <c r="W128" s="19">
        <f t="shared" si="309"/>
        <v>54614.27</v>
      </c>
      <c r="X128" s="19">
        <f t="shared" si="310"/>
        <v>54614.27</v>
      </c>
      <c r="Y128" s="19">
        <f t="shared" si="311"/>
        <v>54614.27</v>
      </c>
      <c r="Z128" s="19">
        <f t="shared" si="312"/>
        <v>54614.27</v>
      </c>
      <c r="AA128" s="19">
        <f t="shared" si="313"/>
        <v>54614.27</v>
      </c>
      <c r="AB128" s="19">
        <f t="shared" si="314"/>
        <v>54614.27</v>
      </c>
      <c r="AC128" s="19">
        <f t="shared" si="315"/>
        <v>54614.27</v>
      </c>
      <c r="AD128" s="19">
        <f t="shared" si="316"/>
        <v>54614.27</v>
      </c>
      <c r="AE128" s="19">
        <f t="shared" si="317"/>
        <v>54614.27</v>
      </c>
      <c r="AF128" s="19">
        <f t="shared" si="318"/>
        <v>54614.27</v>
      </c>
      <c r="AH128" s="18">
        <f>[20]Additions!R48</f>
        <v>0</v>
      </c>
      <c r="AI128" s="18">
        <f>[20]Additions!S48</f>
        <v>0</v>
      </c>
      <c r="AJ128" s="18">
        <f>[20]Additions!T48</f>
        <v>0</v>
      </c>
      <c r="AK128" s="18">
        <f>[20]Additions!U48</f>
        <v>0</v>
      </c>
      <c r="AL128" s="18">
        <f>[20]Additions!V48</f>
        <v>0</v>
      </c>
      <c r="AM128" s="18">
        <f>[20]Additions!W48</f>
        <v>0</v>
      </c>
      <c r="AN128" s="57">
        <f t="shared" si="319"/>
        <v>0</v>
      </c>
      <c r="AO128" s="57">
        <f t="shared" si="319"/>
        <v>0</v>
      </c>
      <c r="AP128" s="57">
        <f t="shared" si="319"/>
        <v>0</v>
      </c>
      <c r="AQ128" s="57">
        <f>SUM($AH128:$AM128)/SUM($AH$193:$AM$193)*'Capital Spending'!D$12*$AO$1</f>
        <v>0</v>
      </c>
      <c r="AR128" s="57">
        <f>SUM($AH128:$AM128)/SUM($AH$193:$AM$193)*'Capital Spending'!E$12*$AO$1</f>
        <v>0</v>
      </c>
      <c r="AS128" s="57">
        <f>SUM($AH128:$AM128)/SUM($AH$193:$AM$193)*'Capital Spending'!F$12*$AO$1</f>
        <v>0</v>
      </c>
      <c r="AT128" s="57">
        <f>SUM($AH128:$AM128)/SUM($AH$193:$AM$193)*'Capital Spending'!G$12*$AO$1</f>
        <v>0</v>
      </c>
      <c r="AU128" s="57">
        <f>SUM($AH128:$AM128)/SUM($AH$193:$AM$193)*'Capital Spending'!H$12*$AO$1</f>
        <v>0</v>
      </c>
      <c r="AV128" s="57">
        <f>SUM($AH128:$AM128)/SUM($AH$193:$AM$193)*'Capital Spending'!I$12*$AO$1</f>
        <v>0</v>
      </c>
      <c r="AW128" s="57">
        <f>SUM($AH128:$AM128)/SUM($AH$193:$AM$193)*'Capital Spending'!J$12*$AO$1</f>
        <v>0</v>
      </c>
      <c r="AX128" s="57">
        <f>SUM($AH128:$AM128)/SUM($AH$193:$AM$193)*'Capital Spending'!K$12*$AO$1</f>
        <v>0</v>
      </c>
      <c r="AY128" s="57">
        <f>SUM($AH128:$AM128)/SUM($AH$193:$AM$193)*'Capital Spending'!L$12*$AO$1</f>
        <v>0</v>
      </c>
      <c r="AZ128" s="57">
        <f>SUM($AH128:$AM128)/SUM($AH$193:$AM$193)*'Capital Spending'!M$12*$AO$1</f>
        <v>0</v>
      </c>
      <c r="BA128" s="57">
        <f>SUM($AH128:$AM128)/SUM($AH$193:$AM$193)*'Capital Spending'!N$12*$AO$1</f>
        <v>0</v>
      </c>
      <c r="BB128" s="57">
        <f>SUM($AH128:$AM128)/SUM($AH$193:$AM$193)*'Capital Spending'!O$12*$AO$1</f>
        <v>0</v>
      </c>
      <c r="BC128" s="57">
        <f>SUM($AH128:$AM128)/SUM($AH$193:$AM$193)*'Capital Spending'!P$12*$AO$1</f>
        <v>0</v>
      </c>
      <c r="BD128" s="57">
        <f>SUM($AH128:$AM128)/SUM($AH$193:$AM$193)*'Capital Spending'!Q$12*$AO$1</f>
        <v>0</v>
      </c>
      <c r="BE128" s="57">
        <f>SUM($AH128:$AM128)/SUM($AH$193:$AM$193)*'Capital Spending'!R$12*$AO$1</f>
        <v>0</v>
      </c>
      <c r="BF128" s="57">
        <f>SUM($AH128:$AM128)/SUM($AH$193:$AM$193)*'Capital Spending'!S$12*$AO$1</f>
        <v>0</v>
      </c>
      <c r="BG128" s="57">
        <f>SUM($AH128:$AM128)/SUM($AH$193:$AM$193)*'Capital Spending'!T$12*$AO$1</f>
        <v>0</v>
      </c>
      <c r="BH128" s="57">
        <f>SUM($AH128:$AM128)/SUM($AH$193:$AM$193)*'Capital Spending'!U$12*$AO$1</f>
        <v>0</v>
      </c>
      <c r="BI128" s="19"/>
      <c r="BJ128" s="106">
        <f t="shared" si="320"/>
        <v>0</v>
      </c>
      <c r="BK128" s="31">
        <f>[20]Retires!R48</f>
        <v>0</v>
      </c>
      <c r="BL128" s="31">
        <f>[20]Retires!S48</f>
        <v>0</v>
      </c>
      <c r="BM128" s="31">
        <f>[20]Retires!T48</f>
        <v>0</v>
      </c>
      <c r="BN128" s="31">
        <f>[20]Retires!U48</f>
        <v>0</v>
      </c>
      <c r="BO128" s="31">
        <f>[20]Retires!V48</f>
        <v>0</v>
      </c>
      <c r="BP128" s="31">
        <f>[20]Retires!W48</f>
        <v>0</v>
      </c>
      <c r="BQ128" s="18">
        <f t="shared" si="321"/>
        <v>0</v>
      </c>
      <c r="BR128" s="19">
        <f t="shared" si="322"/>
        <v>0</v>
      </c>
      <c r="BS128" s="19">
        <f t="shared" si="323"/>
        <v>0</v>
      </c>
      <c r="BT128" s="19">
        <f t="shared" si="324"/>
        <v>0</v>
      </c>
      <c r="BU128" s="19">
        <f t="shared" si="325"/>
        <v>0</v>
      </c>
      <c r="BV128" s="19">
        <f t="shared" si="326"/>
        <v>0</v>
      </c>
      <c r="BW128" s="19">
        <f t="shared" si="327"/>
        <v>0</v>
      </c>
      <c r="BX128" s="19">
        <f t="shared" si="328"/>
        <v>0</v>
      </c>
      <c r="BY128" s="19">
        <f t="shared" si="329"/>
        <v>0</v>
      </c>
      <c r="BZ128" s="19">
        <f t="shared" si="330"/>
        <v>0</v>
      </c>
      <c r="CA128" s="19">
        <f t="shared" si="331"/>
        <v>0</v>
      </c>
      <c r="CB128" s="19">
        <f t="shared" si="332"/>
        <v>0</v>
      </c>
      <c r="CC128" s="19">
        <f t="shared" si="333"/>
        <v>0</v>
      </c>
      <c r="CD128" s="19">
        <f t="shared" si="334"/>
        <v>0</v>
      </c>
      <c r="CE128" s="19">
        <f t="shared" si="335"/>
        <v>0</v>
      </c>
      <c r="CF128" s="19">
        <f t="shared" si="336"/>
        <v>0</v>
      </c>
      <c r="CG128" s="19">
        <f t="shared" si="337"/>
        <v>0</v>
      </c>
      <c r="CH128" s="19">
        <f t="shared" si="338"/>
        <v>0</v>
      </c>
      <c r="CI128" s="19">
        <f t="shared" si="339"/>
        <v>0</v>
      </c>
      <c r="CJ128" s="19">
        <f t="shared" si="340"/>
        <v>0</v>
      </c>
      <c r="CK128" s="19">
        <f t="shared" si="341"/>
        <v>0</v>
      </c>
      <c r="CL128" s="19"/>
      <c r="CM128" s="18">
        <f>[20]Transfers!R48</f>
        <v>0</v>
      </c>
      <c r="CN128" s="18">
        <f>[20]Transfers!S48</f>
        <v>0</v>
      </c>
      <c r="CO128" s="18">
        <f>[20]Transfers!T48</f>
        <v>0</v>
      </c>
      <c r="CP128" s="18">
        <f>[20]Transfers!U48</f>
        <v>0</v>
      </c>
      <c r="CQ128" s="18">
        <f>[20]Transfers!V48</f>
        <v>0</v>
      </c>
      <c r="CR128" s="18">
        <f>[20]Transfers!W48</f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19">
        <v>0</v>
      </c>
      <c r="DJ128" s="19">
        <v>0</v>
      </c>
      <c r="DK128" s="19">
        <v>0</v>
      </c>
      <c r="DL128" s="19">
        <v>0</v>
      </c>
      <c r="DM128" s="19">
        <v>0</v>
      </c>
      <c r="DN128" s="19"/>
    </row>
    <row r="129" spans="1:118">
      <c r="A129" s="48">
        <v>35301</v>
      </c>
      <c r="B129" t="s">
        <v>92</v>
      </c>
      <c r="C129" s="50">
        <f t="shared" si="290"/>
        <v>175350.37000000005</v>
      </c>
      <c r="D129" s="50">
        <f t="shared" si="291"/>
        <v>175350.37000000005</v>
      </c>
      <c r="E129" s="21">
        <f>'[20]Asset End Balances'!$Q$49</f>
        <v>175350.37</v>
      </c>
      <c r="F129" s="19">
        <f t="shared" si="292"/>
        <v>175350.37</v>
      </c>
      <c r="G129" s="19">
        <f t="shared" si="293"/>
        <v>175350.37</v>
      </c>
      <c r="H129" s="19">
        <f t="shared" si="294"/>
        <v>175350.37</v>
      </c>
      <c r="I129" s="19">
        <f t="shared" si="295"/>
        <v>175350.37</v>
      </c>
      <c r="J129" s="19">
        <f t="shared" si="296"/>
        <v>175350.37</v>
      </c>
      <c r="K129" s="19">
        <f t="shared" si="297"/>
        <v>175350.37</v>
      </c>
      <c r="L129" s="19">
        <f t="shared" si="298"/>
        <v>175350.37</v>
      </c>
      <c r="M129" s="19">
        <f t="shared" si="299"/>
        <v>175350.37</v>
      </c>
      <c r="N129" s="19">
        <f t="shared" si="300"/>
        <v>175350.37</v>
      </c>
      <c r="O129" s="19">
        <f t="shared" si="301"/>
        <v>175350.37</v>
      </c>
      <c r="P129" s="19">
        <f t="shared" si="302"/>
        <v>175350.37</v>
      </c>
      <c r="Q129" s="19">
        <f t="shared" si="303"/>
        <v>175350.37</v>
      </c>
      <c r="R129" s="19">
        <f t="shared" si="304"/>
        <v>175350.37</v>
      </c>
      <c r="S129" s="19">
        <f t="shared" si="305"/>
        <v>175350.37</v>
      </c>
      <c r="T129" s="19">
        <f t="shared" si="306"/>
        <v>175350.37</v>
      </c>
      <c r="U129" s="19">
        <f t="shared" si="307"/>
        <v>175350.37</v>
      </c>
      <c r="V129" s="19">
        <f t="shared" si="308"/>
        <v>175350.37</v>
      </c>
      <c r="W129" s="19">
        <f t="shared" si="309"/>
        <v>175350.37</v>
      </c>
      <c r="X129" s="19">
        <f t="shared" si="310"/>
        <v>175350.37</v>
      </c>
      <c r="Y129" s="19">
        <f t="shared" si="311"/>
        <v>175350.37</v>
      </c>
      <c r="Z129" s="19">
        <f t="shared" si="312"/>
        <v>175350.37</v>
      </c>
      <c r="AA129" s="19">
        <f t="shared" si="313"/>
        <v>175350.37</v>
      </c>
      <c r="AB129" s="19">
        <f t="shared" si="314"/>
        <v>175350.37</v>
      </c>
      <c r="AC129" s="19">
        <f t="shared" si="315"/>
        <v>175350.37</v>
      </c>
      <c r="AD129" s="19">
        <f t="shared" si="316"/>
        <v>175350.37</v>
      </c>
      <c r="AE129" s="19">
        <f t="shared" si="317"/>
        <v>175350.37</v>
      </c>
      <c r="AF129" s="19">
        <f t="shared" si="318"/>
        <v>175350.37</v>
      </c>
      <c r="AH129" s="18">
        <f>[20]Additions!R49</f>
        <v>0</v>
      </c>
      <c r="AI129" s="18">
        <f>[20]Additions!S49</f>
        <v>0</v>
      </c>
      <c r="AJ129" s="18">
        <f>[20]Additions!T49</f>
        <v>0</v>
      </c>
      <c r="AK129" s="18">
        <f>[20]Additions!U49</f>
        <v>0</v>
      </c>
      <c r="AL129" s="18">
        <f>[20]Additions!V49</f>
        <v>0</v>
      </c>
      <c r="AM129" s="18">
        <f>[20]Additions!W49</f>
        <v>0</v>
      </c>
      <c r="AN129" s="57">
        <f t="shared" si="319"/>
        <v>0</v>
      </c>
      <c r="AO129" s="57">
        <f t="shared" si="319"/>
        <v>0</v>
      </c>
      <c r="AP129" s="57">
        <f t="shared" si="319"/>
        <v>0</v>
      </c>
      <c r="AQ129" s="57">
        <f>SUM($AH129:$AM129)/SUM($AH$193:$AM$193)*'Capital Spending'!D$12*$AO$1</f>
        <v>0</v>
      </c>
      <c r="AR129" s="57">
        <f>SUM($AH129:$AM129)/SUM($AH$193:$AM$193)*'Capital Spending'!E$12*$AO$1</f>
        <v>0</v>
      </c>
      <c r="AS129" s="57">
        <f>SUM($AH129:$AM129)/SUM($AH$193:$AM$193)*'Capital Spending'!F$12*$AO$1</f>
        <v>0</v>
      </c>
      <c r="AT129" s="57">
        <f>SUM($AH129:$AM129)/SUM($AH$193:$AM$193)*'Capital Spending'!G$12*$AO$1</f>
        <v>0</v>
      </c>
      <c r="AU129" s="57">
        <f>SUM($AH129:$AM129)/SUM($AH$193:$AM$193)*'Capital Spending'!H$12*$AO$1</f>
        <v>0</v>
      </c>
      <c r="AV129" s="57">
        <f>SUM($AH129:$AM129)/SUM($AH$193:$AM$193)*'Capital Spending'!I$12*$AO$1</f>
        <v>0</v>
      </c>
      <c r="AW129" s="57">
        <f>SUM($AH129:$AM129)/SUM($AH$193:$AM$193)*'Capital Spending'!J$12*$AO$1</f>
        <v>0</v>
      </c>
      <c r="AX129" s="57">
        <f>SUM($AH129:$AM129)/SUM($AH$193:$AM$193)*'Capital Spending'!K$12*$AO$1</f>
        <v>0</v>
      </c>
      <c r="AY129" s="57">
        <f>SUM($AH129:$AM129)/SUM($AH$193:$AM$193)*'Capital Spending'!L$12*$AO$1</f>
        <v>0</v>
      </c>
      <c r="AZ129" s="57">
        <f>SUM($AH129:$AM129)/SUM($AH$193:$AM$193)*'Capital Spending'!M$12*$AO$1</f>
        <v>0</v>
      </c>
      <c r="BA129" s="57">
        <f>SUM($AH129:$AM129)/SUM($AH$193:$AM$193)*'Capital Spending'!N$12*$AO$1</f>
        <v>0</v>
      </c>
      <c r="BB129" s="57">
        <f>SUM($AH129:$AM129)/SUM($AH$193:$AM$193)*'Capital Spending'!O$12*$AO$1</f>
        <v>0</v>
      </c>
      <c r="BC129" s="57">
        <f>SUM($AH129:$AM129)/SUM($AH$193:$AM$193)*'Capital Spending'!P$12*$AO$1</f>
        <v>0</v>
      </c>
      <c r="BD129" s="57">
        <f>SUM($AH129:$AM129)/SUM($AH$193:$AM$193)*'Capital Spending'!Q$12*$AO$1</f>
        <v>0</v>
      </c>
      <c r="BE129" s="57">
        <f>SUM($AH129:$AM129)/SUM($AH$193:$AM$193)*'Capital Spending'!R$12*$AO$1</f>
        <v>0</v>
      </c>
      <c r="BF129" s="57">
        <f>SUM($AH129:$AM129)/SUM($AH$193:$AM$193)*'Capital Spending'!S$12*$AO$1</f>
        <v>0</v>
      </c>
      <c r="BG129" s="57">
        <f>SUM($AH129:$AM129)/SUM($AH$193:$AM$193)*'Capital Spending'!T$12*$AO$1</f>
        <v>0</v>
      </c>
      <c r="BH129" s="57">
        <f>SUM($AH129:$AM129)/SUM($AH$193:$AM$193)*'Capital Spending'!U$12*$AO$1</f>
        <v>0</v>
      </c>
      <c r="BI129" s="19"/>
      <c r="BJ129" s="106">
        <f t="shared" si="320"/>
        <v>0</v>
      </c>
      <c r="BK129" s="31">
        <f>[20]Retires!R49</f>
        <v>0</v>
      </c>
      <c r="BL129" s="31">
        <f>[20]Retires!S49</f>
        <v>0</v>
      </c>
      <c r="BM129" s="31">
        <f>[20]Retires!T49</f>
        <v>0</v>
      </c>
      <c r="BN129" s="31">
        <f>[20]Retires!U49</f>
        <v>0</v>
      </c>
      <c r="BO129" s="31">
        <f>[20]Retires!V49</f>
        <v>0</v>
      </c>
      <c r="BP129" s="31">
        <f>[20]Retires!W49</f>
        <v>0</v>
      </c>
      <c r="BQ129" s="18">
        <f t="shared" si="321"/>
        <v>0</v>
      </c>
      <c r="BR129" s="19">
        <f t="shared" si="322"/>
        <v>0</v>
      </c>
      <c r="BS129" s="19">
        <f t="shared" si="323"/>
        <v>0</v>
      </c>
      <c r="BT129" s="19">
        <f t="shared" si="324"/>
        <v>0</v>
      </c>
      <c r="BU129" s="19">
        <f t="shared" si="325"/>
        <v>0</v>
      </c>
      <c r="BV129" s="19">
        <f t="shared" si="326"/>
        <v>0</v>
      </c>
      <c r="BW129" s="19">
        <f t="shared" si="327"/>
        <v>0</v>
      </c>
      <c r="BX129" s="19">
        <f t="shared" si="328"/>
        <v>0</v>
      </c>
      <c r="BY129" s="19">
        <f t="shared" si="329"/>
        <v>0</v>
      </c>
      <c r="BZ129" s="19">
        <f t="shared" si="330"/>
        <v>0</v>
      </c>
      <c r="CA129" s="19">
        <f t="shared" si="331"/>
        <v>0</v>
      </c>
      <c r="CB129" s="19">
        <f t="shared" si="332"/>
        <v>0</v>
      </c>
      <c r="CC129" s="19">
        <f t="shared" si="333"/>
        <v>0</v>
      </c>
      <c r="CD129" s="19">
        <f t="shared" si="334"/>
        <v>0</v>
      </c>
      <c r="CE129" s="19">
        <f t="shared" si="335"/>
        <v>0</v>
      </c>
      <c r="CF129" s="19">
        <f t="shared" si="336"/>
        <v>0</v>
      </c>
      <c r="CG129" s="19">
        <f t="shared" si="337"/>
        <v>0</v>
      </c>
      <c r="CH129" s="19">
        <f t="shared" si="338"/>
        <v>0</v>
      </c>
      <c r="CI129" s="19">
        <f t="shared" si="339"/>
        <v>0</v>
      </c>
      <c r="CJ129" s="19">
        <f t="shared" si="340"/>
        <v>0</v>
      </c>
      <c r="CK129" s="19">
        <f t="shared" si="341"/>
        <v>0</v>
      </c>
      <c r="CL129" s="19"/>
      <c r="CM129" s="18">
        <f>[20]Transfers!R49</f>
        <v>0</v>
      </c>
      <c r="CN129" s="18">
        <f>[20]Transfers!S49</f>
        <v>0</v>
      </c>
      <c r="CO129" s="18">
        <f>[20]Transfers!T49</f>
        <v>0</v>
      </c>
      <c r="CP129" s="18">
        <f>[20]Transfers!U49</f>
        <v>0</v>
      </c>
      <c r="CQ129" s="18">
        <f>[20]Transfers!V49</f>
        <v>0</v>
      </c>
      <c r="CR129" s="18">
        <f>[20]Transfers!W49</f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19">
        <v>0</v>
      </c>
      <c r="DJ129" s="19">
        <v>0</v>
      </c>
      <c r="DK129" s="19">
        <v>0</v>
      </c>
      <c r="DL129" s="19">
        <v>0</v>
      </c>
      <c r="DM129" s="19">
        <v>0</v>
      </c>
      <c r="DN129" s="19"/>
    </row>
    <row r="130" spans="1:118">
      <c r="A130" s="48">
        <v>35302</v>
      </c>
      <c r="B130" t="s">
        <v>93</v>
      </c>
      <c r="C130" s="50">
        <f t="shared" si="290"/>
        <v>209318.89999999994</v>
      </c>
      <c r="D130" s="50">
        <f t="shared" si="291"/>
        <v>209318.89999999994</v>
      </c>
      <c r="E130" s="21">
        <f>'[20]Asset End Balances'!$Q$50</f>
        <v>209318.9</v>
      </c>
      <c r="F130" s="19">
        <f t="shared" si="292"/>
        <v>209318.9</v>
      </c>
      <c r="G130" s="19">
        <f t="shared" si="293"/>
        <v>209318.9</v>
      </c>
      <c r="H130" s="19">
        <f t="shared" si="294"/>
        <v>209318.9</v>
      </c>
      <c r="I130" s="19">
        <f t="shared" si="295"/>
        <v>209318.9</v>
      </c>
      <c r="J130" s="19">
        <f t="shared" si="296"/>
        <v>209318.9</v>
      </c>
      <c r="K130" s="19">
        <f t="shared" si="297"/>
        <v>209318.9</v>
      </c>
      <c r="L130" s="19">
        <f t="shared" si="298"/>
        <v>209318.9</v>
      </c>
      <c r="M130" s="19">
        <f t="shared" si="299"/>
        <v>209318.9</v>
      </c>
      <c r="N130" s="19">
        <f t="shared" si="300"/>
        <v>209318.9</v>
      </c>
      <c r="O130" s="19">
        <f t="shared" si="301"/>
        <v>209318.9</v>
      </c>
      <c r="P130" s="19">
        <f t="shared" si="302"/>
        <v>209318.9</v>
      </c>
      <c r="Q130" s="19">
        <f t="shared" si="303"/>
        <v>209318.9</v>
      </c>
      <c r="R130" s="19">
        <f t="shared" si="304"/>
        <v>209318.9</v>
      </c>
      <c r="S130" s="19">
        <f t="shared" si="305"/>
        <v>209318.9</v>
      </c>
      <c r="T130" s="19">
        <f t="shared" si="306"/>
        <v>209318.9</v>
      </c>
      <c r="U130" s="19">
        <f t="shared" si="307"/>
        <v>209318.9</v>
      </c>
      <c r="V130" s="19">
        <f t="shared" si="308"/>
        <v>209318.9</v>
      </c>
      <c r="W130" s="19">
        <f t="shared" si="309"/>
        <v>209318.9</v>
      </c>
      <c r="X130" s="19">
        <f t="shared" si="310"/>
        <v>209318.9</v>
      </c>
      <c r="Y130" s="19">
        <f t="shared" si="311"/>
        <v>209318.9</v>
      </c>
      <c r="Z130" s="19">
        <f t="shared" si="312"/>
        <v>209318.9</v>
      </c>
      <c r="AA130" s="19">
        <f t="shared" si="313"/>
        <v>209318.9</v>
      </c>
      <c r="AB130" s="19">
        <f t="shared" si="314"/>
        <v>209318.9</v>
      </c>
      <c r="AC130" s="19">
        <f t="shared" si="315"/>
        <v>209318.9</v>
      </c>
      <c r="AD130" s="19">
        <f t="shared" si="316"/>
        <v>209318.9</v>
      </c>
      <c r="AE130" s="19">
        <f t="shared" si="317"/>
        <v>209318.9</v>
      </c>
      <c r="AF130" s="19">
        <f t="shared" si="318"/>
        <v>209318.9</v>
      </c>
      <c r="AH130" s="18">
        <f>[20]Additions!R50</f>
        <v>0</v>
      </c>
      <c r="AI130" s="18">
        <f>[20]Additions!S50</f>
        <v>0</v>
      </c>
      <c r="AJ130" s="18">
        <f>[20]Additions!T50</f>
        <v>0</v>
      </c>
      <c r="AK130" s="18">
        <f>[20]Additions!U50</f>
        <v>0</v>
      </c>
      <c r="AL130" s="18">
        <f>[20]Additions!V50</f>
        <v>0</v>
      </c>
      <c r="AM130" s="18">
        <f>[20]Additions!W50</f>
        <v>0</v>
      </c>
      <c r="AN130" s="57">
        <f t="shared" si="319"/>
        <v>0</v>
      </c>
      <c r="AO130" s="57">
        <f t="shared" si="319"/>
        <v>0</v>
      </c>
      <c r="AP130" s="57">
        <f t="shared" si="319"/>
        <v>0</v>
      </c>
      <c r="AQ130" s="57">
        <f>SUM($AH130:$AM130)/SUM($AH$193:$AM$193)*'Capital Spending'!D$12*$AO$1</f>
        <v>0</v>
      </c>
      <c r="AR130" s="57">
        <f>SUM($AH130:$AM130)/SUM($AH$193:$AM$193)*'Capital Spending'!E$12*$AO$1</f>
        <v>0</v>
      </c>
      <c r="AS130" s="57">
        <f>SUM($AH130:$AM130)/SUM($AH$193:$AM$193)*'Capital Spending'!F$12*$AO$1</f>
        <v>0</v>
      </c>
      <c r="AT130" s="57">
        <f>SUM($AH130:$AM130)/SUM($AH$193:$AM$193)*'Capital Spending'!G$12*$AO$1</f>
        <v>0</v>
      </c>
      <c r="AU130" s="57">
        <f>SUM($AH130:$AM130)/SUM($AH$193:$AM$193)*'Capital Spending'!H$12*$AO$1</f>
        <v>0</v>
      </c>
      <c r="AV130" s="57">
        <f>SUM($AH130:$AM130)/SUM($AH$193:$AM$193)*'Capital Spending'!I$12*$AO$1</f>
        <v>0</v>
      </c>
      <c r="AW130" s="57">
        <f>SUM($AH130:$AM130)/SUM($AH$193:$AM$193)*'Capital Spending'!J$12*$AO$1</f>
        <v>0</v>
      </c>
      <c r="AX130" s="57">
        <f>SUM($AH130:$AM130)/SUM($AH$193:$AM$193)*'Capital Spending'!K$12*$AO$1</f>
        <v>0</v>
      </c>
      <c r="AY130" s="57">
        <f>SUM($AH130:$AM130)/SUM($AH$193:$AM$193)*'Capital Spending'!L$12*$AO$1</f>
        <v>0</v>
      </c>
      <c r="AZ130" s="57">
        <f>SUM($AH130:$AM130)/SUM($AH$193:$AM$193)*'Capital Spending'!M$12*$AO$1</f>
        <v>0</v>
      </c>
      <c r="BA130" s="57">
        <f>SUM($AH130:$AM130)/SUM($AH$193:$AM$193)*'Capital Spending'!N$12*$AO$1</f>
        <v>0</v>
      </c>
      <c r="BB130" s="57">
        <f>SUM($AH130:$AM130)/SUM($AH$193:$AM$193)*'Capital Spending'!O$12*$AO$1</f>
        <v>0</v>
      </c>
      <c r="BC130" s="57">
        <f>SUM($AH130:$AM130)/SUM($AH$193:$AM$193)*'Capital Spending'!P$12*$AO$1</f>
        <v>0</v>
      </c>
      <c r="BD130" s="57">
        <f>SUM($AH130:$AM130)/SUM($AH$193:$AM$193)*'Capital Spending'!Q$12*$AO$1</f>
        <v>0</v>
      </c>
      <c r="BE130" s="57">
        <f>SUM($AH130:$AM130)/SUM($AH$193:$AM$193)*'Capital Spending'!R$12*$AO$1</f>
        <v>0</v>
      </c>
      <c r="BF130" s="57">
        <f>SUM($AH130:$AM130)/SUM($AH$193:$AM$193)*'Capital Spending'!S$12*$AO$1</f>
        <v>0</v>
      </c>
      <c r="BG130" s="57">
        <f>SUM($AH130:$AM130)/SUM($AH$193:$AM$193)*'Capital Spending'!T$12*$AO$1</f>
        <v>0</v>
      </c>
      <c r="BH130" s="57">
        <f>SUM($AH130:$AM130)/SUM($AH$193:$AM$193)*'Capital Spending'!U$12*$AO$1</f>
        <v>0</v>
      </c>
      <c r="BI130" s="19"/>
      <c r="BJ130" s="106">
        <f t="shared" si="320"/>
        <v>0</v>
      </c>
      <c r="BK130" s="31">
        <f>[20]Retires!R50</f>
        <v>0</v>
      </c>
      <c r="BL130" s="31">
        <f>[20]Retires!S50</f>
        <v>0</v>
      </c>
      <c r="BM130" s="31">
        <f>[20]Retires!T50</f>
        <v>0</v>
      </c>
      <c r="BN130" s="31">
        <f>[20]Retires!U50</f>
        <v>0</v>
      </c>
      <c r="BO130" s="31">
        <f>[20]Retires!V50</f>
        <v>0</v>
      </c>
      <c r="BP130" s="31">
        <f>[20]Retires!W50</f>
        <v>0</v>
      </c>
      <c r="BQ130" s="18">
        <f t="shared" si="321"/>
        <v>0</v>
      </c>
      <c r="BR130" s="19">
        <f t="shared" si="322"/>
        <v>0</v>
      </c>
      <c r="BS130" s="19">
        <f t="shared" si="323"/>
        <v>0</v>
      </c>
      <c r="BT130" s="19">
        <f t="shared" si="324"/>
        <v>0</v>
      </c>
      <c r="BU130" s="19">
        <f t="shared" si="325"/>
        <v>0</v>
      </c>
      <c r="BV130" s="19">
        <f t="shared" si="326"/>
        <v>0</v>
      </c>
      <c r="BW130" s="19">
        <f t="shared" si="327"/>
        <v>0</v>
      </c>
      <c r="BX130" s="19">
        <f t="shared" si="328"/>
        <v>0</v>
      </c>
      <c r="BY130" s="19">
        <f t="shared" si="329"/>
        <v>0</v>
      </c>
      <c r="BZ130" s="19">
        <f t="shared" si="330"/>
        <v>0</v>
      </c>
      <c r="CA130" s="19">
        <f t="shared" si="331"/>
        <v>0</v>
      </c>
      <c r="CB130" s="19">
        <f t="shared" si="332"/>
        <v>0</v>
      </c>
      <c r="CC130" s="19">
        <f t="shared" si="333"/>
        <v>0</v>
      </c>
      <c r="CD130" s="19">
        <f t="shared" si="334"/>
        <v>0</v>
      </c>
      <c r="CE130" s="19">
        <f t="shared" si="335"/>
        <v>0</v>
      </c>
      <c r="CF130" s="19">
        <f t="shared" si="336"/>
        <v>0</v>
      </c>
      <c r="CG130" s="19">
        <f t="shared" si="337"/>
        <v>0</v>
      </c>
      <c r="CH130" s="19">
        <f t="shared" si="338"/>
        <v>0</v>
      </c>
      <c r="CI130" s="19">
        <f t="shared" si="339"/>
        <v>0</v>
      </c>
      <c r="CJ130" s="19">
        <f t="shared" si="340"/>
        <v>0</v>
      </c>
      <c r="CK130" s="19">
        <f t="shared" si="341"/>
        <v>0</v>
      </c>
      <c r="CL130" s="19"/>
      <c r="CM130" s="18">
        <f>[20]Transfers!R50</f>
        <v>0</v>
      </c>
      <c r="CN130" s="18">
        <f>[20]Transfers!S50</f>
        <v>0</v>
      </c>
      <c r="CO130" s="18">
        <f>[20]Transfers!T50</f>
        <v>0</v>
      </c>
      <c r="CP130" s="18">
        <f>[20]Transfers!U50</f>
        <v>0</v>
      </c>
      <c r="CQ130" s="18">
        <f>[20]Transfers!V50</f>
        <v>0</v>
      </c>
      <c r="CR130" s="18">
        <f>[20]Transfers!W50</f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9">
        <v>0</v>
      </c>
      <c r="CZ130" s="19">
        <v>0</v>
      </c>
      <c r="DA130" s="19">
        <v>0</v>
      </c>
      <c r="DB130" s="19">
        <v>0</v>
      </c>
      <c r="DC130" s="19">
        <v>0</v>
      </c>
      <c r="DD130" s="19">
        <v>0</v>
      </c>
      <c r="DE130" s="19">
        <v>0</v>
      </c>
      <c r="DF130" s="19">
        <v>0</v>
      </c>
      <c r="DG130" s="19">
        <v>0</v>
      </c>
      <c r="DH130" s="19">
        <v>0</v>
      </c>
      <c r="DI130" s="19">
        <v>0</v>
      </c>
      <c r="DJ130" s="19">
        <v>0</v>
      </c>
      <c r="DK130" s="19">
        <v>0</v>
      </c>
      <c r="DL130" s="19">
        <v>0</v>
      </c>
      <c r="DM130" s="19">
        <v>0</v>
      </c>
      <c r="DN130" s="19"/>
    </row>
    <row r="131" spans="1:118">
      <c r="A131" s="48">
        <v>35400</v>
      </c>
      <c r="B131" t="s">
        <v>94</v>
      </c>
      <c r="C131" s="50">
        <f t="shared" si="290"/>
        <v>923446.05000000016</v>
      </c>
      <c r="D131" s="50">
        <f t="shared" si="291"/>
        <v>923446.05000000016</v>
      </c>
      <c r="E131" s="21">
        <f>'[20]Asset End Balances'!$Q$51</f>
        <v>923446.05</v>
      </c>
      <c r="F131" s="19">
        <f t="shared" si="292"/>
        <v>923446.05</v>
      </c>
      <c r="G131" s="19">
        <f t="shared" si="293"/>
        <v>923446.05</v>
      </c>
      <c r="H131" s="19">
        <f t="shared" si="294"/>
        <v>923446.05</v>
      </c>
      <c r="I131" s="19">
        <f t="shared" si="295"/>
        <v>923446.05</v>
      </c>
      <c r="J131" s="19">
        <f t="shared" si="296"/>
        <v>923446.05</v>
      </c>
      <c r="K131" s="19">
        <f t="shared" si="297"/>
        <v>923446.05</v>
      </c>
      <c r="L131" s="19">
        <f t="shared" si="298"/>
        <v>923446.05</v>
      </c>
      <c r="M131" s="19">
        <f t="shared" si="299"/>
        <v>923446.05</v>
      </c>
      <c r="N131" s="19">
        <f t="shared" si="300"/>
        <v>923446.05</v>
      </c>
      <c r="O131" s="19">
        <f t="shared" si="301"/>
        <v>923446.05</v>
      </c>
      <c r="P131" s="19">
        <f t="shared" si="302"/>
        <v>923446.05</v>
      </c>
      <c r="Q131" s="19">
        <f t="shared" si="303"/>
        <v>923446.05</v>
      </c>
      <c r="R131" s="19">
        <f t="shared" si="304"/>
        <v>923446.05</v>
      </c>
      <c r="S131" s="19">
        <f t="shared" si="305"/>
        <v>923446.05</v>
      </c>
      <c r="T131" s="19">
        <f t="shared" si="306"/>
        <v>923446.05</v>
      </c>
      <c r="U131" s="19">
        <f t="shared" si="307"/>
        <v>923446.05</v>
      </c>
      <c r="V131" s="19">
        <f t="shared" si="308"/>
        <v>923446.05</v>
      </c>
      <c r="W131" s="19">
        <f t="shared" si="309"/>
        <v>923446.05</v>
      </c>
      <c r="X131" s="19">
        <f t="shared" si="310"/>
        <v>923446.05</v>
      </c>
      <c r="Y131" s="19">
        <f t="shared" si="311"/>
        <v>923446.05</v>
      </c>
      <c r="Z131" s="19">
        <f t="shared" si="312"/>
        <v>923446.05</v>
      </c>
      <c r="AA131" s="19">
        <f t="shared" si="313"/>
        <v>923446.05</v>
      </c>
      <c r="AB131" s="19">
        <f t="shared" si="314"/>
        <v>923446.05</v>
      </c>
      <c r="AC131" s="19">
        <f t="shared" si="315"/>
        <v>923446.05</v>
      </c>
      <c r="AD131" s="19">
        <f t="shared" si="316"/>
        <v>923446.05</v>
      </c>
      <c r="AE131" s="19">
        <f t="shared" si="317"/>
        <v>923446.05</v>
      </c>
      <c r="AF131" s="19">
        <f t="shared" si="318"/>
        <v>923446.05</v>
      </c>
      <c r="AH131" s="18">
        <f>[20]Additions!R51</f>
        <v>0</v>
      </c>
      <c r="AI131" s="18">
        <f>[20]Additions!S51</f>
        <v>0</v>
      </c>
      <c r="AJ131" s="18">
        <f>[20]Additions!T51</f>
        <v>0</v>
      </c>
      <c r="AK131" s="18">
        <f>[20]Additions!U51</f>
        <v>0</v>
      </c>
      <c r="AL131" s="18">
        <f>[20]Additions!V51</f>
        <v>0</v>
      </c>
      <c r="AM131" s="18">
        <f>[20]Additions!W51</f>
        <v>0</v>
      </c>
      <c r="AN131" s="57">
        <f t="shared" si="319"/>
        <v>0</v>
      </c>
      <c r="AO131" s="57">
        <f t="shared" si="319"/>
        <v>0</v>
      </c>
      <c r="AP131" s="57">
        <f t="shared" si="319"/>
        <v>0</v>
      </c>
      <c r="AQ131" s="57">
        <f>SUM($AH131:$AM131)/SUM($AH$193:$AM$193)*'Capital Spending'!D$12*$AO$1</f>
        <v>0</v>
      </c>
      <c r="AR131" s="57">
        <f>SUM($AH131:$AM131)/SUM($AH$193:$AM$193)*'Capital Spending'!E$12*$AO$1</f>
        <v>0</v>
      </c>
      <c r="AS131" s="57">
        <f>SUM($AH131:$AM131)/SUM($AH$193:$AM$193)*'Capital Spending'!F$12*$AO$1</f>
        <v>0</v>
      </c>
      <c r="AT131" s="57">
        <f>SUM($AH131:$AM131)/SUM($AH$193:$AM$193)*'Capital Spending'!G$12*$AO$1</f>
        <v>0</v>
      </c>
      <c r="AU131" s="57">
        <f>SUM($AH131:$AM131)/SUM($AH$193:$AM$193)*'Capital Spending'!H$12*$AO$1</f>
        <v>0</v>
      </c>
      <c r="AV131" s="57">
        <f>SUM($AH131:$AM131)/SUM($AH$193:$AM$193)*'Capital Spending'!I$12*$AO$1</f>
        <v>0</v>
      </c>
      <c r="AW131" s="57">
        <f>SUM($AH131:$AM131)/SUM($AH$193:$AM$193)*'Capital Spending'!J$12*$AO$1</f>
        <v>0</v>
      </c>
      <c r="AX131" s="57">
        <f>SUM($AH131:$AM131)/SUM($AH$193:$AM$193)*'Capital Spending'!K$12*$AO$1</f>
        <v>0</v>
      </c>
      <c r="AY131" s="57">
        <f>SUM($AH131:$AM131)/SUM($AH$193:$AM$193)*'Capital Spending'!L$12*$AO$1</f>
        <v>0</v>
      </c>
      <c r="AZ131" s="57">
        <f>SUM($AH131:$AM131)/SUM($AH$193:$AM$193)*'Capital Spending'!M$12*$AO$1</f>
        <v>0</v>
      </c>
      <c r="BA131" s="57">
        <f>SUM($AH131:$AM131)/SUM($AH$193:$AM$193)*'Capital Spending'!N$12*$AO$1</f>
        <v>0</v>
      </c>
      <c r="BB131" s="57">
        <f>SUM($AH131:$AM131)/SUM($AH$193:$AM$193)*'Capital Spending'!O$12*$AO$1</f>
        <v>0</v>
      </c>
      <c r="BC131" s="57">
        <f>SUM($AH131:$AM131)/SUM($AH$193:$AM$193)*'Capital Spending'!P$12*$AO$1</f>
        <v>0</v>
      </c>
      <c r="BD131" s="57">
        <f>SUM($AH131:$AM131)/SUM($AH$193:$AM$193)*'Capital Spending'!Q$12*$AO$1</f>
        <v>0</v>
      </c>
      <c r="BE131" s="57">
        <f>SUM($AH131:$AM131)/SUM($AH$193:$AM$193)*'Capital Spending'!R$12*$AO$1</f>
        <v>0</v>
      </c>
      <c r="BF131" s="57">
        <f>SUM($AH131:$AM131)/SUM($AH$193:$AM$193)*'Capital Spending'!S$12*$AO$1</f>
        <v>0</v>
      </c>
      <c r="BG131" s="57">
        <f>SUM($AH131:$AM131)/SUM($AH$193:$AM$193)*'Capital Spending'!T$12*$AO$1</f>
        <v>0</v>
      </c>
      <c r="BH131" s="57">
        <f>SUM($AH131:$AM131)/SUM($AH$193:$AM$193)*'Capital Spending'!U$12*$AO$1</f>
        <v>0</v>
      </c>
      <c r="BI131" s="19"/>
      <c r="BJ131" s="106">
        <f t="shared" si="320"/>
        <v>0</v>
      </c>
      <c r="BK131" s="31">
        <f>[20]Retires!R51</f>
        <v>0</v>
      </c>
      <c r="BL131" s="31">
        <f>[20]Retires!S51</f>
        <v>0</v>
      </c>
      <c r="BM131" s="31">
        <f>[20]Retires!T51</f>
        <v>0</v>
      </c>
      <c r="BN131" s="31">
        <f>[20]Retires!U51</f>
        <v>0</v>
      </c>
      <c r="BO131" s="31">
        <f>[20]Retires!V51</f>
        <v>0</v>
      </c>
      <c r="BP131" s="31">
        <f>[20]Retires!W51</f>
        <v>0</v>
      </c>
      <c r="BQ131" s="18">
        <f t="shared" si="321"/>
        <v>0</v>
      </c>
      <c r="BR131" s="19">
        <f t="shared" si="322"/>
        <v>0</v>
      </c>
      <c r="BS131" s="19">
        <f t="shared" si="323"/>
        <v>0</v>
      </c>
      <c r="BT131" s="19">
        <f t="shared" si="324"/>
        <v>0</v>
      </c>
      <c r="BU131" s="19">
        <f t="shared" si="325"/>
        <v>0</v>
      </c>
      <c r="BV131" s="19">
        <f t="shared" si="326"/>
        <v>0</v>
      </c>
      <c r="BW131" s="19">
        <f t="shared" si="327"/>
        <v>0</v>
      </c>
      <c r="BX131" s="19">
        <f t="shared" si="328"/>
        <v>0</v>
      </c>
      <c r="BY131" s="19">
        <f t="shared" si="329"/>
        <v>0</v>
      </c>
      <c r="BZ131" s="19">
        <f t="shared" si="330"/>
        <v>0</v>
      </c>
      <c r="CA131" s="19">
        <f t="shared" si="331"/>
        <v>0</v>
      </c>
      <c r="CB131" s="19">
        <f t="shared" si="332"/>
        <v>0</v>
      </c>
      <c r="CC131" s="19">
        <f t="shared" si="333"/>
        <v>0</v>
      </c>
      <c r="CD131" s="19">
        <f t="shared" si="334"/>
        <v>0</v>
      </c>
      <c r="CE131" s="19">
        <f t="shared" si="335"/>
        <v>0</v>
      </c>
      <c r="CF131" s="19">
        <f t="shared" si="336"/>
        <v>0</v>
      </c>
      <c r="CG131" s="19">
        <f t="shared" si="337"/>
        <v>0</v>
      </c>
      <c r="CH131" s="19">
        <f t="shared" si="338"/>
        <v>0</v>
      </c>
      <c r="CI131" s="19">
        <f t="shared" si="339"/>
        <v>0</v>
      </c>
      <c r="CJ131" s="19">
        <f t="shared" si="340"/>
        <v>0</v>
      </c>
      <c r="CK131" s="19">
        <f t="shared" si="341"/>
        <v>0</v>
      </c>
      <c r="CL131" s="19"/>
      <c r="CM131" s="18">
        <f>[20]Transfers!R51</f>
        <v>0</v>
      </c>
      <c r="CN131" s="18">
        <f>[20]Transfers!S51</f>
        <v>0</v>
      </c>
      <c r="CO131" s="18">
        <f>[20]Transfers!T51</f>
        <v>0</v>
      </c>
      <c r="CP131" s="18">
        <f>[20]Transfers!U51</f>
        <v>0</v>
      </c>
      <c r="CQ131" s="18">
        <f>[20]Transfers!V51</f>
        <v>0</v>
      </c>
      <c r="CR131" s="18">
        <f>[20]Transfers!W51</f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0</v>
      </c>
      <c r="DE131" s="19">
        <v>0</v>
      </c>
      <c r="DF131" s="19">
        <v>0</v>
      </c>
      <c r="DG131" s="19">
        <v>0</v>
      </c>
      <c r="DH131" s="19">
        <v>0</v>
      </c>
      <c r="DI131" s="19">
        <v>0</v>
      </c>
      <c r="DJ131" s="19">
        <v>0</v>
      </c>
      <c r="DK131" s="19">
        <v>0</v>
      </c>
      <c r="DL131" s="19">
        <v>0</v>
      </c>
      <c r="DM131" s="19">
        <v>0</v>
      </c>
      <c r="DN131" s="19"/>
    </row>
    <row r="132" spans="1:118">
      <c r="A132" s="48">
        <v>35500</v>
      </c>
      <c r="B132" t="s">
        <v>95</v>
      </c>
      <c r="C132" s="50">
        <f t="shared" si="290"/>
        <v>273084.37999999995</v>
      </c>
      <c r="D132" s="50">
        <f t="shared" si="291"/>
        <v>273084.37999999995</v>
      </c>
      <c r="E132" s="21">
        <f>'[20]Asset End Balances'!$Q$52</f>
        <v>273084.38</v>
      </c>
      <c r="F132" s="19">
        <f t="shared" si="292"/>
        <v>273084.38</v>
      </c>
      <c r="G132" s="19">
        <f t="shared" si="293"/>
        <v>273084.38</v>
      </c>
      <c r="H132" s="19">
        <f t="shared" si="294"/>
        <v>273084.38</v>
      </c>
      <c r="I132" s="19">
        <f t="shared" si="295"/>
        <v>273084.38</v>
      </c>
      <c r="J132" s="19">
        <f t="shared" si="296"/>
        <v>273084.38</v>
      </c>
      <c r="K132" s="19">
        <f t="shared" si="297"/>
        <v>273084.38</v>
      </c>
      <c r="L132" s="19">
        <f t="shared" si="298"/>
        <v>273084.38</v>
      </c>
      <c r="M132" s="19">
        <f t="shared" si="299"/>
        <v>273084.38</v>
      </c>
      <c r="N132" s="19">
        <f t="shared" si="300"/>
        <v>273084.38</v>
      </c>
      <c r="O132" s="19">
        <f t="shared" si="301"/>
        <v>273084.38</v>
      </c>
      <c r="P132" s="19">
        <f t="shared" si="302"/>
        <v>273084.38</v>
      </c>
      <c r="Q132" s="19">
        <f t="shared" si="303"/>
        <v>273084.38</v>
      </c>
      <c r="R132" s="19">
        <f t="shared" si="304"/>
        <v>273084.38</v>
      </c>
      <c r="S132" s="19">
        <f t="shared" si="305"/>
        <v>273084.38</v>
      </c>
      <c r="T132" s="19">
        <f t="shared" si="306"/>
        <v>273084.38</v>
      </c>
      <c r="U132" s="19">
        <f t="shared" si="307"/>
        <v>273084.38</v>
      </c>
      <c r="V132" s="19">
        <f t="shared" si="308"/>
        <v>273084.38</v>
      </c>
      <c r="W132" s="19">
        <f t="shared" si="309"/>
        <v>273084.38</v>
      </c>
      <c r="X132" s="19">
        <f t="shared" si="310"/>
        <v>273084.38</v>
      </c>
      <c r="Y132" s="19">
        <f t="shared" si="311"/>
        <v>273084.38</v>
      </c>
      <c r="Z132" s="19">
        <f t="shared" si="312"/>
        <v>273084.38</v>
      </c>
      <c r="AA132" s="19">
        <f t="shared" si="313"/>
        <v>273084.38</v>
      </c>
      <c r="AB132" s="19">
        <f t="shared" si="314"/>
        <v>273084.38</v>
      </c>
      <c r="AC132" s="19">
        <f t="shared" si="315"/>
        <v>273084.38</v>
      </c>
      <c r="AD132" s="19">
        <f t="shared" si="316"/>
        <v>273084.38</v>
      </c>
      <c r="AE132" s="19">
        <f t="shared" si="317"/>
        <v>273084.38</v>
      </c>
      <c r="AF132" s="19">
        <f t="shared" si="318"/>
        <v>273084.38</v>
      </c>
      <c r="AH132" s="18">
        <f>[20]Additions!R52</f>
        <v>0</v>
      </c>
      <c r="AI132" s="18">
        <f>[20]Additions!S52</f>
        <v>0</v>
      </c>
      <c r="AJ132" s="18">
        <f>[20]Additions!T52</f>
        <v>0</v>
      </c>
      <c r="AK132" s="18">
        <f>[20]Additions!U52</f>
        <v>0</v>
      </c>
      <c r="AL132" s="18">
        <f>[20]Additions!V52</f>
        <v>0</v>
      </c>
      <c r="AM132" s="18">
        <f>[20]Additions!W52</f>
        <v>0</v>
      </c>
      <c r="AN132" s="57">
        <f t="shared" si="319"/>
        <v>0</v>
      </c>
      <c r="AO132" s="57">
        <f t="shared" si="319"/>
        <v>0</v>
      </c>
      <c r="AP132" s="57">
        <f t="shared" si="319"/>
        <v>0</v>
      </c>
      <c r="AQ132" s="57">
        <f>SUM($AH132:$AM132)/SUM($AH$193:$AM$193)*'Capital Spending'!D$12*$AO$1</f>
        <v>0</v>
      </c>
      <c r="AR132" s="57">
        <f>SUM($AH132:$AM132)/SUM($AH$193:$AM$193)*'Capital Spending'!E$12*$AO$1</f>
        <v>0</v>
      </c>
      <c r="AS132" s="57">
        <f>SUM($AH132:$AM132)/SUM($AH$193:$AM$193)*'Capital Spending'!F$12*$AO$1</f>
        <v>0</v>
      </c>
      <c r="AT132" s="57">
        <f>SUM($AH132:$AM132)/SUM($AH$193:$AM$193)*'Capital Spending'!G$12*$AO$1</f>
        <v>0</v>
      </c>
      <c r="AU132" s="57">
        <f>SUM($AH132:$AM132)/SUM($AH$193:$AM$193)*'Capital Spending'!H$12*$AO$1</f>
        <v>0</v>
      </c>
      <c r="AV132" s="57">
        <f>SUM($AH132:$AM132)/SUM($AH$193:$AM$193)*'Capital Spending'!I$12*$AO$1</f>
        <v>0</v>
      </c>
      <c r="AW132" s="57">
        <f>SUM($AH132:$AM132)/SUM($AH$193:$AM$193)*'Capital Spending'!J$12*$AO$1</f>
        <v>0</v>
      </c>
      <c r="AX132" s="57">
        <f>SUM($AH132:$AM132)/SUM($AH$193:$AM$193)*'Capital Spending'!K$12*$AO$1</f>
        <v>0</v>
      </c>
      <c r="AY132" s="57">
        <f>SUM($AH132:$AM132)/SUM($AH$193:$AM$193)*'Capital Spending'!L$12*$AO$1</f>
        <v>0</v>
      </c>
      <c r="AZ132" s="57">
        <f>SUM($AH132:$AM132)/SUM($AH$193:$AM$193)*'Capital Spending'!M$12*$AO$1</f>
        <v>0</v>
      </c>
      <c r="BA132" s="57">
        <f>SUM($AH132:$AM132)/SUM($AH$193:$AM$193)*'Capital Spending'!N$12*$AO$1</f>
        <v>0</v>
      </c>
      <c r="BB132" s="57">
        <f>SUM($AH132:$AM132)/SUM($AH$193:$AM$193)*'Capital Spending'!O$12*$AO$1</f>
        <v>0</v>
      </c>
      <c r="BC132" s="57">
        <f>SUM($AH132:$AM132)/SUM($AH$193:$AM$193)*'Capital Spending'!P$12*$AO$1</f>
        <v>0</v>
      </c>
      <c r="BD132" s="57">
        <f>SUM($AH132:$AM132)/SUM($AH$193:$AM$193)*'Capital Spending'!Q$12*$AO$1</f>
        <v>0</v>
      </c>
      <c r="BE132" s="57">
        <f>SUM($AH132:$AM132)/SUM($AH$193:$AM$193)*'Capital Spending'!R$12*$AO$1</f>
        <v>0</v>
      </c>
      <c r="BF132" s="57">
        <f>SUM($AH132:$AM132)/SUM($AH$193:$AM$193)*'Capital Spending'!S$12*$AO$1</f>
        <v>0</v>
      </c>
      <c r="BG132" s="57">
        <f>SUM($AH132:$AM132)/SUM($AH$193:$AM$193)*'Capital Spending'!T$12*$AO$1</f>
        <v>0</v>
      </c>
      <c r="BH132" s="57">
        <f>SUM($AH132:$AM132)/SUM($AH$193:$AM$193)*'Capital Spending'!U$12*$AO$1</f>
        <v>0</v>
      </c>
      <c r="BI132" s="19"/>
      <c r="BJ132" s="106">
        <f t="shared" si="320"/>
        <v>0</v>
      </c>
      <c r="BK132" s="31">
        <f>[20]Retires!R52</f>
        <v>0</v>
      </c>
      <c r="BL132" s="31">
        <f>[20]Retires!S52</f>
        <v>0</v>
      </c>
      <c r="BM132" s="31">
        <f>[20]Retires!T52</f>
        <v>0</v>
      </c>
      <c r="BN132" s="31">
        <f>[20]Retires!U52</f>
        <v>0</v>
      </c>
      <c r="BO132" s="31">
        <f>[20]Retires!V52</f>
        <v>0</v>
      </c>
      <c r="BP132" s="31">
        <f>[20]Retires!W52</f>
        <v>0</v>
      </c>
      <c r="BQ132" s="18">
        <f t="shared" si="321"/>
        <v>0</v>
      </c>
      <c r="BR132" s="19">
        <f t="shared" si="322"/>
        <v>0</v>
      </c>
      <c r="BS132" s="19">
        <f t="shared" si="323"/>
        <v>0</v>
      </c>
      <c r="BT132" s="19">
        <f t="shared" si="324"/>
        <v>0</v>
      </c>
      <c r="BU132" s="19">
        <f t="shared" si="325"/>
        <v>0</v>
      </c>
      <c r="BV132" s="19">
        <f t="shared" si="326"/>
        <v>0</v>
      </c>
      <c r="BW132" s="19">
        <f t="shared" si="327"/>
        <v>0</v>
      </c>
      <c r="BX132" s="19">
        <f t="shared" si="328"/>
        <v>0</v>
      </c>
      <c r="BY132" s="19">
        <f t="shared" si="329"/>
        <v>0</v>
      </c>
      <c r="BZ132" s="19">
        <f t="shared" si="330"/>
        <v>0</v>
      </c>
      <c r="CA132" s="19">
        <f t="shared" si="331"/>
        <v>0</v>
      </c>
      <c r="CB132" s="19">
        <f t="shared" si="332"/>
        <v>0</v>
      </c>
      <c r="CC132" s="19">
        <f t="shared" si="333"/>
        <v>0</v>
      </c>
      <c r="CD132" s="19">
        <f t="shared" si="334"/>
        <v>0</v>
      </c>
      <c r="CE132" s="19">
        <f t="shared" si="335"/>
        <v>0</v>
      </c>
      <c r="CF132" s="19">
        <f t="shared" si="336"/>
        <v>0</v>
      </c>
      <c r="CG132" s="19">
        <f t="shared" si="337"/>
        <v>0</v>
      </c>
      <c r="CH132" s="19">
        <f t="shared" si="338"/>
        <v>0</v>
      </c>
      <c r="CI132" s="19">
        <f t="shared" si="339"/>
        <v>0</v>
      </c>
      <c r="CJ132" s="19">
        <f t="shared" si="340"/>
        <v>0</v>
      </c>
      <c r="CK132" s="19">
        <f t="shared" si="341"/>
        <v>0</v>
      </c>
      <c r="CL132" s="19"/>
      <c r="CM132" s="18">
        <f>[20]Transfers!R52</f>
        <v>0</v>
      </c>
      <c r="CN132" s="18">
        <f>[20]Transfers!S52</f>
        <v>0</v>
      </c>
      <c r="CO132" s="18">
        <f>[20]Transfers!T52</f>
        <v>0</v>
      </c>
      <c r="CP132" s="18">
        <f>[20]Transfers!U52</f>
        <v>0</v>
      </c>
      <c r="CQ132" s="18">
        <f>[20]Transfers!V52</f>
        <v>0</v>
      </c>
      <c r="CR132" s="18">
        <f>[20]Transfers!W52</f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9">
        <v>0</v>
      </c>
      <c r="CZ132" s="19">
        <v>0</v>
      </c>
      <c r="DA132" s="19">
        <v>0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19">
        <v>0</v>
      </c>
      <c r="DJ132" s="19">
        <v>0</v>
      </c>
      <c r="DK132" s="19">
        <v>0</v>
      </c>
      <c r="DL132" s="19">
        <v>0</v>
      </c>
      <c r="DM132" s="19">
        <v>0</v>
      </c>
      <c r="DN132" s="19"/>
    </row>
    <row r="133" spans="1:118">
      <c r="A133" s="48">
        <v>35600</v>
      </c>
      <c r="B133" t="s">
        <v>96</v>
      </c>
      <c r="C133" s="50">
        <f t="shared" si="290"/>
        <v>414663.45000000013</v>
      </c>
      <c r="D133" s="50">
        <f t="shared" si="291"/>
        <v>414663.45000000013</v>
      </c>
      <c r="E133" s="21">
        <f>'[20]Asset End Balances'!$Q$53</f>
        <v>414663.45</v>
      </c>
      <c r="F133" s="19">
        <f t="shared" si="292"/>
        <v>414663.45</v>
      </c>
      <c r="G133" s="19">
        <f t="shared" si="293"/>
        <v>414663.45</v>
      </c>
      <c r="H133" s="19">
        <f t="shared" si="294"/>
        <v>414663.45</v>
      </c>
      <c r="I133" s="19">
        <f t="shared" si="295"/>
        <v>414663.45</v>
      </c>
      <c r="J133" s="19">
        <f t="shared" si="296"/>
        <v>414663.45</v>
      </c>
      <c r="K133" s="19">
        <f t="shared" si="297"/>
        <v>414663.45</v>
      </c>
      <c r="L133" s="19">
        <f t="shared" si="298"/>
        <v>414663.45</v>
      </c>
      <c r="M133" s="19">
        <f t="shared" si="299"/>
        <v>414663.45</v>
      </c>
      <c r="N133" s="19">
        <f t="shared" si="300"/>
        <v>414663.45</v>
      </c>
      <c r="O133" s="19">
        <f t="shared" si="301"/>
        <v>414663.45</v>
      </c>
      <c r="P133" s="19">
        <f t="shared" si="302"/>
        <v>414663.45</v>
      </c>
      <c r="Q133" s="19">
        <f t="shared" si="303"/>
        <v>414663.45</v>
      </c>
      <c r="R133" s="19">
        <f t="shared" si="304"/>
        <v>414663.45</v>
      </c>
      <c r="S133" s="19">
        <f t="shared" si="305"/>
        <v>414663.45</v>
      </c>
      <c r="T133" s="19">
        <f t="shared" si="306"/>
        <v>414663.45</v>
      </c>
      <c r="U133" s="19">
        <f t="shared" si="307"/>
        <v>414663.45</v>
      </c>
      <c r="V133" s="19">
        <f t="shared" si="308"/>
        <v>414663.45</v>
      </c>
      <c r="W133" s="19">
        <f t="shared" si="309"/>
        <v>414663.45</v>
      </c>
      <c r="X133" s="19">
        <f t="shared" si="310"/>
        <v>414663.45</v>
      </c>
      <c r="Y133" s="19">
        <f t="shared" si="311"/>
        <v>414663.45</v>
      </c>
      <c r="Z133" s="19">
        <f t="shared" si="312"/>
        <v>414663.45</v>
      </c>
      <c r="AA133" s="19">
        <f t="shared" si="313"/>
        <v>414663.45</v>
      </c>
      <c r="AB133" s="19">
        <f t="shared" si="314"/>
        <v>414663.45</v>
      </c>
      <c r="AC133" s="19">
        <f t="shared" si="315"/>
        <v>414663.45</v>
      </c>
      <c r="AD133" s="19">
        <f t="shared" si="316"/>
        <v>414663.45</v>
      </c>
      <c r="AE133" s="19">
        <f t="shared" si="317"/>
        <v>414663.45</v>
      </c>
      <c r="AF133" s="19">
        <f t="shared" si="318"/>
        <v>414663.45</v>
      </c>
      <c r="AH133" s="18">
        <f>[20]Additions!R53</f>
        <v>0</v>
      </c>
      <c r="AI133" s="18">
        <f>[20]Additions!S53</f>
        <v>0</v>
      </c>
      <c r="AJ133" s="18">
        <f>[20]Additions!T53</f>
        <v>0</v>
      </c>
      <c r="AK133" s="18">
        <f>[20]Additions!U53</f>
        <v>0</v>
      </c>
      <c r="AL133" s="18">
        <f>[20]Additions!V53</f>
        <v>0</v>
      </c>
      <c r="AM133" s="18">
        <f>[20]Additions!W53</f>
        <v>0</v>
      </c>
      <c r="AN133" s="57">
        <f t="shared" si="319"/>
        <v>0</v>
      </c>
      <c r="AO133" s="57">
        <f t="shared" si="319"/>
        <v>0</v>
      </c>
      <c r="AP133" s="57">
        <f t="shared" si="319"/>
        <v>0</v>
      </c>
      <c r="AQ133" s="57">
        <f>SUM($AH133:$AM133)/SUM($AH$193:$AM$193)*'Capital Spending'!D$12*$AO$1</f>
        <v>0</v>
      </c>
      <c r="AR133" s="57">
        <f>SUM($AH133:$AM133)/SUM($AH$193:$AM$193)*'Capital Spending'!E$12*$AO$1</f>
        <v>0</v>
      </c>
      <c r="AS133" s="57">
        <f>SUM($AH133:$AM133)/SUM($AH$193:$AM$193)*'Capital Spending'!F$12*$AO$1</f>
        <v>0</v>
      </c>
      <c r="AT133" s="57">
        <f>SUM($AH133:$AM133)/SUM($AH$193:$AM$193)*'Capital Spending'!G$12*$AO$1</f>
        <v>0</v>
      </c>
      <c r="AU133" s="57">
        <f>SUM($AH133:$AM133)/SUM($AH$193:$AM$193)*'Capital Spending'!H$12*$AO$1</f>
        <v>0</v>
      </c>
      <c r="AV133" s="57">
        <f>SUM($AH133:$AM133)/SUM($AH$193:$AM$193)*'Capital Spending'!I$12*$AO$1</f>
        <v>0</v>
      </c>
      <c r="AW133" s="57">
        <f>SUM($AH133:$AM133)/SUM($AH$193:$AM$193)*'Capital Spending'!J$12*$AO$1</f>
        <v>0</v>
      </c>
      <c r="AX133" s="57">
        <f>SUM($AH133:$AM133)/SUM($AH$193:$AM$193)*'Capital Spending'!K$12*$AO$1</f>
        <v>0</v>
      </c>
      <c r="AY133" s="57">
        <f>SUM($AH133:$AM133)/SUM($AH$193:$AM$193)*'Capital Spending'!L$12*$AO$1</f>
        <v>0</v>
      </c>
      <c r="AZ133" s="57">
        <f>SUM($AH133:$AM133)/SUM($AH$193:$AM$193)*'Capital Spending'!M$12*$AO$1</f>
        <v>0</v>
      </c>
      <c r="BA133" s="57">
        <f>SUM($AH133:$AM133)/SUM($AH$193:$AM$193)*'Capital Spending'!N$12*$AO$1</f>
        <v>0</v>
      </c>
      <c r="BB133" s="57">
        <f>SUM($AH133:$AM133)/SUM($AH$193:$AM$193)*'Capital Spending'!O$12*$AO$1</f>
        <v>0</v>
      </c>
      <c r="BC133" s="57">
        <f>SUM($AH133:$AM133)/SUM($AH$193:$AM$193)*'Capital Spending'!P$12*$AO$1</f>
        <v>0</v>
      </c>
      <c r="BD133" s="57">
        <f>SUM($AH133:$AM133)/SUM($AH$193:$AM$193)*'Capital Spending'!Q$12*$AO$1</f>
        <v>0</v>
      </c>
      <c r="BE133" s="57">
        <f>SUM($AH133:$AM133)/SUM($AH$193:$AM$193)*'Capital Spending'!R$12*$AO$1</f>
        <v>0</v>
      </c>
      <c r="BF133" s="57">
        <f>SUM($AH133:$AM133)/SUM($AH$193:$AM$193)*'Capital Spending'!S$12*$AO$1</f>
        <v>0</v>
      </c>
      <c r="BG133" s="57">
        <f>SUM($AH133:$AM133)/SUM($AH$193:$AM$193)*'Capital Spending'!T$12*$AO$1</f>
        <v>0</v>
      </c>
      <c r="BH133" s="57">
        <f>SUM($AH133:$AM133)/SUM($AH$193:$AM$193)*'Capital Spending'!U$12*$AO$1</f>
        <v>0</v>
      </c>
      <c r="BI133" s="19"/>
      <c r="BJ133" s="106">
        <f t="shared" si="320"/>
        <v>0</v>
      </c>
      <c r="BK133" s="31">
        <f>[20]Retires!R53</f>
        <v>0</v>
      </c>
      <c r="BL133" s="31">
        <f>[20]Retires!S53</f>
        <v>0</v>
      </c>
      <c r="BM133" s="31">
        <f>[20]Retires!T53</f>
        <v>0</v>
      </c>
      <c r="BN133" s="31">
        <f>[20]Retires!U53</f>
        <v>0</v>
      </c>
      <c r="BO133" s="31">
        <f>[20]Retires!V53</f>
        <v>0</v>
      </c>
      <c r="BP133" s="31">
        <f>[20]Retires!W53</f>
        <v>0</v>
      </c>
      <c r="BQ133" s="18">
        <f t="shared" si="321"/>
        <v>0</v>
      </c>
      <c r="BR133" s="19">
        <f t="shared" si="322"/>
        <v>0</v>
      </c>
      <c r="BS133" s="19">
        <f t="shared" si="323"/>
        <v>0</v>
      </c>
      <c r="BT133" s="19">
        <f t="shared" si="324"/>
        <v>0</v>
      </c>
      <c r="BU133" s="19">
        <f t="shared" si="325"/>
        <v>0</v>
      </c>
      <c r="BV133" s="19">
        <f t="shared" si="326"/>
        <v>0</v>
      </c>
      <c r="BW133" s="19">
        <f t="shared" si="327"/>
        <v>0</v>
      </c>
      <c r="BX133" s="19">
        <f t="shared" si="328"/>
        <v>0</v>
      </c>
      <c r="BY133" s="19">
        <f t="shared" si="329"/>
        <v>0</v>
      </c>
      <c r="BZ133" s="19">
        <f t="shared" si="330"/>
        <v>0</v>
      </c>
      <c r="CA133" s="19">
        <f t="shared" si="331"/>
        <v>0</v>
      </c>
      <c r="CB133" s="19">
        <f t="shared" si="332"/>
        <v>0</v>
      </c>
      <c r="CC133" s="19">
        <f t="shared" si="333"/>
        <v>0</v>
      </c>
      <c r="CD133" s="19">
        <f t="shared" si="334"/>
        <v>0</v>
      </c>
      <c r="CE133" s="19">
        <f t="shared" si="335"/>
        <v>0</v>
      </c>
      <c r="CF133" s="19">
        <f t="shared" si="336"/>
        <v>0</v>
      </c>
      <c r="CG133" s="19">
        <f t="shared" si="337"/>
        <v>0</v>
      </c>
      <c r="CH133" s="19">
        <f t="shared" si="338"/>
        <v>0</v>
      </c>
      <c r="CI133" s="19">
        <f t="shared" si="339"/>
        <v>0</v>
      </c>
      <c r="CJ133" s="19">
        <f t="shared" si="340"/>
        <v>0</v>
      </c>
      <c r="CK133" s="19">
        <f t="shared" si="341"/>
        <v>0</v>
      </c>
      <c r="CL133" s="19"/>
      <c r="CM133" s="18">
        <f>[20]Transfers!R53</f>
        <v>0</v>
      </c>
      <c r="CN133" s="18">
        <f>[20]Transfers!S53</f>
        <v>0</v>
      </c>
      <c r="CO133" s="18">
        <f>[20]Transfers!T53</f>
        <v>0</v>
      </c>
      <c r="CP133" s="18">
        <f>[20]Transfers!U53</f>
        <v>0</v>
      </c>
      <c r="CQ133" s="18">
        <f>[20]Transfers!V53</f>
        <v>0</v>
      </c>
      <c r="CR133" s="18">
        <f>[20]Transfers!W53</f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9">
        <v>0</v>
      </c>
      <c r="CZ133" s="19">
        <v>0</v>
      </c>
      <c r="DA133" s="19">
        <v>0</v>
      </c>
      <c r="DB133" s="19">
        <v>0</v>
      </c>
      <c r="DC133" s="19">
        <v>0</v>
      </c>
      <c r="DD133" s="19">
        <v>0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19">
        <v>0</v>
      </c>
      <c r="DK133" s="19">
        <v>0</v>
      </c>
      <c r="DL133" s="19">
        <v>0</v>
      </c>
      <c r="DM133" s="19">
        <v>0</v>
      </c>
      <c r="DN133" s="19"/>
    </row>
    <row r="134" spans="1:118">
      <c r="A134" s="48">
        <v>36510</v>
      </c>
      <c r="B134" t="s">
        <v>44</v>
      </c>
      <c r="C134" s="50">
        <f t="shared" si="290"/>
        <v>26970.37</v>
      </c>
      <c r="D134" s="50">
        <f t="shared" si="291"/>
        <v>26970.37</v>
      </c>
      <c r="E134" s="21">
        <f>'[20]Asset End Balances'!$Q$54</f>
        <v>26970.37</v>
      </c>
      <c r="F134" s="19">
        <f t="shared" si="292"/>
        <v>26970.37</v>
      </c>
      <c r="G134" s="19">
        <f t="shared" si="293"/>
        <v>26970.37</v>
      </c>
      <c r="H134" s="19">
        <f t="shared" si="294"/>
        <v>26970.37</v>
      </c>
      <c r="I134" s="19">
        <f t="shared" si="295"/>
        <v>26970.37</v>
      </c>
      <c r="J134" s="19">
        <f t="shared" si="296"/>
        <v>26970.37</v>
      </c>
      <c r="K134" s="19">
        <f t="shared" si="297"/>
        <v>26970.37</v>
      </c>
      <c r="L134" s="19">
        <f t="shared" si="298"/>
        <v>26970.37</v>
      </c>
      <c r="M134" s="19">
        <f t="shared" si="299"/>
        <v>26970.37</v>
      </c>
      <c r="N134" s="19">
        <f t="shared" si="300"/>
        <v>26970.37</v>
      </c>
      <c r="O134" s="19">
        <f t="shared" si="301"/>
        <v>26970.37</v>
      </c>
      <c r="P134" s="19">
        <f t="shared" si="302"/>
        <v>26970.37</v>
      </c>
      <c r="Q134" s="19">
        <f t="shared" si="303"/>
        <v>26970.37</v>
      </c>
      <c r="R134" s="19">
        <f t="shared" si="304"/>
        <v>26970.37</v>
      </c>
      <c r="S134" s="19">
        <f t="shared" si="305"/>
        <v>26970.37</v>
      </c>
      <c r="T134" s="19">
        <f t="shared" si="306"/>
        <v>26970.37</v>
      </c>
      <c r="U134" s="19">
        <f t="shared" si="307"/>
        <v>26970.37</v>
      </c>
      <c r="V134" s="19">
        <f t="shared" si="308"/>
        <v>26970.37</v>
      </c>
      <c r="W134" s="19">
        <f t="shared" si="309"/>
        <v>26970.37</v>
      </c>
      <c r="X134" s="19">
        <f t="shared" si="310"/>
        <v>26970.37</v>
      </c>
      <c r="Y134" s="19">
        <f t="shared" si="311"/>
        <v>26970.37</v>
      </c>
      <c r="Z134" s="19">
        <f t="shared" si="312"/>
        <v>26970.37</v>
      </c>
      <c r="AA134" s="19">
        <f t="shared" si="313"/>
        <v>26970.37</v>
      </c>
      <c r="AB134" s="19">
        <f t="shared" si="314"/>
        <v>26970.37</v>
      </c>
      <c r="AC134" s="19">
        <f t="shared" si="315"/>
        <v>26970.37</v>
      </c>
      <c r="AD134" s="19">
        <f t="shared" si="316"/>
        <v>26970.37</v>
      </c>
      <c r="AE134" s="19">
        <f t="shared" si="317"/>
        <v>26970.37</v>
      </c>
      <c r="AF134" s="19">
        <f t="shared" si="318"/>
        <v>26970.37</v>
      </c>
      <c r="AH134" s="18">
        <f>[20]Additions!R54</f>
        <v>0</v>
      </c>
      <c r="AI134" s="18">
        <f>[20]Additions!S54</f>
        <v>0</v>
      </c>
      <c r="AJ134" s="18">
        <f>[20]Additions!T54</f>
        <v>0</v>
      </c>
      <c r="AK134" s="18">
        <f>[20]Additions!U54</f>
        <v>0</v>
      </c>
      <c r="AL134" s="18">
        <f>[20]Additions!V54</f>
        <v>0</v>
      </c>
      <c r="AM134" s="18">
        <f>[20]Additions!W54</f>
        <v>0</v>
      </c>
      <c r="AN134" s="57">
        <f t="shared" si="319"/>
        <v>0</v>
      </c>
      <c r="AO134" s="57">
        <f t="shared" si="319"/>
        <v>0</v>
      </c>
      <c r="AP134" s="57">
        <f t="shared" si="319"/>
        <v>0</v>
      </c>
      <c r="AQ134" s="57">
        <f>SUM($AH134:$AM134)/SUM($AH$193:$AM$193)*'Capital Spending'!D$12*$AO$1</f>
        <v>0</v>
      </c>
      <c r="AR134" s="57">
        <f>SUM($AH134:$AM134)/SUM($AH$193:$AM$193)*'Capital Spending'!E$12*$AO$1</f>
        <v>0</v>
      </c>
      <c r="AS134" s="57">
        <f>SUM($AH134:$AM134)/SUM($AH$193:$AM$193)*'Capital Spending'!F$12*$AO$1</f>
        <v>0</v>
      </c>
      <c r="AT134" s="57">
        <f>SUM($AH134:$AM134)/SUM($AH$193:$AM$193)*'Capital Spending'!G$12*$AO$1</f>
        <v>0</v>
      </c>
      <c r="AU134" s="57">
        <f>SUM($AH134:$AM134)/SUM($AH$193:$AM$193)*'Capital Spending'!H$12*$AO$1</f>
        <v>0</v>
      </c>
      <c r="AV134" s="57">
        <f>SUM($AH134:$AM134)/SUM($AH$193:$AM$193)*'Capital Spending'!I$12*$AO$1</f>
        <v>0</v>
      </c>
      <c r="AW134" s="57">
        <f>SUM($AH134:$AM134)/SUM($AH$193:$AM$193)*'Capital Spending'!J$12*$AO$1</f>
        <v>0</v>
      </c>
      <c r="AX134" s="57">
        <f>SUM($AH134:$AM134)/SUM($AH$193:$AM$193)*'Capital Spending'!K$12*$AO$1</f>
        <v>0</v>
      </c>
      <c r="AY134" s="57">
        <f>SUM($AH134:$AM134)/SUM($AH$193:$AM$193)*'Capital Spending'!L$12*$AO$1</f>
        <v>0</v>
      </c>
      <c r="AZ134" s="57">
        <f>SUM($AH134:$AM134)/SUM($AH$193:$AM$193)*'Capital Spending'!M$12*$AO$1</f>
        <v>0</v>
      </c>
      <c r="BA134" s="57">
        <f>SUM($AH134:$AM134)/SUM($AH$193:$AM$193)*'Capital Spending'!N$12*$AO$1</f>
        <v>0</v>
      </c>
      <c r="BB134" s="57">
        <f>SUM($AH134:$AM134)/SUM($AH$193:$AM$193)*'Capital Spending'!O$12*$AO$1</f>
        <v>0</v>
      </c>
      <c r="BC134" s="57">
        <f>SUM($AH134:$AM134)/SUM($AH$193:$AM$193)*'Capital Spending'!P$12*$AO$1</f>
        <v>0</v>
      </c>
      <c r="BD134" s="57">
        <f>SUM($AH134:$AM134)/SUM($AH$193:$AM$193)*'Capital Spending'!Q$12*$AO$1</f>
        <v>0</v>
      </c>
      <c r="BE134" s="57">
        <f>SUM($AH134:$AM134)/SUM($AH$193:$AM$193)*'Capital Spending'!R$12*$AO$1</f>
        <v>0</v>
      </c>
      <c r="BF134" s="57">
        <f>SUM($AH134:$AM134)/SUM($AH$193:$AM$193)*'Capital Spending'!S$12*$AO$1</f>
        <v>0</v>
      </c>
      <c r="BG134" s="57">
        <f>SUM($AH134:$AM134)/SUM($AH$193:$AM$193)*'Capital Spending'!T$12*$AO$1</f>
        <v>0</v>
      </c>
      <c r="BH134" s="57">
        <f>SUM($AH134:$AM134)/SUM($AH$193:$AM$193)*'Capital Spending'!U$12*$AO$1</f>
        <v>0</v>
      </c>
      <c r="BI134" s="19"/>
      <c r="BJ134" s="106">
        <f t="shared" si="320"/>
        <v>0</v>
      </c>
      <c r="BK134" s="31">
        <f>[20]Retires!R54</f>
        <v>0</v>
      </c>
      <c r="BL134" s="31">
        <f>[20]Retires!S54</f>
        <v>0</v>
      </c>
      <c r="BM134" s="31">
        <f>[20]Retires!T54</f>
        <v>0</v>
      </c>
      <c r="BN134" s="31">
        <f>[20]Retires!U54</f>
        <v>0</v>
      </c>
      <c r="BO134" s="31">
        <f>[20]Retires!V54</f>
        <v>0</v>
      </c>
      <c r="BP134" s="31">
        <f>[20]Retires!W54</f>
        <v>0</v>
      </c>
      <c r="BQ134" s="18">
        <f t="shared" si="321"/>
        <v>0</v>
      </c>
      <c r="BR134" s="19">
        <f t="shared" si="322"/>
        <v>0</v>
      </c>
      <c r="BS134" s="19">
        <f t="shared" si="323"/>
        <v>0</v>
      </c>
      <c r="BT134" s="19">
        <f t="shared" si="324"/>
        <v>0</v>
      </c>
      <c r="BU134" s="19">
        <f t="shared" si="325"/>
        <v>0</v>
      </c>
      <c r="BV134" s="19">
        <f t="shared" si="326"/>
        <v>0</v>
      </c>
      <c r="BW134" s="19">
        <f t="shared" si="327"/>
        <v>0</v>
      </c>
      <c r="BX134" s="19">
        <f t="shared" si="328"/>
        <v>0</v>
      </c>
      <c r="BY134" s="19">
        <f t="shared" si="329"/>
        <v>0</v>
      </c>
      <c r="BZ134" s="19">
        <f t="shared" si="330"/>
        <v>0</v>
      </c>
      <c r="CA134" s="19">
        <f t="shared" si="331"/>
        <v>0</v>
      </c>
      <c r="CB134" s="19">
        <f t="shared" si="332"/>
        <v>0</v>
      </c>
      <c r="CC134" s="19">
        <f t="shared" si="333"/>
        <v>0</v>
      </c>
      <c r="CD134" s="19">
        <f t="shared" si="334"/>
        <v>0</v>
      </c>
      <c r="CE134" s="19">
        <f t="shared" si="335"/>
        <v>0</v>
      </c>
      <c r="CF134" s="19">
        <f t="shared" si="336"/>
        <v>0</v>
      </c>
      <c r="CG134" s="19">
        <f t="shared" si="337"/>
        <v>0</v>
      </c>
      <c r="CH134" s="19">
        <f t="shared" si="338"/>
        <v>0</v>
      </c>
      <c r="CI134" s="19">
        <f t="shared" si="339"/>
        <v>0</v>
      </c>
      <c r="CJ134" s="19">
        <f t="shared" si="340"/>
        <v>0</v>
      </c>
      <c r="CK134" s="19">
        <f t="shared" si="341"/>
        <v>0</v>
      </c>
      <c r="CL134" s="19"/>
      <c r="CM134" s="18">
        <f>[20]Transfers!R54</f>
        <v>0</v>
      </c>
      <c r="CN134" s="18">
        <f>[20]Transfers!S54</f>
        <v>0</v>
      </c>
      <c r="CO134" s="18">
        <f>[20]Transfers!T54</f>
        <v>0</v>
      </c>
      <c r="CP134" s="18">
        <f>[20]Transfers!U54</f>
        <v>0</v>
      </c>
      <c r="CQ134" s="18">
        <f>[20]Transfers!V54</f>
        <v>0</v>
      </c>
      <c r="CR134" s="18">
        <f>[20]Transfers!W54</f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9">
        <v>0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19">
        <v>0</v>
      </c>
      <c r="DJ134" s="19">
        <v>0</v>
      </c>
      <c r="DK134" s="19">
        <v>0</v>
      </c>
      <c r="DL134" s="19">
        <v>0</v>
      </c>
      <c r="DM134" s="19">
        <v>0</v>
      </c>
      <c r="DN134" s="19"/>
    </row>
    <row r="135" spans="1:118">
      <c r="A135" s="48">
        <v>36520</v>
      </c>
      <c r="B135" t="s">
        <v>45</v>
      </c>
      <c r="C135" s="50">
        <f t="shared" si="290"/>
        <v>867772</v>
      </c>
      <c r="D135" s="50">
        <f t="shared" si="291"/>
        <v>867772</v>
      </c>
      <c r="E135" s="21">
        <f>'[20]Asset End Balances'!$Q$55</f>
        <v>867772</v>
      </c>
      <c r="F135" s="19">
        <f t="shared" si="292"/>
        <v>867772</v>
      </c>
      <c r="G135" s="19">
        <f t="shared" si="293"/>
        <v>867772</v>
      </c>
      <c r="H135" s="19">
        <f t="shared" si="294"/>
        <v>867772</v>
      </c>
      <c r="I135" s="19">
        <f t="shared" si="295"/>
        <v>867772</v>
      </c>
      <c r="J135" s="19">
        <f t="shared" si="296"/>
        <v>867772</v>
      </c>
      <c r="K135" s="19">
        <f t="shared" si="297"/>
        <v>867772</v>
      </c>
      <c r="L135" s="19">
        <f t="shared" si="298"/>
        <v>867772</v>
      </c>
      <c r="M135" s="19">
        <f t="shared" si="299"/>
        <v>867772</v>
      </c>
      <c r="N135" s="19">
        <f t="shared" si="300"/>
        <v>867772</v>
      </c>
      <c r="O135" s="19">
        <f t="shared" si="301"/>
        <v>867772</v>
      </c>
      <c r="P135" s="19">
        <f t="shared" si="302"/>
        <v>867772</v>
      </c>
      <c r="Q135" s="19">
        <f t="shared" si="303"/>
        <v>867772</v>
      </c>
      <c r="R135" s="19">
        <f t="shared" si="304"/>
        <v>867772</v>
      </c>
      <c r="S135" s="19">
        <f t="shared" si="305"/>
        <v>867772</v>
      </c>
      <c r="T135" s="19">
        <f t="shared" si="306"/>
        <v>867772</v>
      </c>
      <c r="U135" s="19">
        <f t="shared" si="307"/>
        <v>867772</v>
      </c>
      <c r="V135" s="19">
        <f t="shared" si="308"/>
        <v>867772</v>
      </c>
      <c r="W135" s="19">
        <f t="shared" si="309"/>
        <v>867772</v>
      </c>
      <c r="X135" s="19">
        <f t="shared" si="310"/>
        <v>867772</v>
      </c>
      <c r="Y135" s="19">
        <f t="shared" si="311"/>
        <v>867772</v>
      </c>
      <c r="Z135" s="19">
        <f t="shared" si="312"/>
        <v>867772</v>
      </c>
      <c r="AA135" s="19">
        <f t="shared" si="313"/>
        <v>867772</v>
      </c>
      <c r="AB135" s="19">
        <f t="shared" si="314"/>
        <v>867772</v>
      </c>
      <c r="AC135" s="19">
        <f t="shared" si="315"/>
        <v>867772</v>
      </c>
      <c r="AD135" s="19">
        <f t="shared" si="316"/>
        <v>867772</v>
      </c>
      <c r="AE135" s="19">
        <f t="shared" si="317"/>
        <v>867772</v>
      </c>
      <c r="AF135" s="19">
        <f t="shared" si="318"/>
        <v>867772</v>
      </c>
      <c r="AH135" s="18">
        <f>[20]Additions!R55</f>
        <v>0</v>
      </c>
      <c r="AI135" s="18">
        <f>[20]Additions!S55</f>
        <v>0</v>
      </c>
      <c r="AJ135" s="18">
        <f>[20]Additions!T55</f>
        <v>0</v>
      </c>
      <c r="AK135" s="18">
        <f>[20]Additions!U55</f>
        <v>0</v>
      </c>
      <c r="AL135" s="18">
        <f>[20]Additions!V55</f>
        <v>0</v>
      </c>
      <c r="AM135" s="18">
        <f>[20]Additions!W55</f>
        <v>0</v>
      </c>
      <c r="AN135" s="57">
        <f t="shared" si="319"/>
        <v>0</v>
      </c>
      <c r="AO135" s="57">
        <f t="shared" si="319"/>
        <v>0</v>
      </c>
      <c r="AP135" s="57">
        <f t="shared" si="319"/>
        <v>0</v>
      </c>
      <c r="AQ135" s="57">
        <f>SUM($AH135:$AM135)/SUM($AH$193:$AM$193)*'Capital Spending'!D$12*$AO$1</f>
        <v>0</v>
      </c>
      <c r="AR135" s="57">
        <f>SUM($AH135:$AM135)/SUM($AH$193:$AM$193)*'Capital Spending'!E$12*$AO$1</f>
        <v>0</v>
      </c>
      <c r="AS135" s="57">
        <f>SUM($AH135:$AM135)/SUM($AH$193:$AM$193)*'Capital Spending'!F$12*$AO$1</f>
        <v>0</v>
      </c>
      <c r="AT135" s="57">
        <f>SUM($AH135:$AM135)/SUM($AH$193:$AM$193)*'Capital Spending'!G$12*$AO$1</f>
        <v>0</v>
      </c>
      <c r="AU135" s="57">
        <f>SUM($AH135:$AM135)/SUM($AH$193:$AM$193)*'Capital Spending'!H$12*$AO$1</f>
        <v>0</v>
      </c>
      <c r="AV135" s="57">
        <f>SUM($AH135:$AM135)/SUM($AH$193:$AM$193)*'Capital Spending'!I$12*$AO$1</f>
        <v>0</v>
      </c>
      <c r="AW135" s="57">
        <f>SUM($AH135:$AM135)/SUM($AH$193:$AM$193)*'Capital Spending'!J$12*$AO$1</f>
        <v>0</v>
      </c>
      <c r="AX135" s="57">
        <f>SUM($AH135:$AM135)/SUM($AH$193:$AM$193)*'Capital Spending'!K$12*$AO$1</f>
        <v>0</v>
      </c>
      <c r="AY135" s="57">
        <f>SUM($AH135:$AM135)/SUM($AH$193:$AM$193)*'Capital Spending'!L$12*$AO$1</f>
        <v>0</v>
      </c>
      <c r="AZ135" s="57">
        <f>SUM($AH135:$AM135)/SUM($AH$193:$AM$193)*'Capital Spending'!M$12*$AO$1</f>
        <v>0</v>
      </c>
      <c r="BA135" s="57">
        <f>SUM($AH135:$AM135)/SUM($AH$193:$AM$193)*'Capital Spending'!N$12*$AO$1</f>
        <v>0</v>
      </c>
      <c r="BB135" s="57">
        <f>SUM($AH135:$AM135)/SUM($AH$193:$AM$193)*'Capital Spending'!O$12*$AO$1</f>
        <v>0</v>
      </c>
      <c r="BC135" s="57">
        <f>SUM($AH135:$AM135)/SUM($AH$193:$AM$193)*'Capital Spending'!P$12*$AO$1</f>
        <v>0</v>
      </c>
      <c r="BD135" s="57">
        <f>SUM($AH135:$AM135)/SUM($AH$193:$AM$193)*'Capital Spending'!Q$12*$AO$1</f>
        <v>0</v>
      </c>
      <c r="BE135" s="57">
        <f>SUM($AH135:$AM135)/SUM($AH$193:$AM$193)*'Capital Spending'!R$12*$AO$1</f>
        <v>0</v>
      </c>
      <c r="BF135" s="57">
        <f>SUM($AH135:$AM135)/SUM($AH$193:$AM$193)*'Capital Spending'!S$12*$AO$1</f>
        <v>0</v>
      </c>
      <c r="BG135" s="57">
        <f>SUM($AH135:$AM135)/SUM($AH$193:$AM$193)*'Capital Spending'!T$12*$AO$1</f>
        <v>0</v>
      </c>
      <c r="BH135" s="57">
        <f>SUM($AH135:$AM135)/SUM($AH$193:$AM$193)*'Capital Spending'!U$12*$AO$1</f>
        <v>0</v>
      </c>
      <c r="BI135" s="19"/>
      <c r="BJ135" s="106">
        <f t="shared" si="320"/>
        <v>0</v>
      </c>
      <c r="BK135" s="31">
        <f>[20]Retires!R55</f>
        <v>0</v>
      </c>
      <c r="BL135" s="31">
        <f>[20]Retires!S55</f>
        <v>0</v>
      </c>
      <c r="BM135" s="31">
        <f>[20]Retires!T55</f>
        <v>0</v>
      </c>
      <c r="BN135" s="31">
        <f>[20]Retires!U55</f>
        <v>0</v>
      </c>
      <c r="BO135" s="31">
        <f>[20]Retires!V55</f>
        <v>0</v>
      </c>
      <c r="BP135" s="31">
        <f>[20]Retires!W55</f>
        <v>0</v>
      </c>
      <c r="BQ135" s="18">
        <f t="shared" si="321"/>
        <v>0</v>
      </c>
      <c r="BR135" s="19">
        <f t="shared" si="322"/>
        <v>0</v>
      </c>
      <c r="BS135" s="19">
        <f t="shared" si="323"/>
        <v>0</v>
      </c>
      <c r="BT135" s="19">
        <f t="shared" si="324"/>
        <v>0</v>
      </c>
      <c r="BU135" s="19">
        <f t="shared" si="325"/>
        <v>0</v>
      </c>
      <c r="BV135" s="19">
        <f t="shared" si="326"/>
        <v>0</v>
      </c>
      <c r="BW135" s="19">
        <f t="shared" si="327"/>
        <v>0</v>
      </c>
      <c r="BX135" s="19">
        <f t="shared" si="328"/>
        <v>0</v>
      </c>
      <c r="BY135" s="19">
        <f t="shared" si="329"/>
        <v>0</v>
      </c>
      <c r="BZ135" s="19">
        <f t="shared" si="330"/>
        <v>0</v>
      </c>
      <c r="CA135" s="19">
        <f t="shared" si="331"/>
        <v>0</v>
      </c>
      <c r="CB135" s="19">
        <f t="shared" si="332"/>
        <v>0</v>
      </c>
      <c r="CC135" s="19">
        <f t="shared" si="333"/>
        <v>0</v>
      </c>
      <c r="CD135" s="19">
        <f t="shared" si="334"/>
        <v>0</v>
      </c>
      <c r="CE135" s="19">
        <f t="shared" si="335"/>
        <v>0</v>
      </c>
      <c r="CF135" s="19">
        <f t="shared" si="336"/>
        <v>0</v>
      </c>
      <c r="CG135" s="19">
        <f t="shared" si="337"/>
        <v>0</v>
      </c>
      <c r="CH135" s="19">
        <f t="shared" si="338"/>
        <v>0</v>
      </c>
      <c r="CI135" s="19">
        <f t="shared" si="339"/>
        <v>0</v>
      </c>
      <c r="CJ135" s="19">
        <f t="shared" si="340"/>
        <v>0</v>
      </c>
      <c r="CK135" s="19">
        <f t="shared" si="341"/>
        <v>0</v>
      </c>
      <c r="CL135" s="19"/>
      <c r="CM135" s="18">
        <f>[20]Transfers!R55</f>
        <v>0</v>
      </c>
      <c r="CN135" s="18">
        <f>[20]Transfers!S55</f>
        <v>0</v>
      </c>
      <c r="CO135" s="18">
        <f>[20]Transfers!T55</f>
        <v>0</v>
      </c>
      <c r="CP135" s="18">
        <f>[20]Transfers!U55</f>
        <v>0</v>
      </c>
      <c r="CQ135" s="18">
        <f>[20]Transfers!V55</f>
        <v>0</v>
      </c>
      <c r="CR135" s="18">
        <f>[20]Transfers!W55</f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19">
        <v>0</v>
      </c>
      <c r="DJ135" s="19">
        <v>0</v>
      </c>
      <c r="DK135" s="19">
        <v>0</v>
      </c>
      <c r="DL135" s="19">
        <v>0</v>
      </c>
      <c r="DM135" s="19">
        <v>0</v>
      </c>
      <c r="DN135" s="19"/>
    </row>
    <row r="136" spans="1:118">
      <c r="A136" s="48">
        <v>36602</v>
      </c>
      <c r="B136" s="34" t="s">
        <v>97</v>
      </c>
      <c r="C136" s="50">
        <f t="shared" si="290"/>
        <v>49001.719999999987</v>
      </c>
      <c r="D136" s="50">
        <f t="shared" si="291"/>
        <v>49001.719999999987</v>
      </c>
      <c r="E136" s="21">
        <f>'[20]Asset End Balances'!$Q$56</f>
        <v>49001.72</v>
      </c>
      <c r="F136" s="19">
        <f t="shared" si="292"/>
        <v>49001.72</v>
      </c>
      <c r="G136" s="19">
        <f t="shared" si="293"/>
        <v>49001.72</v>
      </c>
      <c r="H136" s="19">
        <f t="shared" si="294"/>
        <v>49001.72</v>
      </c>
      <c r="I136" s="19">
        <f t="shared" si="295"/>
        <v>49001.72</v>
      </c>
      <c r="J136" s="19">
        <f t="shared" si="296"/>
        <v>49001.72</v>
      </c>
      <c r="K136" s="19">
        <f t="shared" si="297"/>
        <v>49001.72</v>
      </c>
      <c r="L136" s="19">
        <f t="shared" si="298"/>
        <v>49001.72</v>
      </c>
      <c r="M136" s="19">
        <f t="shared" si="299"/>
        <v>49001.72</v>
      </c>
      <c r="N136" s="19">
        <f t="shared" si="300"/>
        <v>49001.72</v>
      </c>
      <c r="O136" s="19">
        <f t="shared" si="301"/>
        <v>49001.72</v>
      </c>
      <c r="P136" s="19">
        <f t="shared" si="302"/>
        <v>49001.72</v>
      </c>
      <c r="Q136" s="19">
        <f t="shared" si="303"/>
        <v>49001.72</v>
      </c>
      <c r="R136" s="19">
        <f t="shared" si="304"/>
        <v>49001.72</v>
      </c>
      <c r="S136" s="19">
        <f t="shared" si="305"/>
        <v>49001.72</v>
      </c>
      <c r="T136" s="19">
        <f t="shared" si="306"/>
        <v>49001.72</v>
      </c>
      <c r="U136" s="19">
        <f t="shared" si="307"/>
        <v>49001.72</v>
      </c>
      <c r="V136" s="19">
        <f t="shared" si="308"/>
        <v>49001.72</v>
      </c>
      <c r="W136" s="19">
        <f t="shared" si="309"/>
        <v>49001.72</v>
      </c>
      <c r="X136" s="19">
        <f t="shared" si="310"/>
        <v>49001.72</v>
      </c>
      <c r="Y136" s="19">
        <f t="shared" si="311"/>
        <v>49001.72</v>
      </c>
      <c r="Z136" s="19">
        <f t="shared" si="312"/>
        <v>49001.72</v>
      </c>
      <c r="AA136" s="19">
        <f t="shared" si="313"/>
        <v>49001.72</v>
      </c>
      <c r="AB136" s="19">
        <f t="shared" si="314"/>
        <v>49001.72</v>
      </c>
      <c r="AC136" s="19">
        <f t="shared" si="315"/>
        <v>49001.72</v>
      </c>
      <c r="AD136" s="19">
        <f t="shared" si="316"/>
        <v>49001.72</v>
      </c>
      <c r="AE136" s="19">
        <f t="shared" si="317"/>
        <v>49001.72</v>
      </c>
      <c r="AF136" s="19">
        <f t="shared" si="318"/>
        <v>49001.72</v>
      </c>
      <c r="AH136" s="18">
        <f>[20]Additions!R56</f>
        <v>0</v>
      </c>
      <c r="AI136" s="18">
        <f>[20]Additions!S56</f>
        <v>0</v>
      </c>
      <c r="AJ136" s="18">
        <f>[20]Additions!T56</f>
        <v>0</v>
      </c>
      <c r="AK136" s="18">
        <f>[20]Additions!U56</f>
        <v>0</v>
      </c>
      <c r="AL136" s="18">
        <f>[20]Additions!V56</f>
        <v>0</v>
      </c>
      <c r="AM136" s="18">
        <f>[20]Additions!W56</f>
        <v>0</v>
      </c>
      <c r="AN136" s="57">
        <f t="shared" si="319"/>
        <v>0</v>
      </c>
      <c r="AO136" s="57">
        <f t="shared" si="319"/>
        <v>0</v>
      </c>
      <c r="AP136" s="57">
        <f t="shared" si="319"/>
        <v>0</v>
      </c>
      <c r="AQ136" s="57">
        <f>SUM($AH136:$AM136)/SUM($AH$193:$AM$193)*'Capital Spending'!D$12*$AO$1</f>
        <v>0</v>
      </c>
      <c r="AR136" s="57">
        <f>SUM($AH136:$AM136)/SUM($AH$193:$AM$193)*'Capital Spending'!E$12*$AO$1</f>
        <v>0</v>
      </c>
      <c r="AS136" s="57">
        <f>SUM($AH136:$AM136)/SUM($AH$193:$AM$193)*'Capital Spending'!F$12*$AO$1</f>
        <v>0</v>
      </c>
      <c r="AT136" s="57">
        <f>SUM($AH136:$AM136)/SUM($AH$193:$AM$193)*'Capital Spending'!G$12*$AO$1</f>
        <v>0</v>
      </c>
      <c r="AU136" s="57">
        <f>SUM($AH136:$AM136)/SUM($AH$193:$AM$193)*'Capital Spending'!H$12*$AO$1</f>
        <v>0</v>
      </c>
      <c r="AV136" s="57">
        <f>SUM($AH136:$AM136)/SUM($AH$193:$AM$193)*'Capital Spending'!I$12*$AO$1</f>
        <v>0</v>
      </c>
      <c r="AW136" s="57">
        <f>SUM($AH136:$AM136)/SUM($AH$193:$AM$193)*'Capital Spending'!J$12*$AO$1</f>
        <v>0</v>
      </c>
      <c r="AX136" s="57">
        <f>SUM($AH136:$AM136)/SUM($AH$193:$AM$193)*'Capital Spending'!K$12*$AO$1</f>
        <v>0</v>
      </c>
      <c r="AY136" s="57">
        <f>SUM($AH136:$AM136)/SUM($AH$193:$AM$193)*'Capital Spending'!L$12*$AO$1</f>
        <v>0</v>
      </c>
      <c r="AZ136" s="57">
        <f>SUM($AH136:$AM136)/SUM($AH$193:$AM$193)*'Capital Spending'!M$12*$AO$1</f>
        <v>0</v>
      </c>
      <c r="BA136" s="57">
        <f>SUM($AH136:$AM136)/SUM($AH$193:$AM$193)*'Capital Spending'!N$12*$AO$1</f>
        <v>0</v>
      </c>
      <c r="BB136" s="57">
        <f>SUM($AH136:$AM136)/SUM($AH$193:$AM$193)*'Capital Spending'!O$12*$AO$1</f>
        <v>0</v>
      </c>
      <c r="BC136" s="57">
        <f>SUM($AH136:$AM136)/SUM($AH$193:$AM$193)*'Capital Spending'!P$12*$AO$1</f>
        <v>0</v>
      </c>
      <c r="BD136" s="57">
        <f>SUM($AH136:$AM136)/SUM($AH$193:$AM$193)*'Capital Spending'!Q$12*$AO$1</f>
        <v>0</v>
      </c>
      <c r="BE136" s="57">
        <f>SUM($AH136:$AM136)/SUM($AH$193:$AM$193)*'Capital Spending'!R$12*$AO$1</f>
        <v>0</v>
      </c>
      <c r="BF136" s="57">
        <f>SUM($AH136:$AM136)/SUM($AH$193:$AM$193)*'Capital Spending'!S$12*$AO$1</f>
        <v>0</v>
      </c>
      <c r="BG136" s="57">
        <f>SUM($AH136:$AM136)/SUM($AH$193:$AM$193)*'Capital Spending'!T$12*$AO$1</f>
        <v>0</v>
      </c>
      <c r="BH136" s="57">
        <f>SUM($AH136:$AM136)/SUM($AH$193:$AM$193)*'Capital Spending'!U$12*$AO$1</f>
        <v>0</v>
      </c>
      <c r="BI136" s="19"/>
      <c r="BJ136" s="106">
        <f t="shared" si="320"/>
        <v>0</v>
      </c>
      <c r="BK136" s="31">
        <f>[20]Retires!R56</f>
        <v>0</v>
      </c>
      <c r="BL136" s="31">
        <f>[20]Retires!S56</f>
        <v>0</v>
      </c>
      <c r="BM136" s="31">
        <f>[20]Retires!T56</f>
        <v>0</v>
      </c>
      <c r="BN136" s="31">
        <f>[20]Retires!U56</f>
        <v>0</v>
      </c>
      <c r="BO136" s="31">
        <f>[20]Retires!V56</f>
        <v>0</v>
      </c>
      <c r="BP136" s="31">
        <f>[20]Retires!W56</f>
        <v>0</v>
      </c>
      <c r="BQ136" s="18">
        <f t="shared" si="321"/>
        <v>0</v>
      </c>
      <c r="BR136" s="19">
        <f t="shared" si="322"/>
        <v>0</v>
      </c>
      <c r="BS136" s="19">
        <f t="shared" si="323"/>
        <v>0</v>
      </c>
      <c r="BT136" s="19">
        <f t="shared" si="324"/>
        <v>0</v>
      </c>
      <c r="BU136" s="19">
        <f t="shared" si="325"/>
        <v>0</v>
      </c>
      <c r="BV136" s="19">
        <f t="shared" si="326"/>
        <v>0</v>
      </c>
      <c r="BW136" s="19">
        <f t="shared" si="327"/>
        <v>0</v>
      </c>
      <c r="BX136" s="19">
        <f t="shared" si="328"/>
        <v>0</v>
      </c>
      <c r="BY136" s="19">
        <f t="shared" si="329"/>
        <v>0</v>
      </c>
      <c r="BZ136" s="19">
        <f t="shared" si="330"/>
        <v>0</v>
      </c>
      <c r="CA136" s="19">
        <f t="shared" si="331"/>
        <v>0</v>
      </c>
      <c r="CB136" s="19">
        <f t="shared" si="332"/>
        <v>0</v>
      </c>
      <c r="CC136" s="19">
        <f t="shared" si="333"/>
        <v>0</v>
      </c>
      <c r="CD136" s="19">
        <f t="shared" si="334"/>
        <v>0</v>
      </c>
      <c r="CE136" s="19">
        <f t="shared" si="335"/>
        <v>0</v>
      </c>
      <c r="CF136" s="19">
        <f t="shared" si="336"/>
        <v>0</v>
      </c>
      <c r="CG136" s="19">
        <f t="shared" si="337"/>
        <v>0</v>
      </c>
      <c r="CH136" s="19">
        <f t="shared" si="338"/>
        <v>0</v>
      </c>
      <c r="CI136" s="19">
        <f t="shared" si="339"/>
        <v>0</v>
      </c>
      <c r="CJ136" s="19">
        <f t="shared" si="340"/>
        <v>0</v>
      </c>
      <c r="CK136" s="19">
        <f t="shared" si="341"/>
        <v>0</v>
      </c>
      <c r="CL136" s="19"/>
      <c r="CM136" s="18">
        <f>[20]Transfers!R56</f>
        <v>0</v>
      </c>
      <c r="CN136" s="18">
        <f>[20]Transfers!S56</f>
        <v>0</v>
      </c>
      <c r="CO136" s="18">
        <f>[20]Transfers!T56</f>
        <v>0</v>
      </c>
      <c r="CP136" s="18">
        <f>[20]Transfers!U56</f>
        <v>0</v>
      </c>
      <c r="CQ136" s="18">
        <f>[20]Transfers!V56</f>
        <v>0</v>
      </c>
      <c r="CR136" s="18">
        <f>[20]Transfers!W56</f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9">
        <v>0</v>
      </c>
      <c r="CZ136" s="19">
        <v>0</v>
      </c>
      <c r="DA136" s="19">
        <v>0</v>
      </c>
      <c r="DB136" s="19">
        <v>0</v>
      </c>
      <c r="DC136" s="19">
        <v>0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19">
        <v>0</v>
      </c>
      <c r="DK136" s="19">
        <v>0</v>
      </c>
      <c r="DL136" s="19">
        <v>0</v>
      </c>
      <c r="DM136" s="19">
        <v>0</v>
      </c>
      <c r="DN136" s="19"/>
    </row>
    <row r="137" spans="1:118">
      <c r="A137" s="48">
        <v>36603</v>
      </c>
      <c r="B137" s="34" t="s">
        <v>98</v>
      </c>
      <c r="C137" s="50">
        <f t="shared" si="290"/>
        <v>60826.290000000008</v>
      </c>
      <c r="D137" s="50">
        <f t="shared" si="291"/>
        <v>60826.290000000008</v>
      </c>
      <c r="E137" s="21">
        <f>'[20]Asset End Balances'!$Q$57</f>
        <v>60826.29</v>
      </c>
      <c r="F137" s="19">
        <f t="shared" si="292"/>
        <v>60826.29</v>
      </c>
      <c r="G137" s="19">
        <f t="shared" si="293"/>
        <v>60826.29</v>
      </c>
      <c r="H137" s="19">
        <f t="shared" si="294"/>
        <v>60826.29</v>
      </c>
      <c r="I137" s="19">
        <f t="shared" si="295"/>
        <v>60826.29</v>
      </c>
      <c r="J137" s="19">
        <f t="shared" si="296"/>
        <v>60826.29</v>
      </c>
      <c r="K137" s="19">
        <f t="shared" si="297"/>
        <v>60826.29</v>
      </c>
      <c r="L137" s="19">
        <f t="shared" si="298"/>
        <v>60826.29</v>
      </c>
      <c r="M137" s="19">
        <f t="shared" si="299"/>
        <v>60826.29</v>
      </c>
      <c r="N137" s="19">
        <f t="shared" si="300"/>
        <v>60826.29</v>
      </c>
      <c r="O137" s="19">
        <f t="shared" si="301"/>
        <v>60826.29</v>
      </c>
      <c r="P137" s="19">
        <f t="shared" si="302"/>
        <v>60826.29</v>
      </c>
      <c r="Q137" s="19">
        <f t="shared" si="303"/>
        <v>60826.29</v>
      </c>
      <c r="R137" s="19">
        <f t="shared" si="304"/>
        <v>60826.29</v>
      </c>
      <c r="S137" s="19">
        <f t="shared" si="305"/>
        <v>60826.29</v>
      </c>
      <c r="T137" s="19">
        <f t="shared" si="306"/>
        <v>60826.29</v>
      </c>
      <c r="U137" s="19">
        <f t="shared" si="307"/>
        <v>60826.29</v>
      </c>
      <c r="V137" s="19">
        <f t="shared" si="308"/>
        <v>60826.29</v>
      </c>
      <c r="W137" s="19">
        <f t="shared" si="309"/>
        <v>60826.29</v>
      </c>
      <c r="X137" s="19">
        <f t="shared" si="310"/>
        <v>60826.29</v>
      </c>
      <c r="Y137" s="19">
        <f t="shared" si="311"/>
        <v>60826.29</v>
      </c>
      <c r="Z137" s="19">
        <f t="shared" si="312"/>
        <v>60826.29</v>
      </c>
      <c r="AA137" s="19">
        <f t="shared" si="313"/>
        <v>60826.29</v>
      </c>
      <c r="AB137" s="19">
        <f t="shared" si="314"/>
        <v>60826.29</v>
      </c>
      <c r="AC137" s="19">
        <f t="shared" si="315"/>
        <v>60826.29</v>
      </c>
      <c r="AD137" s="19">
        <f t="shared" si="316"/>
        <v>60826.29</v>
      </c>
      <c r="AE137" s="19">
        <f t="shared" si="317"/>
        <v>60826.29</v>
      </c>
      <c r="AF137" s="19">
        <f t="shared" si="318"/>
        <v>60826.29</v>
      </c>
      <c r="AH137" s="18">
        <f>[20]Additions!R57</f>
        <v>0</v>
      </c>
      <c r="AI137" s="18">
        <f>[20]Additions!S57</f>
        <v>0</v>
      </c>
      <c r="AJ137" s="18">
        <f>[20]Additions!T57</f>
        <v>0</v>
      </c>
      <c r="AK137" s="18">
        <f>[20]Additions!U57</f>
        <v>0</v>
      </c>
      <c r="AL137" s="18">
        <f>[20]Additions!V57</f>
        <v>0</v>
      </c>
      <c r="AM137" s="18">
        <f>[20]Additions!W57</f>
        <v>0</v>
      </c>
      <c r="AN137" s="57">
        <f t="shared" si="319"/>
        <v>0</v>
      </c>
      <c r="AO137" s="57">
        <f t="shared" si="319"/>
        <v>0</v>
      </c>
      <c r="AP137" s="57">
        <f t="shared" si="319"/>
        <v>0</v>
      </c>
      <c r="AQ137" s="57">
        <f>SUM($AH137:$AM137)/SUM($AH$193:$AM$193)*'Capital Spending'!D$12*$AO$1</f>
        <v>0</v>
      </c>
      <c r="AR137" s="57">
        <f>SUM($AH137:$AM137)/SUM($AH$193:$AM$193)*'Capital Spending'!E$12*$AO$1</f>
        <v>0</v>
      </c>
      <c r="AS137" s="57">
        <f>SUM($AH137:$AM137)/SUM($AH$193:$AM$193)*'Capital Spending'!F$12*$AO$1</f>
        <v>0</v>
      </c>
      <c r="AT137" s="57">
        <f>SUM($AH137:$AM137)/SUM($AH$193:$AM$193)*'Capital Spending'!G$12*$AO$1</f>
        <v>0</v>
      </c>
      <c r="AU137" s="57">
        <f>SUM($AH137:$AM137)/SUM($AH$193:$AM$193)*'Capital Spending'!H$12*$AO$1</f>
        <v>0</v>
      </c>
      <c r="AV137" s="57">
        <f>SUM($AH137:$AM137)/SUM($AH$193:$AM$193)*'Capital Spending'!I$12*$AO$1</f>
        <v>0</v>
      </c>
      <c r="AW137" s="57">
        <f>SUM($AH137:$AM137)/SUM($AH$193:$AM$193)*'Capital Spending'!J$12*$AO$1</f>
        <v>0</v>
      </c>
      <c r="AX137" s="57">
        <f>SUM($AH137:$AM137)/SUM($AH$193:$AM$193)*'Capital Spending'!K$12*$AO$1</f>
        <v>0</v>
      </c>
      <c r="AY137" s="57">
        <f>SUM($AH137:$AM137)/SUM($AH$193:$AM$193)*'Capital Spending'!L$12*$AO$1</f>
        <v>0</v>
      </c>
      <c r="AZ137" s="57">
        <f>SUM($AH137:$AM137)/SUM($AH$193:$AM$193)*'Capital Spending'!M$12*$AO$1</f>
        <v>0</v>
      </c>
      <c r="BA137" s="57">
        <f>SUM($AH137:$AM137)/SUM($AH$193:$AM$193)*'Capital Spending'!N$12*$AO$1</f>
        <v>0</v>
      </c>
      <c r="BB137" s="57">
        <f>SUM($AH137:$AM137)/SUM($AH$193:$AM$193)*'Capital Spending'!O$12*$AO$1</f>
        <v>0</v>
      </c>
      <c r="BC137" s="57">
        <f>SUM($AH137:$AM137)/SUM($AH$193:$AM$193)*'Capital Spending'!P$12*$AO$1</f>
        <v>0</v>
      </c>
      <c r="BD137" s="57">
        <f>SUM($AH137:$AM137)/SUM($AH$193:$AM$193)*'Capital Spending'!Q$12*$AO$1</f>
        <v>0</v>
      </c>
      <c r="BE137" s="57">
        <f>SUM($AH137:$AM137)/SUM($AH$193:$AM$193)*'Capital Spending'!R$12*$AO$1</f>
        <v>0</v>
      </c>
      <c r="BF137" s="57">
        <f>SUM($AH137:$AM137)/SUM($AH$193:$AM$193)*'Capital Spending'!S$12*$AO$1</f>
        <v>0</v>
      </c>
      <c r="BG137" s="57">
        <f>SUM($AH137:$AM137)/SUM($AH$193:$AM$193)*'Capital Spending'!T$12*$AO$1</f>
        <v>0</v>
      </c>
      <c r="BH137" s="57">
        <f>SUM($AH137:$AM137)/SUM($AH$193:$AM$193)*'Capital Spending'!U$12*$AO$1</f>
        <v>0</v>
      </c>
      <c r="BI137" s="19"/>
      <c r="BJ137" s="106">
        <f t="shared" si="320"/>
        <v>0</v>
      </c>
      <c r="BK137" s="31">
        <f>[20]Retires!R57</f>
        <v>0</v>
      </c>
      <c r="BL137" s="31">
        <f>[20]Retires!S57</f>
        <v>0</v>
      </c>
      <c r="BM137" s="31">
        <f>[20]Retires!T57</f>
        <v>0</v>
      </c>
      <c r="BN137" s="31">
        <f>[20]Retires!U57</f>
        <v>0</v>
      </c>
      <c r="BO137" s="31">
        <f>[20]Retires!V57</f>
        <v>0</v>
      </c>
      <c r="BP137" s="31">
        <f>[20]Retires!W57</f>
        <v>0</v>
      </c>
      <c r="BQ137" s="18">
        <f t="shared" si="321"/>
        <v>0</v>
      </c>
      <c r="BR137" s="19">
        <f t="shared" si="322"/>
        <v>0</v>
      </c>
      <c r="BS137" s="19">
        <f t="shared" si="323"/>
        <v>0</v>
      </c>
      <c r="BT137" s="19">
        <f t="shared" si="324"/>
        <v>0</v>
      </c>
      <c r="BU137" s="19">
        <f t="shared" si="325"/>
        <v>0</v>
      </c>
      <c r="BV137" s="19">
        <f t="shared" si="326"/>
        <v>0</v>
      </c>
      <c r="BW137" s="19">
        <f t="shared" si="327"/>
        <v>0</v>
      </c>
      <c r="BX137" s="19">
        <f t="shared" si="328"/>
        <v>0</v>
      </c>
      <c r="BY137" s="19">
        <f t="shared" si="329"/>
        <v>0</v>
      </c>
      <c r="BZ137" s="19">
        <f t="shared" si="330"/>
        <v>0</v>
      </c>
      <c r="CA137" s="19">
        <f t="shared" si="331"/>
        <v>0</v>
      </c>
      <c r="CB137" s="19">
        <f t="shared" si="332"/>
        <v>0</v>
      </c>
      <c r="CC137" s="19">
        <f t="shared" si="333"/>
        <v>0</v>
      </c>
      <c r="CD137" s="19">
        <f t="shared" si="334"/>
        <v>0</v>
      </c>
      <c r="CE137" s="19">
        <f t="shared" si="335"/>
        <v>0</v>
      </c>
      <c r="CF137" s="19">
        <f t="shared" si="336"/>
        <v>0</v>
      </c>
      <c r="CG137" s="19">
        <f t="shared" si="337"/>
        <v>0</v>
      </c>
      <c r="CH137" s="19">
        <f t="shared" si="338"/>
        <v>0</v>
      </c>
      <c r="CI137" s="19">
        <f t="shared" si="339"/>
        <v>0</v>
      </c>
      <c r="CJ137" s="19">
        <f t="shared" si="340"/>
        <v>0</v>
      </c>
      <c r="CK137" s="19">
        <f t="shared" si="341"/>
        <v>0</v>
      </c>
      <c r="CL137" s="19"/>
      <c r="CM137" s="18">
        <f>[20]Transfers!R57</f>
        <v>0</v>
      </c>
      <c r="CN137" s="18">
        <f>[20]Transfers!S57</f>
        <v>0</v>
      </c>
      <c r="CO137" s="18">
        <f>[20]Transfers!T57</f>
        <v>0</v>
      </c>
      <c r="CP137" s="18">
        <f>[20]Transfers!U57</f>
        <v>0</v>
      </c>
      <c r="CQ137" s="18">
        <f>[20]Transfers!V57</f>
        <v>0</v>
      </c>
      <c r="CR137" s="18">
        <f>[20]Transfers!W57</f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19">
        <v>0</v>
      </c>
      <c r="DJ137" s="19">
        <v>0</v>
      </c>
      <c r="DK137" s="19">
        <v>0</v>
      </c>
      <c r="DL137" s="19">
        <v>0</v>
      </c>
      <c r="DM137" s="19">
        <v>0</v>
      </c>
      <c r="DN137" s="19"/>
    </row>
    <row r="138" spans="1:118">
      <c r="A138" s="48">
        <v>36700</v>
      </c>
      <c r="B138" s="34" t="s">
        <v>46</v>
      </c>
      <c r="C138" s="50">
        <f t="shared" si="290"/>
        <v>139637.67999999996</v>
      </c>
      <c r="D138" s="50">
        <f t="shared" si="291"/>
        <v>139637.67999999996</v>
      </c>
      <c r="E138" s="21">
        <f>'[20]Asset End Balances'!$Q$58</f>
        <v>139637.68</v>
      </c>
      <c r="F138" s="19">
        <f t="shared" si="292"/>
        <v>139637.68</v>
      </c>
      <c r="G138" s="19">
        <f t="shared" si="293"/>
        <v>139637.68</v>
      </c>
      <c r="H138" s="19">
        <f t="shared" si="294"/>
        <v>139637.68</v>
      </c>
      <c r="I138" s="19">
        <f t="shared" si="295"/>
        <v>139637.68</v>
      </c>
      <c r="J138" s="19">
        <f t="shared" si="296"/>
        <v>139637.68</v>
      </c>
      <c r="K138" s="19">
        <f t="shared" si="297"/>
        <v>139637.68</v>
      </c>
      <c r="L138" s="19">
        <f t="shared" si="298"/>
        <v>139637.68</v>
      </c>
      <c r="M138" s="19">
        <f t="shared" si="299"/>
        <v>139637.68</v>
      </c>
      <c r="N138" s="19">
        <f t="shared" si="300"/>
        <v>139637.68</v>
      </c>
      <c r="O138" s="19">
        <f t="shared" si="301"/>
        <v>139637.68</v>
      </c>
      <c r="P138" s="19">
        <f t="shared" si="302"/>
        <v>139637.68</v>
      </c>
      <c r="Q138" s="19">
        <f t="shared" si="303"/>
        <v>139637.68</v>
      </c>
      <c r="R138" s="19">
        <f t="shared" si="304"/>
        <v>139637.68</v>
      </c>
      <c r="S138" s="19">
        <f t="shared" si="305"/>
        <v>139637.68</v>
      </c>
      <c r="T138" s="19">
        <f t="shared" si="306"/>
        <v>139637.68</v>
      </c>
      <c r="U138" s="19">
        <f t="shared" si="307"/>
        <v>139637.68</v>
      </c>
      <c r="V138" s="19">
        <f t="shared" si="308"/>
        <v>139637.68</v>
      </c>
      <c r="W138" s="19">
        <f t="shared" si="309"/>
        <v>139637.68</v>
      </c>
      <c r="X138" s="19">
        <f t="shared" si="310"/>
        <v>139637.68</v>
      </c>
      <c r="Y138" s="19">
        <f t="shared" si="311"/>
        <v>139637.68</v>
      </c>
      <c r="Z138" s="19">
        <f t="shared" si="312"/>
        <v>139637.68</v>
      </c>
      <c r="AA138" s="19">
        <f t="shared" si="313"/>
        <v>139637.68</v>
      </c>
      <c r="AB138" s="19">
        <f t="shared" si="314"/>
        <v>139637.68</v>
      </c>
      <c r="AC138" s="19">
        <f t="shared" si="315"/>
        <v>139637.68</v>
      </c>
      <c r="AD138" s="19">
        <f t="shared" si="316"/>
        <v>139637.68</v>
      </c>
      <c r="AE138" s="19">
        <f t="shared" si="317"/>
        <v>139637.68</v>
      </c>
      <c r="AF138" s="19">
        <f t="shared" si="318"/>
        <v>139637.68</v>
      </c>
      <c r="AH138" s="18">
        <f>[20]Additions!R58</f>
        <v>0</v>
      </c>
      <c r="AI138" s="18">
        <f>[20]Additions!S58</f>
        <v>0</v>
      </c>
      <c r="AJ138" s="18">
        <f>[20]Additions!T58</f>
        <v>0</v>
      </c>
      <c r="AK138" s="18">
        <f>[20]Additions!U58</f>
        <v>0</v>
      </c>
      <c r="AL138" s="18">
        <f>[20]Additions!V58</f>
        <v>0</v>
      </c>
      <c r="AM138" s="18">
        <f>[20]Additions!W58</f>
        <v>0</v>
      </c>
      <c r="AN138" s="57">
        <f t="shared" si="319"/>
        <v>0</v>
      </c>
      <c r="AO138" s="57">
        <f t="shared" si="319"/>
        <v>0</v>
      </c>
      <c r="AP138" s="57">
        <f t="shared" si="319"/>
        <v>0</v>
      </c>
      <c r="AQ138" s="57">
        <f>SUM($AH138:$AM138)/SUM($AH$193:$AM$193)*'Capital Spending'!D$12*$AO$1</f>
        <v>0</v>
      </c>
      <c r="AR138" s="57">
        <f>SUM($AH138:$AM138)/SUM($AH$193:$AM$193)*'Capital Spending'!E$12*$AO$1</f>
        <v>0</v>
      </c>
      <c r="AS138" s="57">
        <f>SUM($AH138:$AM138)/SUM($AH$193:$AM$193)*'Capital Spending'!F$12*$AO$1</f>
        <v>0</v>
      </c>
      <c r="AT138" s="57">
        <f>SUM($AH138:$AM138)/SUM($AH$193:$AM$193)*'Capital Spending'!G$12*$AO$1</f>
        <v>0</v>
      </c>
      <c r="AU138" s="57">
        <f>SUM($AH138:$AM138)/SUM($AH$193:$AM$193)*'Capital Spending'!H$12*$AO$1</f>
        <v>0</v>
      </c>
      <c r="AV138" s="57">
        <f>SUM($AH138:$AM138)/SUM($AH$193:$AM$193)*'Capital Spending'!I$12*$AO$1</f>
        <v>0</v>
      </c>
      <c r="AW138" s="57">
        <f>SUM($AH138:$AM138)/SUM($AH$193:$AM$193)*'Capital Spending'!J$12*$AO$1</f>
        <v>0</v>
      </c>
      <c r="AX138" s="57">
        <f>SUM($AH138:$AM138)/SUM($AH$193:$AM$193)*'Capital Spending'!K$12*$AO$1</f>
        <v>0</v>
      </c>
      <c r="AY138" s="57">
        <f>SUM($AH138:$AM138)/SUM($AH$193:$AM$193)*'Capital Spending'!L$12*$AO$1</f>
        <v>0</v>
      </c>
      <c r="AZ138" s="57">
        <f>SUM($AH138:$AM138)/SUM($AH$193:$AM$193)*'Capital Spending'!M$12*$AO$1</f>
        <v>0</v>
      </c>
      <c r="BA138" s="57">
        <f>SUM($AH138:$AM138)/SUM($AH$193:$AM$193)*'Capital Spending'!N$12*$AO$1</f>
        <v>0</v>
      </c>
      <c r="BB138" s="57">
        <f>SUM($AH138:$AM138)/SUM($AH$193:$AM$193)*'Capital Spending'!O$12*$AO$1</f>
        <v>0</v>
      </c>
      <c r="BC138" s="57">
        <f>SUM($AH138:$AM138)/SUM($AH$193:$AM$193)*'Capital Spending'!P$12*$AO$1</f>
        <v>0</v>
      </c>
      <c r="BD138" s="57">
        <f>SUM($AH138:$AM138)/SUM($AH$193:$AM$193)*'Capital Spending'!Q$12*$AO$1</f>
        <v>0</v>
      </c>
      <c r="BE138" s="57">
        <f>SUM($AH138:$AM138)/SUM($AH$193:$AM$193)*'Capital Spending'!R$12*$AO$1</f>
        <v>0</v>
      </c>
      <c r="BF138" s="57">
        <f>SUM($AH138:$AM138)/SUM($AH$193:$AM$193)*'Capital Spending'!S$12*$AO$1</f>
        <v>0</v>
      </c>
      <c r="BG138" s="57">
        <f>SUM($AH138:$AM138)/SUM($AH$193:$AM$193)*'Capital Spending'!T$12*$AO$1</f>
        <v>0</v>
      </c>
      <c r="BH138" s="57">
        <f>SUM($AH138:$AM138)/SUM($AH$193:$AM$193)*'Capital Spending'!U$12*$AO$1</f>
        <v>0</v>
      </c>
      <c r="BI138" s="19"/>
      <c r="BJ138" s="106">
        <f t="shared" si="320"/>
        <v>0</v>
      </c>
      <c r="BK138" s="31">
        <f>[20]Retires!R58</f>
        <v>0</v>
      </c>
      <c r="BL138" s="31">
        <f>[20]Retires!S58</f>
        <v>0</v>
      </c>
      <c r="BM138" s="31">
        <f>[20]Retires!T58</f>
        <v>0</v>
      </c>
      <c r="BN138" s="31">
        <f>[20]Retires!U58</f>
        <v>0</v>
      </c>
      <c r="BO138" s="31">
        <f>[20]Retires!V58</f>
        <v>0</v>
      </c>
      <c r="BP138" s="31">
        <f>[20]Retires!W58</f>
        <v>0</v>
      </c>
      <c r="BQ138" s="18">
        <f t="shared" si="321"/>
        <v>0</v>
      </c>
      <c r="BR138" s="19">
        <f t="shared" si="322"/>
        <v>0</v>
      </c>
      <c r="BS138" s="19">
        <f t="shared" si="323"/>
        <v>0</v>
      </c>
      <c r="BT138" s="19">
        <f t="shared" si="324"/>
        <v>0</v>
      </c>
      <c r="BU138" s="19">
        <f t="shared" si="325"/>
        <v>0</v>
      </c>
      <c r="BV138" s="19">
        <f t="shared" si="326"/>
        <v>0</v>
      </c>
      <c r="BW138" s="19">
        <f t="shared" si="327"/>
        <v>0</v>
      </c>
      <c r="BX138" s="19">
        <f t="shared" si="328"/>
        <v>0</v>
      </c>
      <c r="BY138" s="19">
        <f t="shared" si="329"/>
        <v>0</v>
      </c>
      <c r="BZ138" s="19">
        <f t="shared" si="330"/>
        <v>0</v>
      </c>
      <c r="CA138" s="19">
        <f t="shared" si="331"/>
        <v>0</v>
      </c>
      <c r="CB138" s="19">
        <f t="shared" si="332"/>
        <v>0</v>
      </c>
      <c r="CC138" s="19">
        <f t="shared" si="333"/>
        <v>0</v>
      </c>
      <c r="CD138" s="19">
        <f t="shared" si="334"/>
        <v>0</v>
      </c>
      <c r="CE138" s="19">
        <f t="shared" si="335"/>
        <v>0</v>
      </c>
      <c r="CF138" s="19">
        <f t="shared" si="336"/>
        <v>0</v>
      </c>
      <c r="CG138" s="19">
        <f t="shared" si="337"/>
        <v>0</v>
      </c>
      <c r="CH138" s="19">
        <f t="shared" si="338"/>
        <v>0</v>
      </c>
      <c r="CI138" s="19">
        <f t="shared" si="339"/>
        <v>0</v>
      </c>
      <c r="CJ138" s="19">
        <f t="shared" si="340"/>
        <v>0</v>
      </c>
      <c r="CK138" s="19">
        <f t="shared" si="341"/>
        <v>0</v>
      </c>
      <c r="CL138" s="19"/>
      <c r="CM138" s="18">
        <f>[20]Transfers!R58</f>
        <v>0</v>
      </c>
      <c r="CN138" s="18">
        <f>[20]Transfers!S58</f>
        <v>0</v>
      </c>
      <c r="CO138" s="18">
        <f>[20]Transfers!T58</f>
        <v>0</v>
      </c>
      <c r="CP138" s="18">
        <f>[20]Transfers!U58</f>
        <v>0</v>
      </c>
      <c r="CQ138" s="18">
        <f>[20]Transfers!V58</f>
        <v>0</v>
      </c>
      <c r="CR138" s="18">
        <f>[20]Transfers!W58</f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9">
        <v>0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  <c r="DH138" s="19">
        <v>0</v>
      </c>
      <c r="DI138" s="19">
        <v>0</v>
      </c>
      <c r="DJ138" s="19">
        <v>0</v>
      </c>
      <c r="DK138" s="19">
        <v>0</v>
      </c>
      <c r="DL138" s="19">
        <v>0</v>
      </c>
      <c r="DM138" s="19">
        <v>0</v>
      </c>
      <c r="DN138" s="19"/>
    </row>
    <row r="139" spans="1:118">
      <c r="A139" s="48">
        <v>36701</v>
      </c>
      <c r="B139" s="34" t="s">
        <v>47</v>
      </c>
      <c r="C139" s="50">
        <f t="shared" si="290"/>
        <v>27350976.974329285</v>
      </c>
      <c r="D139" s="50">
        <f t="shared" si="291"/>
        <v>27047830.765633367</v>
      </c>
      <c r="E139" s="21">
        <f>'[20]Asset End Balances'!$Q$59</f>
        <v>27638493.469999999</v>
      </c>
      <c r="F139" s="19">
        <f t="shared" si="292"/>
        <v>27191821.809999999</v>
      </c>
      <c r="G139" s="19">
        <f t="shared" si="293"/>
        <v>27191821.809999999</v>
      </c>
      <c r="H139" s="19">
        <f t="shared" si="294"/>
        <v>27191821.809999999</v>
      </c>
      <c r="I139" s="19">
        <f t="shared" si="295"/>
        <v>27187106.439999998</v>
      </c>
      <c r="J139" s="19">
        <f t="shared" si="296"/>
        <v>27187106.439999998</v>
      </c>
      <c r="K139" s="19">
        <f t="shared" si="297"/>
        <v>27530286.459999997</v>
      </c>
      <c r="L139" s="19">
        <f t="shared" si="298"/>
        <v>27493359.627819892</v>
      </c>
      <c r="M139" s="19">
        <f t="shared" si="299"/>
        <v>27463101.088330675</v>
      </c>
      <c r="N139" s="19">
        <f t="shared" si="300"/>
        <v>27432067.070744239</v>
      </c>
      <c r="O139" s="19">
        <f t="shared" si="301"/>
        <v>27394318.750852752</v>
      </c>
      <c r="P139" s="19">
        <f t="shared" si="302"/>
        <v>27352062.585994534</v>
      </c>
      <c r="Q139" s="19">
        <f t="shared" si="303"/>
        <v>27309333.302538555</v>
      </c>
      <c r="R139" s="19">
        <f t="shared" si="304"/>
        <v>27274041.092297699</v>
      </c>
      <c r="S139" s="19">
        <f t="shared" si="305"/>
        <v>27247645.370946325</v>
      </c>
      <c r="T139" s="19">
        <f t="shared" si="306"/>
        <v>27224697.422955249</v>
      </c>
      <c r="U139" s="19">
        <f t="shared" si="307"/>
        <v>27197701.026512794</v>
      </c>
      <c r="V139" s="19">
        <f t="shared" si="308"/>
        <v>27171237.670076787</v>
      </c>
      <c r="W139" s="19">
        <f t="shared" si="309"/>
        <v>27144861.46532933</v>
      </c>
      <c r="X139" s="19">
        <f t="shared" si="310"/>
        <v>27117053.548214573</v>
      </c>
      <c r="Y139" s="19">
        <f t="shared" si="311"/>
        <v>27090967.938973635</v>
      </c>
      <c r="Z139" s="19">
        <f t="shared" si="312"/>
        <v>27066512.111435965</v>
      </c>
      <c r="AA139" s="19">
        <f t="shared" si="313"/>
        <v>27028763.791544478</v>
      </c>
      <c r="AB139" s="19">
        <f t="shared" si="314"/>
        <v>26986507.62668626</v>
      </c>
      <c r="AC139" s="19">
        <f t="shared" si="315"/>
        <v>26943778.343230281</v>
      </c>
      <c r="AD139" s="19">
        <f t="shared" si="316"/>
        <v>26908486.132989425</v>
      </c>
      <c r="AE139" s="19">
        <f t="shared" si="317"/>
        <v>26882090.411638051</v>
      </c>
      <c r="AF139" s="19">
        <f t="shared" si="318"/>
        <v>26859142.463646974</v>
      </c>
      <c r="AH139" s="18">
        <f>[20]Additions!R59</f>
        <v>0</v>
      </c>
      <c r="AI139" s="18">
        <f>[20]Additions!S59</f>
        <v>0</v>
      </c>
      <c r="AJ139" s="18">
        <f>[20]Additions!T59</f>
        <v>0</v>
      </c>
      <c r="AK139" s="18">
        <f>[20]Additions!U59</f>
        <v>0</v>
      </c>
      <c r="AL139" s="18">
        <f>[20]Additions!V59</f>
        <v>0</v>
      </c>
      <c r="AM139" s="18">
        <f>[20]Additions!W59</f>
        <v>343180.02</v>
      </c>
      <c r="AN139" s="57">
        <f t="shared" si="319"/>
        <v>117113.95598219019</v>
      </c>
      <c r="AO139" s="57">
        <f t="shared" si="319"/>
        <v>95965.374027809157</v>
      </c>
      <c r="AP139" s="57">
        <f t="shared" si="319"/>
        <v>98424.813475520263</v>
      </c>
      <c r="AQ139" s="57">
        <f>SUM($AH139:$AM139)/SUM($AH$193:$AM$193)*'Capital Spending'!D$12*$AO$1</f>
        <v>119719.31555382656</v>
      </c>
      <c r="AR139" s="57">
        <f>SUM($AH139:$AM139)/SUM($AH$193:$AM$193)*'Capital Spending'!E$12*$AO$1</f>
        <v>134016.00784613326</v>
      </c>
      <c r="AS139" s="57">
        <f>SUM($AH139:$AM139)/SUM($AH$193:$AM$193)*'Capital Spending'!F$12*$AO$1</f>
        <v>135516.50998403889</v>
      </c>
      <c r="AT139" s="57">
        <f>SUM($AH139:$AM139)/SUM($AH$193:$AM$193)*'Capital Spending'!G$12*$AO$1</f>
        <v>111929.73002674332</v>
      </c>
      <c r="AU139" s="57">
        <f>SUM($AH139:$AM139)/SUM($AH$193:$AM$193)*'Capital Spending'!H$12*$AO$1</f>
        <v>83714.393192078787</v>
      </c>
      <c r="AV139" s="57">
        <f>SUM($AH139:$AM139)/SUM($AH$193:$AM$193)*'Capital Spending'!I$12*$AO$1</f>
        <v>72779.732574963899</v>
      </c>
      <c r="AW139" s="57">
        <f>SUM($AH139:$AM139)/SUM($AH$193:$AM$193)*'Capital Spending'!J$12*$AO$1</f>
        <v>85619.442502382793</v>
      </c>
      <c r="AX139" s="57">
        <f>SUM($AH139:$AM139)/SUM($AH$193:$AM$193)*'Capital Spending'!K$12*$AO$1</f>
        <v>83928.898792930486</v>
      </c>
      <c r="AY139" s="57">
        <f>SUM($AH139:$AM139)/SUM($AH$193:$AM$193)*'Capital Spending'!L$12*$AO$1</f>
        <v>83652.496014412609</v>
      </c>
      <c r="AZ139" s="57">
        <f>SUM($AH139:$AM139)/SUM($AH$193:$AM$193)*'Capital Spending'!M$12*$AO$1</f>
        <v>88193.191472539693</v>
      </c>
      <c r="BA139" s="57">
        <f>SUM($AH139:$AM139)/SUM($AH$193:$AM$193)*'Capital Spending'!N$12*$AO$1</f>
        <v>82730.868369964315</v>
      </c>
      <c r="BB139" s="57">
        <f>SUM($AH139:$AM139)/SUM($AH$193:$AM$193)*'Capital Spending'!O$12*$AO$1</f>
        <v>77561.993289480364</v>
      </c>
      <c r="BC139" s="57">
        <f>SUM($AH139:$AM139)/SUM($AH$193:$AM$193)*'Capital Spending'!P$12*$AO$1</f>
        <v>119719.31555382656</v>
      </c>
      <c r="BD139" s="57">
        <f>SUM($AH139:$AM139)/SUM($AH$193:$AM$193)*'Capital Spending'!Q$12*$AO$1</f>
        <v>134016.00784613326</v>
      </c>
      <c r="BE139" s="57">
        <f>SUM($AH139:$AM139)/SUM($AH$193:$AM$193)*'Capital Spending'!R$12*$AO$1</f>
        <v>135516.50998403889</v>
      </c>
      <c r="BF139" s="57">
        <f>SUM($AH139:$AM139)/SUM($AH$193:$AM$193)*'Capital Spending'!S$12*$AO$1</f>
        <v>111929.73002674332</v>
      </c>
      <c r="BG139" s="57">
        <f>SUM($AH139:$AM139)/SUM($AH$193:$AM$193)*'Capital Spending'!T$12*$AO$1</f>
        <v>83714.393192078787</v>
      </c>
      <c r="BH139" s="57">
        <f>SUM($AH139:$AM139)/SUM($AH$193:$AM$193)*'Capital Spending'!U$12*$AO$1</f>
        <v>72779.732574963899</v>
      </c>
      <c r="BI139" s="19"/>
      <c r="BJ139" s="106">
        <f t="shared" si="320"/>
        <v>-1.3153068468263389</v>
      </c>
      <c r="BK139" s="31">
        <f>[20]Retires!R59</f>
        <v>-446671.66</v>
      </c>
      <c r="BL139" s="31">
        <f>[20]Retires!S59</f>
        <v>0</v>
      </c>
      <c r="BM139" s="31">
        <f>[20]Retires!T59</f>
        <v>0</v>
      </c>
      <c r="BN139" s="31">
        <f>[20]Retires!U59</f>
        <v>-4715.37</v>
      </c>
      <c r="BO139" s="31">
        <f>[20]Retires!V59</f>
        <v>0</v>
      </c>
      <c r="BP139" s="31">
        <f>[20]Retires!W59</f>
        <v>0</v>
      </c>
      <c r="BQ139" s="18">
        <f t="shared" si="321"/>
        <v>-154040.78816229323</v>
      </c>
      <c r="BR139" s="19">
        <f t="shared" si="322"/>
        <v>-126223.9135170279</v>
      </c>
      <c r="BS139" s="19">
        <f t="shared" si="323"/>
        <v>-129458.83106195711</v>
      </c>
      <c r="BT139" s="19">
        <f t="shared" si="324"/>
        <v>-157467.63544531108</v>
      </c>
      <c r="BU139" s="19">
        <f t="shared" si="325"/>
        <v>-176272.17270435143</v>
      </c>
      <c r="BV139" s="19">
        <f t="shared" si="326"/>
        <v>-178245.79344001628</v>
      </c>
      <c r="BW139" s="19">
        <f t="shared" si="327"/>
        <v>-147221.94026759913</v>
      </c>
      <c r="BX139" s="19">
        <f t="shared" si="328"/>
        <v>-110110.11454345348</v>
      </c>
      <c r="BY139" s="19">
        <f t="shared" si="329"/>
        <v>-95727.680566039955</v>
      </c>
      <c r="BZ139" s="19">
        <f t="shared" si="330"/>
        <v>-112615.83894483813</v>
      </c>
      <c r="CA139" s="19">
        <f t="shared" si="331"/>
        <v>-110392.25522893632</v>
      </c>
      <c r="CB139" s="19">
        <f t="shared" si="332"/>
        <v>-110028.70076186993</v>
      </c>
      <c r="CC139" s="19">
        <f t="shared" si="333"/>
        <v>-116001.10858729774</v>
      </c>
      <c r="CD139" s="19">
        <f t="shared" si="334"/>
        <v>-108816.47761090266</v>
      </c>
      <c r="CE139" s="19">
        <f t="shared" si="335"/>
        <v>-102017.82082715207</v>
      </c>
      <c r="CF139" s="19">
        <f t="shared" si="336"/>
        <v>-157467.63544531108</v>
      </c>
      <c r="CG139" s="19">
        <f t="shared" si="337"/>
        <v>-176272.17270435143</v>
      </c>
      <c r="CH139" s="19">
        <f t="shared" si="338"/>
        <v>-178245.79344001628</v>
      </c>
      <c r="CI139" s="19">
        <f t="shared" si="339"/>
        <v>-147221.94026759913</v>
      </c>
      <c r="CJ139" s="19">
        <f t="shared" si="340"/>
        <v>-110110.11454345348</v>
      </c>
      <c r="CK139" s="19">
        <f t="shared" si="341"/>
        <v>-95727.680566039955</v>
      </c>
      <c r="CL139" s="19"/>
      <c r="CM139" s="18">
        <f>[20]Transfers!R59</f>
        <v>0</v>
      </c>
      <c r="CN139" s="18">
        <f>[20]Transfers!S59</f>
        <v>0</v>
      </c>
      <c r="CO139" s="18">
        <f>[20]Transfers!T59</f>
        <v>0</v>
      </c>
      <c r="CP139" s="18">
        <f>[20]Transfers!U59</f>
        <v>0</v>
      </c>
      <c r="CQ139" s="18">
        <f>[20]Transfers!V59</f>
        <v>0</v>
      </c>
      <c r="CR139" s="18">
        <f>[20]Transfers!W59</f>
        <v>0</v>
      </c>
      <c r="CS139" s="18">
        <v>0</v>
      </c>
      <c r="CT139" s="18">
        <v>0</v>
      </c>
      <c r="CU139" s="18">
        <v>0</v>
      </c>
      <c r="CV139" s="18">
        <v>0</v>
      </c>
      <c r="CW139" s="18">
        <v>0</v>
      </c>
      <c r="CX139" s="18">
        <v>0</v>
      </c>
      <c r="CY139" s="19">
        <v>0</v>
      </c>
      <c r="CZ139" s="19">
        <v>0</v>
      </c>
      <c r="DA139" s="19">
        <v>0</v>
      </c>
      <c r="DB139" s="19">
        <v>0</v>
      </c>
      <c r="DC139" s="19">
        <v>0</v>
      </c>
      <c r="DD139" s="19">
        <v>0</v>
      </c>
      <c r="DE139" s="19">
        <v>0</v>
      </c>
      <c r="DF139" s="19">
        <v>0</v>
      </c>
      <c r="DG139" s="19">
        <v>0</v>
      </c>
      <c r="DH139" s="19">
        <v>0</v>
      </c>
      <c r="DI139" s="19">
        <v>0</v>
      </c>
      <c r="DJ139" s="19">
        <v>0</v>
      </c>
      <c r="DK139" s="19">
        <v>0</v>
      </c>
      <c r="DL139" s="19">
        <v>0</v>
      </c>
      <c r="DM139" s="19">
        <v>0</v>
      </c>
      <c r="DN139" s="19"/>
    </row>
    <row r="140" spans="1:118">
      <c r="A140" s="132">
        <v>36703</v>
      </c>
      <c r="B140" s="34" t="s">
        <v>218</v>
      </c>
      <c r="C140" s="50">
        <v>0</v>
      </c>
      <c r="D140" s="50">
        <v>0</v>
      </c>
      <c r="E140" s="21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H140" s="18"/>
      <c r="AI140" s="18"/>
      <c r="AJ140" s="18"/>
      <c r="AK140" s="18"/>
      <c r="AL140" s="18"/>
      <c r="AM140" s="18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19"/>
      <c r="BJ140" s="106"/>
      <c r="BK140" s="31"/>
      <c r="BL140" s="31"/>
      <c r="BM140" s="31"/>
      <c r="BN140" s="31"/>
      <c r="BO140" s="31"/>
      <c r="BP140" s="31"/>
      <c r="BQ140" s="18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</row>
    <row r="141" spans="1:118">
      <c r="A141" s="48">
        <v>36900</v>
      </c>
      <c r="B141" s="34" t="s">
        <v>48</v>
      </c>
      <c r="C141" s="50">
        <f t="shared" si="290"/>
        <v>731466.6399999999</v>
      </c>
      <c r="D141" s="50">
        <f t="shared" si="291"/>
        <v>731466.6399999999</v>
      </c>
      <c r="E141" s="21">
        <f>'[20]Asset End Balances'!$Q$60</f>
        <v>731466.64</v>
      </c>
      <c r="F141" s="19">
        <f t="shared" si="292"/>
        <v>731466.64</v>
      </c>
      <c r="G141" s="19">
        <f t="shared" si="293"/>
        <v>731466.64</v>
      </c>
      <c r="H141" s="19">
        <f t="shared" si="294"/>
        <v>731466.64</v>
      </c>
      <c r="I141" s="19">
        <f t="shared" si="295"/>
        <v>731466.64</v>
      </c>
      <c r="J141" s="19">
        <f t="shared" si="296"/>
        <v>731466.64</v>
      </c>
      <c r="K141" s="19">
        <f t="shared" si="297"/>
        <v>731466.64</v>
      </c>
      <c r="L141" s="19">
        <f t="shared" si="298"/>
        <v>731466.64</v>
      </c>
      <c r="M141" s="19">
        <f t="shared" si="299"/>
        <v>731466.64</v>
      </c>
      <c r="N141" s="19">
        <f t="shared" si="300"/>
        <v>731466.64</v>
      </c>
      <c r="O141" s="19">
        <f t="shared" si="301"/>
        <v>731466.64</v>
      </c>
      <c r="P141" s="19">
        <f t="shared" si="302"/>
        <v>731466.64</v>
      </c>
      <c r="Q141" s="19">
        <f t="shared" si="303"/>
        <v>731466.64</v>
      </c>
      <c r="R141" s="19">
        <f t="shared" si="304"/>
        <v>731466.64</v>
      </c>
      <c r="S141" s="19">
        <f t="shared" si="305"/>
        <v>731466.64</v>
      </c>
      <c r="T141" s="19">
        <f t="shared" si="306"/>
        <v>731466.64</v>
      </c>
      <c r="U141" s="19">
        <f t="shared" si="307"/>
        <v>731466.64</v>
      </c>
      <c r="V141" s="19">
        <f t="shared" si="308"/>
        <v>731466.64</v>
      </c>
      <c r="W141" s="19">
        <f t="shared" si="309"/>
        <v>731466.64</v>
      </c>
      <c r="X141" s="19">
        <f t="shared" si="310"/>
        <v>731466.64</v>
      </c>
      <c r="Y141" s="19">
        <f t="shared" si="311"/>
        <v>731466.64</v>
      </c>
      <c r="Z141" s="19">
        <f t="shared" si="312"/>
        <v>731466.64</v>
      </c>
      <c r="AA141" s="19">
        <f t="shared" si="313"/>
        <v>731466.64</v>
      </c>
      <c r="AB141" s="19">
        <f t="shared" si="314"/>
        <v>731466.64</v>
      </c>
      <c r="AC141" s="19">
        <f t="shared" si="315"/>
        <v>731466.64</v>
      </c>
      <c r="AD141" s="19">
        <f t="shared" si="316"/>
        <v>731466.64</v>
      </c>
      <c r="AE141" s="19">
        <f t="shared" si="317"/>
        <v>731466.64</v>
      </c>
      <c r="AF141" s="19">
        <f t="shared" si="318"/>
        <v>731466.64</v>
      </c>
      <c r="AH141" s="18">
        <f>[20]Additions!R60</f>
        <v>0</v>
      </c>
      <c r="AI141" s="18">
        <f>[20]Additions!S60</f>
        <v>0</v>
      </c>
      <c r="AJ141" s="18">
        <f>[20]Additions!T60</f>
        <v>0</v>
      </c>
      <c r="AK141" s="18">
        <f>[20]Additions!U60</f>
        <v>0</v>
      </c>
      <c r="AL141" s="18">
        <f>[20]Additions!V60</f>
        <v>0</v>
      </c>
      <c r="AM141" s="18">
        <f>[20]Additions!W60</f>
        <v>0</v>
      </c>
      <c r="AN141" s="57">
        <f t="shared" ref="AN141:AP153" si="342">SUM($AH141:$AM141)/SUM($AH$193:$AM$193)*AN$193</f>
        <v>0</v>
      </c>
      <c r="AO141" s="57">
        <f t="shared" si="342"/>
        <v>0</v>
      </c>
      <c r="AP141" s="57">
        <f t="shared" si="342"/>
        <v>0</v>
      </c>
      <c r="AQ141" s="57">
        <f>SUM($AH141:$AM141)/SUM($AH$193:$AM$193)*'Capital Spending'!D$12*$AO$1</f>
        <v>0</v>
      </c>
      <c r="AR141" s="57">
        <f>SUM($AH141:$AM141)/SUM($AH$193:$AM$193)*'Capital Spending'!E$12*$AO$1</f>
        <v>0</v>
      </c>
      <c r="AS141" s="57">
        <f>SUM($AH141:$AM141)/SUM($AH$193:$AM$193)*'Capital Spending'!F$12*$AO$1</f>
        <v>0</v>
      </c>
      <c r="AT141" s="57">
        <f>SUM($AH141:$AM141)/SUM($AH$193:$AM$193)*'Capital Spending'!G$12*$AO$1</f>
        <v>0</v>
      </c>
      <c r="AU141" s="57">
        <f>SUM($AH141:$AM141)/SUM($AH$193:$AM$193)*'Capital Spending'!H$12*$AO$1</f>
        <v>0</v>
      </c>
      <c r="AV141" s="57">
        <f>SUM($AH141:$AM141)/SUM($AH$193:$AM$193)*'Capital Spending'!I$12*$AO$1</f>
        <v>0</v>
      </c>
      <c r="AW141" s="57">
        <f>SUM($AH141:$AM141)/SUM($AH$193:$AM$193)*'Capital Spending'!J$12*$AO$1</f>
        <v>0</v>
      </c>
      <c r="AX141" s="57">
        <f>SUM($AH141:$AM141)/SUM($AH$193:$AM$193)*'Capital Spending'!K$12*$AO$1</f>
        <v>0</v>
      </c>
      <c r="AY141" s="57">
        <f>SUM($AH141:$AM141)/SUM($AH$193:$AM$193)*'Capital Spending'!L$12*$AO$1</f>
        <v>0</v>
      </c>
      <c r="AZ141" s="57">
        <f>SUM($AH141:$AM141)/SUM($AH$193:$AM$193)*'Capital Spending'!M$12*$AO$1</f>
        <v>0</v>
      </c>
      <c r="BA141" s="57">
        <f>SUM($AH141:$AM141)/SUM($AH$193:$AM$193)*'Capital Spending'!N$12*$AO$1</f>
        <v>0</v>
      </c>
      <c r="BB141" s="57">
        <f>SUM($AH141:$AM141)/SUM($AH$193:$AM$193)*'Capital Spending'!O$12*$AO$1</f>
        <v>0</v>
      </c>
      <c r="BC141" s="57">
        <f>SUM($AH141:$AM141)/SUM($AH$193:$AM$193)*'Capital Spending'!P$12*$AO$1</f>
        <v>0</v>
      </c>
      <c r="BD141" s="57">
        <f>SUM($AH141:$AM141)/SUM($AH$193:$AM$193)*'Capital Spending'!Q$12*$AO$1</f>
        <v>0</v>
      </c>
      <c r="BE141" s="57">
        <f>SUM($AH141:$AM141)/SUM($AH$193:$AM$193)*'Capital Spending'!R$12*$AO$1</f>
        <v>0</v>
      </c>
      <c r="BF141" s="57">
        <f>SUM($AH141:$AM141)/SUM($AH$193:$AM$193)*'Capital Spending'!S$12*$AO$1</f>
        <v>0</v>
      </c>
      <c r="BG141" s="57">
        <f>SUM($AH141:$AM141)/SUM($AH$193:$AM$193)*'Capital Spending'!T$12*$AO$1</f>
        <v>0</v>
      </c>
      <c r="BH141" s="57">
        <f>SUM($AH141:$AM141)/SUM($AH$193:$AM$193)*'Capital Spending'!U$12*$AO$1</f>
        <v>0</v>
      </c>
      <c r="BI141" s="19"/>
      <c r="BJ141" s="106">
        <f t="shared" si="320"/>
        <v>0</v>
      </c>
      <c r="BK141" s="31">
        <f>[20]Retires!R60</f>
        <v>0</v>
      </c>
      <c r="BL141" s="31">
        <f>[20]Retires!S60</f>
        <v>0</v>
      </c>
      <c r="BM141" s="31">
        <f>[20]Retires!T60</f>
        <v>0</v>
      </c>
      <c r="BN141" s="31">
        <f>[20]Retires!U60</f>
        <v>0</v>
      </c>
      <c r="BO141" s="31">
        <f>[20]Retires!V60</f>
        <v>0</v>
      </c>
      <c r="BP141" s="31">
        <f>[20]Retires!W60</f>
        <v>0</v>
      </c>
      <c r="BQ141" s="18">
        <f t="shared" si="321"/>
        <v>0</v>
      </c>
      <c r="BR141" s="19">
        <f t="shared" si="322"/>
        <v>0</v>
      </c>
      <c r="BS141" s="19">
        <f t="shared" si="323"/>
        <v>0</v>
      </c>
      <c r="BT141" s="19">
        <f t="shared" si="324"/>
        <v>0</v>
      </c>
      <c r="BU141" s="19">
        <f t="shared" si="325"/>
        <v>0</v>
      </c>
      <c r="BV141" s="19">
        <f t="shared" si="326"/>
        <v>0</v>
      </c>
      <c r="BW141" s="19">
        <f t="shared" si="327"/>
        <v>0</v>
      </c>
      <c r="BX141" s="19">
        <f t="shared" si="328"/>
        <v>0</v>
      </c>
      <c r="BY141" s="19">
        <f t="shared" si="329"/>
        <v>0</v>
      </c>
      <c r="BZ141" s="19">
        <f t="shared" si="330"/>
        <v>0</v>
      </c>
      <c r="CA141" s="19">
        <f t="shared" si="331"/>
        <v>0</v>
      </c>
      <c r="CB141" s="19">
        <f t="shared" si="332"/>
        <v>0</v>
      </c>
      <c r="CC141" s="19">
        <f t="shared" si="333"/>
        <v>0</v>
      </c>
      <c r="CD141" s="19">
        <f t="shared" si="334"/>
        <v>0</v>
      </c>
      <c r="CE141" s="19">
        <f t="shared" si="335"/>
        <v>0</v>
      </c>
      <c r="CF141" s="19">
        <f t="shared" si="336"/>
        <v>0</v>
      </c>
      <c r="CG141" s="19">
        <f t="shared" si="337"/>
        <v>0</v>
      </c>
      <c r="CH141" s="19">
        <f t="shared" si="338"/>
        <v>0</v>
      </c>
      <c r="CI141" s="19">
        <f t="shared" si="339"/>
        <v>0</v>
      </c>
      <c r="CJ141" s="19">
        <f t="shared" si="340"/>
        <v>0</v>
      </c>
      <c r="CK141" s="19">
        <f t="shared" si="341"/>
        <v>0</v>
      </c>
      <c r="CL141" s="19"/>
      <c r="CM141" s="18">
        <f>[20]Transfers!R60</f>
        <v>0</v>
      </c>
      <c r="CN141" s="18">
        <f>[20]Transfers!S60</f>
        <v>0</v>
      </c>
      <c r="CO141" s="18">
        <f>[20]Transfers!T60</f>
        <v>0</v>
      </c>
      <c r="CP141" s="18">
        <f>[20]Transfers!U60</f>
        <v>0</v>
      </c>
      <c r="CQ141" s="18">
        <f>[20]Transfers!V60</f>
        <v>0</v>
      </c>
      <c r="CR141" s="18">
        <f>[20]Transfers!W60</f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  <c r="DH141" s="19">
        <v>0</v>
      </c>
      <c r="DI141" s="19">
        <v>0</v>
      </c>
      <c r="DJ141" s="19">
        <v>0</v>
      </c>
      <c r="DK141" s="19">
        <v>0</v>
      </c>
      <c r="DL141" s="19">
        <v>0</v>
      </c>
      <c r="DM141" s="19">
        <v>0</v>
      </c>
      <c r="DN141" s="19"/>
    </row>
    <row r="142" spans="1:118">
      <c r="A142" s="48">
        <v>36901</v>
      </c>
      <c r="B142" s="34" t="s">
        <v>99</v>
      </c>
      <c r="C142" s="50">
        <f t="shared" si="290"/>
        <v>2269555.91</v>
      </c>
      <c r="D142" s="50">
        <f t="shared" si="291"/>
        <v>2269555.91</v>
      </c>
      <c r="E142" s="21">
        <f>'[20]Asset End Balances'!$Q$61</f>
        <v>2269555.91</v>
      </c>
      <c r="F142" s="19">
        <f t="shared" si="292"/>
        <v>2269555.91</v>
      </c>
      <c r="G142" s="19">
        <f t="shared" si="293"/>
        <v>2269555.91</v>
      </c>
      <c r="H142" s="19">
        <f t="shared" si="294"/>
        <v>2269555.91</v>
      </c>
      <c r="I142" s="19">
        <f t="shared" si="295"/>
        <v>2269555.91</v>
      </c>
      <c r="J142" s="19">
        <f t="shared" si="296"/>
        <v>2269555.91</v>
      </c>
      <c r="K142" s="19">
        <f t="shared" si="297"/>
        <v>2269555.91</v>
      </c>
      <c r="L142" s="19">
        <f t="shared" si="298"/>
        <v>2269555.91</v>
      </c>
      <c r="M142" s="19">
        <f t="shared" si="299"/>
        <v>2269555.91</v>
      </c>
      <c r="N142" s="19">
        <f t="shared" si="300"/>
        <v>2269555.91</v>
      </c>
      <c r="O142" s="19">
        <f t="shared" si="301"/>
        <v>2269555.91</v>
      </c>
      <c r="P142" s="19">
        <f t="shared" si="302"/>
        <v>2269555.91</v>
      </c>
      <c r="Q142" s="19">
        <f t="shared" si="303"/>
        <v>2269555.91</v>
      </c>
      <c r="R142" s="19">
        <f t="shared" si="304"/>
        <v>2269555.91</v>
      </c>
      <c r="S142" s="19">
        <f t="shared" si="305"/>
        <v>2269555.91</v>
      </c>
      <c r="T142" s="19">
        <f t="shared" si="306"/>
        <v>2269555.91</v>
      </c>
      <c r="U142" s="19">
        <f t="shared" si="307"/>
        <v>2269555.91</v>
      </c>
      <c r="V142" s="19">
        <f t="shared" si="308"/>
        <v>2269555.91</v>
      </c>
      <c r="W142" s="19">
        <f t="shared" si="309"/>
        <v>2269555.91</v>
      </c>
      <c r="X142" s="19">
        <f t="shared" si="310"/>
        <v>2269555.91</v>
      </c>
      <c r="Y142" s="19">
        <f t="shared" si="311"/>
        <v>2269555.91</v>
      </c>
      <c r="Z142" s="19">
        <f t="shared" si="312"/>
        <v>2269555.91</v>
      </c>
      <c r="AA142" s="19">
        <f t="shared" si="313"/>
        <v>2269555.91</v>
      </c>
      <c r="AB142" s="19">
        <f t="shared" si="314"/>
        <v>2269555.91</v>
      </c>
      <c r="AC142" s="19">
        <f t="shared" si="315"/>
        <v>2269555.91</v>
      </c>
      <c r="AD142" s="19">
        <f t="shared" si="316"/>
        <v>2269555.91</v>
      </c>
      <c r="AE142" s="19">
        <f t="shared" si="317"/>
        <v>2269555.91</v>
      </c>
      <c r="AF142" s="19">
        <f t="shared" si="318"/>
        <v>2269555.91</v>
      </c>
      <c r="AH142" s="18">
        <f>[20]Additions!R61</f>
        <v>0</v>
      </c>
      <c r="AI142" s="18">
        <f>[20]Additions!S61</f>
        <v>0</v>
      </c>
      <c r="AJ142" s="18">
        <f>[20]Additions!T61</f>
        <v>0</v>
      </c>
      <c r="AK142" s="18">
        <f>[20]Additions!U61</f>
        <v>0</v>
      </c>
      <c r="AL142" s="18">
        <f>[20]Additions!V61</f>
        <v>0</v>
      </c>
      <c r="AM142" s="18">
        <f>[20]Additions!W61</f>
        <v>0</v>
      </c>
      <c r="AN142" s="57">
        <f t="shared" si="342"/>
        <v>0</v>
      </c>
      <c r="AO142" s="57">
        <f t="shared" si="342"/>
        <v>0</v>
      </c>
      <c r="AP142" s="57">
        <f t="shared" si="342"/>
        <v>0</v>
      </c>
      <c r="AQ142" s="57">
        <f>SUM($AH142:$AM142)/SUM($AH$193:$AM$193)*'Capital Spending'!D$12*$AO$1</f>
        <v>0</v>
      </c>
      <c r="AR142" s="57">
        <f>SUM($AH142:$AM142)/SUM($AH$193:$AM$193)*'Capital Spending'!E$12*$AO$1</f>
        <v>0</v>
      </c>
      <c r="AS142" s="57">
        <f>SUM($AH142:$AM142)/SUM($AH$193:$AM$193)*'Capital Spending'!F$12*$AO$1</f>
        <v>0</v>
      </c>
      <c r="AT142" s="57">
        <f>SUM($AH142:$AM142)/SUM($AH$193:$AM$193)*'Capital Spending'!G$12*$AO$1</f>
        <v>0</v>
      </c>
      <c r="AU142" s="57">
        <f>SUM($AH142:$AM142)/SUM($AH$193:$AM$193)*'Capital Spending'!H$12*$AO$1</f>
        <v>0</v>
      </c>
      <c r="AV142" s="57">
        <f>SUM($AH142:$AM142)/SUM($AH$193:$AM$193)*'Capital Spending'!I$12*$AO$1</f>
        <v>0</v>
      </c>
      <c r="AW142" s="57">
        <f>SUM($AH142:$AM142)/SUM($AH$193:$AM$193)*'Capital Spending'!J$12*$AO$1</f>
        <v>0</v>
      </c>
      <c r="AX142" s="57">
        <f>SUM($AH142:$AM142)/SUM($AH$193:$AM$193)*'Capital Spending'!K$12*$AO$1</f>
        <v>0</v>
      </c>
      <c r="AY142" s="57">
        <f>SUM($AH142:$AM142)/SUM($AH$193:$AM$193)*'Capital Spending'!L$12*$AO$1</f>
        <v>0</v>
      </c>
      <c r="AZ142" s="57">
        <f>SUM($AH142:$AM142)/SUM($AH$193:$AM$193)*'Capital Spending'!M$12*$AO$1</f>
        <v>0</v>
      </c>
      <c r="BA142" s="57">
        <f>SUM($AH142:$AM142)/SUM($AH$193:$AM$193)*'Capital Spending'!N$12*$AO$1</f>
        <v>0</v>
      </c>
      <c r="BB142" s="57">
        <f>SUM($AH142:$AM142)/SUM($AH$193:$AM$193)*'Capital Spending'!O$12*$AO$1</f>
        <v>0</v>
      </c>
      <c r="BC142" s="57">
        <f>SUM($AH142:$AM142)/SUM($AH$193:$AM$193)*'Capital Spending'!P$12*$AO$1</f>
        <v>0</v>
      </c>
      <c r="BD142" s="57">
        <f>SUM($AH142:$AM142)/SUM($AH$193:$AM$193)*'Capital Spending'!Q$12*$AO$1</f>
        <v>0</v>
      </c>
      <c r="BE142" s="57">
        <f>SUM($AH142:$AM142)/SUM($AH$193:$AM$193)*'Capital Spending'!R$12*$AO$1</f>
        <v>0</v>
      </c>
      <c r="BF142" s="57">
        <f>SUM($AH142:$AM142)/SUM($AH$193:$AM$193)*'Capital Spending'!S$12*$AO$1</f>
        <v>0</v>
      </c>
      <c r="BG142" s="57">
        <f>SUM($AH142:$AM142)/SUM($AH$193:$AM$193)*'Capital Spending'!T$12*$AO$1</f>
        <v>0</v>
      </c>
      <c r="BH142" s="57">
        <f>SUM($AH142:$AM142)/SUM($AH$193:$AM$193)*'Capital Spending'!U$12*$AO$1</f>
        <v>0</v>
      </c>
      <c r="BI142" s="19"/>
      <c r="BJ142" s="106">
        <f t="shared" si="320"/>
        <v>0</v>
      </c>
      <c r="BK142" s="31">
        <f>[20]Retires!R61</f>
        <v>0</v>
      </c>
      <c r="BL142" s="31">
        <f>[20]Retires!S61</f>
        <v>0</v>
      </c>
      <c r="BM142" s="31">
        <f>[20]Retires!T61</f>
        <v>0</v>
      </c>
      <c r="BN142" s="31">
        <f>[20]Retires!U61</f>
        <v>0</v>
      </c>
      <c r="BO142" s="31">
        <f>[20]Retires!V61</f>
        <v>0</v>
      </c>
      <c r="BP142" s="31">
        <f>[20]Retires!W61</f>
        <v>0</v>
      </c>
      <c r="BQ142" s="18">
        <f t="shared" si="321"/>
        <v>0</v>
      </c>
      <c r="BR142" s="19">
        <f t="shared" si="322"/>
        <v>0</v>
      </c>
      <c r="BS142" s="19">
        <f t="shared" si="323"/>
        <v>0</v>
      </c>
      <c r="BT142" s="19">
        <f t="shared" si="324"/>
        <v>0</v>
      </c>
      <c r="BU142" s="19">
        <f t="shared" si="325"/>
        <v>0</v>
      </c>
      <c r="BV142" s="19">
        <f t="shared" si="326"/>
        <v>0</v>
      </c>
      <c r="BW142" s="19">
        <f t="shared" si="327"/>
        <v>0</v>
      </c>
      <c r="BX142" s="19">
        <f t="shared" si="328"/>
        <v>0</v>
      </c>
      <c r="BY142" s="19">
        <f t="shared" si="329"/>
        <v>0</v>
      </c>
      <c r="BZ142" s="19">
        <f t="shared" si="330"/>
        <v>0</v>
      </c>
      <c r="CA142" s="19">
        <f t="shared" si="331"/>
        <v>0</v>
      </c>
      <c r="CB142" s="19">
        <f t="shared" si="332"/>
        <v>0</v>
      </c>
      <c r="CC142" s="19">
        <f t="shared" si="333"/>
        <v>0</v>
      </c>
      <c r="CD142" s="19">
        <f t="shared" si="334"/>
        <v>0</v>
      </c>
      <c r="CE142" s="19">
        <f t="shared" si="335"/>
        <v>0</v>
      </c>
      <c r="CF142" s="19">
        <f t="shared" si="336"/>
        <v>0</v>
      </c>
      <c r="CG142" s="19">
        <f t="shared" si="337"/>
        <v>0</v>
      </c>
      <c r="CH142" s="19">
        <f t="shared" si="338"/>
        <v>0</v>
      </c>
      <c r="CI142" s="19">
        <f t="shared" si="339"/>
        <v>0</v>
      </c>
      <c r="CJ142" s="19">
        <f t="shared" si="340"/>
        <v>0</v>
      </c>
      <c r="CK142" s="19">
        <f t="shared" si="341"/>
        <v>0</v>
      </c>
      <c r="CL142" s="19"/>
      <c r="CM142" s="18">
        <f>[20]Transfers!R61</f>
        <v>0</v>
      </c>
      <c r="CN142" s="18">
        <f>[20]Transfers!S61</f>
        <v>0</v>
      </c>
      <c r="CO142" s="18">
        <f>[20]Transfers!T61</f>
        <v>0</v>
      </c>
      <c r="CP142" s="18">
        <f>[20]Transfers!U61</f>
        <v>0</v>
      </c>
      <c r="CQ142" s="18">
        <f>[20]Transfers!V61</f>
        <v>0</v>
      </c>
      <c r="CR142" s="18">
        <f>[20]Transfers!W61</f>
        <v>0</v>
      </c>
      <c r="CS142" s="18">
        <v>0</v>
      </c>
      <c r="CT142" s="18">
        <v>0</v>
      </c>
      <c r="CU142" s="18">
        <v>0</v>
      </c>
      <c r="CV142" s="18">
        <v>0</v>
      </c>
      <c r="CW142" s="18">
        <v>0</v>
      </c>
      <c r="CX142" s="18">
        <v>0</v>
      </c>
      <c r="CY142" s="19">
        <v>0</v>
      </c>
      <c r="CZ142" s="19">
        <v>0</v>
      </c>
      <c r="DA142" s="19">
        <v>0</v>
      </c>
      <c r="DB142" s="19">
        <v>0</v>
      </c>
      <c r="DC142" s="19">
        <v>0</v>
      </c>
      <c r="DD142" s="19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19">
        <v>0</v>
      </c>
      <c r="DK142" s="19">
        <v>0</v>
      </c>
      <c r="DL142" s="19">
        <v>0</v>
      </c>
      <c r="DM142" s="19">
        <v>0</v>
      </c>
      <c r="DN142" s="19"/>
    </row>
    <row r="143" spans="1:118">
      <c r="A143" s="48">
        <v>37400</v>
      </c>
      <c r="B143" s="34" t="s">
        <v>49</v>
      </c>
      <c r="C143" s="50">
        <f t="shared" si="290"/>
        <v>531166.79</v>
      </c>
      <c r="D143" s="50">
        <f t="shared" si="291"/>
        <v>531166.79</v>
      </c>
      <c r="E143" s="21">
        <f>'[20]Asset End Balances'!$Q$62</f>
        <v>531166.79</v>
      </c>
      <c r="F143" s="19">
        <f t="shared" ref="F143:F171" si="343">E143+AH143+BK143+CM143</f>
        <v>531166.79</v>
      </c>
      <c r="G143" s="19">
        <f t="shared" ref="G143:G171" si="344">F143+AI143+BL143+CN143</f>
        <v>531166.79</v>
      </c>
      <c r="H143" s="19">
        <f t="shared" ref="H143:H171" si="345">G143+AJ143+BM143+CO143</f>
        <v>531166.79</v>
      </c>
      <c r="I143" s="19">
        <f t="shared" ref="I143:I171" si="346">H143+AK143+BN143+CP143</f>
        <v>531166.79</v>
      </c>
      <c r="J143" s="19">
        <f t="shared" ref="J143:J171" si="347">I143+AL143+BO143+CQ143</f>
        <v>531166.79</v>
      </c>
      <c r="K143" s="19">
        <f t="shared" ref="K143:K171" si="348">J143+AM143+BP143+CR143</f>
        <v>531166.79</v>
      </c>
      <c r="L143" s="19">
        <f t="shared" ref="L143:L171" si="349">K143+AN143+BQ143+CS143</f>
        <v>531166.79</v>
      </c>
      <c r="M143" s="19">
        <f t="shared" ref="M143:M171" si="350">L143+AO143+BR143+CT143</f>
        <v>531166.79</v>
      </c>
      <c r="N143" s="19">
        <f t="shared" ref="N143:N171" si="351">M143+AP143+BS143+CU143</f>
        <v>531166.79</v>
      </c>
      <c r="O143" s="19">
        <f t="shared" ref="O143:O171" si="352">N143+AQ143+BT143+CV143</f>
        <v>531166.79</v>
      </c>
      <c r="P143" s="19">
        <f t="shared" ref="P143:P171" si="353">O143+AR143+BU143+CW143</f>
        <v>531166.79</v>
      </c>
      <c r="Q143" s="19">
        <f t="shared" ref="Q143:Q171" si="354">P143+AS143+BV143+CX143</f>
        <v>531166.79</v>
      </c>
      <c r="R143" s="19">
        <f t="shared" ref="R143:R171" si="355">Q143+AT143+BW143+CY143</f>
        <v>531166.79</v>
      </c>
      <c r="S143" s="19">
        <f t="shared" ref="S143:S171" si="356">R143+AU143+BX143+CZ143</f>
        <v>531166.79</v>
      </c>
      <c r="T143" s="19">
        <f t="shared" ref="T143:T171" si="357">S143+AV143+BY143+DA143</f>
        <v>531166.79</v>
      </c>
      <c r="U143" s="19">
        <f t="shared" ref="U143:U171" si="358">T143+AW143+BZ143+DB143</f>
        <v>531166.79</v>
      </c>
      <c r="V143" s="19">
        <f t="shared" ref="V143:V171" si="359">U143+AX143+CA143+DC143</f>
        <v>531166.79</v>
      </c>
      <c r="W143" s="19">
        <f t="shared" ref="W143:W171" si="360">V143+AY143+CB143+DD143</f>
        <v>531166.79</v>
      </c>
      <c r="X143" s="19">
        <f t="shared" ref="X143:X171" si="361">W143+AZ143+CC143+DE143</f>
        <v>531166.79</v>
      </c>
      <c r="Y143" s="19">
        <f t="shared" ref="Y143:Y171" si="362">X143+BA143+CD143+DF143</f>
        <v>531166.79</v>
      </c>
      <c r="Z143" s="19">
        <f t="shared" ref="Z143:Z171" si="363">Y143+BB143+CE143+DG143</f>
        <v>531166.79</v>
      </c>
      <c r="AA143" s="19">
        <f t="shared" ref="AA143:AA171" si="364">Z143+BC143+CF143+DH143</f>
        <v>531166.79</v>
      </c>
      <c r="AB143" s="19">
        <f t="shared" ref="AB143:AB171" si="365">AA143+BD143+CG143+DI143</f>
        <v>531166.79</v>
      </c>
      <c r="AC143" s="19">
        <f t="shared" ref="AC143:AC171" si="366">AB143+BE143+CH143+DJ143</f>
        <v>531166.79</v>
      </c>
      <c r="AD143" s="19">
        <f t="shared" ref="AD143:AD171" si="367">AC143+BF143+CI143+DK143</f>
        <v>531166.79</v>
      </c>
      <c r="AE143" s="19">
        <f t="shared" ref="AE143:AE171" si="368">AD143+BG143+CJ143+DL143</f>
        <v>531166.79</v>
      </c>
      <c r="AF143" s="19">
        <f t="shared" ref="AF143:AF171" si="369">AE143+BH143+CK143+DM143</f>
        <v>531166.79</v>
      </c>
      <c r="AH143" s="18">
        <f>[20]Additions!R62</f>
        <v>0</v>
      </c>
      <c r="AI143" s="18">
        <f>[20]Additions!S62</f>
        <v>0</v>
      </c>
      <c r="AJ143" s="18">
        <f>[20]Additions!T62</f>
        <v>0</v>
      </c>
      <c r="AK143" s="18">
        <f>[20]Additions!U62</f>
        <v>0</v>
      </c>
      <c r="AL143" s="18">
        <f>[20]Additions!V62</f>
        <v>0</v>
      </c>
      <c r="AM143" s="18">
        <f>[20]Additions!W62</f>
        <v>0</v>
      </c>
      <c r="AN143" s="57">
        <f t="shared" si="342"/>
        <v>0</v>
      </c>
      <c r="AO143" s="57">
        <f t="shared" si="342"/>
        <v>0</v>
      </c>
      <c r="AP143" s="57">
        <f t="shared" si="342"/>
        <v>0</v>
      </c>
      <c r="AQ143" s="57">
        <f>SUM($AH143:$AM143)/SUM($AH$193:$AM$193)*'Capital Spending'!D$12*$AO$1</f>
        <v>0</v>
      </c>
      <c r="AR143" s="57">
        <f>SUM($AH143:$AM143)/SUM($AH$193:$AM$193)*'Capital Spending'!E$12*$AO$1</f>
        <v>0</v>
      </c>
      <c r="AS143" s="57">
        <f>SUM($AH143:$AM143)/SUM($AH$193:$AM$193)*'Capital Spending'!F$12*$AO$1</f>
        <v>0</v>
      </c>
      <c r="AT143" s="57">
        <f>SUM($AH143:$AM143)/SUM($AH$193:$AM$193)*'Capital Spending'!G$12*$AO$1</f>
        <v>0</v>
      </c>
      <c r="AU143" s="57">
        <f>SUM($AH143:$AM143)/SUM($AH$193:$AM$193)*'Capital Spending'!H$12*$AO$1</f>
        <v>0</v>
      </c>
      <c r="AV143" s="57">
        <f>SUM($AH143:$AM143)/SUM($AH$193:$AM$193)*'Capital Spending'!I$12*$AO$1</f>
        <v>0</v>
      </c>
      <c r="AW143" s="57">
        <f>SUM($AH143:$AM143)/SUM($AH$193:$AM$193)*'Capital Spending'!J$12*$AO$1</f>
        <v>0</v>
      </c>
      <c r="AX143" s="57">
        <f>SUM($AH143:$AM143)/SUM($AH$193:$AM$193)*'Capital Spending'!K$12*$AO$1</f>
        <v>0</v>
      </c>
      <c r="AY143" s="57">
        <f>SUM($AH143:$AM143)/SUM($AH$193:$AM$193)*'Capital Spending'!L$12*$AO$1</f>
        <v>0</v>
      </c>
      <c r="AZ143" s="57">
        <f>SUM($AH143:$AM143)/SUM($AH$193:$AM$193)*'Capital Spending'!M$12*$AO$1</f>
        <v>0</v>
      </c>
      <c r="BA143" s="57">
        <f>SUM($AH143:$AM143)/SUM($AH$193:$AM$193)*'Capital Spending'!N$12*$AO$1</f>
        <v>0</v>
      </c>
      <c r="BB143" s="57">
        <f>SUM($AH143:$AM143)/SUM($AH$193:$AM$193)*'Capital Spending'!O$12*$AO$1</f>
        <v>0</v>
      </c>
      <c r="BC143" s="57">
        <f>SUM($AH143:$AM143)/SUM($AH$193:$AM$193)*'Capital Spending'!P$12*$AO$1</f>
        <v>0</v>
      </c>
      <c r="BD143" s="57">
        <f>SUM($AH143:$AM143)/SUM($AH$193:$AM$193)*'Capital Spending'!Q$12*$AO$1</f>
        <v>0</v>
      </c>
      <c r="BE143" s="57">
        <f>SUM($AH143:$AM143)/SUM($AH$193:$AM$193)*'Capital Spending'!R$12*$AO$1</f>
        <v>0</v>
      </c>
      <c r="BF143" s="57">
        <f>SUM($AH143:$AM143)/SUM($AH$193:$AM$193)*'Capital Spending'!S$12*$AO$1</f>
        <v>0</v>
      </c>
      <c r="BG143" s="57">
        <f>SUM($AH143:$AM143)/SUM($AH$193:$AM$193)*'Capital Spending'!T$12*$AO$1</f>
        <v>0</v>
      </c>
      <c r="BH143" s="57">
        <f>SUM($AH143:$AM143)/SUM($AH$193:$AM$193)*'Capital Spending'!U$12*$AO$1</f>
        <v>0</v>
      </c>
      <c r="BI143" s="19"/>
      <c r="BJ143" s="106">
        <f t="shared" si="320"/>
        <v>0</v>
      </c>
      <c r="BK143" s="31">
        <f>[20]Retires!R62</f>
        <v>0</v>
      </c>
      <c r="BL143" s="31">
        <f>[20]Retires!S62</f>
        <v>0</v>
      </c>
      <c r="BM143" s="31">
        <f>[20]Retires!T62</f>
        <v>0</v>
      </c>
      <c r="BN143" s="31">
        <f>[20]Retires!U62</f>
        <v>0</v>
      </c>
      <c r="BO143" s="31">
        <f>[20]Retires!V62</f>
        <v>0</v>
      </c>
      <c r="BP143" s="31">
        <f>[20]Retires!W62</f>
        <v>0</v>
      </c>
      <c r="BQ143" s="18">
        <f t="shared" si="321"/>
        <v>0</v>
      </c>
      <c r="BR143" s="19">
        <f t="shared" ref="BR143:BR177" si="370">$BJ143*AO143</f>
        <v>0</v>
      </c>
      <c r="BS143" s="19">
        <f t="shared" ref="BS143:BS177" si="371">$BJ143*AP143</f>
        <v>0</v>
      </c>
      <c r="BT143" s="19">
        <f t="shared" ref="BT143:BT177" si="372">$BJ143*AQ143</f>
        <v>0</v>
      </c>
      <c r="BU143" s="19">
        <f t="shared" ref="BU143:BU177" si="373">$BJ143*AR143</f>
        <v>0</v>
      </c>
      <c r="BV143" s="19">
        <f t="shared" ref="BV143:BV177" si="374">$BJ143*AS143</f>
        <v>0</v>
      </c>
      <c r="BW143" s="19">
        <f t="shared" ref="BW143:BW177" si="375">$BJ143*AT143</f>
        <v>0</v>
      </c>
      <c r="BX143" s="19">
        <f t="shared" ref="BX143:BX177" si="376">$BJ143*AU143</f>
        <v>0</v>
      </c>
      <c r="BY143" s="19">
        <f t="shared" ref="BY143:BY177" si="377">$BJ143*AV143</f>
        <v>0</v>
      </c>
      <c r="BZ143" s="19">
        <f t="shared" ref="BZ143:BZ177" si="378">$BJ143*AW143</f>
        <v>0</v>
      </c>
      <c r="CA143" s="19">
        <f t="shared" ref="CA143:CA177" si="379">$BJ143*AX143</f>
        <v>0</v>
      </c>
      <c r="CB143" s="19">
        <f t="shared" ref="CB143:CB177" si="380">$BJ143*AY143</f>
        <v>0</v>
      </c>
      <c r="CC143" s="19">
        <f t="shared" ref="CC143:CC177" si="381">$BJ143*AZ143</f>
        <v>0</v>
      </c>
      <c r="CD143" s="19">
        <f t="shared" ref="CD143:CD177" si="382">$BJ143*BA143</f>
        <v>0</v>
      </c>
      <c r="CE143" s="19">
        <f t="shared" ref="CE143:CE177" si="383">$BJ143*BB143</f>
        <v>0</v>
      </c>
      <c r="CF143" s="19">
        <f t="shared" ref="CF143:CF177" si="384">$BJ143*BC143</f>
        <v>0</v>
      </c>
      <c r="CG143" s="19">
        <f t="shared" ref="CG143:CG177" si="385">$BJ143*BD143</f>
        <v>0</v>
      </c>
      <c r="CH143" s="19">
        <f t="shared" ref="CH143:CH177" si="386">$BJ143*BE143</f>
        <v>0</v>
      </c>
      <c r="CI143" s="19">
        <f t="shared" ref="CI143:CI177" si="387">$BJ143*BF143</f>
        <v>0</v>
      </c>
      <c r="CJ143" s="19">
        <f t="shared" ref="CJ143:CJ177" si="388">$BJ143*BG143</f>
        <v>0</v>
      </c>
      <c r="CK143" s="19">
        <f t="shared" ref="CK143:CK177" si="389">$BJ143*BH143</f>
        <v>0</v>
      </c>
      <c r="CL143" s="19"/>
      <c r="CM143" s="18">
        <f>[20]Transfers!R62</f>
        <v>0</v>
      </c>
      <c r="CN143" s="18">
        <f>[20]Transfers!S62</f>
        <v>0</v>
      </c>
      <c r="CO143" s="18">
        <f>[20]Transfers!T62</f>
        <v>0</v>
      </c>
      <c r="CP143" s="18">
        <f>[20]Transfers!U62</f>
        <v>0</v>
      </c>
      <c r="CQ143" s="18">
        <f>[20]Transfers!V62</f>
        <v>0</v>
      </c>
      <c r="CR143" s="18">
        <f>[20]Transfers!W62</f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0</v>
      </c>
      <c r="DE143" s="19">
        <v>0</v>
      </c>
      <c r="DF143" s="19">
        <v>0</v>
      </c>
      <c r="DG143" s="19">
        <v>0</v>
      </c>
      <c r="DH143" s="19">
        <v>0</v>
      </c>
      <c r="DI143" s="19">
        <v>0</v>
      </c>
      <c r="DJ143" s="19">
        <v>0</v>
      </c>
      <c r="DK143" s="19">
        <v>0</v>
      </c>
      <c r="DL143" s="19">
        <v>0</v>
      </c>
      <c r="DM143" s="19">
        <v>0</v>
      </c>
      <c r="DN143" s="19"/>
    </row>
    <row r="144" spans="1:118">
      <c r="A144" s="48">
        <v>37401</v>
      </c>
      <c r="B144" s="34" t="s">
        <v>100</v>
      </c>
      <c r="C144" s="50">
        <f t="shared" si="290"/>
        <v>37326.419999999991</v>
      </c>
      <c r="D144" s="50">
        <f t="shared" si="291"/>
        <v>37326.419999999991</v>
      </c>
      <c r="E144" s="21">
        <f>'[20]Asset End Balances'!$Q$63</f>
        <v>37326.42</v>
      </c>
      <c r="F144" s="19">
        <f t="shared" si="343"/>
        <v>37326.42</v>
      </c>
      <c r="G144" s="19">
        <f t="shared" si="344"/>
        <v>37326.42</v>
      </c>
      <c r="H144" s="19">
        <f t="shared" si="345"/>
        <v>37326.42</v>
      </c>
      <c r="I144" s="19">
        <f t="shared" si="346"/>
        <v>37326.42</v>
      </c>
      <c r="J144" s="19">
        <f t="shared" si="347"/>
        <v>37326.42</v>
      </c>
      <c r="K144" s="19">
        <f t="shared" si="348"/>
        <v>37326.42</v>
      </c>
      <c r="L144" s="19">
        <f t="shared" si="349"/>
        <v>37326.42</v>
      </c>
      <c r="M144" s="19">
        <f t="shared" si="350"/>
        <v>37326.42</v>
      </c>
      <c r="N144" s="19">
        <f t="shared" si="351"/>
        <v>37326.42</v>
      </c>
      <c r="O144" s="19">
        <f t="shared" si="352"/>
        <v>37326.42</v>
      </c>
      <c r="P144" s="19">
        <f t="shared" si="353"/>
        <v>37326.42</v>
      </c>
      <c r="Q144" s="19">
        <f t="shared" si="354"/>
        <v>37326.42</v>
      </c>
      <c r="R144" s="19">
        <f t="shared" si="355"/>
        <v>37326.42</v>
      </c>
      <c r="S144" s="19">
        <f t="shared" si="356"/>
        <v>37326.42</v>
      </c>
      <c r="T144" s="19">
        <f t="shared" si="357"/>
        <v>37326.42</v>
      </c>
      <c r="U144" s="19">
        <f t="shared" si="358"/>
        <v>37326.42</v>
      </c>
      <c r="V144" s="19">
        <f t="shared" si="359"/>
        <v>37326.42</v>
      </c>
      <c r="W144" s="19">
        <f t="shared" si="360"/>
        <v>37326.42</v>
      </c>
      <c r="X144" s="19">
        <f t="shared" si="361"/>
        <v>37326.42</v>
      </c>
      <c r="Y144" s="19">
        <f t="shared" si="362"/>
        <v>37326.42</v>
      </c>
      <c r="Z144" s="19">
        <f t="shared" si="363"/>
        <v>37326.42</v>
      </c>
      <c r="AA144" s="19">
        <f t="shared" si="364"/>
        <v>37326.42</v>
      </c>
      <c r="AB144" s="19">
        <f t="shared" si="365"/>
        <v>37326.42</v>
      </c>
      <c r="AC144" s="19">
        <f t="shared" si="366"/>
        <v>37326.42</v>
      </c>
      <c r="AD144" s="19">
        <f t="shared" si="367"/>
        <v>37326.42</v>
      </c>
      <c r="AE144" s="19">
        <f t="shared" si="368"/>
        <v>37326.42</v>
      </c>
      <c r="AF144" s="19">
        <f t="shared" si="369"/>
        <v>37326.42</v>
      </c>
      <c r="AH144" s="18">
        <f>[20]Additions!R63</f>
        <v>0</v>
      </c>
      <c r="AI144" s="18">
        <f>[20]Additions!S63</f>
        <v>0</v>
      </c>
      <c r="AJ144" s="18">
        <f>[20]Additions!T63</f>
        <v>0</v>
      </c>
      <c r="AK144" s="18">
        <f>[20]Additions!U63</f>
        <v>0</v>
      </c>
      <c r="AL144" s="18">
        <f>[20]Additions!V63</f>
        <v>0</v>
      </c>
      <c r="AM144" s="18">
        <f>[20]Additions!W63</f>
        <v>0</v>
      </c>
      <c r="AN144" s="57">
        <f t="shared" si="342"/>
        <v>0</v>
      </c>
      <c r="AO144" s="57">
        <f t="shared" si="342"/>
        <v>0</v>
      </c>
      <c r="AP144" s="57">
        <f t="shared" si="342"/>
        <v>0</v>
      </c>
      <c r="AQ144" s="57">
        <f>SUM($AH144:$AM144)/SUM($AH$193:$AM$193)*'Capital Spending'!D$12*$AO$1</f>
        <v>0</v>
      </c>
      <c r="AR144" s="57">
        <f>SUM($AH144:$AM144)/SUM($AH$193:$AM$193)*'Capital Spending'!E$12*$AO$1</f>
        <v>0</v>
      </c>
      <c r="AS144" s="57">
        <f>SUM($AH144:$AM144)/SUM($AH$193:$AM$193)*'Capital Spending'!F$12*$AO$1</f>
        <v>0</v>
      </c>
      <c r="AT144" s="57">
        <f>SUM($AH144:$AM144)/SUM($AH$193:$AM$193)*'Capital Spending'!G$12*$AO$1</f>
        <v>0</v>
      </c>
      <c r="AU144" s="57">
        <f>SUM($AH144:$AM144)/SUM($AH$193:$AM$193)*'Capital Spending'!H$12*$AO$1</f>
        <v>0</v>
      </c>
      <c r="AV144" s="57">
        <f>SUM($AH144:$AM144)/SUM($AH$193:$AM$193)*'Capital Spending'!I$12*$AO$1</f>
        <v>0</v>
      </c>
      <c r="AW144" s="57">
        <f>SUM($AH144:$AM144)/SUM($AH$193:$AM$193)*'Capital Spending'!J$12*$AO$1</f>
        <v>0</v>
      </c>
      <c r="AX144" s="57">
        <f>SUM($AH144:$AM144)/SUM($AH$193:$AM$193)*'Capital Spending'!K$12*$AO$1</f>
        <v>0</v>
      </c>
      <c r="AY144" s="57">
        <f>SUM($AH144:$AM144)/SUM($AH$193:$AM$193)*'Capital Spending'!L$12*$AO$1</f>
        <v>0</v>
      </c>
      <c r="AZ144" s="57">
        <f>SUM($AH144:$AM144)/SUM($AH$193:$AM$193)*'Capital Spending'!M$12*$AO$1</f>
        <v>0</v>
      </c>
      <c r="BA144" s="57">
        <f>SUM($AH144:$AM144)/SUM($AH$193:$AM$193)*'Capital Spending'!N$12*$AO$1</f>
        <v>0</v>
      </c>
      <c r="BB144" s="57">
        <f>SUM($AH144:$AM144)/SUM($AH$193:$AM$193)*'Capital Spending'!O$12*$AO$1</f>
        <v>0</v>
      </c>
      <c r="BC144" s="57">
        <f>SUM($AH144:$AM144)/SUM($AH$193:$AM$193)*'Capital Spending'!P$12*$AO$1</f>
        <v>0</v>
      </c>
      <c r="BD144" s="57">
        <f>SUM($AH144:$AM144)/SUM($AH$193:$AM$193)*'Capital Spending'!Q$12*$AO$1</f>
        <v>0</v>
      </c>
      <c r="BE144" s="57">
        <f>SUM($AH144:$AM144)/SUM($AH$193:$AM$193)*'Capital Spending'!R$12*$AO$1</f>
        <v>0</v>
      </c>
      <c r="BF144" s="57">
        <f>SUM($AH144:$AM144)/SUM($AH$193:$AM$193)*'Capital Spending'!S$12*$AO$1</f>
        <v>0</v>
      </c>
      <c r="BG144" s="57">
        <f>SUM($AH144:$AM144)/SUM($AH$193:$AM$193)*'Capital Spending'!T$12*$AO$1</f>
        <v>0</v>
      </c>
      <c r="BH144" s="57">
        <f>SUM($AH144:$AM144)/SUM($AH$193:$AM$193)*'Capital Spending'!U$12*$AO$1</f>
        <v>0</v>
      </c>
      <c r="BI144" s="19"/>
      <c r="BJ144" s="106">
        <f t="shared" si="320"/>
        <v>0</v>
      </c>
      <c r="BK144" s="31">
        <f>[20]Retires!R63</f>
        <v>0</v>
      </c>
      <c r="BL144" s="31">
        <f>[20]Retires!S63</f>
        <v>0</v>
      </c>
      <c r="BM144" s="31">
        <f>[20]Retires!T63</f>
        <v>0</v>
      </c>
      <c r="BN144" s="31">
        <f>[20]Retires!U63</f>
        <v>0</v>
      </c>
      <c r="BO144" s="31">
        <f>[20]Retires!V63</f>
        <v>0</v>
      </c>
      <c r="BP144" s="31">
        <f>[20]Retires!W63</f>
        <v>0</v>
      </c>
      <c r="BQ144" s="18">
        <f t="shared" si="321"/>
        <v>0</v>
      </c>
      <c r="BR144" s="19">
        <f t="shared" si="370"/>
        <v>0</v>
      </c>
      <c r="BS144" s="19">
        <f t="shared" si="371"/>
        <v>0</v>
      </c>
      <c r="BT144" s="19">
        <f t="shared" si="372"/>
        <v>0</v>
      </c>
      <c r="BU144" s="19">
        <f t="shared" si="373"/>
        <v>0</v>
      </c>
      <c r="BV144" s="19">
        <f t="shared" si="374"/>
        <v>0</v>
      </c>
      <c r="BW144" s="19">
        <f t="shared" si="375"/>
        <v>0</v>
      </c>
      <c r="BX144" s="19">
        <f t="shared" si="376"/>
        <v>0</v>
      </c>
      <c r="BY144" s="19">
        <f t="shared" si="377"/>
        <v>0</v>
      </c>
      <c r="BZ144" s="19">
        <f t="shared" si="378"/>
        <v>0</v>
      </c>
      <c r="CA144" s="19">
        <f t="shared" si="379"/>
        <v>0</v>
      </c>
      <c r="CB144" s="19">
        <f t="shared" si="380"/>
        <v>0</v>
      </c>
      <c r="CC144" s="19">
        <f t="shared" si="381"/>
        <v>0</v>
      </c>
      <c r="CD144" s="19">
        <f t="shared" si="382"/>
        <v>0</v>
      </c>
      <c r="CE144" s="19">
        <f t="shared" si="383"/>
        <v>0</v>
      </c>
      <c r="CF144" s="19">
        <f t="shared" si="384"/>
        <v>0</v>
      </c>
      <c r="CG144" s="19">
        <f t="shared" si="385"/>
        <v>0</v>
      </c>
      <c r="CH144" s="19">
        <f t="shared" si="386"/>
        <v>0</v>
      </c>
      <c r="CI144" s="19">
        <f t="shared" si="387"/>
        <v>0</v>
      </c>
      <c r="CJ144" s="19">
        <f t="shared" si="388"/>
        <v>0</v>
      </c>
      <c r="CK144" s="19">
        <f t="shared" si="389"/>
        <v>0</v>
      </c>
      <c r="CL144" s="19"/>
      <c r="CM144" s="18">
        <f>[20]Transfers!R63</f>
        <v>0</v>
      </c>
      <c r="CN144" s="18">
        <f>[20]Transfers!S63</f>
        <v>0</v>
      </c>
      <c r="CO144" s="18">
        <f>[20]Transfers!T63</f>
        <v>0</v>
      </c>
      <c r="CP144" s="18">
        <f>[20]Transfers!U63</f>
        <v>0</v>
      </c>
      <c r="CQ144" s="18">
        <f>[20]Transfers!V63</f>
        <v>0</v>
      </c>
      <c r="CR144" s="18">
        <f>[20]Transfers!W63</f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19">
        <v>0</v>
      </c>
      <c r="DJ144" s="19">
        <v>0</v>
      </c>
      <c r="DK144" s="19">
        <v>0</v>
      </c>
      <c r="DL144" s="19">
        <v>0</v>
      </c>
      <c r="DM144" s="19">
        <v>0</v>
      </c>
      <c r="DN144" s="19"/>
    </row>
    <row r="145" spans="1:118">
      <c r="A145" s="48">
        <v>37402</v>
      </c>
      <c r="B145" s="34" t="s">
        <v>50</v>
      </c>
      <c r="C145" s="50">
        <f t="shared" si="290"/>
        <v>2910064.1860524314</v>
      </c>
      <c r="D145" s="50">
        <f t="shared" si="291"/>
        <v>3645748.7823199756</v>
      </c>
      <c r="E145" s="21">
        <f>'[20]Asset End Balances'!$Q$64</f>
        <v>2686177.85</v>
      </c>
      <c r="F145" s="19">
        <f t="shared" si="343"/>
        <v>2685827.14</v>
      </c>
      <c r="G145" s="19">
        <f t="shared" si="344"/>
        <v>2685827.14</v>
      </c>
      <c r="H145" s="19">
        <f t="shared" si="345"/>
        <v>2847045.7800000003</v>
      </c>
      <c r="I145" s="19">
        <f t="shared" si="346"/>
        <v>2847044.5000000005</v>
      </c>
      <c r="J145" s="19">
        <f t="shared" si="347"/>
        <v>2847061.1000000006</v>
      </c>
      <c r="K145" s="19">
        <f t="shared" si="348"/>
        <v>2861967.3500000006</v>
      </c>
      <c r="L145" s="19">
        <f t="shared" si="349"/>
        <v>2921957.4501379142</v>
      </c>
      <c r="M145" s="19">
        <f t="shared" si="350"/>
        <v>2971114.4643418924</v>
      </c>
      <c r="N145" s="19">
        <f t="shared" si="351"/>
        <v>3021531.2944022641</v>
      </c>
      <c r="O145" s="19">
        <f t="shared" si="352"/>
        <v>3082855.95608143</v>
      </c>
      <c r="P145" s="19">
        <f t="shared" si="353"/>
        <v>3151503.912367661</v>
      </c>
      <c r="Q145" s="19">
        <f t="shared" si="354"/>
        <v>3220920.4813504335</v>
      </c>
      <c r="R145" s="19">
        <f t="shared" si="355"/>
        <v>3278255.0291965939</v>
      </c>
      <c r="S145" s="19">
        <f t="shared" si="356"/>
        <v>3321136.6378696132</v>
      </c>
      <c r="T145" s="19">
        <f t="shared" si="357"/>
        <v>3358417.1089165192</v>
      </c>
      <c r="U145" s="19">
        <f t="shared" si="358"/>
        <v>3402274.554311425</v>
      </c>
      <c r="V145" s="19">
        <f t="shared" si="359"/>
        <v>3445266.040687467</v>
      </c>
      <c r="W145" s="19">
        <f t="shared" si="360"/>
        <v>3488115.9433365944</v>
      </c>
      <c r="X145" s="19">
        <f t="shared" si="361"/>
        <v>3533291.7581534418</v>
      </c>
      <c r="Y145" s="19">
        <f t="shared" si="362"/>
        <v>3575669.5690333461</v>
      </c>
      <c r="Z145" s="19">
        <f t="shared" si="363"/>
        <v>3615399.6909074606</v>
      </c>
      <c r="AA145" s="19">
        <f t="shared" si="364"/>
        <v>3676724.3525866265</v>
      </c>
      <c r="AB145" s="19">
        <f t="shared" si="365"/>
        <v>3745372.3088728576</v>
      </c>
      <c r="AC145" s="19">
        <f t="shared" si="366"/>
        <v>3814788.8778556301</v>
      </c>
      <c r="AD145" s="19">
        <f t="shared" si="367"/>
        <v>3872123.4257017905</v>
      </c>
      <c r="AE145" s="19">
        <f t="shared" si="368"/>
        <v>3915005.0343748098</v>
      </c>
      <c r="AF145" s="19">
        <f t="shared" si="369"/>
        <v>3952285.5054217158</v>
      </c>
      <c r="AH145" s="18">
        <f>[20]Additions!R64</f>
        <v>-350.71</v>
      </c>
      <c r="AI145" s="18">
        <f>[20]Additions!S64</f>
        <v>0</v>
      </c>
      <c r="AJ145" s="18">
        <f>[20]Additions!T64</f>
        <v>161218.64000000001</v>
      </c>
      <c r="AK145" s="18">
        <f>[20]Additions!U64</f>
        <v>-1.28</v>
      </c>
      <c r="AL145" s="18">
        <f>[20]Additions!V64</f>
        <v>16.600000000000001</v>
      </c>
      <c r="AM145" s="18">
        <f>[20]Additions!W64</f>
        <v>14906.25</v>
      </c>
      <c r="AN145" s="57">
        <f t="shared" si="342"/>
        <v>59990.100137913694</v>
      </c>
      <c r="AO145" s="57">
        <f t="shared" si="342"/>
        <v>49157.01420397831</v>
      </c>
      <c r="AP145" s="57">
        <f t="shared" si="342"/>
        <v>50416.830060371736</v>
      </c>
      <c r="AQ145" s="57">
        <f>SUM($AH145:$AM145)/SUM($AH$193:$AM$193)*'Capital Spending'!D$12*$AO$1</f>
        <v>61324.661679165925</v>
      </c>
      <c r="AR145" s="57">
        <f>SUM($AH145:$AM145)/SUM($AH$193:$AM$193)*'Capital Spending'!E$12*$AO$1</f>
        <v>68647.956286230896</v>
      </c>
      <c r="AS145" s="57">
        <f>SUM($AH145:$AM145)/SUM($AH$193:$AM$193)*'Capital Spending'!F$12*$AO$1</f>
        <v>69416.568982772384</v>
      </c>
      <c r="AT145" s="57">
        <f>SUM($AH145:$AM145)/SUM($AH$193:$AM$193)*'Capital Spending'!G$12*$AO$1</f>
        <v>57334.547846160152</v>
      </c>
      <c r="AU145" s="57">
        <f>SUM($AH145:$AM145)/SUM($AH$193:$AM$193)*'Capital Spending'!H$12*$AO$1</f>
        <v>42881.608673019298</v>
      </c>
      <c r="AV145" s="57">
        <f>SUM($AH145:$AM145)/SUM($AH$193:$AM$193)*'Capital Spending'!I$12*$AO$1</f>
        <v>37280.471046905986</v>
      </c>
      <c r="AW145" s="57">
        <f>SUM($AH145:$AM145)/SUM($AH$193:$AM$193)*'Capital Spending'!J$12*$AO$1</f>
        <v>43857.445394905626</v>
      </c>
      <c r="AX145" s="57">
        <f>SUM($AH145:$AM145)/SUM($AH$193:$AM$193)*'Capital Spending'!K$12*$AO$1</f>
        <v>42991.486376042099</v>
      </c>
      <c r="AY145" s="57">
        <f>SUM($AH145:$AM145)/SUM($AH$193:$AM$193)*'Capital Spending'!L$12*$AO$1</f>
        <v>42849.902649127376</v>
      </c>
      <c r="AZ145" s="57">
        <f>SUM($AH145:$AM145)/SUM($AH$193:$AM$193)*'Capital Spending'!M$12*$AO$1</f>
        <v>45175.814816847487</v>
      </c>
      <c r="BA145" s="57">
        <f>SUM($AH145:$AM145)/SUM($AH$193:$AM$193)*'Capital Spending'!N$12*$AO$1</f>
        <v>42377.8108799045</v>
      </c>
      <c r="BB145" s="57">
        <f>SUM($AH145:$AM145)/SUM($AH$193:$AM$193)*'Capital Spending'!O$12*$AO$1</f>
        <v>39730.121874114673</v>
      </c>
      <c r="BC145" s="57">
        <f>SUM($AH145:$AM145)/SUM($AH$193:$AM$193)*'Capital Spending'!P$12*$AO$1</f>
        <v>61324.661679165925</v>
      </c>
      <c r="BD145" s="57">
        <f>SUM($AH145:$AM145)/SUM($AH$193:$AM$193)*'Capital Spending'!Q$12*$AO$1</f>
        <v>68647.956286230896</v>
      </c>
      <c r="BE145" s="57">
        <f>SUM($AH145:$AM145)/SUM($AH$193:$AM$193)*'Capital Spending'!R$12*$AO$1</f>
        <v>69416.568982772384</v>
      </c>
      <c r="BF145" s="57">
        <f>SUM($AH145:$AM145)/SUM($AH$193:$AM$193)*'Capital Spending'!S$12*$AO$1</f>
        <v>57334.547846160152</v>
      </c>
      <c r="BG145" s="57">
        <f>SUM($AH145:$AM145)/SUM($AH$193:$AM$193)*'Capital Spending'!T$12*$AO$1</f>
        <v>42881.608673019298</v>
      </c>
      <c r="BH145" s="57">
        <f>SUM($AH145:$AM145)/SUM($AH$193:$AM$193)*'Capital Spending'!U$12*$AO$1</f>
        <v>37280.471046905986</v>
      </c>
      <c r="BI145" s="19"/>
      <c r="BJ145" s="106">
        <f t="shared" si="320"/>
        <v>0</v>
      </c>
      <c r="BK145" s="31">
        <f>[20]Retires!R64</f>
        <v>0</v>
      </c>
      <c r="BL145" s="31">
        <f>[20]Retires!S64</f>
        <v>0</v>
      </c>
      <c r="BM145" s="31">
        <f>[20]Retires!T64</f>
        <v>0</v>
      </c>
      <c r="BN145" s="31">
        <f>[20]Retires!U64</f>
        <v>0</v>
      </c>
      <c r="BO145" s="31">
        <f>[20]Retires!V64</f>
        <v>0</v>
      </c>
      <c r="BP145" s="31">
        <f>[20]Retires!W64</f>
        <v>0</v>
      </c>
      <c r="BQ145" s="18">
        <f t="shared" si="321"/>
        <v>0</v>
      </c>
      <c r="BR145" s="19">
        <f t="shared" si="370"/>
        <v>0</v>
      </c>
      <c r="BS145" s="19">
        <f t="shared" si="371"/>
        <v>0</v>
      </c>
      <c r="BT145" s="19">
        <f t="shared" si="372"/>
        <v>0</v>
      </c>
      <c r="BU145" s="19">
        <f t="shared" si="373"/>
        <v>0</v>
      </c>
      <c r="BV145" s="19">
        <f t="shared" si="374"/>
        <v>0</v>
      </c>
      <c r="BW145" s="19">
        <f t="shared" si="375"/>
        <v>0</v>
      </c>
      <c r="BX145" s="19">
        <f t="shared" si="376"/>
        <v>0</v>
      </c>
      <c r="BY145" s="19">
        <f t="shared" si="377"/>
        <v>0</v>
      </c>
      <c r="BZ145" s="19">
        <f t="shared" si="378"/>
        <v>0</v>
      </c>
      <c r="CA145" s="19">
        <f t="shared" si="379"/>
        <v>0</v>
      </c>
      <c r="CB145" s="19">
        <f t="shared" si="380"/>
        <v>0</v>
      </c>
      <c r="CC145" s="19">
        <f t="shared" si="381"/>
        <v>0</v>
      </c>
      <c r="CD145" s="19">
        <f t="shared" si="382"/>
        <v>0</v>
      </c>
      <c r="CE145" s="19">
        <f t="shared" si="383"/>
        <v>0</v>
      </c>
      <c r="CF145" s="19">
        <f t="shared" si="384"/>
        <v>0</v>
      </c>
      <c r="CG145" s="19">
        <f t="shared" si="385"/>
        <v>0</v>
      </c>
      <c r="CH145" s="19">
        <f t="shared" si="386"/>
        <v>0</v>
      </c>
      <c r="CI145" s="19">
        <f t="shared" si="387"/>
        <v>0</v>
      </c>
      <c r="CJ145" s="19">
        <f t="shared" si="388"/>
        <v>0</v>
      </c>
      <c r="CK145" s="19">
        <f t="shared" si="389"/>
        <v>0</v>
      </c>
      <c r="CL145" s="19"/>
      <c r="CM145" s="18">
        <f>[20]Transfers!R64</f>
        <v>0</v>
      </c>
      <c r="CN145" s="18">
        <f>[20]Transfers!S64</f>
        <v>0</v>
      </c>
      <c r="CO145" s="18">
        <f>[20]Transfers!T64</f>
        <v>0</v>
      </c>
      <c r="CP145" s="18">
        <f>[20]Transfers!U64</f>
        <v>0</v>
      </c>
      <c r="CQ145" s="18">
        <f>[20]Transfers!V64</f>
        <v>0</v>
      </c>
      <c r="CR145" s="18">
        <f>[20]Transfers!W64</f>
        <v>0</v>
      </c>
      <c r="CS145" s="18">
        <v>0</v>
      </c>
      <c r="CT145" s="18">
        <v>0</v>
      </c>
      <c r="CU145" s="18">
        <v>0</v>
      </c>
      <c r="CV145" s="18">
        <v>0</v>
      </c>
      <c r="CW145" s="18">
        <v>0</v>
      </c>
      <c r="CX145" s="18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19">
        <v>0</v>
      </c>
      <c r="DE145" s="19">
        <v>0</v>
      </c>
      <c r="DF145" s="19">
        <v>0</v>
      </c>
      <c r="DG145" s="19">
        <v>0</v>
      </c>
      <c r="DH145" s="19">
        <v>0</v>
      </c>
      <c r="DI145" s="19">
        <v>0</v>
      </c>
      <c r="DJ145" s="19">
        <v>0</v>
      </c>
      <c r="DK145" s="19">
        <v>0</v>
      </c>
      <c r="DL145" s="19">
        <v>0</v>
      </c>
      <c r="DM145" s="19">
        <v>0</v>
      </c>
      <c r="DN145" s="19"/>
    </row>
    <row r="146" spans="1:118">
      <c r="A146" s="48">
        <v>37403</v>
      </c>
      <c r="B146" s="34" t="s">
        <v>101</v>
      </c>
      <c r="C146" s="50">
        <f t="shared" si="290"/>
        <v>2783.89</v>
      </c>
      <c r="D146" s="50">
        <f t="shared" si="291"/>
        <v>2783.89</v>
      </c>
      <c r="E146" s="21">
        <f>'[20]Asset End Balances'!$Q$65</f>
        <v>2783.89</v>
      </c>
      <c r="F146" s="19">
        <f t="shared" si="343"/>
        <v>2783.89</v>
      </c>
      <c r="G146" s="19">
        <f t="shared" si="344"/>
        <v>2783.89</v>
      </c>
      <c r="H146" s="19">
        <f t="shared" si="345"/>
        <v>2783.89</v>
      </c>
      <c r="I146" s="19">
        <f t="shared" si="346"/>
        <v>2783.89</v>
      </c>
      <c r="J146" s="19">
        <f t="shared" si="347"/>
        <v>2783.89</v>
      </c>
      <c r="K146" s="19">
        <f t="shared" si="348"/>
        <v>2783.89</v>
      </c>
      <c r="L146" s="19">
        <f t="shared" si="349"/>
        <v>2783.89</v>
      </c>
      <c r="M146" s="19">
        <f t="shared" si="350"/>
        <v>2783.89</v>
      </c>
      <c r="N146" s="19">
        <f t="shared" si="351"/>
        <v>2783.89</v>
      </c>
      <c r="O146" s="19">
        <f t="shared" si="352"/>
        <v>2783.89</v>
      </c>
      <c r="P146" s="19">
        <f t="shared" si="353"/>
        <v>2783.89</v>
      </c>
      <c r="Q146" s="19">
        <f t="shared" si="354"/>
        <v>2783.89</v>
      </c>
      <c r="R146" s="19">
        <f t="shared" si="355"/>
        <v>2783.89</v>
      </c>
      <c r="S146" s="19">
        <f t="shared" si="356"/>
        <v>2783.89</v>
      </c>
      <c r="T146" s="19">
        <f t="shared" si="357"/>
        <v>2783.89</v>
      </c>
      <c r="U146" s="19">
        <f t="shared" si="358"/>
        <v>2783.89</v>
      </c>
      <c r="V146" s="19">
        <f t="shared" si="359"/>
        <v>2783.89</v>
      </c>
      <c r="W146" s="19">
        <f t="shared" si="360"/>
        <v>2783.89</v>
      </c>
      <c r="X146" s="19">
        <f t="shared" si="361"/>
        <v>2783.89</v>
      </c>
      <c r="Y146" s="19">
        <f t="shared" si="362"/>
        <v>2783.89</v>
      </c>
      <c r="Z146" s="19">
        <f t="shared" si="363"/>
        <v>2783.89</v>
      </c>
      <c r="AA146" s="19">
        <f t="shared" si="364"/>
        <v>2783.89</v>
      </c>
      <c r="AB146" s="19">
        <f t="shared" si="365"/>
        <v>2783.89</v>
      </c>
      <c r="AC146" s="19">
        <f t="shared" si="366"/>
        <v>2783.89</v>
      </c>
      <c r="AD146" s="19">
        <f t="shared" si="367"/>
        <v>2783.89</v>
      </c>
      <c r="AE146" s="19">
        <f t="shared" si="368"/>
        <v>2783.89</v>
      </c>
      <c r="AF146" s="19">
        <f t="shared" si="369"/>
        <v>2783.89</v>
      </c>
      <c r="AH146" s="18">
        <f>[20]Additions!R65</f>
        <v>0</v>
      </c>
      <c r="AI146" s="18">
        <f>[20]Additions!S65</f>
        <v>0</v>
      </c>
      <c r="AJ146" s="18">
        <f>[20]Additions!T65</f>
        <v>0</v>
      </c>
      <c r="AK146" s="18">
        <f>[20]Additions!U65</f>
        <v>0</v>
      </c>
      <c r="AL146" s="18">
        <f>[20]Additions!V65</f>
        <v>0</v>
      </c>
      <c r="AM146" s="18">
        <f>[20]Additions!W65</f>
        <v>0</v>
      </c>
      <c r="AN146" s="57">
        <f t="shared" si="342"/>
        <v>0</v>
      </c>
      <c r="AO146" s="57">
        <f t="shared" si="342"/>
        <v>0</v>
      </c>
      <c r="AP146" s="57">
        <f t="shared" si="342"/>
        <v>0</v>
      </c>
      <c r="AQ146" s="57">
        <f>SUM($AH146:$AM146)/SUM($AH$193:$AM$193)*'Capital Spending'!D$12*$AO$1</f>
        <v>0</v>
      </c>
      <c r="AR146" s="57">
        <f>SUM($AH146:$AM146)/SUM($AH$193:$AM$193)*'Capital Spending'!E$12*$AO$1</f>
        <v>0</v>
      </c>
      <c r="AS146" s="57">
        <f>SUM($AH146:$AM146)/SUM($AH$193:$AM$193)*'Capital Spending'!F$12*$AO$1</f>
        <v>0</v>
      </c>
      <c r="AT146" s="57">
        <f>SUM($AH146:$AM146)/SUM($AH$193:$AM$193)*'Capital Spending'!G$12*$AO$1</f>
        <v>0</v>
      </c>
      <c r="AU146" s="57">
        <f>SUM($AH146:$AM146)/SUM($AH$193:$AM$193)*'Capital Spending'!H$12*$AO$1</f>
        <v>0</v>
      </c>
      <c r="AV146" s="57">
        <f>SUM($AH146:$AM146)/SUM($AH$193:$AM$193)*'Capital Spending'!I$12*$AO$1</f>
        <v>0</v>
      </c>
      <c r="AW146" s="57">
        <f>SUM($AH146:$AM146)/SUM($AH$193:$AM$193)*'Capital Spending'!J$12*$AO$1</f>
        <v>0</v>
      </c>
      <c r="AX146" s="57">
        <f>SUM($AH146:$AM146)/SUM($AH$193:$AM$193)*'Capital Spending'!K$12*$AO$1</f>
        <v>0</v>
      </c>
      <c r="AY146" s="57">
        <f>SUM($AH146:$AM146)/SUM($AH$193:$AM$193)*'Capital Spending'!L$12*$AO$1</f>
        <v>0</v>
      </c>
      <c r="AZ146" s="57">
        <f>SUM($AH146:$AM146)/SUM($AH$193:$AM$193)*'Capital Spending'!M$12*$AO$1</f>
        <v>0</v>
      </c>
      <c r="BA146" s="57">
        <f>SUM($AH146:$AM146)/SUM($AH$193:$AM$193)*'Capital Spending'!N$12*$AO$1</f>
        <v>0</v>
      </c>
      <c r="BB146" s="57">
        <f>SUM($AH146:$AM146)/SUM($AH$193:$AM$193)*'Capital Spending'!O$12*$AO$1</f>
        <v>0</v>
      </c>
      <c r="BC146" s="57">
        <f>SUM($AH146:$AM146)/SUM($AH$193:$AM$193)*'Capital Spending'!P$12*$AO$1</f>
        <v>0</v>
      </c>
      <c r="BD146" s="57">
        <f>SUM($AH146:$AM146)/SUM($AH$193:$AM$193)*'Capital Spending'!Q$12*$AO$1</f>
        <v>0</v>
      </c>
      <c r="BE146" s="57">
        <f>SUM($AH146:$AM146)/SUM($AH$193:$AM$193)*'Capital Spending'!R$12*$AO$1</f>
        <v>0</v>
      </c>
      <c r="BF146" s="57">
        <f>SUM($AH146:$AM146)/SUM($AH$193:$AM$193)*'Capital Spending'!S$12*$AO$1</f>
        <v>0</v>
      </c>
      <c r="BG146" s="57">
        <f>SUM($AH146:$AM146)/SUM($AH$193:$AM$193)*'Capital Spending'!T$12*$AO$1</f>
        <v>0</v>
      </c>
      <c r="BH146" s="57">
        <f>SUM($AH146:$AM146)/SUM($AH$193:$AM$193)*'Capital Spending'!U$12*$AO$1</f>
        <v>0</v>
      </c>
      <c r="BI146" s="19"/>
      <c r="BJ146" s="106">
        <f t="shared" si="320"/>
        <v>0</v>
      </c>
      <c r="BK146" s="31">
        <f>[20]Retires!R65</f>
        <v>0</v>
      </c>
      <c r="BL146" s="31">
        <f>[20]Retires!S65</f>
        <v>0</v>
      </c>
      <c r="BM146" s="31">
        <f>[20]Retires!T65</f>
        <v>0</v>
      </c>
      <c r="BN146" s="31">
        <f>[20]Retires!U65</f>
        <v>0</v>
      </c>
      <c r="BO146" s="31">
        <f>[20]Retires!V65</f>
        <v>0</v>
      </c>
      <c r="BP146" s="31">
        <f>[20]Retires!W65</f>
        <v>0</v>
      </c>
      <c r="BQ146" s="18">
        <f t="shared" si="321"/>
        <v>0</v>
      </c>
      <c r="BR146" s="19">
        <f t="shared" si="370"/>
        <v>0</v>
      </c>
      <c r="BS146" s="19">
        <f t="shared" si="371"/>
        <v>0</v>
      </c>
      <c r="BT146" s="19">
        <f t="shared" si="372"/>
        <v>0</v>
      </c>
      <c r="BU146" s="19">
        <f t="shared" si="373"/>
        <v>0</v>
      </c>
      <c r="BV146" s="19">
        <f t="shared" si="374"/>
        <v>0</v>
      </c>
      <c r="BW146" s="19">
        <f t="shared" si="375"/>
        <v>0</v>
      </c>
      <c r="BX146" s="19">
        <f t="shared" si="376"/>
        <v>0</v>
      </c>
      <c r="BY146" s="19">
        <f t="shared" si="377"/>
        <v>0</v>
      </c>
      <c r="BZ146" s="19">
        <f t="shared" si="378"/>
        <v>0</v>
      </c>
      <c r="CA146" s="19">
        <f t="shared" si="379"/>
        <v>0</v>
      </c>
      <c r="CB146" s="19">
        <f t="shared" si="380"/>
        <v>0</v>
      </c>
      <c r="CC146" s="19">
        <f t="shared" si="381"/>
        <v>0</v>
      </c>
      <c r="CD146" s="19">
        <f t="shared" si="382"/>
        <v>0</v>
      </c>
      <c r="CE146" s="19">
        <f t="shared" si="383"/>
        <v>0</v>
      </c>
      <c r="CF146" s="19">
        <f t="shared" si="384"/>
        <v>0</v>
      </c>
      <c r="CG146" s="19">
        <f t="shared" si="385"/>
        <v>0</v>
      </c>
      <c r="CH146" s="19">
        <f t="shared" si="386"/>
        <v>0</v>
      </c>
      <c r="CI146" s="19">
        <f t="shared" si="387"/>
        <v>0</v>
      </c>
      <c r="CJ146" s="19">
        <f t="shared" si="388"/>
        <v>0</v>
      </c>
      <c r="CK146" s="19">
        <f t="shared" si="389"/>
        <v>0</v>
      </c>
      <c r="CL146" s="19"/>
      <c r="CM146" s="18">
        <f>[20]Transfers!R65</f>
        <v>0</v>
      </c>
      <c r="CN146" s="18">
        <f>[20]Transfers!S65</f>
        <v>0</v>
      </c>
      <c r="CO146" s="18">
        <f>[20]Transfers!T65</f>
        <v>0</v>
      </c>
      <c r="CP146" s="18">
        <f>[20]Transfers!U65</f>
        <v>0</v>
      </c>
      <c r="CQ146" s="18">
        <f>[20]Transfers!V65</f>
        <v>0</v>
      </c>
      <c r="CR146" s="18">
        <f>[20]Transfers!W65</f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9">
        <v>0</v>
      </c>
      <c r="CZ146" s="19">
        <v>0</v>
      </c>
      <c r="DA146" s="19">
        <v>0</v>
      </c>
      <c r="DB146" s="19">
        <v>0</v>
      </c>
      <c r="DC146" s="19">
        <v>0</v>
      </c>
      <c r="DD146" s="19">
        <v>0</v>
      </c>
      <c r="DE146" s="19">
        <v>0</v>
      </c>
      <c r="DF146" s="19">
        <v>0</v>
      </c>
      <c r="DG146" s="19">
        <v>0</v>
      </c>
      <c r="DH146" s="19">
        <v>0</v>
      </c>
      <c r="DI146" s="19">
        <v>0</v>
      </c>
      <c r="DJ146" s="19">
        <v>0</v>
      </c>
      <c r="DK146" s="19">
        <v>0</v>
      </c>
      <c r="DL146" s="19">
        <v>0</v>
      </c>
      <c r="DM146" s="19">
        <v>0</v>
      </c>
      <c r="DN146" s="19"/>
    </row>
    <row r="147" spans="1:118">
      <c r="A147" s="48">
        <v>37500</v>
      </c>
      <c r="B147" s="34" t="s">
        <v>51</v>
      </c>
      <c r="C147" s="50">
        <f t="shared" si="290"/>
        <v>336167.54</v>
      </c>
      <c r="D147" s="50">
        <f t="shared" si="291"/>
        <v>336167.54</v>
      </c>
      <c r="E147" s="21">
        <f>'[20]Asset End Balances'!$Q$66</f>
        <v>336167.54</v>
      </c>
      <c r="F147" s="19">
        <f t="shared" si="343"/>
        <v>336167.54</v>
      </c>
      <c r="G147" s="19">
        <f t="shared" si="344"/>
        <v>336167.54</v>
      </c>
      <c r="H147" s="19">
        <f t="shared" si="345"/>
        <v>336167.54</v>
      </c>
      <c r="I147" s="19">
        <f t="shared" si="346"/>
        <v>336167.54</v>
      </c>
      <c r="J147" s="19">
        <f t="shared" si="347"/>
        <v>336167.54</v>
      </c>
      <c r="K147" s="19">
        <f t="shared" si="348"/>
        <v>336167.54</v>
      </c>
      <c r="L147" s="19">
        <f t="shared" si="349"/>
        <v>336167.54</v>
      </c>
      <c r="M147" s="19">
        <f t="shared" si="350"/>
        <v>336167.54</v>
      </c>
      <c r="N147" s="19">
        <f t="shared" si="351"/>
        <v>336167.54</v>
      </c>
      <c r="O147" s="19">
        <f t="shared" si="352"/>
        <v>336167.54</v>
      </c>
      <c r="P147" s="19">
        <f t="shared" si="353"/>
        <v>336167.54</v>
      </c>
      <c r="Q147" s="19">
        <f t="shared" si="354"/>
        <v>336167.54</v>
      </c>
      <c r="R147" s="19">
        <f t="shared" si="355"/>
        <v>336167.54</v>
      </c>
      <c r="S147" s="19">
        <f t="shared" si="356"/>
        <v>336167.54</v>
      </c>
      <c r="T147" s="19">
        <f t="shared" si="357"/>
        <v>336167.54</v>
      </c>
      <c r="U147" s="19">
        <f t="shared" si="358"/>
        <v>336167.54</v>
      </c>
      <c r="V147" s="19">
        <f t="shared" si="359"/>
        <v>336167.54</v>
      </c>
      <c r="W147" s="19">
        <f t="shared" si="360"/>
        <v>336167.54</v>
      </c>
      <c r="X147" s="19">
        <f t="shared" si="361"/>
        <v>336167.54</v>
      </c>
      <c r="Y147" s="19">
        <f t="shared" si="362"/>
        <v>336167.54</v>
      </c>
      <c r="Z147" s="19">
        <f t="shared" si="363"/>
        <v>336167.54</v>
      </c>
      <c r="AA147" s="19">
        <f t="shared" si="364"/>
        <v>336167.54</v>
      </c>
      <c r="AB147" s="19">
        <f t="shared" si="365"/>
        <v>336167.54</v>
      </c>
      <c r="AC147" s="19">
        <f t="shared" si="366"/>
        <v>336167.54</v>
      </c>
      <c r="AD147" s="19">
        <f t="shared" si="367"/>
        <v>336167.54</v>
      </c>
      <c r="AE147" s="19">
        <f t="shared" si="368"/>
        <v>336167.54</v>
      </c>
      <c r="AF147" s="19">
        <f t="shared" si="369"/>
        <v>336167.54</v>
      </c>
      <c r="AH147" s="18">
        <f>[20]Additions!R66</f>
        <v>0</v>
      </c>
      <c r="AI147" s="18">
        <f>[20]Additions!S66</f>
        <v>0</v>
      </c>
      <c r="AJ147" s="18">
        <f>[20]Additions!T66</f>
        <v>0</v>
      </c>
      <c r="AK147" s="18">
        <f>[20]Additions!U66</f>
        <v>0</v>
      </c>
      <c r="AL147" s="18">
        <f>[20]Additions!V66</f>
        <v>0</v>
      </c>
      <c r="AM147" s="18">
        <f>[20]Additions!W66</f>
        <v>0</v>
      </c>
      <c r="AN147" s="57">
        <f t="shared" si="342"/>
        <v>0</v>
      </c>
      <c r="AO147" s="57">
        <f t="shared" si="342"/>
        <v>0</v>
      </c>
      <c r="AP147" s="57">
        <f t="shared" si="342"/>
        <v>0</v>
      </c>
      <c r="AQ147" s="57">
        <f>SUM($AH147:$AM147)/SUM($AH$193:$AM$193)*'Capital Spending'!D$12*$AO$1</f>
        <v>0</v>
      </c>
      <c r="AR147" s="57">
        <f>SUM($AH147:$AM147)/SUM($AH$193:$AM$193)*'Capital Spending'!E$12*$AO$1</f>
        <v>0</v>
      </c>
      <c r="AS147" s="57">
        <f>SUM($AH147:$AM147)/SUM($AH$193:$AM$193)*'Capital Spending'!F$12*$AO$1</f>
        <v>0</v>
      </c>
      <c r="AT147" s="57">
        <f>SUM($AH147:$AM147)/SUM($AH$193:$AM$193)*'Capital Spending'!G$12*$AO$1</f>
        <v>0</v>
      </c>
      <c r="AU147" s="57">
        <f>SUM($AH147:$AM147)/SUM($AH$193:$AM$193)*'Capital Spending'!H$12*$AO$1</f>
        <v>0</v>
      </c>
      <c r="AV147" s="57">
        <f>SUM($AH147:$AM147)/SUM($AH$193:$AM$193)*'Capital Spending'!I$12*$AO$1</f>
        <v>0</v>
      </c>
      <c r="AW147" s="57">
        <f>SUM($AH147:$AM147)/SUM($AH$193:$AM$193)*'Capital Spending'!J$12*$AO$1</f>
        <v>0</v>
      </c>
      <c r="AX147" s="57">
        <f>SUM($AH147:$AM147)/SUM($AH$193:$AM$193)*'Capital Spending'!K$12*$AO$1</f>
        <v>0</v>
      </c>
      <c r="AY147" s="57">
        <f>SUM($AH147:$AM147)/SUM($AH$193:$AM$193)*'Capital Spending'!L$12*$AO$1</f>
        <v>0</v>
      </c>
      <c r="AZ147" s="57">
        <f>SUM($AH147:$AM147)/SUM($AH$193:$AM$193)*'Capital Spending'!M$12*$AO$1</f>
        <v>0</v>
      </c>
      <c r="BA147" s="57">
        <f>SUM($AH147:$AM147)/SUM($AH$193:$AM$193)*'Capital Spending'!N$12*$AO$1</f>
        <v>0</v>
      </c>
      <c r="BB147" s="57">
        <f>SUM($AH147:$AM147)/SUM($AH$193:$AM$193)*'Capital Spending'!O$12*$AO$1</f>
        <v>0</v>
      </c>
      <c r="BC147" s="57">
        <f>SUM($AH147:$AM147)/SUM($AH$193:$AM$193)*'Capital Spending'!P$12*$AO$1</f>
        <v>0</v>
      </c>
      <c r="BD147" s="57">
        <f>SUM($AH147:$AM147)/SUM($AH$193:$AM$193)*'Capital Spending'!Q$12*$AO$1</f>
        <v>0</v>
      </c>
      <c r="BE147" s="57">
        <f>SUM($AH147:$AM147)/SUM($AH$193:$AM$193)*'Capital Spending'!R$12*$AO$1</f>
        <v>0</v>
      </c>
      <c r="BF147" s="57">
        <f>SUM($AH147:$AM147)/SUM($AH$193:$AM$193)*'Capital Spending'!S$12*$AO$1</f>
        <v>0</v>
      </c>
      <c r="BG147" s="57">
        <f>SUM($AH147:$AM147)/SUM($AH$193:$AM$193)*'Capital Spending'!T$12*$AO$1</f>
        <v>0</v>
      </c>
      <c r="BH147" s="57">
        <f>SUM($AH147:$AM147)/SUM($AH$193:$AM$193)*'Capital Spending'!U$12*$AO$1</f>
        <v>0</v>
      </c>
      <c r="BI147" s="19"/>
      <c r="BJ147" s="106">
        <f t="shared" si="320"/>
        <v>0</v>
      </c>
      <c r="BK147" s="31">
        <f>[20]Retires!R66</f>
        <v>0</v>
      </c>
      <c r="BL147" s="31">
        <f>[20]Retires!S66</f>
        <v>0</v>
      </c>
      <c r="BM147" s="31">
        <f>[20]Retires!T66</f>
        <v>0</v>
      </c>
      <c r="BN147" s="31">
        <f>[20]Retires!U66</f>
        <v>0</v>
      </c>
      <c r="BO147" s="31">
        <f>[20]Retires!V66</f>
        <v>0</v>
      </c>
      <c r="BP147" s="31">
        <f>[20]Retires!W66</f>
        <v>0</v>
      </c>
      <c r="BQ147" s="18">
        <f t="shared" si="321"/>
        <v>0</v>
      </c>
      <c r="BR147" s="19">
        <f t="shared" si="370"/>
        <v>0</v>
      </c>
      <c r="BS147" s="19">
        <f t="shared" si="371"/>
        <v>0</v>
      </c>
      <c r="BT147" s="19">
        <f t="shared" si="372"/>
        <v>0</v>
      </c>
      <c r="BU147" s="19">
        <f t="shared" si="373"/>
        <v>0</v>
      </c>
      <c r="BV147" s="19">
        <f t="shared" si="374"/>
        <v>0</v>
      </c>
      <c r="BW147" s="19">
        <f t="shared" si="375"/>
        <v>0</v>
      </c>
      <c r="BX147" s="19">
        <f t="shared" si="376"/>
        <v>0</v>
      </c>
      <c r="BY147" s="19">
        <f t="shared" si="377"/>
        <v>0</v>
      </c>
      <c r="BZ147" s="19">
        <f t="shared" si="378"/>
        <v>0</v>
      </c>
      <c r="CA147" s="19">
        <f t="shared" si="379"/>
        <v>0</v>
      </c>
      <c r="CB147" s="19">
        <f t="shared" si="380"/>
        <v>0</v>
      </c>
      <c r="CC147" s="19">
        <f t="shared" si="381"/>
        <v>0</v>
      </c>
      <c r="CD147" s="19">
        <f t="shared" si="382"/>
        <v>0</v>
      </c>
      <c r="CE147" s="19">
        <f t="shared" si="383"/>
        <v>0</v>
      </c>
      <c r="CF147" s="19">
        <f t="shared" si="384"/>
        <v>0</v>
      </c>
      <c r="CG147" s="19">
        <f t="shared" si="385"/>
        <v>0</v>
      </c>
      <c r="CH147" s="19">
        <f t="shared" si="386"/>
        <v>0</v>
      </c>
      <c r="CI147" s="19">
        <f t="shared" si="387"/>
        <v>0</v>
      </c>
      <c r="CJ147" s="19">
        <f t="shared" si="388"/>
        <v>0</v>
      </c>
      <c r="CK147" s="19">
        <f t="shared" si="389"/>
        <v>0</v>
      </c>
      <c r="CL147" s="19"/>
      <c r="CM147" s="18">
        <f>[20]Transfers!R66</f>
        <v>0</v>
      </c>
      <c r="CN147" s="18">
        <f>[20]Transfers!S66</f>
        <v>0</v>
      </c>
      <c r="CO147" s="18">
        <f>[20]Transfers!T66</f>
        <v>0</v>
      </c>
      <c r="CP147" s="18">
        <f>[20]Transfers!U66</f>
        <v>0</v>
      </c>
      <c r="CQ147" s="18">
        <f>[20]Transfers!V66</f>
        <v>0</v>
      </c>
      <c r="CR147" s="18">
        <f>[20]Transfers!W66</f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19">
        <v>0</v>
      </c>
      <c r="DJ147" s="19">
        <v>0</v>
      </c>
      <c r="DK147" s="19">
        <v>0</v>
      </c>
      <c r="DL147" s="19">
        <v>0</v>
      </c>
      <c r="DM147" s="19">
        <v>0</v>
      </c>
      <c r="DN147" s="19"/>
    </row>
    <row r="148" spans="1:118">
      <c r="A148" s="48">
        <v>37501</v>
      </c>
      <c r="B148" s="34" t="s">
        <v>102</v>
      </c>
      <c r="C148" s="50">
        <f t="shared" si="290"/>
        <v>99818.12999999999</v>
      </c>
      <c r="D148" s="50">
        <f t="shared" si="291"/>
        <v>99818.12999999999</v>
      </c>
      <c r="E148" s="21">
        <f>'[20]Asset End Balances'!$Q$67</f>
        <v>99818.13</v>
      </c>
      <c r="F148" s="19">
        <f t="shared" si="343"/>
        <v>99818.13</v>
      </c>
      <c r="G148" s="19">
        <f t="shared" si="344"/>
        <v>99818.13</v>
      </c>
      <c r="H148" s="19">
        <f t="shared" si="345"/>
        <v>99818.13</v>
      </c>
      <c r="I148" s="19">
        <f t="shared" si="346"/>
        <v>99818.13</v>
      </c>
      <c r="J148" s="19">
        <f t="shared" si="347"/>
        <v>99818.13</v>
      </c>
      <c r="K148" s="19">
        <f t="shared" si="348"/>
        <v>99818.13</v>
      </c>
      <c r="L148" s="19">
        <f t="shared" si="349"/>
        <v>99818.13</v>
      </c>
      <c r="M148" s="19">
        <f t="shared" si="350"/>
        <v>99818.13</v>
      </c>
      <c r="N148" s="19">
        <f t="shared" si="351"/>
        <v>99818.13</v>
      </c>
      <c r="O148" s="19">
        <f t="shared" si="352"/>
        <v>99818.13</v>
      </c>
      <c r="P148" s="19">
        <f t="shared" si="353"/>
        <v>99818.13</v>
      </c>
      <c r="Q148" s="19">
        <f t="shared" si="354"/>
        <v>99818.13</v>
      </c>
      <c r="R148" s="19">
        <f t="shared" si="355"/>
        <v>99818.13</v>
      </c>
      <c r="S148" s="19">
        <f t="shared" si="356"/>
        <v>99818.13</v>
      </c>
      <c r="T148" s="19">
        <f t="shared" si="357"/>
        <v>99818.13</v>
      </c>
      <c r="U148" s="19">
        <f t="shared" si="358"/>
        <v>99818.13</v>
      </c>
      <c r="V148" s="19">
        <f t="shared" si="359"/>
        <v>99818.13</v>
      </c>
      <c r="W148" s="19">
        <f t="shared" si="360"/>
        <v>99818.13</v>
      </c>
      <c r="X148" s="19">
        <f t="shared" si="361"/>
        <v>99818.13</v>
      </c>
      <c r="Y148" s="19">
        <f t="shared" si="362"/>
        <v>99818.13</v>
      </c>
      <c r="Z148" s="19">
        <f t="shared" si="363"/>
        <v>99818.13</v>
      </c>
      <c r="AA148" s="19">
        <f t="shared" si="364"/>
        <v>99818.13</v>
      </c>
      <c r="AB148" s="19">
        <f t="shared" si="365"/>
        <v>99818.13</v>
      </c>
      <c r="AC148" s="19">
        <f t="shared" si="366"/>
        <v>99818.13</v>
      </c>
      <c r="AD148" s="19">
        <f t="shared" si="367"/>
        <v>99818.13</v>
      </c>
      <c r="AE148" s="19">
        <f t="shared" si="368"/>
        <v>99818.13</v>
      </c>
      <c r="AF148" s="19">
        <f t="shared" si="369"/>
        <v>99818.13</v>
      </c>
      <c r="AH148" s="18">
        <f>[20]Additions!R67</f>
        <v>0</v>
      </c>
      <c r="AI148" s="18">
        <f>[20]Additions!S67</f>
        <v>0</v>
      </c>
      <c r="AJ148" s="18">
        <f>[20]Additions!T67</f>
        <v>0</v>
      </c>
      <c r="AK148" s="18">
        <f>[20]Additions!U67</f>
        <v>0</v>
      </c>
      <c r="AL148" s="18">
        <f>[20]Additions!V67</f>
        <v>0</v>
      </c>
      <c r="AM148" s="18">
        <f>[20]Additions!W67</f>
        <v>0</v>
      </c>
      <c r="AN148" s="57">
        <f t="shared" si="342"/>
        <v>0</v>
      </c>
      <c r="AO148" s="57">
        <f t="shared" si="342"/>
        <v>0</v>
      </c>
      <c r="AP148" s="57">
        <f t="shared" si="342"/>
        <v>0</v>
      </c>
      <c r="AQ148" s="57">
        <f>SUM($AH148:$AM148)/SUM($AH$193:$AM$193)*'Capital Spending'!D$12*$AO$1</f>
        <v>0</v>
      </c>
      <c r="AR148" s="57">
        <f>SUM($AH148:$AM148)/SUM($AH$193:$AM$193)*'Capital Spending'!E$12*$AO$1</f>
        <v>0</v>
      </c>
      <c r="AS148" s="57">
        <f>SUM($AH148:$AM148)/SUM($AH$193:$AM$193)*'Capital Spending'!F$12*$AO$1</f>
        <v>0</v>
      </c>
      <c r="AT148" s="57">
        <f>SUM($AH148:$AM148)/SUM($AH$193:$AM$193)*'Capital Spending'!G$12*$AO$1</f>
        <v>0</v>
      </c>
      <c r="AU148" s="57">
        <f>SUM($AH148:$AM148)/SUM($AH$193:$AM$193)*'Capital Spending'!H$12*$AO$1</f>
        <v>0</v>
      </c>
      <c r="AV148" s="57">
        <f>SUM($AH148:$AM148)/SUM($AH$193:$AM$193)*'Capital Spending'!I$12*$AO$1</f>
        <v>0</v>
      </c>
      <c r="AW148" s="57">
        <f>SUM($AH148:$AM148)/SUM($AH$193:$AM$193)*'Capital Spending'!J$12*$AO$1</f>
        <v>0</v>
      </c>
      <c r="AX148" s="57">
        <f>SUM($AH148:$AM148)/SUM($AH$193:$AM$193)*'Capital Spending'!K$12*$AO$1</f>
        <v>0</v>
      </c>
      <c r="AY148" s="57">
        <f>SUM($AH148:$AM148)/SUM($AH$193:$AM$193)*'Capital Spending'!L$12*$AO$1</f>
        <v>0</v>
      </c>
      <c r="AZ148" s="57">
        <f>SUM($AH148:$AM148)/SUM($AH$193:$AM$193)*'Capital Spending'!M$12*$AO$1</f>
        <v>0</v>
      </c>
      <c r="BA148" s="57">
        <f>SUM($AH148:$AM148)/SUM($AH$193:$AM$193)*'Capital Spending'!N$12*$AO$1</f>
        <v>0</v>
      </c>
      <c r="BB148" s="57">
        <f>SUM($AH148:$AM148)/SUM($AH$193:$AM$193)*'Capital Spending'!O$12*$AO$1</f>
        <v>0</v>
      </c>
      <c r="BC148" s="57">
        <f>SUM($AH148:$AM148)/SUM($AH$193:$AM$193)*'Capital Spending'!P$12*$AO$1</f>
        <v>0</v>
      </c>
      <c r="BD148" s="57">
        <f>SUM($AH148:$AM148)/SUM($AH$193:$AM$193)*'Capital Spending'!Q$12*$AO$1</f>
        <v>0</v>
      </c>
      <c r="BE148" s="57">
        <f>SUM($AH148:$AM148)/SUM($AH$193:$AM$193)*'Capital Spending'!R$12*$AO$1</f>
        <v>0</v>
      </c>
      <c r="BF148" s="57">
        <f>SUM($AH148:$AM148)/SUM($AH$193:$AM$193)*'Capital Spending'!S$12*$AO$1</f>
        <v>0</v>
      </c>
      <c r="BG148" s="57">
        <f>SUM($AH148:$AM148)/SUM($AH$193:$AM$193)*'Capital Spending'!T$12*$AO$1</f>
        <v>0</v>
      </c>
      <c r="BH148" s="57">
        <f>SUM($AH148:$AM148)/SUM($AH$193:$AM$193)*'Capital Spending'!U$12*$AO$1</f>
        <v>0</v>
      </c>
      <c r="BI148" s="19"/>
      <c r="BJ148" s="106">
        <f t="shared" si="320"/>
        <v>0</v>
      </c>
      <c r="BK148" s="31">
        <f>[20]Retires!R67</f>
        <v>0</v>
      </c>
      <c r="BL148" s="31">
        <f>[20]Retires!S67</f>
        <v>0</v>
      </c>
      <c r="BM148" s="31">
        <f>[20]Retires!T67</f>
        <v>0</v>
      </c>
      <c r="BN148" s="31">
        <f>[20]Retires!U67</f>
        <v>0</v>
      </c>
      <c r="BO148" s="31">
        <f>[20]Retires!V67</f>
        <v>0</v>
      </c>
      <c r="BP148" s="31">
        <f>[20]Retires!W67</f>
        <v>0</v>
      </c>
      <c r="BQ148" s="18">
        <f t="shared" si="321"/>
        <v>0</v>
      </c>
      <c r="BR148" s="19">
        <f t="shared" si="370"/>
        <v>0</v>
      </c>
      <c r="BS148" s="19">
        <f t="shared" si="371"/>
        <v>0</v>
      </c>
      <c r="BT148" s="19">
        <f t="shared" si="372"/>
        <v>0</v>
      </c>
      <c r="BU148" s="19">
        <f t="shared" si="373"/>
        <v>0</v>
      </c>
      <c r="BV148" s="19">
        <f t="shared" si="374"/>
        <v>0</v>
      </c>
      <c r="BW148" s="19">
        <f t="shared" si="375"/>
        <v>0</v>
      </c>
      <c r="BX148" s="19">
        <f t="shared" si="376"/>
        <v>0</v>
      </c>
      <c r="BY148" s="19">
        <f t="shared" si="377"/>
        <v>0</v>
      </c>
      <c r="BZ148" s="19">
        <f t="shared" si="378"/>
        <v>0</v>
      </c>
      <c r="CA148" s="19">
        <f t="shared" si="379"/>
        <v>0</v>
      </c>
      <c r="CB148" s="19">
        <f t="shared" si="380"/>
        <v>0</v>
      </c>
      <c r="CC148" s="19">
        <f t="shared" si="381"/>
        <v>0</v>
      </c>
      <c r="CD148" s="19">
        <f t="shared" si="382"/>
        <v>0</v>
      </c>
      <c r="CE148" s="19">
        <f t="shared" si="383"/>
        <v>0</v>
      </c>
      <c r="CF148" s="19">
        <f t="shared" si="384"/>
        <v>0</v>
      </c>
      <c r="CG148" s="19">
        <f t="shared" si="385"/>
        <v>0</v>
      </c>
      <c r="CH148" s="19">
        <f t="shared" si="386"/>
        <v>0</v>
      </c>
      <c r="CI148" s="19">
        <f t="shared" si="387"/>
        <v>0</v>
      </c>
      <c r="CJ148" s="19">
        <f t="shared" si="388"/>
        <v>0</v>
      </c>
      <c r="CK148" s="19">
        <f t="shared" si="389"/>
        <v>0</v>
      </c>
      <c r="CL148" s="19"/>
      <c r="CM148" s="18">
        <f>[20]Transfers!R67</f>
        <v>0</v>
      </c>
      <c r="CN148" s="18">
        <f>[20]Transfers!S67</f>
        <v>0</v>
      </c>
      <c r="CO148" s="18">
        <f>[20]Transfers!T67</f>
        <v>0</v>
      </c>
      <c r="CP148" s="18">
        <f>[20]Transfers!U67</f>
        <v>0</v>
      </c>
      <c r="CQ148" s="18">
        <f>[20]Transfers!V67</f>
        <v>0</v>
      </c>
      <c r="CR148" s="18">
        <f>[20]Transfers!W67</f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9">
        <v>0</v>
      </c>
      <c r="CZ148" s="19">
        <v>0</v>
      </c>
      <c r="DA148" s="19">
        <v>0</v>
      </c>
      <c r="DB148" s="19">
        <v>0</v>
      </c>
      <c r="DC148" s="19">
        <v>0</v>
      </c>
      <c r="DD148" s="19">
        <v>0</v>
      </c>
      <c r="DE148" s="19">
        <v>0</v>
      </c>
      <c r="DF148" s="19">
        <v>0</v>
      </c>
      <c r="DG148" s="19">
        <v>0</v>
      </c>
      <c r="DH148" s="19">
        <v>0</v>
      </c>
      <c r="DI148" s="19">
        <v>0</v>
      </c>
      <c r="DJ148" s="19">
        <v>0</v>
      </c>
      <c r="DK148" s="19">
        <v>0</v>
      </c>
      <c r="DL148" s="19">
        <v>0</v>
      </c>
      <c r="DM148" s="19">
        <v>0</v>
      </c>
      <c r="DN148" s="19"/>
    </row>
    <row r="149" spans="1:118">
      <c r="A149" s="48">
        <v>37502</v>
      </c>
      <c r="B149" s="34" t="s">
        <v>103</v>
      </c>
      <c r="C149" s="50">
        <f t="shared" si="290"/>
        <v>46264.189999999995</v>
      </c>
      <c r="D149" s="50">
        <f t="shared" si="291"/>
        <v>46264.189999999995</v>
      </c>
      <c r="E149" s="21">
        <f>'[20]Asset End Balances'!$Q$68</f>
        <v>46264.19</v>
      </c>
      <c r="F149" s="19">
        <f t="shared" si="343"/>
        <v>46264.19</v>
      </c>
      <c r="G149" s="19">
        <f t="shared" si="344"/>
        <v>46264.19</v>
      </c>
      <c r="H149" s="19">
        <f t="shared" si="345"/>
        <v>46264.19</v>
      </c>
      <c r="I149" s="19">
        <f t="shared" si="346"/>
        <v>46264.19</v>
      </c>
      <c r="J149" s="19">
        <f t="shared" si="347"/>
        <v>46264.19</v>
      </c>
      <c r="K149" s="19">
        <f t="shared" si="348"/>
        <v>46264.19</v>
      </c>
      <c r="L149" s="19">
        <f t="shared" si="349"/>
        <v>46264.19</v>
      </c>
      <c r="M149" s="19">
        <f t="shared" si="350"/>
        <v>46264.19</v>
      </c>
      <c r="N149" s="19">
        <f t="shared" si="351"/>
        <v>46264.19</v>
      </c>
      <c r="O149" s="19">
        <f t="shared" si="352"/>
        <v>46264.19</v>
      </c>
      <c r="P149" s="19">
        <f t="shared" si="353"/>
        <v>46264.19</v>
      </c>
      <c r="Q149" s="19">
        <f t="shared" si="354"/>
        <v>46264.19</v>
      </c>
      <c r="R149" s="19">
        <f t="shared" si="355"/>
        <v>46264.19</v>
      </c>
      <c r="S149" s="19">
        <f t="shared" si="356"/>
        <v>46264.19</v>
      </c>
      <c r="T149" s="19">
        <f t="shared" si="357"/>
        <v>46264.19</v>
      </c>
      <c r="U149" s="19">
        <f t="shared" si="358"/>
        <v>46264.19</v>
      </c>
      <c r="V149" s="19">
        <f t="shared" si="359"/>
        <v>46264.19</v>
      </c>
      <c r="W149" s="19">
        <f t="shared" si="360"/>
        <v>46264.19</v>
      </c>
      <c r="X149" s="19">
        <f t="shared" si="361"/>
        <v>46264.19</v>
      </c>
      <c r="Y149" s="19">
        <f t="shared" si="362"/>
        <v>46264.19</v>
      </c>
      <c r="Z149" s="19">
        <f t="shared" si="363"/>
        <v>46264.19</v>
      </c>
      <c r="AA149" s="19">
        <f t="shared" si="364"/>
        <v>46264.19</v>
      </c>
      <c r="AB149" s="19">
        <f t="shared" si="365"/>
        <v>46264.19</v>
      </c>
      <c r="AC149" s="19">
        <f t="shared" si="366"/>
        <v>46264.19</v>
      </c>
      <c r="AD149" s="19">
        <f t="shared" si="367"/>
        <v>46264.19</v>
      </c>
      <c r="AE149" s="19">
        <f t="shared" si="368"/>
        <v>46264.19</v>
      </c>
      <c r="AF149" s="19">
        <f t="shared" si="369"/>
        <v>46264.19</v>
      </c>
      <c r="AH149" s="18">
        <f>[20]Additions!R68</f>
        <v>0</v>
      </c>
      <c r="AI149" s="18">
        <f>[20]Additions!S68</f>
        <v>0</v>
      </c>
      <c r="AJ149" s="18">
        <f>[20]Additions!T68</f>
        <v>0</v>
      </c>
      <c r="AK149" s="18">
        <f>[20]Additions!U68</f>
        <v>0</v>
      </c>
      <c r="AL149" s="18">
        <f>[20]Additions!V68</f>
        <v>0</v>
      </c>
      <c r="AM149" s="18">
        <f>[20]Additions!W68</f>
        <v>0</v>
      </c>
      <c r="AN149" s="57">
        <f t="shared" si="342"/>
        <v>0</v>
      </c>
      <c r="AO149" s="57">
        <f t="shared" si="342"/>
        <v>0</v>
      </c>
      <c r="AP149" s="57">
        <f t="shared" si="342"/>
        <v>0</v>
      </c>
      <c r="AQ149" s="57">
        <f>SUM($AH149:$AM149)/SUM($AH$193:$AM$193)*'Capital Spending'!D$12*$AO$1</f>
        <v>0</v>
      </c>
      <c r="AR149" s="57">
        <f>SUM($AH149:$AM149)/SUM($AH$193:$AM$193)*'Capital Spending'!E$12*$AO$1</f>
        <v>0</v>
      </c>
      <c r="AS149" s="57">
        <f>SUM($AH149:$AM149)/SUM($AH$193:$AM$193)*'Capital Spending'!F$12*$AO$1</f>
        <v>0</v>
      </c>
      <c r="AT149" s="57">
        <f>SUM($AH149:$AM149)/SUM($AH$193:$AM$193)*'Capital Spending'!G$12*$AO$1</f>
        <v>0</v>
      </c>
      <c r="AU149" s="57">
        <f>SUM($AH149:$AM149)/SUM($AH$193:$AM$193)*'Capital Spending'!H$12*$AO$1</f>
        <v>0</v>
      </c>
      <c r="AV149" s="57">
        <f>SUM($AH149:$AM149)/SUM($AH$193:$AM$193)*'Capital Spending'!I$12*$AO$1</f>
        <v>0</v>
      </c>
      <c r="AW149" s="57">
        <f>SUM($AH149:$AM149)/SUM($AH$193:$AM$193)*'Capital Spending'!J$12*$AO$1</f>
        <v>0</v>
      </c>
      <c r="AX149" s="57">
        <f>SUM($AH149:$AM149)/SUM($AH$193:$AM$193)*'Capital Spending'!K$12*$AO$1</f>
        <v>0</v>
      </c>
      <c r="AY149" s="57">
        <f>SUM($AH149:$AM149)/SUM($AH$193:$AM$193)*'Capital Spending'!L$12*$AO$1</f>
        <v>0</v>
      </c>
      <c r="AZ149" s="57">
        <f>SUM($AH149:$AM149)/SUM($AH$193:$AM$193)*'Capital Spending'!M$12*$AO$1</f>
        <v>0</v>
      </c>
      <c r="BA149" s="57">
        <f>SUM($AH149:$AM149)/SUM($AH$193:$AM$193)*'Capital Spending'!N$12*$AO$1</f>
        <v>0</v>
      </c>
      <c r="BB149" s="57">
        <f>SUM($AH149:$AM149)/SUM($AH$193:$AM$193)*'Capital Spending'!O$12*$AO$1</f>
        <v>0</v>
      </c>
      <c r="BC149" s="57">
        <f>SUM($AH149:$AM149)/SUM($AH$193:$AM$193)*'Capital Spending'!P$12*$AO$1</f>
        <v>0</v>
      </c>
      <c r="BD149" s="57">
        <f>SUM($AH149:$AM149)/SUM($AH$193:$AM$193)*'Capital Spending'!Q$12*$AO$1</f>
        <v>0</v>
      </c>
      <c r="BE149" s="57">
        <f>SUM($AH149:$AM149)/SUM($AH$193:$AM$193)*'Capital Spending'!R$12*$AO$1</f>
        <v>0</v>
      </c>
      <c r="BF149" s="57">
        <f>SUM($AH149:$AM149)/SUM($AH$193:$AM$193)*'Capital Spending'!S$12*$AO$1</f>
        <v>0</v>
      </c>
      <c r="BG149" s="57">
        <f>SUM($AH149:$AM149)/SUM($AH$193:$AM$193)*'Capital Spending'!T$12*$AO$1</f>
        <v>0</v>
      </c>
      <c r="BH149" s="57">
        <f>SUM($AH149:$AM149)/SUM($AH$193:$AM$193)*'Capital Spending'!U$12*$AO$1</f>
        <v>0</v>
      </c>
      <c r="BI149" s="19"/>
      <c r="BJ149" s="106">
        <f t="shared" si="320"/>
        <v>0</v>
      </c>
      <c r="BK149" s="31">
        <f>[20]Retires!R68</f>
        <v>0</v>
      </c>
      <c r="BL149" s="31">
        <f>[20]Retires!S68</f>
        <v>0</v>
      </c>
      <c r="BM149" s="31">
        <f>[20]Retires!T68</f>
        <v>0</v>
      </c>
      <c r="BN149" s="31">
        <f>[20]Retires!U68</f>
        <v>0</v>
      </c>
      <c r="BO149" s="31">
        <f>[20]Retires!V68</f>
        <v>0</v>
      </c>
      <c r="BP149" s="31">
        <f>[20]Retires!W68</f>
        <v>0</v>
      </c>
      <c r="BQ149" s="18">
        <f t="shared" si="321"/>
        <v>0</v>
      </c>
      <c r="BR149" s="19">
        <f t="shared" si="370"/>
        <v>0</v>
      </c>
      <c r="BS149" s="19">
        <f t="shared" si="371"/>
        <v>0</v>
      </c>
      <c r="BT149" s="19">
        <f t="shared" si="372"/>
        <v>0</v>
      </c>
      <c r="BU149" s="19">
        <f t="shared" si="373"/>
        <v>0</v>
      </c>
      <c r="BV149" s="19">
        <f t="shared" si="374"/>
        <v>0</v>
      </c>
      <c r="BW149" s="19">
        <f t="shared" si="375"/>
        <v>0</v>
      </c>
      <c r="BX149" s="19">
        <f t="shared" si="376"/>
        <v>0</v>
      </c>
      <c r="BY149" s="19">
        <f t="shared" si="377"/>
        <v>0</v>
      </c>
      <c r="BZ149" s="19">
        <f t="shared" si="378"/>
        <v>0</v>
      </c>
      <c r="CA149" s="19">
        <f t="shared" si="379"/>
        <v>0</v>
      </c>
      <c r="CB149" s="19">
        <f t="shared" si="380"/>
        <v>0</v>
      </c>
      <c r="CC149" s="19">
        <f t="shared" si="381"/>
        <v>0</v>
      </c>
      <c r="CD149" s="19">
        <f t="shared" si="382"/>
        <v>0</v>
      </c>
      <c r="CE149" s="19">
        <f t="shared" si="383"/>
        <v>0</v>
      </c>
      <c r="CF149" s="19">
        <f t="shared" si="384"/>
        <v>0</v>
      </c>
      <c r="CG149" s="19">
        <f t="shared" si="385"/>
        <v>0</v>
      </c>
      <c r="CH149" s="19">
        <f t="shared" si="386"/>
        <v>0</v>
      </c>
      <c r="CI149" s="19">
        <f t="shared" si="387"/>
        <v>0</v>
      </c>
      <c r="CJ149" s="19">
        <f t="shared" si="388"/>
        <v>0</v>
      </c>
      <c r="CK149" s="19">
        <f t="shared" si="389"/>
        <v>0</v>
      </c>
      <c r="CL149" s="19"/>
      <c r="CM149" s="18">
        <f>[20]Transfers!R68</f>
        <v>0</v>
      </c>
      <c r="CN149" s="18">
        <f>[20]Transfers!S68</f>
        <v>0</v>
      </c>
      <c r="CO149" s="18">
        <f>[20]Transfers!T68</f>
        <v>0</v>
      </c>
      <c r="CP149" s="18">
        <f>[20]Transfers!U68</f>
        <v>0</v>
      </c>
      <c r="CQ149" s="18">
        <f>[20]Transfers!V68</f>
        <v>0</v>
      </c>
      <c r="CR149" s="18">
        <f>[20]Transfers!W68</f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0</v>
      </c>
      <c r="DE149" s="19">
        <v>0</v>
      </c>
      <c r="DF149" s="19">
        <v>0</v>
      </c>
      <c r="DG149" s="19">
        <v>0</v>
      </c>
      <c r="DH149" s="19">
        <v>0</v>
      </c>
      <c r="DI149" s="19">
        <v>0</v>
      </c>
      <c r="DJ149" s="19">
        <v>0</v>
      </c>
      <c r="DK149" s="19">
        <v>0</v>
      </c>
      <c r="DL149" s="19">
        <v>0</v>
      </c>
      <c r="DM149" s="19">
        <v>0</v>
      </c>
      <c r="DN149" s="19"/>
    </row>
    <row r="150" spans="1:118">
      <c r="A150" s="48">
        <v>37503</v>
      </c>
      <c r="B150" s="34" t="s">
        <v>104</v>
      </c>
      <c r="C150" s="50">
        <f t="shared" si="290"/>
        <v>4005.0800000000013</v>
      </c>
      <c r="D150" s="50">
        <f t="shared" si="291"/>
        <v>4005.0800000000013</v>
      </c>
      <c r="E150" s="21">
        <f>'[20]Asset End Balances'!$Q$69</f>
        <v>4005.08</v>
      </c>
      <c r="F150" s="19">
        <f t="shared" si="343"/>
        <v>4005.08</v>
      </c>
      <c r="G150" s="19">
        <f t="shared" si="344"/>
        <v>4005.08</v>
      </c>
      <c r="H150" s="19">
        <f t="shared" si="345"/>
        <v>4005.08</v>
      </c>
      <c r="I150" s="19">
        <f t="shared" si="346"/>
        <v>4005.08</v>
      </c>
      <c r="J150" s="19">
        <f t="shared" si="347"/>
        <v>4005.08</v>
      </c>
      <c r="K150" s="19">
        <f t="shared" si="348"/>
        <v>4005.08</v>
      </c>
      <c r="L150" s="19">
        <f t="shared" si="349"/>
        <v>4005.08</v>
      </c>
      <c r="M150" s="19">
        <f t="shared" si="350"/>
        <v>4005.08</v>
      </c>
      <c r="N150" s="19">
        <f t="shared" si="351"/>
        <v>4005.08</v>
      </c>
      <c r="O150" s="19">
        <f t="shared" si="352"/>
        <v>4005.08</v>
      </c>
      <c r="P150" s="19">
        <f t="shared" si="353"/>
        <v>4005.08</v>
      </c>
      <c r="Q150" s="19">
        <f t="shared" si="354"/>
        <v>4005.08</v>
      </c>
      <c r="R150" s="19">
        <f t="shared" si="355"/>
        <v>4005.08</v>
      </c>
      <c r="S150" s="19">
        <f t="shared" si="356"/>
        <v>4005.08</v>
      </c>
      <c r="T150" s="19">
        <f t="shared" si="357"/>
        <v>4005.08</v>
      </c>
      <c r="U150" s="19">
        <f t="shared" si="358"/>
        <v>4005.08</v>
      </c>
      <c r="V150" s="19">
        <f t="shared" si="359"/>
        <v>4005.08</v>
      </c>
      <c r="W150" s="19">
        <f t="shared" si="360"/>
        <v>4005.08</v>
      </c>
      <c r="X150" s="19">
        <f t="shared" si="361"/>
        <v>4005.08</v>
      </c>
      <c r="Y150" s="19">
        <f t="shared" si="362"/>
        <v>4005.08</v>
      </c>
      <c r="Z150" s="19">
        <f t="shared" si="363"/>
        <v>4005.08</v>
      </c>
      <c r="AA150" s="19">
        <f t="shared" si="364"/>
        <v>4005.08</v>
      </c>
      <c r="AB150" s="19">
        <f t="shared" si="365"/>
        <v>4005.08</v>
      </c>
      <c r="AC150" s="19">
        <f t="shared" si="366"/>
        <v>4005.08</v>
      </c>
      <c r="AD150" s="19">
        <f t="shared" si="367"/>
        <v>4005.08</v>
      </c>
      <c r="AE150" s="19">
        <f t="shared" si="368"/>
        <v>4005.08</v>
      </c>
      <c r="AF150" s="19">
        <f t="shared" si="369"/>
        <v>4005.08</v>
      </c>
      <c r="AH150" s="18">
        <f>[20]Additions!R69</f>
        <v>0</v>
      </c>
      <c r="AI150" s="18">
        <f>[20]Additions!S69</f>
        <v>0</v>
      </c>
      <c r="AJ150" s="18">
        <f>[20]Additions!T69</f>
        <v>0</v>
      </c>
      <c r="AK150" s="18">
        <f>[20]Additions!U69</f>
        <v>0</v>
      </c>
      <c r="AL150" s="18">
        <f>[20]Additions!V69</f>
        <v>0</v>
      </c>
      <c r="AM150" s="18">
        <f>[20]Additions!W69</f>
        <v>0</v>
      </c>
      <c r="AN150" s="57">
        <f t="shared" si="342"/>
        <v>0</v>
      </c>
      <c r="AO150" s="57">
        <f t="shared" si="342"/>
        <v>0</v>
      </c>
      <c r="AP150" s="57">
        <f t="shared" si="342"/>
        <v>0</v>
      </c>
      <c r="AQ150" s="57">
        <f>SUM($AH150:$AM150)/SUM($AH$193:$AM$193)*'Capital Spending'!D$12*$AO$1</f>
        <v>0</v>
      </c>
      <c r="AR150" s="57">
        <f>SUM($AH150:$AM150)/SUM($AH$193:$AM$193)*'Capital Spending'!E$12*$AO$1</f>
        <v>0</v>
      </c>
      <c r="AS150" s="57">
        <f>SUM($AH150:$AM150)/SUM($AH$193:$AM$193)*'Capital Spending'!F$12*$AO$1</f>
        <v>0</v>
      </c>
      <c r="AT150" s="57">
        <f>SUM($AH150:$AM150)/SUM($AH$193:$AM$193)*'Capital Spending'!G$12*$AO$1</f>
        <v>0</v>
      </c>
      <c r="AU150" s="57">
        <f>SUM($AH150:$AM150)/SUM($AH$193:$AM$193)*'Capital Spending'!H$12*$AO$1</f>
        <v>0</v>
      </c>
      <c r="AV150" s="57">
        <f>SUM($AH150:$AM150)/SUM($AH$193:$AM$193)*'Capital Spending'!I$12*$AO$1</f>
        <v>0</v>
      </c>
      <c r="AW150" s="57">
        <f>SUM($AH150:$AM150)/SUM($AH$193:$AM$193)*'Capital Spending'!J$12*$AO$1</f>
        <v>0</v>
      </c>
      <c r="AX150" s="57">
        <f>SUM($AH150:$AM150)/SUM($AH$193:$AM$193)*'Capital Spending'!K$12*$AO$1</f>
        <v>0</v>
      </c>
      <c r="AY150" s="57">
        <f>SUM($AH150:$AM150)/SUM($AH$193:$AM$193)*'Capital Spending'!L$12*$AO$1</f>
        <v>0</v>
      </c>
      <c r="AZ150" s="57">
        <f>SUM($AH150:$AM150)/SUM($AH$193:$AM$193)*'Capital Spending'!M$12*$AO$1</f>
        <v>0</v>
      </c>
      <c r="BA150" s="57">
        <f>SUM($AH150:$AM150)/SUM($AH$193:$AM$193)*'Capital Spending'!N$12*$AO$1</f>
        <v>0</v>
      </c>
      <c r="BB150" s="57">
        <f>SUM($AH150:$AM150)/SUM($AH$193:$AM$193)*'Capital Spending'!O$12*$AO$1</f>
        <v>0</v>
      </c>
      <c r="BC150" s="57">
        <f>SUM($AH150:$AM150)/SUM($AH$193:$AM$193)*'Capital Spending'!P$12*$AO$1</f>
        <v>0</v>
      </c>
      <c r="BD150" s="57">
        <f>SUM($AH150:$AM150)/SUM($AH$193:$AM$193)*'Capital Spending'!Q$12*$AO$1</f>
        <v>0</v>
      </c>
      <c r="BE150" s="57">
        <f>SUM($AH150:$AM150)/SUM($AH$193:$AM$193)*'Capital Spending'!R$12*$AO$1</f>
        <v>0</v>
      </c>
      <c r="BF150" s="57">
        <f>SUM($AH150:$AM150)/SUM($AH$193:$AM$193)*'Capital Spending'!S$12*$AO$1</f>
        <v>0</v>
      </c>
      <c r="BG150" s="57">
        <f>SUM($AH150:$AM150)/SUM($AH$193:$AM$193)*'Capital Spending'!T$12*$AO$1</f>
        <v>0</v>
      </c>
      <c r="BH150" s="57">
        <f>SUM($AH150:$AM150)/SUM($AH$193:$AM$193)*'Capital Spending'!U$12*$AO$1</f>
        <v>0</v>
      </c>
      <c r="BI150" s="19"/>
      <c r="BJ150" s="106">
        <f t="shared" si="320"/>
        <v>0</v>
      </c>
      <c r="BK150" s="31">
        <f>[20]Retires!R69</f>
        <v>0</v>
      </c>
      <c r="BL150" s="31">
        <f>[20]Retires!S69</f>
        <v>0</v>
      </c>
      <c r="BM150" s="31">
        <f>[20]Retires!T69</f>
        <v>0</v>
      </c>
      <c r="BN150" s="31">
        <f>[20]Retires!U69</f>
        <v>0</v>
      </c>
      <c r="BO150" s="31">
        <f>[20]Retires!V69</f>
        <v>0</v>
      </c>
      <c r="BP150" s="31">
        <f>[20]Retires!W69</f>
        <v>0</v>
      </c>
      <c r="BQ150" s="18">
        <f t="shared" si="321"/>
        <v>0</v>
      </c>
      <c r="BR150" s="19">
        <f t="shared" si="370"/>
        <v>0</v>
      </c>
      <c r="BS150" s="19">
        <f t="shared" si="371"/>
        <v>0</v>
      </c>
      <c r="BT150" s="19">
        <f t="shared" si="372"/>
        <v>0</v>
      </c>
      <c r="BU150" s="19">
        <f t="shared" si="373"/>
        <v>0</v>
      </c>
      <c r="BV150" s="19">
        <f t="shared" si="374"/>
        <v>0</v>
      </c>
      <c r="BW150" s="19">
        <f t="shared" si="375"/>
        <v>0</v>
      </c>
      <c r="BX150" s="19">
        <f t="shared" si="376"/>
        <v>0</v>
      </c>
      <c r="BY150" s="19">
        <f t="shared" si="377"/>
        <v>0</v>
      </c>
      <c r="BZ150" s="19">
        <f t="shared" si="378"/>
        <v>0</v>
      </c>
      <c r="CA150" s="19">
        <f t="shared" si="379"/>
        <v>0</v>
      </c>
      <c r="CB150" s="19">
        <f t="shared" si="380"/>
        <v>0</v>
      </c>
      <c r="CC150" s="19">
        <f t="shared" si="381"/>
        <v>0</v>
      </c>
      <c r="CD150" s="19">
        <f t="shared" si="382"/>
        <v>0</v>
      </c>
      <c r="CE150" s="19">
        <f t="shared" si="383"/>
        <v>0</v>
      </c>
      <c r="CF150" s="19">
        <f t="shared" si="384"/>
        <v>0</v>
      </c>
      <c r="CG150" s="19">
        <f t="shared" si="385"/>
        <v>0</v>
      </c>
      <c r="CH150" s="19">
        <f t="shared" si="386"/>
        <v>0</v>
      </c>
      <c r="CI150" s="19">
        <f t="shared" si="387"/>
        <v>0</v>
      </c>
      <c r="CJ150" s="19">
        <f t="shared" si="388"/>
        <v>0</v>
      </c>
      <c r="CK150" s="19">
        <f t="shared" si="389"/>
        <v>0</v>
      </c>
      <c r="CL150" s="19"/>
      <c r="CM150" s="18">
        <f>[20]Transfers!R69</f>
        <v>0</v>
      </c>
      <c r="CN150" s="18">
        <f>[20]Transfers!S69</f>
        <v>0</v>
      </c>
      <c r="CO150" s="18">
        <f>[20]Transfers!T69</f>
        <v>0</v>
      </c>
      <c r="CP150" s="18">
        <f>[20]Transfers!U69</f>
        <v>0</v>
      </c>
      <c r="CQ150" s="18">
        <f>[20]Transfers!V69</f>
        <v>0</v>
      </c>
      <c r="CR150" s="18">
        <f>[20]Transfers!W69</f>
        <v>0</v>
      </c>
      <c r="CS150" s="18">
        <v>0</v>
      </c>
      <c r="CT150" s="18">
        <v>0</v>
      </c>
      <c r="CU150" s="18">
        <v>0</v>
      </c>
      <c r="CV150" s="18">
        <v>0</v>
      </c>
      <c r="CW150" s="18">
        <v>0</v>
      </c>
      <c r="CX150" s="18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0</v>
      </c>
      <c r="DI150" s="19">
        <v>0</v>
      </c>
      <c r="DJ150" s="19">
        <v>0</v>
      </c>
      <c r="DK150" s="19">
        <v>0</v>
      </c>
      <c r="DL150" s="19">
        <v>0</v>
      </c>
      <c r="DM150" s="19">
        <v>0</v>
      </c>
      <c r="DN150" s="19"/>
    </row>
    <row r="151" spans="1:118">
      <c r="A151" s="48">
        <v>37600</v>
      </c>
      <c r="B151" s="34" t="s">
        <v>52</v>
      </c>
      <c r="C151" s="50">
        <f t="shared" si="290"/>
        <v>20885550.916894335</v>
      </c>
      <c r="D151" s="50">
        <f t="shared" si="291"/>
        <v>20611541.356392864</v>
      </c>
      <c r="E151" s="21">
        <f>'[20]Asset End Balances'!$Q$70</f>
        <v>20977480.25</v>
      </c>
      <c r="F151" s="19">
        <f t="shared" si="343"/>
        <v>20958209.559999999</v>
      </c>
      <c r="G151" s="19">
        <f t="shared" si="344"/>
        <v>20910988.41</v>
      </c>
      <c r="H151" s="19">
        <f t="shared" si="345"/>
        <v>20910999.280000001</v>
      </c>
      <c r="I151" s="19">
        <f t="shared" si="346"/>
        <v>20920831.02</v>
      </c>
      <c r="J151" s="19">
        <f t="shared" si="347"/>
        <v>20917457.030000001</v>
      </c>
      <c r="K151" s="19">
        <f t="shared" si="348"/>
        <v>20910441.73</v>
      </c>
      <c r="L151" s="19">
        <f t="shared" si="349"/>
        <v>20887564.097787056</v>
      </c>
      <c r="M151" s="19">
        <f t="shared" si="350"/>
        <v>20868817.736486442</v>
      </c>
      <c r="N151" s="19">
        <f t="shared" si="351"/>
        <v>20849590.935850803</v>
      </c>
      <c r="O151" s="19">
        <f t="shared" si="352"/>
        <v>20826204.359528147</v>
      </c>
      <c r="P151" s="19">
        <f t="shared" si="353"/>
        <v>20800024.995058406</v>
      </c>
      <c r="Q151" s="19">
        <f t="shared" si="354"/>
        <v>20773552.514915489</v>
      </c>
      <c r="R151" s="19">
        <f t="shared" si="355"/>
        <v>20751687.59560873</v>
      </c>
      <c r="S151" s="19">
        <f t="shared" si="356"/>
        <v>20735334.402837496</v>
      </c>
      <c r="T151" s="19">
        <f t="shared" si="357"/>
        <v>20721117.241949689</v>
      </c>
      <c r="U151" s="19">
        <f t="shared" si="358"/>
        <v>20704391.907215502</v>
      </c>
      <c r="V151" s="19">
        <f t="shared" si="359"/>
        <v>20687996.811835799</v>
      </c>
      <c r="W151" s="19">
        <f t="shared" si="360"/>
        <v>20671655.710372165</v>
      </c>
      <c r="X151" s="19">
        <f t="shared" si="361"/>
        <v>20654427.606502958</v>
      </c>
      <c r="Y151" s="19">
        <f t="shared" si="362"/>
        <v>20638266.540442534</v>
      </c>
      <c r="Z151" s="19">
        <f t="shared" si="363"/>
        <v>20623115.188570779</v>
      </c>
      <c r="AA151" s="19">
        <f t="shared" si="364"/>
        <v>20599728.612248123</v>
      </c>
      <c r="AB151" s="19">
        <f t="shared" si="365"/>
        <v>20573549.247778382</v>
      </c>
      <c r="AC151" s="19">
        <f t="shared" si="366"/>
        <v>20547076.767635465</v>
      </c>
      <c r="AD151" s="19">
        <f t="shared" si="367"/>
        <v>20525211.848328706</v>
      </c>
      <c r="AE151" s="19">
        <f t="shared" si="368"/>
        <v>20508858.655557472</v>
      </c>
      <c r="AF151" s="19">
        <f t="shared" si="369"/>
        <v>20494641.494669665</v>
      </c>
      <c r="AH151" s="18">
        <f>[20]Additions!R70</f>
        <v>13875.43</v>
      </c>
      <c r="AI151" s="18">
        <f>[20]Additions!S70</f>
        <v>16671.939999999999</v>
      </c>
      <c r="AJ151" s="18">
        <f>[20]Additions!T70</f>
        <v>19278.5</v>
      </c>
      <c r="AK151" s="18">
        <f>[20]Additions!U70</f>
        <v>18126.43</v>
      </c>
      <c r="AL151" s="18">
        <f>[20]Additions!V70</f>
        <v>19987.05</v>
      </c>
      <c r="AM151" s="18">
        <f>[20]Additions!W70</f>
        <v>19159</v>
      </c>
      <c r="AN151" s="57">
        <f t="shared" si="342"/>
        <v>36548.4897625019</v>
      </c>
      <c r="AO151" s="57">
        <f t="shared" si="342"/>
        <v>29948.51860988648</v>
      </c>
      <c r="AP151" s="57">
        <f t="shared" si="342"/>
        <v>30716.051366527648</v>
      </c>
      <c r="AQ151" s="57">
        <f>SUM($AH151:$AM151)/SUM($AH$193:$AM$193)*'Capital Spending'!D$12*$AO$1</f>
        <v>37361.560731140933</v>
      </c>
      <c r="AR151" s="57">
        <f>SUM($AH151:$AM151)/SUM($AH$193:$AM$193)*'Capital Spending'!E$12*$AO$1</f>
        <v>41823.219527488596</v>
      </c>
      <c r="AS151" s="57">
        <f>SUM($AH151:$AM151)/SUM($AH$193:$AM$193)*'Capital Spending'!F$12*$AO$1</f>
        <v>42291.490679000162</v>
      </c>
      <c r="AT151" s="57">
        <f>SUM($AH151:$AM151)/SUM($AH$193:$AM$193)*'Capital Spending'!G$12*$AO$1</f>
        <v>34930.615721188151</v>
      </c>
      <c r="AU151" s="57">
        <f>SUM($AH151:$AM151)/SUM($AH$193:$AM$193)*'Capital Spending'!H$12*$AO$1</f>
        <v>26125.277870555725</v>
      </c>
      <c r="AV151" s="57">
        <f>SUM($AH151:$AM151)/SUM($AH$193:$AM$193)*'Capital Spending'!I$12*$AO$1</f>
        <v>22712.829471307461</v>
      </c>
      <c r="AW151" s="57">
        <f>SUM($AH151:$AM151)/SUM($AH$193:$AM$193)*'Capital Spending'!J$12*$AO$1</f>
        <v>26719.798605772758</v>
      </c>
      <c r="AX151" s="57">
        <f>SUM($AH151:$AM151)/SUM($AH$193:$AM$193)*'Capital Spending'!K$12*$AO$1</f>
        <v>26192.219984251551</v>
      </c>
      <c r="AY151" s="57">
        <f>SUM($AH151:$AM151)/SUM($AH$193:$AM$193)*'Capital Spending'!L$12*$AO$1</f>
        <v>26105.961228527132</v>
      </c>
      <c r="AZ151" s="57">
        <f>SUM($AH151:$AM151)/SUM($AH$193:$AM$193)*'Capital Spending'!M$12*$AO$1</f>
        <v>27523.004654941949</v>
      </c>
      <c r="BA151" s="57">
        <f>SUM($AH151:$AM151)/SUM($AH$193:$AM$193)*'Capital Spending'!N$12*$AO$1</f>
        <v>25818.343085621265</v>
      </c>
      <c r="BB151" s="57">
        <f>SUM($AH151:$AM151)/SUM($AH$193:$AM$193)*'Capital Spending'!O$12*$AO$1</f>
        <v>24205.259688528546</v>
      </c>
      <c r="BC151" s="57">
        <f>SUM($AH151:$AM151)/SUM($AH$193:$AM$193)*'Capital Spending'!P$12*$AO$1</f>
        <v>37361.560731140933</v>
      </c>
      <c r="BD151" s="57">
        <f>SUM($AH151:$AM151)/SUM($AH$193:$AM$193)*'Capital Spending'!Q$12*$AO$1</f>
        <v>41823.219527488596</v>
      </c>
      <c r="BE151" s="57">
        <f>SUM($AH151:$AM151)/SUM($AH$193:$AM$193)*'Capital Spending'!R$12*$AO$1</f>
        <v>42291.490679000162</v>
      </c>
      <c r="BF151" s="57">
        <f>SUM($AH151:$AM151)/SUM($AH$193:$AM$193)*'Capital Spending'!S$12*$AO$1</f>
        <v>34930.615721188151</v>
      </c>
      <c r="BG151" s="57">
        <f>SUM($AH151:$AM151)/SUM($AH$193:$AM$193)*'Capital Spending'!T$12*$AO$1</f>
        <v>26125.277870555725</v>
      </c>
      <c r="BH151" s="57">
        <f>SUM($AH151:$AM151)/SUM($AH$193:$AM$193)*'Capital Spending'!U$12*$AO$1</f>
        <v>22712.829471307461</v>
      </c>
      <c r="BI151" s="19"/>
      <c r="BJ151" s="106">
        <f t="shared" si="320"/>
        <v>-1.6259528741572584</v>
      </c>
      <c r="BK151" s="31">
        <f>[20]Retires!R70</f>
        <v>-33146.120000000003</v>
      </c>
      <c r="BL151" s="31">
        <f>[20]Retires!S70</f>
        <v>-63893.09</v>
      </c>
      <c r="BM151" s="31">
        <f>[20]Retires!T70</f>
        <v>-19267.63</v>
      </c>
      <c r="BN151" s="31">
        <f>[20]Retires!U70</f>
        <v>-8294.69</v>
      </c>
      <c r="BO151" s="31">
        <f>[20]Retires!V70</f>
        <v>-23361.040000000001</v>
      </c>
      <c r="BP151" s="31">
        <f>[20]Retires!W70</f>
        <v>-26174.3</v>
      </c>
      <c r="BQ151" s="18">
        <f t="shared" si="321"/>
        <v>-59426.121975447102</v>
      </c>
      <c r="BR151" s="19">
        <f t="shared" si="370"/>
        <v>-48694.87991049706</v>
      </c>
      <c r="BS151" s="19">
        <f t="shared" si="371"/>
        <v>-49942.852002167616</v>
      </c>
      <c r="BT151" s="19">
        <f t="shared" si="372"/>
        <v>-60748.137053799561</v>
      </c>
      <c r="BU151" s="19">
        <f t="shared" si="373"/>
        <v>-68002.58399723006</v>
      </c>
      <c r="BV151" s="19">
        <f t="shared" si="374"/>
        <v>-68763.970821915223</v>
      </c>
      <c r="BW151" s="19">
        <f t="shared" si="375"/>
        <v>-56795.535027948594</v>
      </c>
      <c r="BX151" s="19">
        <f t="shared" si="376"/>
        <v>-42478.470641787098</v>
      </c>
      <c r="BY151" s="19">
        <f t="shared" si="377"/>
        <v>-36929.990359116047</v>
      </c>
      <c r="BZ151" s="19">
        <f t="shared" si="378"/>
        <v>-43445.13333995932</v>
      </c>
      <c r="CA151" s="19">
        <f t="shared" si="379"/>
        <v>-42587.315363952992</v>
      </c>
      <c r="CB151" s="19">
        <f t="shared" si="380"/>
        <v>-42447.062692161642</v>
      </c>
      <c r="CC151" s="19">
        <f t="shared" si="381"/>
        <v>-44751.108524146468</v>
      </c>
      <c r="CD151" s="19">
        <f t="shared" si="382"/>
        <v>-41979.409146044076</v>
      </c>
      <c r="CE151" s="19">
        <f t="shared" si="383"/>
        <v>-39356.611560285812</v>
      </c>
      <c r="CF151" s="19">
        <f t="shared" si="384"/>
        <v>-60748.137053799561</v>
      </c>
      <c r="CG151" s="19">
        <f t="shared" si="385"/>
        <v>-68002.58399723006</v>
      </c>
      <c r="CH151" s="19">
        <f t="shared" si="386"/>
        <v>-68763.970821915223</v>
      </c>
      <c r="CI151" s="19">
        <f t="shared" si="387"/>
        <v>-56795.535027948594</v>
      </c>
      <c r="CJ151" s="19">
        <f t="shared" si="388"/>
        <v>-42478.470641787098</v>
      </c>
      <c r="CK151" s="19">
        <f t="shared" si="389"/>
        <v>-36929.990359116047</v>
      </c>
      <c r="CL151" s="19"/>
      <c r="CM151" s="18">
        <f>[20]Transfers!R70</f>
        <v>0</v>
      </c>
      <c r="CN151" s="18">
        <f>[20]Transfers!S70</f>
        <v>0</v>
      </c>
      <c r="CO151" s="18">
        <f>[20]Transfers!T70</f>
        <v>0</v>
      </c>
      <c r="CP151" s="18">
        <f>[20]Transfers!U70</f>
        <v>0</v>
      </c>
      <c r="CQ151" s="18">
        <f>[20]Transfers!V70</f>
        <v>0</v>
      </c>
      <c r="CR151" s="18">
        <f>[20]Transfers!W70</f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9">
        <v>0</v>
      </c>
      <c r="CZ151" s="19">
        <v>0</v>
      </c>
      <c r="DA151" s="19">
        <v>0</v>
      </c>
      <c r="DB151" s="19">
        <v>0</v>
      </c>
      <c r="DC151" s="19">
        <v>0</v>
      </c>
      <c r="DD151" s="19">
        <v>0</v>
      </c>
      <c r="DE151" s="19">
        <v>0</v>
      </c>
      <c r="DF151" s="19">
        <v>0</v>
      </c>
      <c r="DG151" s="19">
        <v>0</v>
      </c>
      <c r="DH151" s="19">
        <v>0</v>
      </c>
      <c r="DI151" s="19">
        <v>0</v>
      </c>
      <c r="DJ151" s="19">
        <v>0</v>
      </c>
      <c r="DK151" s="19">
        <v>0</v>
      </c>
      <c r="DL151" s="19">
        <v>0</v>
      </c>
      <c r="DM151" s="19">
        <v>0</v>
      </c>
      <c r="DN151" s="19"/>
    </row>
    <row r="152" spans="1:118">
      <c r="A152" s="48">
        <v>37601</v>
      </c>
      <c r="B152" s="34" t="s">
        <v>37</v>
      </c>
      <c r="C152" s="50">
        <f t="shared" si="290"/>
        <v>153554638.4603098</v>
      </c>
      <c r="D152" s="50">
        <f t="shared" si="291"/>
        <v>176025498.32535535</v>
      </c>
      <c r="E152" s="21">
        <f>'[20]Asset End Balances'!$Q$71</f>
        <v>145810259.13</v>
      </c>
      <c r="F152" s="19">
        <f t="shared" si="343"/>
        <v>150847993.81999999</v>
      </c>
      <c r="G152" s="19">
        <f t="shared" si="344"/>
        <v>151184563.84</v>
      </c>
      <c r="H152" s="19">
        <f t="shared" si="345"/>
        <v>149983078.11000001</v>
      </c>
      <c r="I152" s="19">
        <f t="shared" si="346"/>
        <v>150016034.18000004</v>
      </c>
      <c r="J152" s="19">
        <f t="shared" si="347"/>
        <v>151223930.03000003</v>
      </c>
      <c r="K152" s="19">
        <f t="shared" si="348"/>
        <v>151345568.31000003</v>
      </c>
      <c r="L152" s="19">
        <f t="shared" si="349"/>
        <v>153234553.442801</v>
      </c>
      <c r="M152" s="19">
        <f t="shared" si="350"/>
        <v>154782423.32117638</v>
      </c>
      <c r="N152" s="19">
        <f t="shared" si="351"/>
        <v>156369962.63529739</v>
      </c>
      <c r="O152" s="19">
        <f t="shared" si="352"/>
        <v>158300970.81697536</v>
      </c>
      <c r="P152" s="19">
        <f t="shared" si="353"/>
        <v>160462576.95738426</v>
      </c>
      <c r="Q152" s="19">
        <f t="shared" si="354"/>
        <v>162648385.39039332</v>
      </c>
      <c r="R152" s="19">
        <f t="shared" si="355"/>
        <v>164453751.74631333</v>
      </c>
      <c r="S152" s="19">
        <f t="shared" si="356"/>
        <v>165804019.89168566</v>
      </c>
      <c r="T152" s="19">
        <f t="shared" si="357"/>
        <v>166977917.84133944</v>
      </c>
      <c r="U152" s="19">
        <f t="shared" si="358"/>
        <v>168358913.40766037</v>
      </c>
      <c r="V152" s="19">
        <f t="shared" si="359"/>
        <v>169712641.41302559</v>
      </c>
      <c r="W152" s="19">
        <f t="shared" si="360"/>
        <v>171061911.19020692</v>
      </c>
      <c r="X152" s="19">
        <f t="shared" si="361"/>
        <v>172484419.94340137</v>
      </c>
      <c r="Y152" s="19">
        <f t="shared" si="362"/>
        <v>173818824.36227646</v>
      </c>
      <c r="Z152" s="19">
        <f t="shared" si="363"/>
        <v>175069857.60562894</v>
      </c>
      <c r="AA152" s="19">
        <f t="shared" si="364"/>
        <v>177000865.7873069</v>
      </c>
      <c r="AB152" s="19">
        <f t="shared" si="365"/>
        <v>179162471.92771581</v>
      </c>
      <c r="AC152" s="19">
        <f t="shared" si="366"/>
        <v>181348280.36072487</v>
      </c>
      <c r="AD152" s="19">
        <f t="shared" si="367"/>
        <v>183153646.71664488</v>
      </c>
      <c r="AE152" s="19">
        <f t="shared" si="368"/>
        <v>184503914.86201721</v>
      </c>
      <c r="AF152" s="19">
        <f t="shared" si="369"/>
        <v>185677812.81167099</v>
      </c>
      <c r="AH152" s="18">
        <f>[20]Additions!R71</f>
        <v>5044831.9000000004</v>
      </c>
      <c r="AI152" s="18">
        <f>[20]Additions!S71</f>
        <v>358549.87</v>
      </c>
      <c r="AJ152" s="18">
        <f>[20]Additions!T71</f>
        <v>-1058447.95</v>
      </c>
      <c r="AK152" s="18">
        <f>[20]Additions!U71</f>
        <v>95166.58</v>
      </c>
      <c r="AL152" s="18">
        <f>[20]Additions!V71</f>
        <v>1213485.3700000001</v>
      </c>
      <c r="AM152" s="18">
        <f>[20]Additions!W71</f>
        <v>163758.38</v>
      </c>
      <c r="AN152" s="57">
        <f t="shared" si="342"/>
        <v>1985232.6680217327</v>
      </c>
      <c r="AO152" s="57">
        <f t="shared" si="342"/>
        <v>1626736.9155210073</v>
      </c>
      <c r="AP152" s="57">
        <f t="shared" si="342"/>
        <v>1668427.587616141</v>
      </c>
      <c r="AQ152" s="57">
        <f>SUM($AH152:$AM152)/SUM($AH$193:$AM$193)*'Capital Spending'!D$12*$AO$1</f>
        <v>2029396.8745006104</v>
      </c>
      <c r="AR152" s="57">
        <f>SUM($AH152:$AM152)/SUM($AH$193:$AM$193)*'Capital Spending'!E$12*$AO$1</f>
        <v>2271744.2561197397</v>
      </c>
      <c r="AS152" s="57">
        <f>SUM($AH152:$AM152)/SUM($AH$193:$AM$193)*'Capital Spending'!F$12*$AO$1</f>
        <v>2297179.7034805967</v>
      </c>
      <c r="AT152" s="57">
        <f>SUM($AH152:$AM152)/SUM($AH$193:$AM$193)*'Capital Spending'!G$12*$AO$1</f>
        <v>1897353.3487822358</v>
      </c>
      <c r="AU152" s="57">
        <f>SUM($AH152:$AM152)/SUM($AH$193:$AM$193)*'Capital Spending'!H$12*$AO$1</f>
        <v>1419066.9827070334</v>
      </c>
      <c r="AV152" s="57">
        <f>SUM($AH152:$AM152)/SUM($AH$193:$AM$193)*'Capital Spending'!I$12*$AO$1</f>
        <v>1233710.3760688943</v>
      </c>
      <c r="AW152" s="57">
        <f>SUM($AH152:$AM152)/SUM($AH$193:$AM$193)*'Capital Spending'!J$12*$AO$1</f>
        <v>1451360.0266341201</v>
      </c>
      <c r="AX152" s="57">
        <f>SUM($AH152:$AM152)/SUM($AH$193:$AM$193)*'Capital Spending'!K$12*$AO$1</f>
        <v>1422703.1294216844</v>
      </c>
      <c r="AY152" s="57">
        <f>SUM($AH152:$AM152)/SUM($AH$193:$AM$193)*'Capital Spending'!L$12*$AO$1</f>
        <v>1418017.7456786134</v>
      </c>
      <c r="AZ152" s="57">
        <f>SUM($AH152:$AM152)/SUM($AH$193:$AM$193)*'Capital Spending'!M$12*$AO$1</f>
        <v>1494988.3926302257</v>
      </c>
      <c r="BA152" s="57">
        <f>SUM($AH152:$AM152)/SUM($AH$193:$AM$193)*'Capital Spending'!N$12*$AO$1</f>
        <v>1402394.9679134348</v>
      </c>
      <c r="BB152" s="57">
        <f>SUM($AH152:$AM152)/SUM($AH$193:$AM$193)*'Capital Spending'!O$12*$AO$1</f>
        <v>1314775.8658120537</v>
      </c>
      <c r="BC152" s="57">
        <f>SUM($AH152:$AM152)/SUM($AH$193:$AM$193)*'Capital Spending'!P$12*$AO$1</f>
        <v>2029396.8745006104</v>
      </c>
      <c r="BD152" s="57">
        <f>SUM($AH152:$AM152)/SUM($AH$193:$AM$193)*'Capital Spending'!Q$12*$AO$1</f>
        <v>2271744.2561197397</v>
      </c>
      <c r="BE152" s="57">
        <f>SUM($AH152:$AM152)/SUM($AH$193:$AM$193)*'Capital Spending'!R$12*$AO$1</f>
        <v>2297179.7034805967</v>
      </c>
      <c r="BF152" s="57">
        <f>SUM($AH152:$AM152)/SUM($AH$193:$AM$193)*'Capital Spending'!S$12*$AO$1</f>
        <v>1897353.3487822358</v>
      </c>
      <c r="BG152" s="57">
        <f>SUM($AH152:$AM152)/SUM($AH$193:$AM$193)*'Capital Spending'!T$12*$AO$1</f>
        <v>1419066.9827070334</v>
      </c>
      <c r="BH152" s="57">
        <f>SUM($AH152:$AM152)/SUM($AH$193:$AM$193)*'Capital Spending'!U$12*$AO$1</f>
        <v>1233710.3760688943</v>
      </c>
      <c r="BI152" s="19"/>
      <c r="BJ152" s="106">
        <f t="shared" si="320"/>
        <v>-4.8481740589474999E-2</v>
      </c>
      <c r="BK152" s="31">
        <f>[20]Retires!R71</f>
        <v>-7097.21</v>
      </c>
      <c r="BL152" s="31">
        <f>[20]Retires!S71</f>
        <v>-21979.85</v>
      </c>
      <c r="BM152" s="31">
        <f>[20]Retires!T71</f>
        <v>-143037.78</v>
      </c>
      <c r="BN152" s="31">
        <f>[20]Retires!U71</f>
        <v>-62210.51</v>
      </c>
      <c r="BO152" s="31">
        <f>[20]Retires!V71</f>
        <v>-5589.52</v>
      </c>
      <c r="BP152" s="31">
        <f>[20]Retires!W71</f>
        <v>-42120.1</v>
      </c>
      <c r="BQ152" s="18">
        <f t="shared" si="321"/>
        <v>-96247.535220780977</v>
      </c>
      <c r="BR152" s="19">
        <f t="shared" si="370"/>
        <v>-78867.037145612179</v>
      </c>
      <c r="BS152" s="19">
        <f t="shared" si="371"/>
        <v>-80888.27349512931</v>
      </c>
      <c r="BT152" s="19">
        <f t="shared" si="372"/>
        <v>-98388.69282262995</v>
      </c>
      <c r="BU152" s="19">
        <f t="shared" si="373"/>
        <v>-110138.11571082707</v>
      </c>
      <c r="BV152" s="19">
        <f t="shared" si="374"/>
        <v>-111371.27047155339</v>
      </c>
      <c r="BW152" s="19">
        <f t="shared" si="375"/>
        <v>-91986.992862232029</v>
      </c>
      <c r="BX152" s="19">
        <f t="shared" si="376"/>
        <v>-68798.837334691401</v>
      </c>
      <c r="BY152" s="19">
        <f t="shared" si="377"/>
        <v>-59812.426415115777</v>
      </c>
      <c r="BZ152" s="19">
        <f t="shared" si="378"/>
        <v>-70364.46031320894</v>
      </c>
      <c r="CA152" s="19">
        <f t="shared" si="379"/>
        <v>-68975.124056456378</v>
      </c>
      <c r="CB152" s="19">
        <f t="shared" si="380"/>
        <v>-68747.968497262671</v>
      </c>
      <c r="CC152" s="19">
        <f t="shared" si="381"/>
        <v>-72479.639435774807</v>
      </c>
      <c r="CD152" s="19">
        <f t="shared" si="382"/>
        <v>-67990.549038364261</v>
      </c>
      <c r="CE152" s="19">
        <f t="shared" si="383"/>
        <v>-63742.622459602375</v>
      </c>
      <c r="CF152" s="19">
        <f t="shared" si="384"/>
        <v>-98388.69282262995</v>
      </c>
      <c r="CG152" s="19">
        <f t="shared" si="385"/>
        <v>-110138.11571082707</v>
      </c>
      <c r="CH152" s="19">
        <f t="shared" si="386"/>
        <v>-111371.27047155339</v>
      </c>
      <c r="CI152" s="19">
        <f t="shared" si="387"/>
        <v>-91986.992862232029</v>
      </c>
      <c r="CJ152" s="19">
        <f t="shared" si="388"/>
        <v>-68798.837334691401</v>
      </c>
      <c r="CK152" s="19">
        <f t="shared" si="389"/>
        <v>-59812.426415115777</v>
      </c>
      <c r="CL152" s="19"/>
      <c r="CM152" s="18">
        <f>[20]Transfers!R71</f>
        <v>0</v>
      </c>
      <c r="CN152" s="18">
        <f>[20]Transfers!S71</f>
        <v>0</v>
      </c>
      <c r="CO152" s="18">
        <f>[20]Transfers!T71</f>
        <v>0</v>
      </c>
      <c r="CP152" s="18">
        <f>[20]Transfers!U71</f>
        <v>0</v>
      </c>
      <c r="CQ152" s="18">
        <f>[20]Transfers!V71</f>
        <v>0</v>
      </c>
      <c r="CR152" s="18">
        <f>[20]Transfers!W71</f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0</v>
      </c>
      <c r="DG152" s="19">
        <v>0</v>
      </c>
      <c r="DH152" s="19">
        <v>0</v>
      </c>
      <c r="DI152" s="19">
        <v>0</v>
      </c>
      <c r="DJ152" s="19">
        <v>0</v>
      </c>
      <c r="DK152" s="19">
        <v>0</v>
      </c>
      <c r="DL152" s="19">
        <v>0</v>
      </c>
      <c r="DM152" s="19">
        <v>0</v>
      </c>
      <c r="DN152" s="19"/>
    </row>
    <row r="153" spans="1:118">
      <c r="A153" s="48">
        <v>37602</v>
      </c>
      <c r="B153" s="34" t="s">
        <v>53</v>
      </c>
      <c r="C153" s="50">
        <f t="shared" si="290"/>
        <v>111099888.6379073</v>
      </c>
      <c r="D153" s="50">
        <f t="shared" si="291"/>
        <v>133261909.89236718</v>
      </c>
      <c r="E153" s="21">
        <f>'[20]Asset End Balances'!$Q$72</f>
        <v>104636005.2</v>
      </c>
      <c r="F153" s="19">
        <f t="shared" si="343"/>
        <v>105259590.89</v>
      </c>
      <c r="G153" s="19">
        <f t="shared" si="344"/>
        <v>105495314.33</v>
      </c>
      <c r="H153" s="19">
        <f t="shared" si="345"/>
        <v>106947205.94</v>
      </c>
      <c r="I153" s="19">
        <f t="shared" si="346"/>
        <v>108399208.03</v>
      </c>
      <c r="J153" s="19">
        <f t="shared" si="347"/>
        <v>108659057.42</v>
      </c>
      <c r="K153" s="19">
        <f t="shared" si="348"/>
        <v>109880154.75000001</v>
      </c>
      <c r="L153" s="19">
        <f t="shared" si="349"/>
        <v>111669778.45700581</v>
      </c>
      <c r="M153" s="19">
        <f t="shared" si="350"/>
        <v>113136229.71784413</v>
      </c>
      <c r="N153" s="19">
        <f t="shared" si="351"/>
        <v>114640263.78514351</v>
      </c>
      <c r="O153" s="19">
        <f t="shared" si="352"/>
        <v>116469700.11068457</v>
      </c>
      <c r="P153" s="19">
        <f t="shared" si="353"/>
        <v>118517604.84371389</v>
      </c>
      <c r="Q153" s="19">
        <f t="shared" si="354"/>
        <v>120588438.81840266</v>
      </c>
      <c r="R153" s="19">
        <f t="shared" si="355"/>
        <v>122298842.13195036</v>
      </c>
      <c r="S153" s="19">
        <f t="shared" si="356"/>
        <v>123578085.59544443</v>
      </c>
      <c r="T153" s="19">
        <f t="shared" si="357"/>
        <v>124690236.01093808</v>
      </c>
      <c r="U153" s="19">
        <f t="shared" si="358"/>
        <v>125998590.61989847</v>
      </c>
      <c r="V153" s="19">
        <f t="shared" si="359"/>
        <v>127281111.95327021</v>
      </c>
      <c r="W153" s="19">
        <f t="shared" si="360"/>
        <v>128559409.56316708</v>
      </c>
      <c r="X153" s="19">
        <f t="shared" si="361"/>
        <v>129907093.74761868</v>
      </c>
      <c r="Y153" s="19">
        <f t="shared" si="362"/>
        <v>131171307.92341323</v>
      </c>
      <c r="Z153" s="19">
        <f t="shared" si="363"/>
        <v>132356536.28317069</v>
      </c>
      <c r="AA153" s="19">
        <f t="shared" si="364"/>
        <v>134185972.60871175</v>
      </c>
      <c r="AB153" s="19">
        <f t="shared" si="365"/>
        <v>136233877.34174106</v>
      </c>
      <c r="AC153" s="19">
        <f t="shared" si="366"/>
        <v>138304711.31642982</v>
      </c>
      <c r="AD153" s="19">
        <f t="shared" si="367"/>
        <v>140015114.62997755</v>
      </c>
      <c r="AE153" s="19">
        <f t="shared" si="368"/>
        <v>141294358.09347162</v>
      </c>
      <c r="AF153" s="19">
        <f t="shared" si="369"/>
        <v>142406508.50896525</v>
      </c>
      <c r="AH153" s="18">
        <f>[20]Additions!R72</f>
        <v>629268.88</v>
      </c>
      <c r="AI153" s="18">
        <f>[20]Additions!S72</f>
        <v>235832.73</v>
      </c>
      <c r="AJ153" s="18">
        <f>[20]Additions!T72</f>
        <v>1469250.61</v>
      </c>
      <c r="AK153" s="18">
        <f>[20]Additions!U72</f>
        <v>1452966.53</v>
      </c>
      <c r="AL153" s="18">
        <f>[20]Additions!V72</f>
        <v>259966.86</v>
      </c>
      <c r="AM153" s="18">
        <f>[20]Additions!W72</f>
        <v>1271610.93</v>
      </c>
      <c r="AN153" s="57">
        <f t="shared" si="342"/>
        <v>1815131.9393809221</v>
      </c>
      <c r="AO153" s="57">
        <f t="shared" si="342"/>
        <v>1487353.1852941788</v>
      </c>
      <c r="AP153" s="57">
        <f t="shared" si="342"/>
        <v>1525471.6747352895</v>
      </c>
      <c r="AQ153" s="57">
        <f>SUM($AH153:$AM153)/SUM($AH$193:$AM$193)*'Capital Spending'!D$12*$AO$1</f>
        <v>1855512.0233118939</v>
      </c>
      <c r="AR153" s="57">
        <f>SUM($AH153:$AM153)/SUM($AH$193:$AM$193)*'Capital Spending'!E$12*$AO$1</f>
        <v>2077094.3495994057</v>
      </c>
      <c r="AS153" s="57">
        <f>SUM($AH153:$AM153)/SUM($AH$193:$AM$193)*'Capital Spending'!F$12*$AO$1</f>
        <v>2100350.4110378567</v>
      </c>
      <c r="AT153" s="57">
        <f>SUM($AH153:$AM153)/SUM($AH$193:$AM$193)*'Capital Spending'!G$12*$AO$1</f>
        <v>1734782.385531591</v>
      </c>
      <c r="AU153" s="57">
        <f>SUM($AH153:$AM153)/SUM($AH$193:$AM$193)*'Capital Spending'!H$12*$AO$1</f>
        <v>1297477.0393030089</v>
      </c>
      <c r="AV153" s="57">
        <f>SUM($AH153:$AM153)/SUM($AH$193:$AM$193)*'Capital Spending'!I$12*$AO$1</f>
        <v>1128002.346334442</v>
      </c>
      <c r="AW153" s="57">
        <f>SUM($AH153:$AM153)/SUM($AH$193:$AM$193)*'Capital Spending'!J$12*$AO$1</f>
        <v>1327003.1177300261</v>
      </c>
      <c r="AX153" s="57">
        <f>SUM($AH153:$AM153)/SUM($AH$193:$AM$193)*'Capital Spending'!K$12*$AO$1</f>
        <v>1300801.6299892054</v>
      </c>
      <c r="AY153" s="57">
        <f>SUM($AH153:$AM153)/SUM($AH$193:$AM$193)*'Capital Spending'!L$12*$AO$1</f>
        <v>1296517.7040709509</v>
      </c>
      <c r="AZ153" s="57">
        <f>SUM($AH153:$AM153)/SUM($AH$193:$AM$193)*'Capital Spending'!M$12*$AO$1</f>
        <v>1366893.2736085535</v>
      </c>
      <c r="BA153" s="57">
        <f>SUM($AH153:$AM153)/SUM($AH$193:$AM$193)*'Capital Spending'!N$12*$AO$1</f>
        <v>1282233.5330716474</v>
      </c>
      <c r="BB153" s="57">
        <f>SUM($AH153:$AM153)/SUM($AH$193:$AM$193)*'Capital Spending'!O$12*$AO$1</f>
        <v>1202121.9001704131</v>
      </c>
      <c r="BC153" s="57">
        <f>SUM($AH153:$AM153)/SUM($AH$193:$AM$193)*'Capital Spending'!P$12*$AO$1</f>
        <v>1855512.0233118939</v>
      </c>
      <c r="BD153" s="57">
        <f>SUM($AH153:$AM153)/SUM($AH$193:$AM$193)*'Capital Spending'!Q$12*$AO$1</f>
        <v>2077094.3495994057</v>
      </c>
      <c r="BE153" s="57">
        <f>SUM($AH153:$AM153)/SUM($AH$193:$AM$193)*'Capital Spending'!R$12*$AO$1</f>
        <v>2100350.4110378567</v>
      </c>
      <c r="BF153" s="57">
        <f>SUM($AH153:$AM153)/SUM($AH$193:$AM$193)*'Capital Spending'!S$12*$AO$1</f>
        <v>1734782.385531591</v>
      </c>
      <c r="BG153" s="57">
        <f>SUM($AH153:$AM153)/SUM($AH$193:$AM$193)*'Capital Spending'!T$12*$AO$1</f>
        <v>1297477.0393030089</v>
      </c>
      <c r="BH153" s="57">
        <f>SUM($AH153:$AM153)/SUM($AH$193:$AM$193)*'Capital Spending'!U$12*$AO$1</f>
        <v>1128002.346334442</v>
      </c>
      <c r="BI153" s="19"/>
      <c r="BJ153" s="106">
        <f t="shared" si="320"/>
        <v>-1.4053100946385393E-2</v>
      </c>
      <c r="BK153" s="31">
        <f>[20]Retires!R72</f>
        <v>-5683.19</v>
      </c>
      <c r="BL153" s="31">
        <f>[20]Retires!S72</f>
        <v>-109.29</v>
      </c>
      <c r="BM153" s="31">
        <f>[20]Retires!T72</f>
        <v>-17359</v>
      </c>
      <c r="BN153" s="31">
        <f>[20]Retires!U72</f>
        <v>-964.44</v>
      </c>
      <c r="BO153" s="31">
        <f>[20]Retires!V72</f>
        <v>-117.47</v>
      </c>
      <c r="BP153" s="31">
        <f>[20]Retires!W72</f>
        <v>-50513.599999999999</v>
      </c>
      <c r="BQ153" s="18">
        <f t="shared" si="321"/>
        <v>-25508.232375128391</v>
      </c>
      <c r="BR153" s="19">
        <f t="shared" si="370"/>
        <v>-20901.924455866952</v>
      </c>
      <c r="BS153" s="19">
        <f t="shared" si="371"/>
        <v>-21437.607435906608</v>
      </c>
      <c r="BT153" s="19">
        <f t="shared" si="372"/>
        <v>-26075.697770833853</v>
      </c>
      <c r="BU153" s="19">
        <f t="shared" si="373"/>
        <v>-29189.616570087161</v>
      </c>
      <c r="BV153" s="19">
        <f t="shared" si="374"/>
        <v>-29516.436349097054</v>
      </c>
      <c r="BW153" s="19">
        <f t="shared" si="375"/>
        <v>-24379.071983886712</v>
      </c>
      <c r="BX153" s="19">
        <f t="shared" si="376"/>
        <v>-18233.575808942431</v>
      </c>
      <c r="BY153" s="19">
        <f t="shared" si="377"/>
        <v>-15851.930840797491</v>
      </c>
      <c r="BZ153" s="19">
        <f t="shared" si="378"/>
        <v>-18648.508769628195</v>
      </c>
      <c r="CA153" s="19">
        <f t="shared" si="379"/>
        <v>-18280.296617460965</v>
      </c>
      <c r="CB153" s="19">
        <f t="shared" si="380"/>
        <v>-18220.094174084898</v>
      </c>
      <c r="CC153" s="19">
        <f t="shared" si="381"/>
        <v>-19209.08915695619</v>
      </c>
      <c r="CD153" s="19">
        <f t="shared" si="382"/>
        <v>-18019.357277096253</v>
      </c>
      <c r="CE153" s="19">
        <f t="shared" si="383"/>
        <v>-16893.540412955437</v>
      </c>
      <c r="CF153" s="19">
        <f t="shared" si="384"/>
        <v>-26075.697770833853</v>
      </c>
      <c r="CG153" s="19">
        <f t="shared" si="385"/>
        <v>-29189.616570087161</v>
      </c>
      <c r="CH153" s="19">
        <f t="shared" si="386"/>
        <v>-29516.436349097054</v>
      </c>
      <c r="CI153" s="19">
        <f t="shared" si="387"/>
        <v>-24379.071983886712</v>
      </c>
      <c r="CJ153" s="19">
        <f t="shared" si="388"/>
        <v>-18233.575808942431</v>
      </c>
      <c r="CK153" s="19">
        <f t="shared" si="389"/>
        <v>-15851.930840797491</v>
      </c>
      <c r="CL153" s="19"/>
      <c r="CM153" s="18">
        <f>[20]Transfers!R72</f>
        <v>0</v>
      </c>
      <c r="CN153" s="18">
        <f>[20]Transfers!S72</f>
        <v>0</v>
      </c>
      <c r="CO153" s="18">
        <f>[20]Transfers!T72</f>
        <v>0</v>
      </c>
      <c r="CP153" s="18">
        <f>[20]Transfers!U72</f>
        <v>0</v>
      </c>
      <c r="CQ153" s="18">
        <f>[20]Transfers!V72</f>
        <v>0</v>
      </c>
      <c r="CR153" s="18">
        <f>[20]Transfers!W72</f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19">
        <v>0</v>
      </c>
      <c r="DJ153" s="19">
        <v>0</v>
      </c>
      <c r="DK153" s="19">
        <v>0</v>
      </c>
      <c r="DL153" s="19">
        <v>0</v>
      </c>
      <c r="DM153" s="19">
        <v>0</v>
      </c>
      <c r="DN153" s="19"/>
    </row>
    <row r="154" spans="1:118">
      <c r="A154" s="132">
        <v>37603</v>
      </c>
      <c r="B154" s="152" t="s">
        <v>219</v>
      </c>
      <c r="C154" s="50">
        <v>0</v>
      </c>
      <c r="D154" s="50">
        <v>0</v>
      </c>
      <c r="E154" s="21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H154" s="18"/>
      <c r="AI154" s="18"/>
      <c r="AJ154" s="18"/>
      <c r="AK154" s="18"/>
      <c r="AL154" s="18"/>
      <c r="AM154" s="18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19"/>
      <c r="BJ154" s="106"/>
      <c r="BK154" s="31"/>
      <c r="BL154" s="31"/>
      <c r="BM154" s="31"/>
      <c r="BN154" s="31"/>
      <c r="BO154" s="31"/>
      <c r="BP154" s="31"/>
      <c r="BQ154" s="18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</row>
    <row r="155" spans="1:118">
      <c r="A155" s="132">
        <v>37604</v>
      </c>
      <c r="B155" s="152" t="s">
        <v>220</v>
      </c>
      <c r="C155" s="50">
        <v>0</v>
      </c>
      <c r="D155" s="50">
        <v>0</v>
      </c>
      <c r="E155" s="21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H155" s="18"/>
      <c r="AI155" s="18"/>
      <c r="AJ155" s="18"/>
      <c r="AK155" s="18"/>
      <c r="AL155" s="18"/>
      <c r="AM155" s="18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19"/>
      <c r="BJ155" s="106"/>
      <c r="BK155" s="31"/>
      <c r="BL155" s="31"/>
      <c r="BM155" s="31"/>
      <c r="BN155" s="31"/>
      <c r="BO155" s="31"/>
      <c r="BP155" s="31"/>
      <c r="BQ155" s="18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</row>
    <row r="156" spans="1:118">
      <c r="A156" s="48">
        <v>37800</v>
      </c>
      <c r="B156" s="34" t="s">
        <v>54</v>
      </c>
      <c r="C156" s="50">
        <f t="shared" si="290"/>
        <v>16540694.493946152</v>
      </c>
      <c r="D156" s="50">
        <f t="shared" si="291"/>
        <v>29911912.984866656</v>
      </c>
      <c r="E156" s="21">
        <f>'[20]Asset End Balances'!$Q$73</f>
        <v>12401060.83</v>
      </c>
      <c r="F156" s="19">
        <f t="shared" si="343"/>
        <v>12876887.35</v>
      </c>
      <c r="G156" s="19">
        <f t="shared" si="344"/>
        <v>13654128.09</v>
      </c>
      <c r="H156" s="19">
        <f t="shared" si="345"/>
        <v>13812183.26</v>
      </c>
      <c r="I156" s="19">
        <f t="shared" si="346"/>
        <v>15569217.810000001</v>
      </c>
      <c r="J156" s="19">
        <f t="shared" si="347"/>
        <v>15589400.67</v>
      </c>
      <c r="K156" s="19">
        <f t="shared" si="348"/>
        <v>15608977.870000001</v>
      </c>
      <c r="L156" s="19">
        <f t="shared" si="349"/>
        <v>16703714.83929407</v>
      </c>
      <c r="M156" s="19">
        <f t="shared" si="350"/>
        <v>17600762.862642813</v>
      </c>
      <c r="N156" s="19">
        <f t="shared" si="351"/>
        <v>18520800.795815445</v>
      </c>
      <c r="O156" s="19">
        <f t="shared" si="352"/>
        <v>19639891.681066446</v>
      </c>
      <c r="P156" s="19">
        <f t="shared" si="353"/>
        <v>20892622.639012031</v>
      </c>
      <c r="Q156" s="19">
        <f t="shared" si="354"/>
        <v>22159379.723469127</v>
      </c>
      <c r="R156" s="19">
        <f t="shared" si="355"/>
        <v>23205656.509149682</v>
      </c>
      <c r="S156" s="19">
        <f t="shared" si="356"/>
        <v>23988186.996834043</v>
      </c>
      <c r="T156" s="19">
        <f t="shared" si="357"/>
        <v>24668504.412439618</v>
      </c>
      <c r="U156" s="19">
        <f t="shared" si="358"/>
        <v>25468842.580607723</v>
      </c>
      <c r="V156" s="19">
        <f t="shared" si="359"/>
        <v>26253378.185525157</v>
      </c>
      <c r="W156" s="19">
        <f t="shared" si="360"/>
        <v>27035330.081801537</v>
      </c>
      <c r="X156" s="19">
        <f t="shared" si="361"/>
        <v>27859726.681978736</v>
      </c>
      <c r="Y156" s="19">
        <f t="shared" si="362"/>
        <v>28633063.551584389</v>
      </c>
      <c r="Z156" s="19">
        <f t="shared" si="363"/>
        <v>29358083.731750153</v>
      </c>
      <c r="AA156" s="19">
        <f t="shared" si="364"/>
        <v>30477174.617001154</v>
      </c>
      <c r="AB156" s="19">
        <f t="shared" si="365"/>
        <v>31729905.574946739</v>
      </c>
      <c r="AC156" s="19">
        <f t="shared" si="366"/>
        <v>32996662.659403834</v>
      </c>
      <c r="AD156" s="19">
        <f t="shared" si="367"/>
        <v>34042939.445084393</v>
      </c>
      <c r="AE156" s="19">
        <f t="shared" si="368"/>
        <v>34825469.932768762</v>
      </c>
      <c r="AF156" s="19">
        <f t="shared" si="369"/>
        <v>35505787.348374337</v>
      </c>
      <c r="AH156" s="18">
        <f>[20]Additions!R73</f>
        <v>477030.77</v>
      </c>
      <c r="AI156" s="18">
        <f>[20]Additions!S73</f>
        <v>777240.74</v>
      </c>
      <c r="AJ156" s="18">
        <f>[20]Additions!T73</f>
        <v>160011.53</v>
      </c>
      <c r="AK156" s="18">
        <f>[20]Additions!U73</f>
        <v>1757034.55</v>
      </c>
      <c r="AL156" s="18">
        <f>[20]Additions!V73</f>
        <v>20182.86</v>
      </c>
      <c r="AM156" s="18">
        <f>[20]Additions!W73</f>
        <v>20651.05</v>
      </c>
      <c r="AN156" s="57">
        <f t="shared" ref="AN156:AP178" si="390">SUM($AH156:$AM156)/SUM($AH$193:$AM$193)*AN$193</f>
        <v>1096182.0253379731</v>
      </c>
      <c r="AO156" s="57">
        <f t="shared" si="390"/>
        <v>898232.12939811626</v>
      </c>
      <c r="AP156" s="57">
        <f t="shared" si="390"/>
        <v>921252.38597110799</v>
      </c>
      <c r="AQ156" s="57">
        <f>SUM($AH156:$AM156)/SUM($AH$193:$AM$193)*'Capital Spending'!D$12*$AO$1</f>
        <v>1120568.0885361484</v>
      </c>
      <c r="AR156" s="57">
        <f>SUM($AH156:$AM156)/SUM($AH$193:$AM$193)*'Capital Spending'!E$12*$AO$1</f>
        <v>1254384.5665227498</v>
      </c>
      <c r="AS156" s="57">
        <f>SUM($AH156:$AM156)/SUM($AH$193:$AM$193)*'Capital Spending'!F$12*$AO$1</f>
        <v>1268429.2075628277</v>
      </c>
      <c r="AT156" s="57">
        <f>SUM($AH156:$AM156)/SUM($AH$193:$AM$193)*'Capital Spending'!G$12*$AO$1</f>
        <v>1047657.8741384726</v>
      </c>
      <c r="AU156" s="57">
        <f>SUM($AH156:$AM156)/SUM($AH$193:$AM$193)*'Capital Spending'!H$12*$AO$1</f>
        <v>783563.43024726666</v>
      </c>
      <c r="AV156" s="57">
        <f>SUM($AH156:$AM156)/SUM($AH$193:$AM$193)*'Capital Spending'!I$12*$AO$1</f>
        <v>681215.43661040952</v>
      </c>
      <c r="AW156" s="57">
        <f>SUM($AH156:$AM156)/SUM($AH$193:$AM$193)*'Capital Spending'!J$12*$AO$1</f>
        <v>801394.61692202406</v>
      </c>
      <c r="AX156" s="57">
        <f>SUM($AH156:$AM156)/SUM($AH$193:$AM$193)*'Capital Spending'!K$12*$AO$1</f>
        <v>785571.1942410277</v>
      </c>
      <c r="AY156" s="57">
        <f>SUM($AH156:$AM156)/SUM($AH$193:$AM$193)*'Capital Spending'!L$12*$AO$1</f>
        <v>782984.07509691094</v>
      </c>
      <c r="AZ156" s="57">
        <f>SUM($AH156:$AM156)/SUM($AH$193:$AM$193)*'Capital Spending'!M$12*$AO$1</f>
        <v>825484.80613266909</v>
      </c>
      <c r="BA156" s="57">
        <f>SUM($AH156:$AM156)/SUM($AH$193:$AM$193)*'Capital Spending'!N$12*$AO$1</f>
        <v>774357.67656544619</v>
      </c>
      <c r="BB156" s="57">
        <f>SUM($AH156:$AM156)/SUM($AH$193:$AM$193)*'Capital Spending'!O$12*$AO$1</f>
        <v>725977.2089522992</v>
      </c>
      <c r="BC156" s="57">
        <f>SUM($AH156:$AM156)/SUM($AH$193:$AM$193)*'Capital Spending'!P$12*$AO$1</f>
        <v>1120568.0885361484</v>
      </c>
      <c r="BD156" s="57">
        <f>SUM($AH156:$AM156)/SUM($AH$193:$AM$193)*'Capital Spending'!Q$12*$AO$1</f>
        <v>1254384.5665227498</v>
      </c>
      <c r="BE156" s="57">
        <f>SUM($AH156:$AM156)/SUM($AH$193:$AM$193)*'Capital Spending'!R$12*$AO$1</f>
        <v>1268429.2075628277</v>
      </c>
      <c r="BF156" s="57">
        <f>SUM($AH156:$AM156)/SUM($AH$193:$AM$193)*'Capital Spending'!S$12*$AO$1</f>
        <v>1047657.8741384726</v>
      </c>
      <c r="BG156" s="57">
        <f>SUM($AH156:$AM156)/SUM($AH$193:$AM$193)*'Capital Spending'!T$12*$AO$1</f>
        <v>783563.43024726666</v>
      </c>
      <c r="BH156" s="57">
        <f>SUM($AH156:$AM156)/SUM($AH$193:$AM$193)*'Capital Spending'!U$12*$AO$1</f>
        <v>681215.43661040952</v>
      </c>
      <c r="BI156" s="19"/>
      <c r="BJ156" s="106">
        <f t="shared" si="320"/>
        <v>-1.3182628527950812E-3</v>
      </c>
      <c r="BK156" s="31">
        <f>[20]Retires!R73</f>
        <v>-1204.25</v>
      </c>
      <c r="BL156" s="31">
        <f>[20]Retires!S73</f>
        <v>0</v>
      </c>
      <c r="BM156" s="31">
        <f>[20]Retires!T73</f>
        <v>-1956.36</v>
      </c>
      <c r="BN156" s="31">
        <f>[20]Retires!U73</f>
        <v>0</v>
      </c>
      <c r="BO156" s="31">
        <f>[20]Retires!V73</f>
        <v>0</v>
      </c>
      <c r="BP156" s="31">
        <f>[20]Retires!W73</f>
        <v>-1073.8499999999999</v>
      </c>
      <c r="BQ156" s="18">
        <f t="shared" si="321"/>
        <v>-1445.0560439047265</v>
      </c>
      <c r="BR156" s="19">
        <f t="shared" si="370"/>
        <v>-1184.1060493725613</v>
      </c>
      <c r="BS156" s="19">
        <f t="shared" si="371"/>
        <v>-1214.452798474548</v>
      </c>
      <c r="BT156" s="19">
        <f t="shared" si="372"/>
        <v>-1477.2032851447941</v>
      </c>
      <c r="BU156" s="19">
        <f t="shared" si="373"/>
        <v>-1653.6085771664016</v>
      </c>
      <c r="BV156" s="19">
        <f t="shared" si="374"/>
        <v>-1672.1231057303776</v>
      </c>
      <c r="BW156" s="19">
        <f t="shared" si="375"/>
        <v>-1381.0884579150131</v>
      </c>
      <c r="BX156" s="19">
        <f t="shared" si="376"/>
        <v>-1032.9425629036614</v>
      </c>
      <c r="BY156" s="19">
        <f t="shared" si="377"/>
        <v>-898.02100483408526</v>
      </c>
      <c r="BZ156" s="19">
        <f t="shared" si="378"/>
        <v>-1056.4487539182487</v>
      </c>
      <c r="CA156" s="19">
        <f t="shared" si="379"/>
        <v>-1035.5893235938161</v>
      </c>
      <c r="CB156" s="19">
        <f t="shared" si="380"/>
        <v>-1032.1788205303719</v>
      </c>
      <c r="CC156" s="19">
        <f t="shared" si="381"/>
        <v>-1088.2059554714469</v>
      </c>
      <c r="CD156" s="19">
        <f t="shared" si="382"/>
        <v>-1020.8069597929359</v>
      </c>
      <c r="CE156" s="19">
        <f t="shared" si="383"/>
        <v>-957.02878653766879</v>
      </c>
      <c r="CF156" s="19">
        <f t="shared" si="384"/>
        <v>-1477.2032851447941</v>
      </c>
      <c r="CG156" s="19">
        <f t="shared" si="385"/>
        <v>-1653.6085771664016</v>
      </c>
      <c r="CH156" s="19">
        <f t="shared" si="386"/>
        <v>-1672.1231057303776</v>
      </c>
      <c r="CI156" s="19">
        <f t="shared" si="387"/>
        <v>-1381.0884579150131</v>
      </c>
      <c r="CJ156" s="19">
        <f t="shared" si="388"/>
        <v>-1032.9425629036614</v>
      </c>
      <c r="CK156" s="19">
        <f t="shared" si="389"/>
        <v>-898.02100483408526</v>
      </c>
      <c r="CL156" s="19"/>
      <c r="CM156" s="18">
        <f>[20]Transfers!R73</f>
        <v>0</v>
      </c>
      <c r="CN156" s="18">
        <f>[20]Transfers!S73</f>
        <v>0</v>
      </c>
      <c r="CO156" s="18">
        <f>[20]Transfers!T73</f>
        <v>0</v>
      </c>
      <c r="CP156" s="18">
        <f>[20]Transfers!U73</f>
        <v>0</v>
      </c>
      <c r="CQ156" s="18">
        <f>[20]Transfers!V73</f>
        <v>0</v>
      </c>
      <c r="CR156" s="18">
        <f>[20]Transfers!W73</f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9">
        <v>0</v>
      </c>
      <c r="CZ156" s="19">
        <v>0</v>
      </c>
      <c r="DA156" s="19">
        <v>0</v>
      </c>
      <c r="DB156" s="19">
        <v>0</v>
      </c>
      <c r="DC156" s="19">
        <v>0</v>
      </c>
      <c r="DD156" s="19">
        <v>0</v>
      </c>
      <c r="DE156" s="19">
        <v>0</v>
      </c>
      <c r="DF156" s="19">
        <v>0</v>
      </c>
      <c r="DG156" s="19">
        <v>0</v>
      </c>
      <c r="DH156" s="19">
        <v>0</v>
      </c>
      <c r="DI156" s="19">
        <v>0</v>
      </c>
      <c r="DJ156" s="19">
        <v>0</v>
      </c>
      <c r="DK156" s="19">
        <v>0</v>
      </c>
      <c r="DL156" s="19">
        <v>0</v>
      </c>
      <c r="DM156" s="19">
        <v>0</v>
      </c>
      <c r="DN156" s="19"/>
    </row>
    <row r="157" spans="1:118">
      <c r="A157" s="48">
        <v>37900</v>
      </c>
      <c r="B157" s="34" t="s">
        <v>55</v>
      </c>
      <c r="C157" s="50">
        <f t="shared" si="290"/>
        <v>4224413.7376294434</v>
      </c>
      <c r="D157" s="50">
        <f t="shared" si="291"/>
        <v>5126031.8073734026</v>
      </c>
      <c r="E157" s="21">
        <f>'[20]Asset End Balances'!$Q$74</f>
        <v>3941149.06</v>
      </c>
      <c r="F157" s="19">
        <f t="shared" si="343"/>
        <v>3941149.06</v>
      </c>
      <c r="G157" s="19">
        <f t="shared" si="344"/>
        <v>3941149.06</v>
      </c>
      <c r="H157" s="19">
        <f t="shared" si="345"/>
        <v>4169011.27</v>
      </c>
      <c r="I157" s="19">
        <f t="shared" si="346"/>
        <v>4169011.27</v>
      </c>
      <c r="J157" s="19">
        <f t="shared" si="347"/>
        <v>4169011.27</v>
      </c>
      <c r="K157" s="19">
        <f t="shared" si="348"/>
        <v>4158214.77</v>
      </c>
      <c r="L157" s="19">
        <f t="shared" si="349"/>
        <v>4232290.8307397328</v>
      </c>
      <c r="M157" s="19">
        <f t="shared" si="350"/>
        <v>4292990.1454864414</v>
      </c>
      <c r="N157" s="19">
        <f t="shared" si="351"/>
        <v>4355245.0868396163</v>
      </c>
      <c r="O157" s="19">
        <f t="shared" si="352"/>
        <v>4430969.0705126906</v>
      </c>
      <c r="P157" s="19">
        <f t="shared" si="353"/>
        <v>4515735.8931688769</v>
      </c>
      <c r="Q157" s="19">
        <f t="shared" si="354"/>
        <v>4601451.8024354111</v>
      </c>
      <c r="R157" s="19">
        <f t="shared" si="355"/>
        <v>4672248.7745853728</v>
      </c>
      <c r="S157" s="19">
        <f t="shared" si="356"/>
        <v>4725199.1887600021</v>
      </c>
      <c r="T157" s="19">
        <f t="shared" si="357"/>
        <v>4771233.2915757624</v>
      </c>
      <c r="U157" s="19">
        <f t="shared" si="358"/>
        <v>4825388.6735720215</v>
      </c>
      <c r="V157" s="19">
        <f t="shared" si="359"/>
        <v>4878474.7652565129</v>
      </c>
      <c r="W157" s="19">
        <f t="shared" si="360"/>
        <v>4931386.0286821648</v>
      </c>
      <c r="X157" s="19">
        <f t="shared" si="361"/>
        <v>4987169.3395058913</v>
      </c>
      <c r="Y157" s="19">
        <f t="shared" si="362"/>
        <v>5039497.6617713971</v>
      </c>
      <c r="Z157" s="19">
        <f t="shared" si="363"/>
        <v>5088556.6050700089</v>
      </c>
      <c r="AA157" s="19">
        <f t="shared" si="364"/>
        <v>5164280.5887430832</v>
      </c>
      <c r="AB157" s="19">
        <f t="shared" si="365"/>
        <v>5249047.4113992695</v>
      </c>
      <c r="AC157" s="19">
        <f t="shared" si="366"/>
        <v>5334763.3206658037</v>
      </c>
      <c r="AD157" s="19">
        <f t="shared" si="367"/>
        <v>5405560.2928157654</v>
      </c>
      <c r="AE157" s="19">
        <f t="shared" si="368"/>
        <v>5458510.7069903947</v>
      </c>
      <c r="AF157" s="19">
        <f t="shared" si="369"/>
        <v>5504544.809806155</v>
      </c>
      <c r="AH157" s="18">
        <f>[20]Additions!R74</f>
        <v>0</v>
      </c>
      <c r="AI157" s="18">
        <f>[20]Additions!S74</f>
        <v>0</v>
      </c>
      <c r="AJ157" s="18">
        <f>[20]Additions!T74</f>
        <v>229917.71</v>
      </c>
      <c r="AK157" s="18">
        <f>[20]Additions!U74</f>
        <v>0</v>
      </c>
      <c r="AL157" s="18">
        <f>[20]Additions!V74</f>
        <v>0</v>
      </c>
      <c r="AM157" s="18">
        <f>[20]Additions!W74</f>
        <v>0</v>
      </c>
      <c r="AN157" s="57">
        <f t="shared" si="390"/>
        <v>78461.947080910963</v>
      </c>
      <c r="AO157" s="57">
        <f t="shared" si="390"/>
        <v>64293.192347757758</v>
      </c>
      <c r="AP157" s="57">
        <f t="shared" si="390"/>
        <v>65940.924304010347</v>
      </c>
      <c r="AQ157" s="57">
        <f>SUM($AH157:$AM157)/SUM($AH$193:$AM$193)*'Capital Spending'!D$12*$AO$1</f>
        <v>80207.440033668565</v>
      </c>
      <c r="AR157" s="57">
        <f>SUM($AH157:$AM157)/SUM($AH$193:$AM$193)*'Capital Spending'!E$12*$AO$1</f>
        <v>89785.686320913985</v>
      </c>
      <c r="AS157" s="57">
        <f>SUM($AH157:$AM157)/SUM($AH$193:$AM$193)*'Capital Spending'!F$12*$AO$1</f>
        <v>90790.96633516821</v>
      </c>
      <c r="AT157" s="57">
        <f>SUM($AH157:$AM157)/SUM($AH$193:$AM$193)*'Capital Spending'!G$12*$AO$1</f>
        <v>74988.710615108241</v>
      </c>
      <c r="AU157" s="57">
        <f>SUM($AH157:$AM157)/SUM($AH$193:$AM$193)*'Capital Spending'!H$12*$AO$1</f>
        <v>56085.495818673655</v>
      </c>
      <c r="AV157" s="57">
        <f>SUM($AH157:$AM157)/SUM($AH$193:$AM$193)*'Capital Spending'!I$12*$AO$1</f>
        <v>48759.684343068977</v>
      </c>
      <c r="AW157" s="57">
        <f>SUM($AH157:$AM157)/SUM($AH$193:$AM$193)*'Capital Spending'!J$12*$AO$1</f>
        <v>57361.807227660043</v>
      </c>
      <c r="AX157" s="57">
        <f>SUM($AH157:$AM157)/SUM($AH$193:$AM$193)*'Capital Spending'!K$12*$AO$1</f>
        <v>56229.206505939183</v>
      </c>
      <c r="AY157" s="57">
        <f>SUM($AH157:$AM157)/SUM($AH$193:$AM$193)*'Capital Spending'!L$12*$AO$1</f>
        <v>56044.027036940759</v>
      </c>
      <c r="AZ157" s="57">
        <f>SUM($AH157:$AM157)/SUM($AH$193:$AM$193)*'Capital Spending'!M$12*$AO$1</f>
        <v>59086.122265969476</v>
      </c>
      <c r="BA157" s="57">
        <f>SUM($AH157:$AM157)/SUM($AH$193:$AM$193)*'Capital Spending'!N$12*$AO$1</f>
        <v>55426.571167906644</v>
      </c>
      <c r="BB157" s="57">
        <f>SUM($AH157:$AM157)/SUM($AH$193:$AM$193)*'Capital Spending'!O$12*$AO$1</f>
        <v>51963.619211143734</v>
      </c>
      <c r="BC157" s="57">
        <f>SUM($AH157:$AM157)/SUM($AH$193:$AM$193)*'Capital Spending'!P$12*$AO$1</f>
        <v>80207.440033668565</v>
      </c>
      <c r="BD157" s="57">
        <f>SUM($AH157:$AM157)/SUM($AH$193:$AM$193)*'Capital Spending'!Q$12*$AO$1</f>
        <v>89785.686320913985</v>
      </c>
      <c r="BE157" s="57">
        <f>SUM($AH157:$AM157)/SUM($AH$193:$AM$193)*'Capital Spending'!R$12*$AO$1</f>
        <v>90790.96633516821</v>
      </c>
      <c r="BF157" s="57">
        <f>SUM($AH157:$AM157)/SUM($AH$193:$AM$193)*'Capital Spending'!S$12*$AO$1</f>
        <v>74988.710615108241</v>
      </c>
      <c r="BG157" s="57">
        <f>SUM($AH157:$AM157)/SUM($AH$193:$AM$193)*'Capital Spending'!T$12*$AO$1</f>
        <v>56085.495818673655</v>
      </c>
      <c r="BH157" s="57">
        <f>SUM($AH157:$AM157)/SUM($AH$193:$AM$193)*'Capital Spending'!U$12*$AO$1</f>
        <v>48759.684343068977</v>
      </c>
      <c r="BI157" s="19"/>
      <c r="BJ157" s="106">
        <f t="shared" si="320"/>
        <v>-5.58982602949551E-2</v>
      </c>
      <c r="BK157" s="31">
        <f>[20]Retires!R74</f>
        <v>0</v>
      </c>
      <c r="BL157" s="31">
        <f>[20]Retires!S74</f>
        <v>0</v>
      </c>
      <c r="BM157" s="31">
        <f>[20]Retires!T74</f>
        <v>-2055.5</v>
      </c>
      <c r="BN157" s="31">
        <f>[20]Retires!U74</f>
        <v>0</v>
      </c>
      <c r="BO157" s="31">
        <f>[20]Retires!V74</f>
        <v>0</v>
      </c>
      <c r="BP157" s="31">
        <f>[20]Retires!W74</f>
        <v>-10796.5</v>
      </c>
      <c r="BQ157" s="18">
        <f t="shared" si="321"/>
        <v>-4385.8863411777538</v>
      </c>
      <c r="BR157" s="19">
        <f t="shared" si="370"/>
        <v>-3593.8776010485785</v>
      </c>
      <c r="BS157" s="19">
        <f t="shared" si="371"/>
        <v>-3685.9829508355015</v>
      </c>
      <c r="BT157" s="19">
        <f t="shared" si="372"/>
        <v>-4483.4563605940075</v>
      </c>
      <c r="BU157" s="19">
        <f t="shared" si="373"/>
        <v>-5018.8636647276398</v>
      </c>
      <c r="BV157" s="19">
        <f t="shared" si="374"/>
        <v>-5075.0570686337387</v>
      </c>
      <c r="BW157" s="19">
        <f t="shared" si="375"/>
        <v>-4191.7384651463826</v>
      </c>
      <c r="BX157" s="19">
        <f t="shared" si="376"/>
        <v>-3135.0816440438357</v>
      </c>
      <c r="BY157" s="19">
        <f t="shared" si="377"/>
        <v>-2725.5815273087164</v>
      </c>
      <c r="BZ157" s="19">
        <f t="shared" si="378"/>
        <v>-3206.4252314007781</v>
      </c>
      <c r="CA157" s="19">
        <f t="shared" si="379"/>
        <v>-3143.1148214477712</v>
      </c>
      <c r="CB157" s="19">
        <f t="shared" si="380"/>
        <v>-3132.7636112884156</v>
      </c>
      <c r="CC157" s="19">
        <f t="shared" si="381"/>
        <v>-3302.8114422427038</v>
      </c>
      <c r="CD157" s="19">
        <f t="shared" si="382"/>
        <v>-3098.248902400499</v>
      </c>
      <c r="CE157" s="19">
        <f t="shared" si="383"/>
        <v>-2904.675912532442</v>
      </c>
      <c r="CF157" s="19">
        <f t="shared" si="384"/>
        <v>-4483.4563605940075</v>
      </c>
      <c r="CG157" s="19">
        <f t="shared" si="385"/>
        <v>-5018.8636647276398</v>
      </c>
      <c r="CH157" s="19">
        <f t="shared" si="386"/>
        <v>-5075.0570686337387</v>
      </c>
      <c r="CI157" s="19">
        <f t="shared" si="387"/>
        <v>-4191.7384651463826</v>
      </c>
      <c r="CJ157" s="19">
        <f t="shared" si="388"/>
        <v>-3135.0816440438357</v>
      </c>
      <c r="CK157" s="19">
        <f t="shared" si="389"/>
        <v>-2725.5815273087164</v>
      </c>
      <c r="CL157" s="19"/>
      <c r="CM157" s="18">
        <f>[20]Transfers!R74</f>
        <v>0</v>
      </c>
      <c r="CN157" s="18">
        <f>[20]Transfers!S74</f>
        <v>0</v>
      </c>
      <c r="CO157" s="18">
        <f>[20]Transfers!T74</f>
        <v>0</v>
      </c>
      <c r="CP157" s="18">
        <f>[20]Transfers!U74</f>
        <v>0</v>
      </c>
      <c r="CQ157" s="18">
        <f>[20]Transfers!V74</f>
        <v>0</v>
      </c>
      <c r="CR157" s="18">
        <f>[20]Transfers!W74</f>
        <v>0</v>
      </c>
      <c r="CS157" s="18">
        <v>0</v>
      </c>
      <c r="CT157" s="18">
        <v>0</v>
      </c>
      <c r="CU157" s="18">
        <v>0</v>
      </c>
      <c r="CV157" s="18">
        <v>0</v>
      </c>
      <c r="CW157" s="18">
        <v>0</v>
      </c>
      <c r="CX157" s="18">
        <v>0</v>
      </c>
      <c r="CY157" s="19">
        <v>0</v>
      </c>
      <c r="CZ157" s="19">
        <v>0</v>
      </c>
      <c r="DA157" s="19">
        <v>0</v>
      </c>
      <c r="DB157" s="19">
        <v>0</v>
      </c>
      <c r="DC157" s="19">
        <v>0</v>
      </c>
      <c r="DD157" s="19">
        <v>0</v>
      </c>
      <c r="DE157" s="19">
        <v>0</v>
      </c>
      <c r="DF157" s="19">
        <v>0</v>
      </c>
      <c r="DG157" s="19">
        <v>0</v>
      </c>
      <c r="DH157" s="19">
        <v>0</v>
      </c>
      <c r="DI157" s="19">
        <v>0</v>
      </c>
      <c r="DJ157" s="19">
        <v>0</v>
      </c>
      <c r="DK157" s="19">
        <v>0</v>
      </c>
      <c r="DL157" s="19">
        <v>0</v>
      </c>
      <c r="DM157" s="19">
        <v>0</v>
      </c>
      <c r="DN157" s="19"/>
    </row>
    <row r="158" spans="1:118">
      <c r="A158" s="48">
        <v>37905</v>
      </c>
      <c r="B158" s="34" t="s">
        <v>105</v>
      </c>
      <c r="C158" s="50">
        <f t="shared" si="290"/>
        <v>1652346.4192307689</v>
      </c>
      <c r="D158" s="50">
        <f>SUM(T158:AF158)/13</f>
        <v>1652258.5399999996</v>
      </c>
      <c r="E158" s="21">
        <f>'[20]Asset End Balances'!$Q$75</f>
        <v>1652639.35</v>
      </c>
      <c r="F158" s="19">
        <f t="shared" si="343"/>
        <v>1652639.35</v>
      </c>
      <c r="G158" s="19">
        <f t="shared" si="344"/>
        <v>1652639.35</v>
      </c>
      <c r="H158" s="19">
        <f t="shared" si="345"/>
        <v>1652258.54</v>
      </c>
      <c r="I158" s="19">
        <f t="shared" si="346"/>
        <v>1652258.54</v>
      </c>
      <c r="J158" s="19">
        <f t="shared" si="347"/>
        <v>1652258.54</v>
      </c>
      <c r="K158" s="19">
        <f t="shared" si="348"/>
        <v>1652258.54</v>
      </c>
      <c r="L158" s="19">
        <f t="shared" si="349"/>
        <v>1652258.54</v>
      </c>
      <c r="M158" s="19">
        <f t="shared" si="350"/>
        <v>1652258.54</v>
      </c>
      <c r="N158" s="19">
        <f t="shared" si="351"/>
        <v>1652258.54</v>
      </c>
      <c r="O158" s="19">
        <f t="shared" si="352"/>
        <v>1652258.54</v>
      </c>
      <c r="P158" s="19">
        <f t="shared" si="353"/>
        <v>1652258.54</v>
      </c>
      <c r="Q158" s="19">
        <f t="shared" si="354"/>
        <v>1652258.54</v>
      </c>
      <c r="R158" s="19">
        <f t="shared" si="355"/>
        <v>1652258.54</v>
      </c>
      <c r="S158" s="19">
        <f t="shared" si="356"/>
        <v>1652258.54</v>
      </c>
      <c r="T158" s="19">
        <f t="shared" si="357"/>
        <v>1652258.54</v>
      </c>
      <c r="U158" s="19">
        <f t="shared" si="358"/>
        <v>1652258.54</v>
      </c>
      <c r="V158" s="19">
        <f t="shared" si="359"/>
        <v>1652258.54</v>
      </c>
      <c r="W158" s="19">
        <f t="shared" si="360"/>
        <v>1652258.54</v>
      </c>
      <c r="X158" s="19">
        <f t="shared" si="361"/>
        <v>1652258.54</v>
      </c>
      <c r="Y158" s="19">
        <f t="shared" si="362"/>
        <v>1652258.54</v>
      </c>
      <c r="Z158" s="19">
        <f t="shared" si="363"/>
        <v>1652258.54</v>
      </c>
      <c r="AA158" s="19">
        <f t="shared" si="364"/>
        <v>1652258.54</v>
      </c>
      <c r="AB158" s="19">
        <f t="shared" si="365"/>
        <v>1652258.54</v>
      </c>
      <c r="AC158" s="19">
        <f t="shared" si="366"/>
        <v>1652258.54</v>
      </c>
      <c r="AD158" s="19">
        <f t="shared" si="367"/>
        <v>1652258.54</v>
      </c>
      <c r="AE158" s="19">
        <f t="shared" si="368"/>
        <v>1652258.54</v>
      </c>
      <c r="AF158" s="19">
        <f t="shared" si="369"/>
        <v>1652258.54</v>
      </c>
      <c r="AH158" s="18">
        <f>[20]Additions!R75</f>
        <v>0</v>
      </c>
      <c r="AI158" s="18">
        <f>[20]Additions!S75</f>
        <v>0</v>
      </c>
      <c r="AJ158" s="18">
        <f>[20]Additions!T75</f>
        <v>0</v>
      </c>
      <c r="AK158" s="18">
        <f>[20]Additions!U75</f>
        <v>0</v>
      </c>
      <c r="AL158" s="18">
        <f>[20]Additions!V75</f>
        <v>0</v>
      </c>
      <c r="AM158" s="18">
        <f>[20]Additions!W75</f>
        <v>0</v>
      </c>
      <c r="AN158" s="57">
        <f t="shared" si="390"/>
        <v>0</v>
      </c>
      <c r="AO158" s="57">
        <f t="shared" si="390"/>
        <v>0</v>
      </c>
      <c r="AP158" s="57">
        <f t="shared" si="390"/>
        <v>0</v>
      </c>
      <c r="AQ158" s="57">
        <f>SUM($AH158:$AM158)/SUM($AH$193:$AM$193)*'Capital Spending'!D$12*$AO$1</f>
        <v>0</v>
      </c>
      <c r="AR158" s="57">
        <f>SUM($AH158:$AM158)/SUM($AH$193:$AM$193)*'Capital Spending'!E$12*$AO$1</f>
        <v>0</v>
      </c>
      <c r="AS158" s="57">
        <f>SUM($AH158:$AM158)/SUM($AH$193:$AM$193)*'Capital Spending'!F$12*$AO$1</f>
        <v>0</v>
      </c>
      <c r="AT158" s="57">
        <f>SUM($AH158:$AM158)/SUM($AH$193:$AM$193)*'Capital Spending'!G$12*$AO$1</f>
        <v>0</v>
      </c>
      <c r="AU158" s="57">
        <f>SUM($AH158:$AM158)/SUM($AH$193:$AM$193)*'Capital Spending'!H$12*$AO$1</f>
        <v>0</v>
      </c>
      <c r="AV158" s="57">
        <f>SUM($AH158:$AM158)/SUM($AH$193:$AM$193)*'Capital Spending'!I$12*$AO$1</f>
        <v>0</v>
      </c>
      <c r="AW158" s="57">
        <f>SUM($AH158:$AM158)/SUM($AH$193:$AM$193)*'Capital Spending'!J$12*$AO$1</f>
        <v>0</v>
      </c>
      <c r="AX158" s="57">
        <f>SUM($AH158:$AM158)/SUM($AH$193:$AM$193)*'Capital Spending'!K$12*$AO$1</f>
        <v>0</v>
      </c>
      <c r="AY158" s="57">
        <f>SUM($AH158:$AM158)/SUM($AH$193:$AM$193)*'Capital Spending'!L$12*$AO$1</f>
        <v>0</v>
      </c>
      <c r="AZ158" s="57">
        <f>SUM($AH158:$AM158)/SUM($AH$193:$AM$193)*'Capital Spending'!M$12*$AO$1</f>
        <v>0</v>
      </c>
      <c r="BA158" s="57">
        <f>SUM($AH158:$AM158)/SUM($AH$193:$AM$193)*'Capital Spending'!N$12*$AO$1</f>
        <v>0</v>
      </c>
      <c r="BB158" s="57">
        <f>SUM($AH158:$AM158)/SUM($AH$193:$AM$193)*'Capital Spending'!O$12*$AO$1</f>
        <v>0</v>
      </c>
      <c r="BC158" s="57">
        <f>SUM($AH158:$AM158)/SUM($AH$193:$AM$193)*'Capital Spending'!P$12*$AO$1</f>
        <v>0</v>
      </c>
      <c r="BD158" s="57">
        <f>SUM($AH158:$AM158)/SUM($AH$193:$AM$193)*'Capital Spending'!Q$12*$AO$1</f>
        <v>0</v>
      </c>
      <c r="BE158" s="57">
        <f>SUM($AH158:$AM158)/SUM($AH$193:$AM$193)*'Capital Spending'!R$12*$AO$1</f>
        <v>0</v>
      </c>
      <c r="BF158" s="57">
        <f>SUM($AH158:$AM158)/SUM($AH$193:$AM$193)*'Capital Spending'!S$12*$AO$1</f>
        <v>0</v>
      </c>
      <c r="BG158" s="57">
        <f>SUM($AH158:$AM158)/SUM($AH$193:$AM$193)*'Capital Spending'!T$12*$AO$1</f>
        <v>0</v>
      </c>
      <c r="BH158" s="57">
        <f>SUM($AH158:$AM158)/SUM($AH$193:$AM$193)*'Capital Spending'!U$12*$AO$1</f>
        <v>0</v>
      </c>
      <c r="BI158" s="19"/>
      <c r="BJ158" s="106">
        <f t="shared" si="320"/>
        <v>0</v>
      </c>
      <c r="BK158" s="31">
        <f>[20]Retires!R75</f>
        <v>0</v>
      </c>
      <c r="BL158" s="31">
        <f>[20]Retires!S75</f>
        <v>0</v>
      </c>
      <c r="BM158" s="31">
        <f>[20]Retires!T75</f>
        <v>-380.81</v>
      </c>
      <c r="BN158" s="31">
        <f>[20]Retires!U75</f>
        <v>0</v>
      </c>
      <c r="BO158" s="31">
        <f>[20]Retires!V75</f>
        <v>0</v>
      </c>
      <c r="BP158" s="31">
        <f>[20]Retires!W75</f>
        <v>0</v>
      </c>
      <c r="BQ158" s="18">
        <f t="shared" si="321"/>
        <v>0</v>
      </c>
      <c r="BR158" s="19">
        <f t="shared" si="370"/>
        <v>0</v>
      </c>
      <c r="BS158" s="19">
        <f t="shared" si="371"/>
        <v>0</v>
      </c>
      <c r="BT158" s="19">
        <f t="shared" si="372"/>
        <v>0</v>
      </c>
      <c r="BU158" s="19">
        <f t="shared" si="373"/>
        <v>0</v>
      </c>
      <c r="BV158" s="19">
        <f t="shared" si="374"/>
        <v>0</v>
      </c>
      <c r="BW158" s="19">
        <f t="shared" si="375"/>
        <v>0</v>
      </c>
      <c r="BX158" s="19">
        <f t="shared" si="376"/>
        <v>0</v>
      </c>
      <c r="BY158" s="19">
        <f t="shared" si="377"/>
        <v>0</v>
      </c>
      <c r="BZ158" s="19">
        <f t="shared" si="378"/>
        <v>0</v>
      </c>
      <c r="CA158" s="19">
        <f t="shared" si="379"/>
        <v>0</v>
      </c>
      <c r="CB158" s="19">
        <f t="shared" si="380"/>
        <v>0</v>
      </c>
      <c r="CC158" s="19">
        <f t="shared" si="381"/>
        <v>0</v>
      </c>
      <c r="CD158" s="19">
        <f t="shared" si="382"/>
        <v>0</v>
      </c>
      <c r="CE158" s="19">
        <f t="shared" si="383"/>
        <v>0</v>
      </c>
      <c r="CF158" s="19">
        <f t="shared" si="384"/>
        <v>0</v>
      </c>
      <c r="CG158" s="19">
        <f t="shared" si="385"/>
        <v>0</v>
      </c>
      <c r="CH158" s="19">
        <f t="shared" si="386"/>
        <v>0</v>
      </c>
      <c r="CI158" s="19">
        <f t="shared" si="387"/>
        <v>0</v>
      </c>
      <c r="CJ158" s="19">
        <f t="shared" si="388"/>
        <v>0</v>
      </c>
      <c r="CK158" s="19">
        <f t="shared" si="389"/>
        <v>0</v>
      </c>
      <c r="CL158" s="19"/>
      <c r="CM158" s="18">
        <f>[20]Transfers!R75</f>
        <v>0</v>
      </c>
      <c r="CN158" s="18">
        <f>[20]Transfers!S75</f>
        <v>0</v>
      </c>
      <c r="CO158" s="18">
        <f>[20]Transfers!T75</f>
        <v>0</v>
      </c>
      <c r="CP158" s="18">
        <f>[20]Transfers!U75</f>
        <v>0</v>
      </c>
      <c r="CQ158" s="18">
        <f>[20]Transfers!V75</f>
        <v>0</v>
      </c>
      <c r="CR158" s="18">
        <f>[20]Transfers!W75</f>
        <v>0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9">
        <v>0</v>
      </c>
      <c r="CZ158" s="19">
        <v>0</v>
      </c>
      <c r="DA158" s="19">
        <v>0</v>
      </c>
      <c r="DB158" s="19">
        <v>0</v>
      </c>
      <c r="DC158" s="19">
        <v>0</v>
      </c>
      <c r="DD158" s="19">
        <v>0</v>
      </c>
      <c r="DE158" s="19">
        <v>0</v>
      </c>
      <c r="DF158" s="19">
        <v>0</v>
      </c>
      <c r="DG158" s="19">
        <v>0</v>
      </c>
      <c r="DH158" s="19">
        <v>0</v>
      </c>
      <c r="DI158" s="19">
        <v>0</v>
      </c>
      <c r="DJ158" s="19">
        <v>0</v>
      </c>
      <c r="DK158" s="19">
        <v>0</v>
      </c>
      <c r="DL158" s="19">
        <v>0</v>
      </c>
      <c r="DM158" s="19">
        <v>0</v>
      </c>
      <c r="DN158" s="19"/>
    </row>
    <row r="159" spans="1:118">
      <c r="A159" s="48">
        <v>38000</v>
      </c>
      <c r="B159" s="34" t="s">
        <v>56</v>
      </c>
      <c r="C159" s="50">
        <f t="shared" si="290"/>
        <v>126928868.93019865</v>
      </c>
      <c r="D159" s="50">
        <f t="shared" si="291"/>
        <v>150274437.13210142</v>
      </c>
      <c r="E159" s="21">
        <f>'[20]Asset End Balances'!$Q$76</f>
        <v>120333354.12</v>
      </c>
      <c r="F159" s="19">
        <f t="shared" si="343"/>
        <v>121018933.30000001</v>
      </c>
      <c r="G159" s="19">
        <f t="shared" si="344"/>
        <v>120612949.46000002</v>
      </c>
      <c r="H159" s="19">
        <f t="shared" si="345"/>
        <v>122028592.70000002</v>
      </c>
      <c r="I159" s="19">
        <f t="shared" si="346"/>
        <v>123344859.15000002</v>
      </c>
      <c r="J159" s="19">
        <f t="shared" si="347"/>
        <v>124624371.41000001</v>
      </c>
      <c r="K159" s="19">
        <f t="shared" si="348"/>
        <v>125818439</v>
      </c>
      <c r="L159" s="19">
        <f t="shared" si="349"/>
        <v>127690284.5380791</v>
      </c>
      <c r="M159" s="19">
        <f t="shared" si="350"/>
        <v>129224109.91079013</v>
      </c>
      <c r="N159" s="19">
        <f t="shared" si="351"/>
        <v>130797244.78097109</v>
      </c>
      <c r="O159" s="19">
        <f t="shared" si="352"/>
        <v>132710732.07428218</v>
      </c>
      <c r="P159" s="19">
        <f t="shared" si="353"/>
        <v>134852725.0094035</v>
      </c>
      <c r="Q159" s="19">
        <f t="shared" si="354"/>
        <v>137018700.63905647</v>
      </c>
      <c r="R159" s="19">
        <f t="shared" si="355"/>
        <v>138807686.11027411</v>
      </c>
      <c r="S159" s="19">
        <f t="shared" si="356"/>
        <v>140145702.67760295</v>
      </c>
      <c r="T159" s="19">
        <f t="shared" si="357"/>
        <v>141308949.33373806</v>
      </c>
      <c r="U159" s="19">
        <f t="shared" si="358"/>
        <v>142677414.51858142</v>
      </c>
      <c r="V159" s="19">
        <f t="shared" si="359"/>
        <v>144018859.55306843</v>
      </c>
      <c r="W159" s="19">
        <f t="shared" si="360"/>
        <v>145355886.81084093</v>
      </c>
      <c r="X159" s="19">
        <f t="shared" si="361"/>
        <v>146765488.51511547</v>
      </c>
      <c r="Y159" s="19">
        <f t="shared" si="362"/>
        <v>148087785.29452986</v>
      </c>
      <c r="Z159" s="19">
        <f t="shared" si="363"/>
        <v>149327467.36184481</v>
      </c>
      <c r="AA159" s="19">
        <f t="shared" si="364"/>
        <v>151240954.6551559</v>
      </c>
      <c r="AB159" s="19">
        <f t="shared" si="365"/>
        <v>153382947.59027719</v>
      </c>
      <c r="AC159" s="19">
        <f t="shared" si="366"/>
        <v>155548923.21993017</v>
      </c>
      <c r="AD159" s="19">
        <f t="shared" si="367"/>
        <v>157337908.6911478</v>
      </c>
      <c r="AE159" s="19">
        <f t="shared" si="368"/>
        <v>158675925.25847664</v>
      </c>
      <c r="AF159" s="19">
        <f t="shared" si="369"/>
        <v>159839171.91461176</v>
      </c>
      <c r="AH159" s="18">
        <f>[20]Additions!R76</f>
        <v>770868.78</v>
      </c>
      <c r="AI159" s="18">
        <f>[20]Additions!S76</f>
        <v>1226840.3700000001</v>
      </c>
      <c r="AJ159" s="18">
        <f>[20]Additions!T76</f>
        <v>1580732.78</v>
      </c>
      <c r="AK159" s="18">
        <f>[20]Additions!U76</f>
        <v>1375339.51</v>
      </c>
      <c r="AL159" s="18">
        <f>[20]Additions!V76</f>
        <v>1337656.1599999999</v>
      </c>
      <c r="AM159" s="18">
        <f>[20]Additions!W76</f>
        <v>1655091.85</v>
      </c>
      <c r="AN159" s="57">
        <f t="shared" si="390"/>
        <v>2711840.5675787251</v>
      </c>
      <c r="AO159" s="57">
        <f t="shared" si="390"/>
        <v>2222133.0685051265</v>
      </c>
      <c r="AP159" s="57">
        <f t="shared" si="390"/>
        <v>2279082.7941964068</v>
      </c>
      <c r="AQ159" s="57">
        <f>SUM($AH159:$AM159)/SUM($AH$193:$AM$193)*'Capital Spending'!D$12*$AO$1</f>
        <v>2772169.1571156327</v>
      </c>
      <c r="AR159" s="57">
        <f>SUM($AH159:$AM159)/SUM($AH$193:$AM$193)*'Capital Spending'!E$12*$AO$1</f>
        <v>3103217.2360172053</v>
      </c>
      <c r="AS159" s="57">
        <f>SUM($AH159:$AM159)/SUM($AH$193:$AM$193)*'Capital Spending'!F$12*$AO$1</f>
        <v>3137962.2203803831</v>
      </c>
      <c r="AT159" s="57">
        <f>SUM($AH159:$AM159)/SUM($AH$193:$AM$193)*'Capital Spending'!G$12*$AO$1</f>
        <v>2591796.8534067492</v>
      </c>
      <c r="AU159" s="57">
        <f>SUM($AH159:$AM159)/SUM($AH$193:$AM$193)*'Capital Spending'!H$12*$AO$1</f>
        <v>1938454.6072633648</v>
      </c>
      <c r="AV159" s="57">
        <f>SUM($AH159:$AM159)/SUM($AH$193:$AM$193)*'Capital Spending'!I$12*$AO$1</f>
        <v>1685256.2928053767</v>
      </c>
      <c r="AW159" s="57">
        <f>SUM($AH159:$AM159)/SUM($AH$193:$AM$193)*'Capital Spending'!J$12*$AO$1</f>
        <v>1982567.1125544158</v>
      </c>
      <c r="AX159" s="57">
        <f>SUM($AH159:$AM159)/SUM($AH$193:$AM$193)*'Capital Spending'!K$12*$AO$1</f>
        <v>1943421.6070157338</v>
      </c>
      <c r="AY159" s="57">
        <f>SUM($AH159:$AM159)/SUM($AH$193:$AM$193)*'Capital Spending'!L$12*$AO$1</f>
        <v>1937021.3427475689</v>
      </c>
      <c r="AZ159" s="57">
        <f>SUM($AH159:$AM159)/SUM($AH$193:$AM$193)*'Capital Spending'!M$12*$AO$1</f>
        <v>2042163.7405523364</v>
      </c>
      <c r="BA159" s="57">
        <f>SUM($AH159:$AM159)/SUM($AH$193:$AM$193)*'Capital Spending'!N$12*$AO$1</f>
        <v>1915680.5280388847</v>
      </c>
      <c r="BB159" s="57">
        <f>SUM($AH159:$AM159)/SUM($AH$193:$AM$193)*'Capital Spending'!O$12*$AO$1</f>
        <v>1795992.2721478897</v>
      </c>
      <c r="BC159" s="57">
        <f>SUM($AH159:$AM159)/SUM($AH$193:$AM$193)*'Capital Spending'!P$12*$AO$1</f>
        <v>2772169.1571156327</v>
      </c>
      <c r="BD159" s="57">
        <f>SUM($AH159:$AM159)/SUM($AH$193:$AM$193)*'Capital Spending'!Q$12*$AO$1</f>
        <v>3103217.2360172053</v>
      </c>
      <c r="BE159" s="57">
        <f>SUM($AH159:$AM159)/SUM($AH$193:$AM$193)*'Capital Spending'!R$12*$AO$1</f>
        <v>3137962.2203803831</v>
      </c>
      <c r="BF159" s="57">
        <f>SUM($AH159:$AM159)/SUM($AH$193:$AM$193)*'Capital Spending'!S$12*$AO$1</f>
        <v>2591796.8534067492</v>
      </c>
      <c r="BG159" s="57">
        <f>SUM($AH159:$AM159)/SUM($AH$193:$AM$193)*'Capital Spending'!T$12*$AO$1</f>
        <v>1938454.6072633648</v>
      </c>
      <c r="BH159" s="57">
        <f>SUM($AH159:$AM159)/SUM($AH$193:$AM$193)*'Capital Spending'!U$12*$AO$1</f>
        <v>1685256.2928053767</v>
      </c>
      <c r="BI159" s="19"/>
      <c r="BJ159" s="106">
        <f t="shared" si="320"/>
        <v>-0.30975089005679074</v>
      </c>
      <c r="BK159" s="31">
        <f>[20]Retires!R76</f>
        <v>-85289.600000000006</v>
      </c>
      <c r="BL159" s="31">
        <f>[20]Retires!S76</f>
        <v>-1632824.21</v>
      </c>
      <c r="BM159" s="31">
        <f>[20]Retires!T76</f>
        <v>-165089.54</v>
      </c>
      <c r="BN159" s="31">
        <f>[20]Retires!U76</f>
        <v>-59073.06</v>
      </c>
      <c r="BO159" s="31">
        <f>[20]Retires!V76</f>
        <v>-58143.9</v>
      </c>
      <c r="BP159" s="31">
        <f>[20]Retires!W76</f>
        <v>-461024.26</v>
      </c>
      <c r="BQ159" s="18">
        <f t="shared" si="321"/>
        <v>-839995.02949962264</v>
      </c>
      <c r="BR159" s="19">
        <f t="shared" si="370"/>
        <v>-688307.69579409051</v>
      </c>
      <c r="BS159" s="19">
        <f t="shared" si="371"/>
        <v>-705947.9240154546</v>
      </c>
      <c r="BT159" s="19">
        <f t="shared" si="372"/>
        <v>-858681.86380455061</v>
      </c>
      <c r="BU159" s="19">
        <f t="shared" si="373"/>
        <v>-961224.30089590338</v>
      </c>
      <c r="BV159" s="19">
        <f t="shared" si="374"/>
        <v>-971986.59072740702</v>
      </c>
      <c r="BW159" s="19">
        <f t="shared" si="375"/>
        <v>-802811.38218913018</v>
      </c>
      <c r="BX159" s="19">
        <f t="shared" si="376"/>
        <v>-600438.03993451397</v>
      </c>
      <c r="BY159" s="19">
        <f t="shared" si="377"/>
        <v>-522009.63667027297</v>
      </c>
      <c r="BZ159" s="19">
        <f t="shared" si="378"/>
        <v>-614101.92771105189</v>
      </c>
      <c r="CA159" s="19">
        <f t="shared" si="379"/>
        <v>-601976.57252872211</v>
      </c>
      <c r="CB159" s="19">
        <f t="shared" si="380"/>
        <v>-599994.08497505938</v>
      </c>
      <c r="CC159" s="19">
        <f t="shared" si="381"/>
        <v>-632562.03627779125</v>
      </c>
      <c r="CD159" s="19">
        <f t="shared" si="382"/>
        <v>-593383.74862450745</v>
      </c>
      <c r="CE159" s="19">
        <f t="shared" si="383"/>
        <v>-556310.20483292674</v>
      </c>
      <c r="CF159" s="19">
        <f t="shared" si="384"/>
        <v>-858681.86380455061</v>
      </c>
      <c r="CG159" s="19">
        <f t="shared" si="385"/>
        <v>-961224.30089590338</v>
      </c>
      <c r="CH159" s="19">
        <f t="shared" si="386"/>
        <v>-971986.59072740702</v>
      </c>
      <c r="CI159" s="19">
        <f t="shared" si="387"/>
        <v>-802811.38218913018</v>
      </c>
      <c r="CJ159" s="19">
        <f t="shared" si="388"/>
        <v>-600438.03993451397</v>
      </c>
      <c r="CK159" s="19">
        <f t="shared" si="389"/>
        <v>-522009.63667027297</v>
      </c>
      <c r="CL159" s="19"/>
      <c r="CM159" s="18">
        <f>[20]Transfers!R76</f>
        <v>0</v>
      </c>
      <c r="CN159" s="18">
        <f>[20]Transfers!S76</f>
        <v>0</v>
      </c>
      <c r="CO159" s="18">
        <f>[20]Transfers!T76</f>
        <v>0</v>
      </c>
      <c r="CP159" s="18">
        <f>[20]Transfers!U76</f>
        <v>0</v>
      </c>
      <c r="CQ159" s="18">
        <f>[20]Transfers!V76</f>
        <v>0</v>
      </c>
      <c r="CR159" s="18">
        <f>[20]Transfers!W76</f>
        <v>0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9">
        <v>0</v>
      </c>
      <c r="CZ159" s="19">
        <v>0</v>
      </c>
      <c r="DA159" s="19">
        <v>0</v>
      </c>
      <c r="DB159" s="19">
        <v>0</v>
      </c>
      <c r="DC159" s="19">
        <v>0</v>
      </c>
      <c r="DD159" s="19">
        <v>0</v>
      </c>
      <c r="DE159" s="19">
        <v>0</v>
      </c>
      <c r="DF159" s="19">
        <v>0</v>
      </c>
      <c r="DG159" s="19">
        <v>0</v>
      </c>
      <c r="DH159" s="19">
        <v>0</v>
      </c>
      <c r="DI159" s="19">
        <v>0</v>
      </c>
      <c r="DJ159" s="19">
        <v>0</v>
      </c>
      <c r="DK159" s="19">
        <v>0</v>
      </c>
      <c r="DL159" s="19">
        <v>0</v>
      </c>
      <c r="DM159" s="19">
        <v>0</v>
      </c>
      <c r="DN159" s="19"/>
    </row>
    <row r="160" spans="1:118">
      <c r="A160" s="48">
        <v>38100</v>
      </c>
      <c r="B160" s="34" t="s">
        <v>57</v>
      </c>
      <c r="C160" s="50">
        <f t="shared" si="290"/>
        <v>33508205.890126877</v>
      </c>
      <c r="D160" s="50">
        <f t="shared" si="291"/>
        <v>38722014.899853833</v>
      </c>
      <c r="E160" s="21">
        <f>'[20]Asset End Balances'!$Q$77</f>
        <v>31987922.579999998</v>
      </c>
      <c r="F160" s="19">
        <f t="shared" si="343"/>
        <v>32119907.52</v>
      </c>
      <c r="G160" s="19">
        <f t="shared" si="344"/>
        <v>32275964.789999999</v>
      </c>
      <c r="H160" s="19">
        <f t="shared" si="345"/>
        <v>32587266.91</v>
      </c>
      <c r="I160" s="19">
        <f t="shared" si="346"/>
        <v>32740659.949999999</v>
      </c>
      <c r="J160" s="19">
        <f t="shared" si="347"/>
        <v>32935986.809999999</v>
      </c>
      <c r="K160" s="19">
        <f t="shared" si="348"/>
        <v>33221580.959999997</v>
      </c>
      <c r="L160" s="19">
        <f t="shared" si="349"/>
        <v>33642580.449458562</v>
      </c>
      <c r="M160" s="19">
        <f t="shared" si="350"/>
        <v>33987555.334241308</v>
      </c>
      <c r="N160" s="19">
        <f t="shared" si="351"/>
        <v>34341371.375000358</v>
      </c>
      <c r="O160" s="19">
        <f t="shared" si="352"/>
        <v>34771736.571904421</v>
      </c>
      <c r="P160" s="19">
        <f t="shared" si="353"/>
        <v>35253495.303469062</v>
      </c>
      <c r="Q160" s="19">
        <f t="shared" si="354"/>
        <v>35740648.017575681</v>
      </c>
      <c r="R160" s="19">
        <f t="shared" si="355"/>
        <v>36143011.329456799</v>
      </c>
      <c r="S160" s="19">
        <f t="shared" si="356"/>
        <v>36443946.572388545</v>
      </c>
      <c r="T160" s="19">
        <f t="shared" si="357"/>
        <v>36705574.061614938</v>
      </c>
      <c r="U160" s="19">
        <f t="shared" si="358"/>
        <v>37013357.547186136</v>
      </c>
      <c r="V160" s="19">
        <f t="shared" si="359"/>
        <v>37315063.891629122</v>
      </c>
      <c r="W160" s="19">
        <f t="shared" si="360"/>
        <v>37615776.627516538</v>
      </c>
      <c r="X160" s="19">
        <f t="shared" si="361"/>
        <v>37932812.187217951</v>
      </c>
      <c r="Y160" s="19">
        <f t="shared" si="362"/>
        <v>38230211.869895525</v>
      </c>
      <c r="Z160" s="19">
        <f t="shared" si="363"/>
        <v>38509030.558090344</v>
      </c>
      <c r="AA160" s="19">
        <f t="shared" si="364"/>
        <v>38939395.754994407</v>
      </c>
      <c r="AB160" s="19">
        <f t="shared" si="365"/>
        <v>39421154.486559048</v>
      </c>
      <c r="AC160" s="19">
        <f t="shared" si="366"/>
        <v>39908307.200665668</v>
      </c>
      <c r="AD160" s="19">
        <f t="shared" si="367"/>
        <v>40310670.512546785</v>
      </c>
      <c r="AE160" s="19">
        <f t="shared" si="368"/>
        <v>40611605.755478531</v>
      </c>
      <c r="AF160" s="19">
        <f t="shared" si="369"/>
        <v>40873233.244704925</v>
      </c>
      <c r="AH160" s="18">
        <f>[20]Additions!R77</f>
        <v>140375.51</v>
      </c>
      <c r="AI160" s="18">
        <f>[20]Additions!S77</f>
        <v>165740.46</v>
      </c>
      <c r="AJ160" s="18">
        <f>[20]Additions!T77</f>
        <v>345362.59</v>
      </c>
      <c r="AK160" s="18">
        <f>[20]Additions!U77</f>
        <v>153393.04</v>
      </c>
      <c r="AL160" s="18">
        <f>[20]Additions!V77</f>
        <v>215656.04</v>
      </c>
      <c r="AM160" s="18">
        <f>[20]Additions!W77</f>
        <v>313203.18</v>
      </c>
      <c r="AN160" s="57">
        <f t="shared" si="390"/>
        <v>455150.31016540655</v>
      </c>
      <c r="AO160" s="57">
        <f t="shared" si="390"/>
        <v>372958.70835871098</v>
      </c>
      <c r="AP160" s="57">
        <f t="shared" si="390"/>
        <v>382517.04509211436</v>
      </c>
      <c r="AQ160" s="57">
        <f>SUM($AH160:$AM160)/SUM($AH$193:$AM$193)*'Capital Spending'!D$12*$AO$1</f>
        <v>465275.74916349689</v>
      </c>
      <c r="AR160" s="57">
        <f>SUM($AH160:$AM160)/SUM($AH$193:$AM$193)*'Capital Spending'!E$12*$AO$1</f>
        <v>520838.24704523809</v>
      </c>
      <c r="AS160" s="57">
        <f>SUM($AH160:$AM160)/SUM($AH$193:$AM$193)*'Capital Spending'!F$12*$AO$1</f>
        <v>526669.78102207219</v>
      </c>
      <c r="AT160" s="57">
        <f>SUM($AH160:$AM160)/SUM($AH$193:$AM$193)*'Capital Spending'!G$12*$AO$1</f>
        <v>435002.39498484496</v>
      </c>
      <c r="AU160" s="57">
        <f>SUM($AH160:$AM160)/SUM($AH$193:$AM$193)*'Capital Spending'!H$12*$AO$1</f>
        <v>325346.63957964</v>
      </c>
      <c r="AV160" s="57">
        <f>SUM($AH160:$AM160)/SUM($AH$193:$AM$193)*'Capital Spending'!I$12*$AO$1</f>
        <v>282850.30231826229</v>
      </c>
      <c r="AW160" s="57">
        <f>SUM($AH160:$AM160)/SUM($AH$193:$AM$193)*'Capital Spending'!J$12*$AO$1</f>
        <v>332750.40096053918</v>
      </c>
      <c r="AX160" s="57">
        <f>SUM($AH160:$AM160)/SUM($AH$193:$AM$193)*'Capital Spending'!K$12*$AO$1</f>
        <v>326180.29164049873</v>
      </c>
      <c r="AY160" s="57">
        <f>SUM($AH160:$AM160)/SUM($AH$193:$AM$193)*'Capital Spending'!L$12*$AO$1</f>
        <v>325106.08311156707</v>
      </c>
      <c r="AZ160" s="57">
        <f>SUM($AH160:$AM160)/SUM($AH$193:$AM$193)*'Capital Spending'!M$12*$AO$1</f>
        <v>342752.98888637917</v>
      </c>
      <c r="BA160" s="57">
        <f>SUM($AH160:$AM160)/SUM($AH$193:$AM$193)*'Capital Spending'!N$12*$AO$1</f>
        <v>321524.28020251461</v>
      </c>
      <c r="BB160" s="57">
        <f>SUM($AH160:$AM160)/SUM($AH$193:$AM$193)*'Capital Spending'!O$12*$AO$1</f>
        <v>301436.02448304871</v>
      </c>
      <c r="BC160" s="57">
        <f>SUM($AH160:$AM160)/SUM($AH$193:$AM$193)*'Capital Spending'!P$12*$AO$1</f>
        <v>465275.74916349689</v>
      </c>
      <c r="BD160" s="57">
        <f>SUM($AH160:$AM160)/SUM($AH$193:$AM$193)*'Capital Spending'!Q$12*$AO$1</f>
        <v>520838.24704523809</v>
      </c>
      <c r="BE160" s="57">
        <f>SUM($AH160:$AM160)/SUM($AH$193:$AM$193)*'Capital Spending'!R$12*$AO$1</f>
        <v>526669.78102207219</v>
      </c>
      <c r="BF160" s="57">
        <f>SUM($AH160:$AM160)/SUM($AH$193:$AM$193)*'Capital Spending'!S$12*$AO$1</f>
        <v>435002.39498484496</v>
      </c>
      <c r="BG160" s="57">
        <f>SUM($AH160:$AM160)/SUM($AH$193:$AM$193)*'Capital Spending'!T$12*$AO$1</f>
        <v>325346.63957964</v>
      </c>
      <c r="BH160" s="57">
        <f>SUM($AH160:$AM160)/SUM($AH$193:$AM$193)*'Capital Spending'!U$12*$AO$1</f>
        <v>282850.30231826229</v>
      </c>
      <c r="BI160" s="19"/>
      <c r="BJ160" s="106">
        <f t="shared" si="320"/>
        <v>-7.503196184669407E-2</v>
      </c>
      <c r="BK160" s="31">
        <f>[20]Retires!R77</f>
        <v>-8390.57</v>
      </c>
      <c r="BL160" s="31">
        <f>[20]Retires!S77</f>
        <v>-9683.19</v>
      </c>
      <c r="BM160" s="31">
        <f>[20]Retires!T77</f>
        <v>-34060.47</v>
      </c>
      <c r="BN160" s="31">
        <f>[20]Retires!U77</f>
        <v>0</v>
      </c>
      <c r="BO160" s="31">
        <f>[20]Retires!V77</f>
        <v>-20329.18</v>
      </c>
      <c r="BP160" s="31">
        <f>[20]Retires!W77</f>
        <v>-27609.03</v>
      </c>
      <c r="BQ160" s="18">
        <f t="shared" si="321"/>
        <v>-34150.820706841754</v>
      </c>
      <c r="BR160" s="19">
        <f t="shared" si="370"/>
        <v>-27983.823575963102</v>
      </c>
      <c r="BS160" s="19">
        <f t="shared" si="371"/>
        <v>-28701.004333061679</v>
      </c>
      <c r="BT160" s="19">
        <f t="shared" si="372"/>
        <v>-34910.552259427503</v>
      </c>
      <c r="BU160" s="19">
        <f t="shared" si="373"/>
        <v>-39079.515480597329</v>
      </c>
      <c r="BV160" s="19">
        <f t="shared" si="374"/>
        <v>-39517.066915454838</v>
      </c>
      <c r="BW160" s="19">
        <f t="shared" si="375"/>
        <v>-32639.083103723431</v>
      </c>
      <c r="BX160" s="19">
        <f t="shared" si="376"/>
        <v>-24411.396647889676</v>
      </c>
      <c r="BY160" s="19">
        <f t="shared" si="377"/>
        <v>-21222.813091869739</v>
      </c>
      <c r="BZ160" s="19">
        <f t="shared" si="378"/>
        <v>-24966.915389343329</v>
      </c>
      <c r="CA160" s="19">
        <f t="shared" si="379"/>
        <v>-24473.947197513447</v>
      </c>
      <c r="CB160" s="19">
        <f t="shared" si="380"/>
        <v>-24393.347224155252</v>
      </c>
      <c r="CC160" s="19">
        <f t="shared" si="381"/>
        <v>-25717.429184963159</v>
      </c>
      <c r="CD160" s="19">
        <f t="shared" si="382"/>
        <v>-24124.597524940851</v>
      </c>
      <c r="CE160" s="19">
        <f t="shared" si="383"/>
        <v>-22617.33628823125</v>
      </c>
      <c r="CF160" s="19">
        <f t="shared" si="384"/>
        <v>-34910.552259427503</v>
      </c>
      <c r="CG160" s="19">
        <f t="shared" si="385"/>
        <v>-39079.515480597329</v>
      </c>
      <c r="CH160" s="19">
        <f t="shared" si="386"/>
        <v>-39517.066915454838</v>
      </c>
      <c r="CI160" s="19">
        <f t="shared" si="387"/>
        <v>-32639.083103723431</v>
      </c>
      <c r="CJ160" s="19">
        <f t="shared" si="388"/>
        <v>-24411.396647889676</v>
      </c>
      <c r="CK160" s="19">
        <f t="shared" si="389"/>
        <v>-21222.813091869739</v>
      </c>
      <c r="CL160" s="19"/>
      <c r="CM160" s="18">
        <f>[20]Transfers!R77</f>
        <v>0</v>
      </c>
      <c r="CN160" s="18">
        <f>[20]Transfers!S77</f>
        <v>0</v>
      </c>
      <c r="CO160" s="18">
        <f>[20]Transfers!T77</f>
        <v>0</v>
      </c>
      <c r="CP160" s="18">
        <f>[20]Transfers!U77</f>
        <v>0</v>
      </c>
      <c r="CQ160" s="18">
        <f>[20]Transfers!V77</f>
        <v>0</v>
      </c>
      <c r="CR160" s="18">
        <f>[20]Transfers!W77</f>
        <v>0</v>
      </c>
      <c r="CS160" s="18">
        <v>0</v>
      </c>
      <c r="CT160" s="18">
        <v>0</v>
      </c>
      <c r="CU160" s="18">
        <v>0</v>
      </c>
      <c r="CV160" s="18">
        <v>0</v>
      </c>
      <c r="CW160" s="18">
        <v>0</v>
      </c>
      <c r="CX160" s="18">
        <v>0</v>
      </c>
      <c r="CY160" s="19">
        <v>0</v>
      </c>
      <c r="CZ160" s="19">
        <v>0</v>
      </c>
      <c r="DA160" s="19">
        <v>0</v>
      </c>
      <c r="DB160" s="19">
        <v>0</v>
      </c>
      <c r="DC160" s="19">
        <v>0</v>
      </c>
      <c r="DD160" s="19">
        <v>0</v>
      </c>
      <c r="DE160" s="19">
        <v>0</v>
      </c>
      <c r="DF160" s="19">
        <v>0</v>
      </c>
      <c r="DG160" s="19">
        <v>0</v>
      </c>
      <c r="DH160" s="19">
        <v>0</v>
      </c>
      <c r="DI160" s="19">
        <v>0</v>
      </c>
      <c r="DJ160" s="19">
        <v>0</v>
      </c>
      <c r="DK160" s="19">
        <v>0</v>
      </c>
      <c r="DL160" s="19">
        <v>0</v>
      </c>
      <c r="DM160" s="19">
        <v>0</v>
      </c>
      <c r="DN160" s="19"/>
    </row>
    <row r="161" spans="1:118">
      <c r="A161" s="48">
        <v>38200</v>
      </c>
      <c r="B161" s="34" t="s">
        <v>58</v>
      </c>
      <c r="C161" s="50">
        <f t="shared" si="290"/>
        <v>55805624.046686217</v>
      </c>
      <c r="D161" s="50">
        <f t="shared" si="291"/>
        <v>57067155.487784423</v>
      </c>
      <c r="E161" s="21">
        <f>'[20]Asset End Balances'!$Q$78</f>
        <v>55415934.57</v>
      </c>
      <c r="F161" s="19">
        <f t="shared" si="343"/>
        <v>55517696.439999998</v>
      </c>
      <c r="G161" s="19">
        <f t="shared" si="344"/>
        <v>55627657.749999993</v>
      </c>
      <c r="H161" s="19">
        <f t="shared" si="345"/>
        <v>55498530.749999993</v>
      </c>
      <c r="I161" s="19">
        <f t="shared" si="346"/>
        <v>55605954.319999993</v>
      </c>
      <c r="J161" s="19">
        <f t="shared" si="347"/>
        <v>55716673.779999994</v>
      </c>
      <c r="K161" s="19">
        <f t="shared" si="348"/>
        <v>55718431.539999999</v>
      </c>
      <c r="L161" s="19">
        <f t="shared" si="349"/>
        <v>55821661.957753703</v>
      </c>
      <c r="M161" s="19">
        <f t="shared" si="350"/>
        <v>55906250.899931423</v>
      </c>
      <c r="N161" s="19">
        <f t="shared" si="351"/>
        <v>55993007.721756771</v>
      </c>
      <c r="O161" s="19">
        <f t="shared" si="352"/>
        <v>56098534.640851609</v>
      </c>
      <c r="P161" s="19">
        <f t="shared" si="353"/>
        <v>56216663.418584511</v>
      </c>
      <c r="Q161" s="19">
        <f t="shared" si="354"/>
        <v>56336114.818042867</v>
      </c>
      <c r="R161" s="19">
        <f t="shared" si="355"/>
        <v>56434775.585607387</v>
      </c>
      <c r="S161" s="19">
        <f t="shared" si="356"/>
        <v>56508565.867122002</v>
      </c>
      <c r="T161" s="19">
        <f t="shared" si="357"/>
        <v>56572717.762040988</v>
      </c>
      <c r="U161" s="19">
        <f t="shared" si="358"/>
        <v>56648187.254495881</v>
      </c>
      <c r="V161" s="19">
        <f t="shared" si="359"/>
        <v>56722166.612560779</v>
      </c>
      <c r="W161" s="19">
        <f t="shared" si="360"/>
        <v>56795902.334638357</v>
      </c>
      <c r="X161" s="19">
        <f t="shared" si="361"/>
        <v>56873640.465183005</v>
      </c>
      <c r="Y161" s="19">
        <f t="shared" si="362"/>
        <v>56946563.816045284</v>
      </c>
      <c r="Z161" s="19">
        <f t="shared" si="363"/>
        <v>57014931.047789216</v>
      </c>
      <c r="AA161" s="19">
        <f t="shared" si="364"/>
        <v>57120457.966884054</v>
      </c>
      <c r="AB161" s="19">
        <f t="shared" si="365"/>
        <v>57238586.744616956</v>
      </c>
      <c r="AC161" s="19">
        <f t="shared" si="366"/>
        <v>57358038.144075312</v>
      </c>
      <c r="AD161" s="19">
        <f t="shared" si="367"/>
        <v>57456698.911639832</v>
      </c>
      <c r="AE161" s="19">
        <f t="shared" si="368"/>
        <v>57530489.193154447</v>
      </c>
      <c r="AF161" s="19">
        <f t="shared" si="369"/>
        <v>57594641.088073432</v>
      </c>
      <c r="AH161" s="18">
        <f>[20]Additions!R78</f>
        <v>119444.97</v>
      </c>
      <c r="AI161" s="18">
        <f>[20]Additions!S78</f>
        <v>131601.48000000001</v>
      </c>
      <c r="AJ161" s="18">
        <f>[20]Additions!T78</f>
        <v>-54207.12</v>
      </c>
      <c r="AK161" s="18">
        <f>[20]Additions!U78</f>
        <v>107423.57</v>
      </c>
      <c r="AL161" s="18">
        <f>[20]Additions!V78</f>
        <v>155147.35</v>
      </c>
      <c r="AM161" s="18">
        <f>[20]Additions!W78</f>
        <v>71436.2</v>
      </c>
      <c r="AN161" s="57">
        <f t="shared" si="390"/>
        <v>181157.18910035008</v>
      </c>
      <c r="AO161" s="57">
        <f t="shared" si="390"/>
        <v>148443.60148234936</v>
      </c>
      <c r="AP161" s="57">
        <f t="shared" si="390"/>
        <v>152247.97418390526</v>
      </c>
      <c r="AQ161" s="57">
        <f>SUM($AH161:$AM161)/SUM($AH$193:$AM$193)*'Capital Spending'!D$12*$AO$1</f>
        <v>185187.27768061383</v>
      </c>
      <c r="AR161" s="57">
        <f>SUM($AH161:$AM161)/SUM($AH$193:$AM$193)*'Capital Spending'!E$12*$AO$1</f>
        <v>207302.05100020679</v>
      </c>
      <c r="AS161" s="57">
        <f>SUM($AH161:$AM161)/SUM($AH$193:$AM$193)*'Capital Spending'!F$12*$AO$1</f>
        <v>209623.09589415081</v>
      </c>
      <c r="AT161" s="57">
        <f>SUM($AH161:$AM161)/SUM($AH$193:$AM$193)*'Capital Spending'!G$12*$AO$1</f>
        <v>173137.99280667648</v>
      </c>
      <c r="AU161" s="57">
        <f>SUM($AH161:$AM161)/SUM($AH$193:$AM$193)*'Capital Spending'!H$12*$AO$1</f>
        <v>129493.22760666307</v>
      </c>
      <c r="AV161" s="57">
        <f>SUM($AH161:$AM161)/SUM($AH$193:$AM$193)*'Capital Spending'!I$12*$AO$1</f>
        <v>112578.9976624191</v>
      </c>
      <c r="AW161" s="57">
        <f>SUM($AH161:$AM161)/SUM($AH$193:$AM$193)*'Capital Spending'!J$12*$AO$1</f>
        <v>132440.0444506327</v>
      </c>
      <c r="AX161" s="57">
        <f>SUM($AH161:$AM161)/SUM($AH$193:$AM$193)*'Capital Spending'!K$12*$AO$1</f>
        <v>129825.03461779747</v>
      </c>
      <c r="AY161" s="57">
        <f>SUM($AH161:$AM161)/SUM($AH$193:$AM$193)*'Capital Spending'!L$12*$AO$1</f>
        <v>129397.48223946743</v>
      </c>
      <c r="AZ161" s="57">
        <f>SUM($AH161:$AM161)/SUM($AH$193:$AM$193)*'Capital Spending'!M$12*$AO$1</f>
        <v>136421.23631605349</v>
      </c>
      <c r="BA161" s="57">
        <f>SUM($AH161:$AM161)/SUM($AH$193:$AM$193)*'Capital Spending'!N$12*$AO$1</f>
        <v>127971.86671768606</v>
      </c>
      <c r="BB161" s="57">
        <f>SUM($AH161:$AM161)/SUM($AH$193:$AM$193)*'Capital Spending'!O$12*$AO$1</f>
        <v>119976.415854992</v>
      </c>
      <c r="BC161" s="57">
        <f>SUM($AH161:$AM161)/SUM($AH$193:$AM$193)*'Capital Spending'!P$12*$AO$1</f>
        <v>185187.27768061383</v>
      </c>
      <c r="BD161" s="57">
        <f>SUM($AH161:$AM161)/SUM($AH$193:$AM$193)*'Capital Spending'!Q$12*$AO$1</f>
        <v>207302.05100020679</v>
      </c>
      <c r="BE161" s="57">
        <f>SUM($AH161:$AM161)/SUM($AH$193:$AM$193)*'Capital Spending'!R$12*$AO$1</f>
        <v>209623.09589415081</v>
      </c>
      <c r="BF161" s="57">
        <f>SUM($AH161:$AM161)/SUM($AH$193:$AM$193)*'Capital Spending'!S$12*$AO$1</f>
        <v>173137.99280667648</v>
      </c>
      <c r="BG161" s="57">
        <f>SUM($AH161:$AM161)/SUM($AH$193:$AM$193)*'Capital Spending'!T$12*$AO$1</f>
        <v>129493.22760666307</v>
      </c>
      <c r="BH161" s="57">
        <f>SUM($AH161:$AM161)/SUM($AH$193:$AM$193)*'Capital Spending'!U$12*$AO$1</f>
        <v>112578.9976624191</v>
      </c>
      <c r="BI161" s="19"/>
      <c r="BJ161" s="106">
        <f t="shared" si="320"/>
        <v>-0.43016107576870866</v>
      </c>
      <c r="BK161" s="31">
        <f>[20]Retires!R78</f>
        <v>-17683.099999999999</v>
      </c>
      <c r="BL161" s="31">
        <f>[20]Retires!S78</f>
        <v>-21640.17</v>
      </c>
      <c r="BM161" s="31">
        <f>[20]Retires!T78</f>
        <v>-74919.88</v>
      </c>
      <c r="BN161" s="31">
        <f>[20]Retires!U78</f>
        <v>0</v>
      </c>
      <c r="BO161" s="31">
        <f>[20]Retires!V78</f>
        <v>-44427.89</v>
      </c>
      <c r="BP161" s="31">
        <f>[20]Retires!W78</f>
        <v>-69678.44</v>
      </c>
      <c r="BQ161" s="18">
        <f t="shared" si="321"/>
        <v>-77926.771346641966</v>
      </c>
      <c r="BR161" s="19">
        <f t="shared" si="370"/>
        <v>-63854.659304628876</v>
      </c>
      <c r="BS161" s="19">
        <f t="shared" si="371"/>
        <v>-65491.152358555271</v>
      </c>
      <c r="BT161" s="19">
        <f t="shared" si="372"/>
        <v>-79660.358585771421</v>
      </c>
      <c r="BU161" s="19">
        <f t="shared" si="373"/>
        <v>-89173.273267308658</v>
      </c>
      <c r="BV161" s="19">
        <f t="shared" si="374"/>
        <v>-90171.696435795093</v>
      </c>
      <c r="BW161" s="19">
        <f t="shared" si="375"/>
        <v>-74477.225242154891</v>
      </c>
      <c r="BX161" s="19">
        <f t="shared" si="376"/>
        <v>-55702.946092044433</v>
      </c>
      <c r="BY161" s="19">
        <f t="shared" si="377"/>
        <v>-48427.102743429139</v>
      </c>
      <c r="BZ161" s="19">
        <f t="shared" si="378"/>
        <v>-56970.551995739756</v>
      </c>
      <c r="CA161" s="19">
        <f t="shared" si="379"/>
        <v>-55845.676552901605</v>
      </c>
      <c r="CB161" s="19">
        <f t="shared" si="380"/>
        <v>-55661.760161891681</v>
      </c>
      <c r="CC161" s="19">
        <f t="shared" si="381"/>
        <v>-58683.105771410796</v>
      </c>
      <c r="CD161" s="19">
        <f t="shared" si="382"/>
        <v>-55048.515855409642</v>
      </c>
      <c r="CE161" s="19">
        <f t="shared" si="383"/>
        <v>-51609.184111057308</v>
      </c>
      <c r="CF161" s="19">
        <f t="shared" si="384"/>
        <v>-79660.358585771421</v>
      </c>
      <c r="CG161" s="19">
        <f t="shared" si="385"/>
        <v>-89173.273267308658</v>
      </c>
      <c r="CH161" s="19">
        <f t="shared" si="386"/>
        <v>-90171.696435795093</v>
      </c>
      <c r="CI161" s="19">
        <f t="shared" si="387"/>
        <v>-74477.225242154891</v>
      </c>
      <c r="CJ161" s="19">
        <f t="shared" si="388"/>
        <v>-55702.946092044433</v>
      </c>
      <c r="CK161" s="19">
        <f t="shared" si="389"/>
        <v>-48427.102743429139</v>
      </c>
      <c r="CL161" s="19"/>
      <c r="CM161" s="18">
        <f>[20]Transfers!R78</f>
        <v>0</v>
      </c>
      <c r="CN161" s="18">
        <f>[20]Transfers!S78</f>
        <v>0</v>
      </c>
      <c r="CO161" s="18">
        <f>[20]Transfers!T78</f>
        <v>0</v>
      </c>
      <c r="CP161" s="18">
        <f>[20]Transfers!U78</f>
        <v>0</v>
      </c>
      <c r="CQ161" s="18">
        <f>[20]Transfers!V78</f>
        <v>0</v>
      </c>
      <c r="CR161" s="18">
        <f>[20]Transfers!W78</f>
        <v>0</v>
      </c>
      <c r="CS161" s="18">
        <v>0</v>
      </c>
      <c r="CT161" s="18">
        <v>0</v>
      </c>
      <c r="CU161" s="18">
        <v>0</v>
      </c>
      <c r="CV161" s="18">
        <v>0</v>
      </c>
      <c r="CW161" s="18">
        <v>0</v>
      </c>
      <c r="CX161" s="18">
        <v>0</v>
      </c>
      <c r="CY161" s="19">
        <v>0</v>
      </c>
      <c r="CZ161" s="19">
        <v>0</v>
      </c>
      <c r="DA161" s="19">
        <v>0</v>
      </c>
      <c r="DB161" s="19">
        <v>0</v>
      </c>
      <c r="DC161" s="19">
        <v>0</v>
      </c>
      <c r="DD161" s="19">
        <v>0</v>
      </c>
      <c r="DE161" s="19">
        <v>0</v>
      </c>
      <c r="DF161" s="19">
        <v>0</v>
      </c>
      <c r="DG161" s="19">
        <v>0</v>
      </c>
      <c r="DH161" s="19">
        <v>0</v>
      </c>
      <c r="DI161" s="19">
        <v>0</v>
      </c>
      <c r="DJ161" s="19">
        <v>0</v>
      </c>
      <c r="DK161" s="19">
        <v>0</v>
      </c>
      <c r="DL161" s="19">
        <v>0</v>
      </c>
      <c r="DM161" s="19">
        <v>0</v>
      </c>
      <c r="DN161" s="19"/>
    </row>
    <row r="162" spans="1:118">
      <c r="A162" s="48">
        <v>38300</v>
      </c>
      <c r="B162" s="34" t="s">
        <v>59</v>
      </c>
      <c r="C162" s="50">
        <f t="shared" si="290"/>
        <v>11332650.894221278</v>
      </c>
      <c r="D162" s="50">
        <f t="shared" si="291"/>
        <v>12779948.061638121</v>
      </c>
      <c r="E162" s="21">
        <f>'[20]Asset End Balances'!$Q$79</f>
        <v>10901837.51</v>
      </c>
      <c r="F162" s="19">
        <f t="shared" si="343"/>
        <v>10911272.310000001</v>
      </c>
      <c r="G162" s="19">
        <f t="shared" si="344"/>
        <v>10931617.710000001</v>
      </c>
      <c r="H162" s="19">
        <f t="shared" si="345"/>
        <v>11151758.4</v>
      </c>
      <c r="I162" s="19">
        <f t="shared" si="346"/>
        <v>11162177.360000001</v>
      </c>
      <c r="J162" s="19">
        <f t="shared" si="347"/>
        <v>11199571.190000001</v>
      </c>
      <c r="K162" s="19">
        <f t="shared" si="348"/>
        <v>11245899.740000002</v>
      </c>
      <c r="L162" s="19">
        <f t="shared" si="349"/>
        <v>11363314.759846887</v>
      </c>
      <c r="M162" s="19">
        <f t="shared" si="350"/>
        <v>11459526.831257081</v>
      </c>
      <c r="N162" s="19">
        <f t="shared" si="351"/>
        <v>11558204.664575353</v>
      </c>
      <c r="O162" s="19">
        <f t="shared" si="352"/>
        <v>11678231.74156988</v>
      </c>
      <c r="P162" s="19">
        <f t="shared" si="353"/>
        <v>11812592.263243718</v>
      </c>
      <c r="Q162" s="19">
        <f t="shared" si="354"/>
        <v>11948457.144383727</v>
      </c>
      <c r="R162" s="19">
        <f t="shared" si="355"/>
        <v>12060674.611228967</v>
      </c>
      <c r="S162" s="19">
        <f t="shared" si="356"/>
        <v>12144604.208309716</v>
      </c>
      <c r="T162" s="19">
        <f t="shared" si="357"/>
        <v>12217571.035132984</v>
      </c>
      <c r="U162" s="19">
        <f t="shared" si="358"/>
        <v>12303410.578818325</v>
      </c>
      <c r="V162" s="19">
        <f t="shared" si="359"/>
        <v>12387555.232927676</v>
      </c>
      <c r="W162" s="19">
        <f t="shared" si="360"/>
        <v>12471422.773712203</v>
      </c>
      <c r="X162" s="19">
        <f t="shared" si="361"/>
        <v>12559842.6826826</v>
      </c>
      <c r="Y162" s="19">
        <f t="shared" si="362"/>
        <v>12642786.226602221</v>
      </c>
      <c r="Z162" s="19">
        <f t="shared" si="363"/>
        <v>12720547.607857527</v>
      </c>
      <c r="AA162" s="19">
        <f t="shared" si="364"/>
        <v>12840574.684852054</v>
      </c>
      <c r="AB162" s="19">
        <f t="shared" si="365"/>
        <v>12974935.206525892</v>
      </c>
      <c r="AC162" s="19">
        <f t="shared" si="366"/>
        <v>13110800.087665901</v>
      </c>
      <c r="AD162" s="19">
        <f t="shared" si="367"/>
        <v>13223017.554511141</v>
      </c>
      <c r="AE162" s="19">
        <f t="shared" si="368"/>
        <v>13306947.15159189</v>
      </c>
      <c r="AF162" s="19">
        <f t="shared" si="369"/>
        <v>13379913.978415158</v>
      </c>
      <c r="AH162" s="18">
        <f>[20]Additions!R79</f>
        <v>9434.7999999999993</v>
      </c>
      <c r="AI162" s="18">
        <f>[20]Additions!S79</f>
        <v>20345.400000000001</v>
      </c>
      <c r="AJ162" s="18">
        <f>[20]Additions!T79</f>
        <v>220140.69</v>
      </c>
      <c r="AK162" s="18">
        <f>[20]Additions!U79</f>
        <v>10418.959999999999</v>
      </c>
      <c r="AL162" s="18">
        <f>[20]Additions!V79</f>
        <v>37393.83</v>
      </c>
      <c r="AM162" s="18">
        <f>[20]Additions!W79</f>
        <v>46328.55</v>
      </c>
      <c r="AN162" s="57">
        <f t="shared" si="390"/>
        <v>117415.01984688442</v>
      </c>
      <c r="AO162" s="57">
        <f t="shared" si="390"/>
        <v>96212.07141019484</v>
      </c>
      <c r="AP162" s="57">
        <f t="shared" si="390"/>
        <v>98677.833318272867</v>
      </c>
      <c r="AQ162" s="57">
        <f>SUM($AH162:$AM162)/SUM($AH$193:$AM$193)*'Capital Spending'!D$12*$AO$1</f>
        <v>120027.0769945268</v>
      </c>
      <c r="AR162" s="57">
        <f>SUM($AH162:$AM162)/SUM($AH$193:$AM$193)*'Capital Spending'!E$12*$AO$1</f>
        <v>134360.52167383782</v>
      </c>
      <c r="AS162" s="57">
        <f>SUM($AH162:$AM162)/SUM($AH$193:$AM$193)*'Capital Spending'!F$12*$AO$1</f>
        <v>135864.88114000831</v>
      </c>
      <c r="AT162" s="57">
        <f>SUM($AH162:$AM162)/SUM($AH$193:$AM$193)*'Capital Spending'!G$12*$AO$1</f>
        <v>112217.46684524135</v>
      </c>
      <c r="AU162" s="57">
        <f>SUM($AH162:$AM162)/SUM($AH$193:$AM$193)*'Capital Spending'!H$12*$AO$1</f>
        <v>83929.597080749169</v>
      </c>
      <c r="AV162" s="57">
        <f>SUM($AH162:$AM162)/SUM($AH$193:$AM$193)*'Capital Spending'!I$12*$AO$1</f>
        <v>72966.826823268202</v>
      </c>
      <c r="AW162" s="57">
        <f>SUM($AH162:$AM162)/SUM($AH$193:$AM$193)*'Capital Spending'!J$12*$AO$1</f>
        <v>85839.543685342171</v>
      </c>
      <c r="AX162" s="57">
        <f>SUM($AH162:$AM162)/SUM($AH$193:$AM$193)*'Capital Spending'!K$12*$AO$1</f>
        <v>84144.654109350449</v>
      </c>
      <c r="AY162" s="57">
        <f>SUM($AH162:$AM162)/SUM($AH$193:$AM$193)*'Capital Spending'!L$12*$AO$1</f>
        <v>83867.540784527344</v>
      </c>
      <c r="AZ162" s="57">
        <f>SUM($AH162:$AM162)/SUM($AH$193:$AM$193)*'Capital Spending'!M$12*$AO$1</f>
        <v>88419.908970396893</v>
      </c>
      <c r="BA162" s="57">
        <f>SUM($AH162:$AM162)/SUM($AH$193:$AM$193)*'Capital Spending'!N$12*$AO$1</f>
        <v>82943.543919620919</v>
      </c>
      <c r="BB162" s="57">
        <f>SUM($AH162:$AM162)/SUM($AH$193:$AM$193)*'Capital Spending'!O$12*$AO$1</f>
        <v>77761.381255306318</v>
      </c>
      <c r="BC162" s="57">
        <f>SUM($AH162:$AM162)/SUM($AH$193:$AM$193)*'Capital Spending'!P$12*$AO$1</f>
        <v>120027.0769945268</v>
      </c>
      <c r="BD162" s="57">
        <f>SUM($AH162:$AM162)/SUM($AH$193:$AM$193)*'Capital Spending'!Q$12*$AO$1</f>
        <v>134360.52167383782</v>
      </c>
      <c r="BE162" s="57">
        <f>SUM($AH162:$AM162)/SUM($AH$193:$AM$193)*'Capital Spending'!R$12*$AO$1</f>
        <v>135864.88114000831</v>
      </c>
      <c r="BF162" s="57">
        <f>SUM($AH162:$AM162)/SUM($AH$193:$AM$193)*'Capital Spending'!S$12*$AO$1</f>
        <v>112217.46684524135</v>
      </c>
      <c r="BG162" s="57">
        <f>SUM($AH162:$AM162)/SUM($AH$193:$AM$193)*'Capital Spending'!T$12*$AO$1</f>
        <v>83929.597080749169</v>
      </c>
      <c r="BH162" s="57">
        <f>SUM($AH162:$AM162)/SUM($AH$193:$AM$193)*'Capital Spending'!U$12*$AO$1</f>
        <v>72966.826823268202</v>
      </c>
      <c r="BI162" s="19"/>
      <c r="BJ162" s="106">
        <f t="shared" si="320"/>
        <v>0</v>
      </c>
      <c r="BK162" s="31">
        <f>[20]Retires!R79</f>
        <v>0</v>
      </c>
      <c r="BL162" s="31">
        <f>[20]Retires!S79</f>
        <v>0</v>
      </c>
      <c r="BM162" s="31">
        <f>[20]Retires!T79</f>
        <v>0</v>
      </c>
      <c r="BN162" s="31">
        <f>[20]Retires!U79</f>
        <v>0</v>
      </c>
      <c r="BO162" s="31">
        <f>[20]Retires!V79</f>
        <v>0</v>
      </c>
      <c r="BP162" s="31">
        <f>[20]Retires!W79</f>
        <v>0</v>
      </c>
      <c r="BQ162" s="18">
        <f t="shared" si="321"/>
        <v>0</v>
      </c>
      <c r="BR162" s="19">
        <f t="shared" si="370"/>
        <v>0</v>
      </c>
      <c r="BS162" s="19">
        <f t="shared" si="371"/>
        <v>0</v>
      </c>
      <c r="BT162" s="19">
        <f t="shared" si="372"/>
        <v>0</v>
      </c>
      <c r="BU162" s="19">
        <f t="shared" si="373"/>
        <v>0</v>
      </c>
      <c r="BV162" s="19">
        <f t="shared" si="374"/>
        <v>0</v>
      </c>
      <c r="BW162" s="19">
        <f t="shared" si="375"/>
        <v>0</v>
      </c>
      <c r="BX162" s="19">
        <f t="shared" si="376"/>
        <v>0</v>
      </c>
      <c r="BY162" s="19">
        <f t="shared" si="377"/>
        <v>0</v>
      </c>
      <c r="BZ162" s="19">
        <f t="shared" si="378"/>
        <v>0</v>
      </c>
      <c r="CA162" s="19">
        <f t="shared" si="379"/>
        <v>0</v>
      </c>
      <c r="CB162" s="19">
        <f t="shared" si="380"/>
        <v>0</v>
      </c>
      <c r="CC162" s="19">
        <f t="shared" si="381"/>
        <v>0</v>
      </c>
      <c r="CD162" s="19">
        <f t="shared" si="382"/>
        <v>0</v>
      </c>
      <c r="CE162" s="19">
        <f t="shared" si="383"/>
        <v>0</v>
      </c>
      <c r="CF162" s="19">
        <f t="shared" si="384"/>
        <v>0</v>
      </c>
      <c r="CG162" s="19">
        <f t="shared" si="385"/>
        <v>0</v>
      </c>
      <c r="CH162" s="19">
        <f t="shared" si="386"/>
        <v>0</v>
      </c>
      <c r="CI162" s="19">
        <f t="shared" si="387"/>
        <v>0</v>
      </c>
      <c r="CJ162" s="19">
        <f t="shared" si="388"/>
        <v>0</v>
      </c>
      <c r="CK162" s="19">
        <f t="shared" si="389"/>
        <v>0</v>
      </c>
      <c r="CL162" s="19"/>
      <c r="CM162" s="18">
        <f>[20]Transfers!R79</f>
        <v>0</v>
      </c>
      <c r="CN162" s="18">
        <f>[20]Transfers!S79</f>
        <v>0</v>
      </c>
      <c r="CO162" s="18">
        <f>[20]Transfers!T79</f>
        <v>0</v>
      </c>
      <c r="CP162" s="18">
        <f>[20]Transfers!U79</f>
        <v>0</v>
      </c>
      <c r="CQ162" s="18">
        <f>[20]Transfers!V79</f>
        <v>0</v>
      </c>
      <c r="CR162" s="18">
        <f>[20]Transfers!W79</f>
        <v>0</v>
      </c>
      <c r="CS162" s="18">
        <v>0</v>
      </c>
      <c r="CT162" s="18">
        <v>0</v>
      </c>
      <c r="CU162" s="18">
        <v>0</v>
      </c>
      <c r="CV162" s="18">
        <v>0</v>
      </c>
      <c r="CW162" s="18">
        <v>0</v>
      </c>
      <c r="CX162" s="18">
        <v>0</v>
      </c>
      <c r="CY162" s="19">
        <v>0</v>
      </c>
      <c r="CZ162" s="19">
        <v>0</v>
      </c>
      <c r="DA162" s="19">
        <v>0</v>
      </c>
      <c r="DB162" s="19">
        <v>0</v>
      </c>
      <c r="DC162" s="19">
        <v>0</v>
      </c>
      <c r="DD162" s="19">
        <v>0</v>
      </c>
      <c r="DE162" s="19">
        <v>0</v>
      </c>
      <c r="DF162" s="19">
        <v>0</v>
      </c>
      <c r="DG162" s="19">
        <v>0</v>
      </c>
      <c r="DH162" s="19">
        <v>0</v>
      </c>
      <c r="DI162" s="19">
        <v>0</v>
      </c>
      <c r="DJ162" s="19">
        <v>0</v>
      </c>
      <c r="DK162" s="19">
        <v>0</v>
      </c>
      <c r="DL162" s="19">
        <v>0</v>
      </c>
      <c r="DM162" s="19">
        <v>0</v>
      </c>
      <c r="DN162" s="19"/>
    </row>
    <row r="163" spans="1:118">
      <c r="A163" s="48">
        <v>38400</v>
      </c>
      <c r="B163" s="34" t="s">
        <v>106</v>
      </c>
      <c r="C163" s="50">
        <f t="shared" si="290"/>
        <v>215697.33967440657</v>
      </c>
      <c r="D163" s="50">
        <f t="shared" si="291"/>
        <v>252586.66062917048</v>
      </c>
      <c r="E163" s="21">
        <f>'[20]Asset End Balances'!$Q$80</f>
        <v>204149.07</v>
      </c>
      <c r="F163" s="19">
        <f t="shared" si="343"/>
        <v>206049.14</v>
      </c>
      <c r="G163" s="19">
        <f t="shared" si="344"/>
        <v>208595.02000000002</v>
      </c>
      <c r="H163" s="19">
        <f t="shared" si="345"/>
        <v>210380.57</v>
      </c>
      <c r="I163" s="19">
        <f t="shared" si="346"/>
        <v>211071.01</v>
      </c>
      <c r="J163" s="19">
        <f t="shared" si="347"/>
        <v>212185.01</v>
      </c>
      <c r="K163" s="19">
        <f t="shared" si="348"/>
        <v>213022.64</v>
      </c>
      <c r="L163" s="19">
        <f t="shared" si="349"/>
        <v>216050.84335048901</v>
      </c>
      <c r="M163" s="19">
        <f t="shared" si="350"/>
        <v>218532.21002216166</v>
      </c>
      <c r="N163" s="19">
        <f t="shared" si="351"/>
        <v>221077.17016323272</v>
      </c>
      <c r="O163" s="19">
        <f t="shared" si="352"/>
        <v>224172.74002455207</v>
      </c>
      <c r="P163" s="19">
        <f t="shared" si="353"/>
        <v>227637.97796801745</v>
      </c>
      <c r="Q163" s="19">
        <f t="shared" si="354"/>
        <v>231142.01423883261</v>
      </c>
      <c r="R163" s="19">
        <f t="shared" si="355"/>
        <v>234036.16959925659</v>
      </c>
      <c r="S163" s="19">
        <f t="shared" si="356"/>
        <v>236200.76393664672</v>
      </c>
      <c r="T163" s="19">
        <f t="shared" si="357"/>
        <v>238082.62189441835</v>
      </c>
      <c r="U163" s="19">
        <f t="shared" si="358"/>
        <v>240296.47489322018</v>
      </c>
      <c r="V163" s="19">
        <f t="shared" si="359"/>
        <v>242466.61567956893</v>
      </c>
      <c r="W163" s="19">
        <f t="shared" si="360"/>
        <v>244629.60954808904</v>
      </c>
      <c r="X163" s="19">
        <f t="shared" si="361"/>
        <v>246910.0117056942</v>
      </c>
      <c r="Y163" s="19">
        <f t="shared" si="362"/>
        <v>249049.17514429317</v>
      </c>
      <c r="Z163" s="19">
        <f t="shared" si="363"/>
        <v>251054.68751880067</v>
      </c>
      <c r="AA163" s="19">
        <f t="shared" si="364"/>
        <v>254150.25738012002</v>
      </c>
      <c r="AB163" s="19">
        <f t="shared" si="365"/>
        <v>257615.4953235854</v>
      </c>
      <c r="AC163" s="19">
        <f t="shared" si="366"/>
        <v>261119.53159440056</v>
      </c>
      <c r="AD163" s="19">
        <f t="shared" si="367"/>
        <v>264013.68695482454</v>
      </c>
      <c r="AE163" s="19">
        <f t="shared" si="368"/>
        <v>266178.2812922147</v>
      </c>
      <c r="AF163" s="19">
        <f t="shared" si="369"/>
        <v>268060.13924998633</v>
      </c>
      <c r="AH163" s="18">
        <f>[20]Additions!R80</f>
        <v>1900.07</v>
      </c>
      <c r="AI163" s="18">
        <f>[20]Additions!S80</f>
        <v>2545.88</v>
      </c>
      <c r="AJ163" s="18">
        <f>[20]Additions!T80</f>
        <v>1785.55</v>
      </c>
      <c r="AK163" s="18">
        <f>[20]Additions!U80</f>
        <v>690.44</v>
      </c>
      <c r="AL163" s="18">
        <f>[20]Additions!V80</f>
        <v>1114</v>
      </c>
      <c r="AM163" s="18">
        <f>[20]Additions!W80</f>
        <v>837.63</v>
      </c>
      <c r="AN163" s="57">
        <f t="shared" si="390"/>
        <v>3028.2033504890037</v>
      </c>
      <c r="AO163" s="57">
        <f t="shared" si="390"/>
        <v>2481.3666716726293</v>
      </c>
      <c r="AP163" s="57">
        <f t="shared" si="390"/>
        <v>2544.9601410710688</v>
      </c>
      <c r="AQ163" s="57">
        <f>SUM($AH163:$AM163)/SUM($AH$193:$AM$193)*'Capital Spending'!D$12*$AO$1</f>
        <v>3095.5698613193408</v>
      </c>
      <c r="AR163" s="57">
        <f>SUM($AH163:$AM163)/SUM($AH$193:$AM$193)*'Capital Spending'!E$12*$AO$1</f>
        <v>3465.2379434653935</v>
      </c>
      <c r="AS163" s="57">
        <f>SUM($AH163:$AM163)/SUM($AH$193:$AM$193)*'Capital Spending'!F$12*$AO$1</f>
        <v>3504.0362708151474</v>
      </c>
      <c r="AT163" s="57">
        <f>SUM($AH163:$AM163)/SUM($AH$193:$AM$193)*'Capital Spending'!G$12*$AO$1</f>
        <v>2894.1553604239798</v>
      </c>
      <c r="AU163" s="57">
        <f>SUM($AH163:$AM163)/SUM($AH$193:$AM$193)*'Capital Spending'!H$12*$AO$1</f>
        <v>2164.5943373901382</v>
      </c>
      <c r="AV163" s="57">
        <f>SUM($AH163:$AM163)/SUM($AH$193:$AM$193)*'Capital Spending'!I$12*$AO$1</f>
        <v>1881.8579577716157</v>
      </c>
      <c r="AW163" s="57">
        <f>SUM($AH163:$AM163)/SUM($AH$193:$AM$193)*'Capital Spending'!J$12*$AO$1</f>
        <v>2213.8529988018204</v>
      </c>
      <c r="AX163" s="57">
        <f>SUM($AH163:$AM163)/SUM($AH$193:$AM$193)*'Capital Spending'!K$12*$AO$1</f>
        <v>2170.1407863487625</v>
      </c>
      <c r="AY163" s="57">
        <f>SUM($AH163:$AM163)/SUM($AH$193:$AM$193)*'Capital Spending'!L$12*$AO$1</f>
        <v>2162.9938685201173</v>
      </c>
      <c r="AZ163" s="57">
        <f>SUM($AH163:$AM163)/SUM($AH$193:$AM$193)*'Capital Spending'!M$12*$AO$1</f>
        <v>2280.4021576051659</v>
      </c>
      <c r="BA163" s="57">
        <f>SUM($AH163:$AM163)/SUM($AH$193:$AM$193)*'Capital Spending'!N$12*$AO$1</f>
        <v>2139.1634385989723</v>
      </c>
      <c r="BB163" s="57">
        <f>SUM($AH163:$AM163)/SUM($AH$193:$AM$193)*'Capital Spending'!O$12*$AO$1</f>
        <v>2005.5123745075084</v>
      </c>
      <c r="BC163" s="57">
        <f>SUM($AH163:$AM163)/SUM($AH$193:$AM$193)*'Capital Spending'!P$12*$AO$1</f>
        <v>3095.5698613193408</v>
      </c>
      <c r="BD163" s="57">
        <f>SUM($AH163:$AM163)/SUM($AH$193:$AM$193)*'Capital Spending'!Q$12*$AO$1</f>
        <v>3465.2379434653935</v>
      </c>
      <c r="BE163" s="57">
        <f>SUM($AH163:$AM163)/SUM($AH$193:$AM$193)*'Capital Spending'!R$12*$AO$1</f>
        <v>3504.0362708151474</v>
      </c>
      <c r="BF163" s="57">
        <f>SUM($AH163:$AM163)/SUM($AH$193:$AM$193)*'Capital Spending'!S$12*$AO$1</f>
        <v>2894.1553604239798</v>
      </c>
      <c r="BG163" s="57">
        <f>SUM($AH163:$AM163)/SUM($AH$193:$AM$193)*'Capital Spending'!T$12*$AO$1</f>
        <v>2164.5943373901382</v>
      </c>
      <c r="BH163" s="57">
        <f>SUM($AH163:$AM163)/SUM($AH$193:$AM$193)*'Capital Spending'!U$12*$AO$1</f>
        <v>1881.8579577716157</v>
      </c>
      <c r="BI163" s="19"/>
      <c r="BJ163" s="106">
        <f t="shared" si="320"/>
        <v>0</v>
      </c>
      <c r="BK163" s="31">
        <f>[20]Retires!R80</f>
        <v>0</v>
      </c>
      <c r="BL163" s="31">
        <f>[20]Retires!S80</f>
        <v>0</v>
      </c>
      <c r="BM163" s="31">
        <f>[20]Retires!T80</f>
        <v>0</v>
      </c>
      <c r="BN163" s="31">
        <f>[20]Retires!U80</f>
        <v>0</v>
      </c>
      <c r="BO163" s="31">
        <f>[20]Retires!V80</f>
        <v>0</v>
      </c>
      <c r="BP163" s="31">
        <f>[20]Retires!W80</f>
        <v>0</v>
      </c>
      <c r="BQ163" s="18">
        <f t="shared" si="321"/>
        <v>0</v>
      </c>
      <c r="BR163" s="19">
        <f t="shared" si="370"/>
        <v>0</v>
      </c>
      <c r="BS163" s="19">
        <f t="shared" si="371"/>
        <v>0</v>
      </c>
      <c r="BT163" s="19">
        <f t="shared" si="372"/>
        <v>0</v>
      </c>
      <c r="BU163" s="19">
        <f t="shared" si="373"/>
        <v>0</v>
      </c>
      <c r="BV163" s="19">
        <f t="shared" si="374"/>
        <v>0</v>
      </c>
      <c r="BW163" s="19">
        <f t="shared" si="375"/>
        <v>0</v>
      </c>
      <c r="BX163" s="19">
        <f t="shared" si="376"/>
        <v>0</v>
      </c>
      <c r="BY163" s="19">
        <f t="shared" si="377"/>
        <v>0</v>
      </c>
      <c r="BZ163" s="19">
        <f t="shared" si="378"/>
        <v>0</v>
      </c>
      <c r="CA163" s="19">
        <f t="shared" si="379"/>
        <v>0</v>
      </c>
      <c r="CB163" s="19">
        <f t="shared" si="380"/>
        <v>0</v>
      </c>
      <c r="CC163" s="19">
        <f t="shared" si="381"/>
        <v>0</v>
      </c>
      <c r="CD163" s="19">
        <f t="shared" si="382"/>
        <v>0</v>
      </c>
      <c r="CE163" s="19">
        <f t="shared" si="383"/>
        <v>0</v>
      </c>
      <c r="CF163" s="19">
        <f t="shared" si="384"/>
        <v>0</v>
      </c>
      <c r="CG163" s="19">
        <f t="shared" si="385"/>
        <v>0</v>
      </c>
      <c r="CH163" s="19">
        <f t="shared" si="386"/>
        <v>0</v>
      </c>
      <c r="CI163" s="19">
        <f t="shared" si="387"/>
        <v>0</v>
      </c>
      <c r="CJ163" s="19">
        <f t="shared" si="388"/>
        <v>0</v>
      </c>
      <c r="CK163" s="19">
        <f t="shared" si="389"/>
        <v>0</v>
      </c>
      <c r="CL163" s="19"/>
      <c r="CM163" s="18">
        <f>[20]Transfers!R80</f>
        <v>0</v>
      </c>
      <c r="CN163" s="18">
        <f>[20]Transfers!S80</f>
        <v>0</v>
      </c>
      <c r="CO163" s="18">
        <f>[20]Transfers!T80</f>
        <v>0</v>
      </c>
      <c r="CP163" s="18">
        <f>[20]Transfers!U80</f>
        <v>0</v>
      </c>
      <c r="CQ163" s="18">
        <f>[20]Transfers!V80</f>
        <v>0</v>
      </c>
      <c r="CR163" s="18">
        <f>[20]Transfers!W80</f>
        <v>0</v>
      </c>
      <c r="CS163" s="18">
        <v>0</v>
      </c>
      <c r="CT163" s="18">
        <v>0</v>
      </c>
      <c r="CU163" s="18">
        <v>0</v>
      </c>
      <c r="CV163" s="18">
        <v>0</v>
      </c>
      <c r="CW163" s="18">
        <v>0</v>
      </c>
      <c r="CX163" s="18">
        <v>0</v>
      </c>
      <c r="CY163" s="19">
        <v>0</v>
      </c>
      <c r="CZ163" s="19">
        <v>0</v>
      </c>
      <c r="DA163" s="19">
        <v>0</v>
      </c>
      <c r="DB163" s="19">
        <v>0</v>
      </c>
      <c r="DC163" s="19">
        <v>0</v>
      </c>
      <c r="DD163" s="19">
        <v>0</v>
      </c>
      <c r="DE163" s="19">
        <v>0</v>
      </c>
      <c r="DF163" s="19">
        <v>0</v>
      </c>
      <c r="DG163" s="19">
        <v>0</v>
      </c>
      <c r="DH163" s="19">
        <v>0</v>
      </c>
      <c r="DI163" s="19">
        <v>0</v>
      </c>
      <c r="DJ163" s="19">
        <v>0</v>
      </c>
      <c r="DK163" s="19">
        <v>0</v>
      </c>
      <c r="DL163" s="19">
        <v>0</v>
      </c>
      <c r="DM163" s="19">
        <v>0</v>
      </c>
      <c r="DN163" s="19"/>
    </row>
    <row r="164" spans="1:118">
      <c r="A164" s="48">
        <v>38500</v>
      </c>
      <c r="B164" s="34" t="s">
        <v>60</v>
      </c>
      <c r="C164" s="50">
        <f t="shared" si="290"/>
        <v>5190260.2988984548</v>
      </c>
      <c r="D164" s="50">
        <f t="shared" si="291"/>
        <v>5241042.9322416978</v>
      </c>
      <c r="E164" s="21">
        <f>'[20]Asset End Balances'!$Q$81</f>
        <v>5173510.6500000004</v>
      </c>
      <c r="F164" s="19">
        <f t="shared" si="343"/>
        <v>5176425.8500000006</v>
      </c>
      <c r="G164" s="19">
        <f t="shared" si="344"/>
        <v>5181186.8500000006</v>
      </c>
      <c r="H164" s="19">
        <f t="shared" si="345"/>
        <v>5180597.4600000009</v>
      </c>
      <c r="I164" s="19">
        <f t="shared" si="346"/>
        <v>5185754.3500000006</v>
      </c>
      <c r="J164" s="19">
        <f t="shared" si="347"/>
        <v>5190414.7600000007</v>
      </c>
      <c r="K164" s="19">
        <f t="shared" si="348"/>
        <v>5185882.290000001</v>
      </c>
      <c r="L164" s="19">
        <f t="shared" si="349"/>
        <v>5190104.248208371</v>
      </c>
      <c r="M164" s="19">
        <f t="shared" si="350"/>
        <v>5193563.8000200922</v>
      </c>
      <c r="N164" s="19">
        <f t="shared" si="351"/>
        <v>5197112.0146259023</v>
      </c>
      <c r="O164" s="19">
        <f t="shared" si="352"/>
        <v>5201427.8960489472</v>
      </c>
      <c r="P164" s="19">
        <f t="shared" si="353"/>
        <v>5206259.1732407529</v>
      </c>
      <c r="Q164" s="19">
        <f t="shared" si="354"/>
        <v>5211144.54353585</v>
      </c>
      <c r="R164" s="19">
        <f t="shared" si="355"/>
        <v>5215179.6103943111</v>
      </c>
      <c r="S164" s="19">
        <f t="shared" si="356"/>
        <v>5218197.5143369436</v>
      </c>
      <c r="T164" s="19">
        <f t="shared" si="357"/>
        <v>5220821.2237554397</v>
      </c>
      <c r="U164" s="19">
        <f t="shared" si="358"/>
        <v>5223907.8047272582</v>
      </c>
      <c r="V164" s="19">
        <f t="shared" si="359"/>
        <v>5226933.4415969765</v>
      </c>
      <c r="W164" s="19">
        <f t="shared" si="360"/>
        <v>5229949.1141463043</v>
      </c>
      <c r="X164" s="19">
        <f t="shared" si="361"/>
        <v>5233128.4787705895</v>
      </c>
      <c r="Y164" s="19">
        <f t="shared" si="362"/>
        <v>5236110.9266425855</v>
      </c>
      <c r="Z164" s="19">
        <f t="shared" si="363"/>
        <v>5238907.036563728</v>
      </c>
      <c r="AA164" s="19">
        <f t="shared" si="364"/>
        <v>5243222.917986773</v>
      </c>
      <c r="AB164" s="19">
        <f t="shared" si="365"/>
        <v>5248054.1951785786</v>
      </c>
      <c r="AC164" s="19">
        <f t="shared" si="366"/>
        <v>5252939.5654736757</v>
      </c>
      <c r="AD164" s="19">
        <f t="shared" si="367"/>
        <v>5256974.6323321369</v>
      </c>
      <c r="AE164" s="19">
        <f t="shared" si="368"/>
        <v>5259992.5362747693</v>
      </c>
      <c r="AF164" s="19">
        <f t="shared" si="369"/>
        <v>5262616.2456932655</v>
      </c>
      <c r="AG164" s="3"/>
      <c r="AH164" s="18">
        <f>[20]Additions!R81</f>
        <v>2915.2</v>
      </c>
      <c r="AI164" s="18">
        <f>[20]Additions!S81</f>
        <v>4761</v>
      </c>
      <c r="AJ164" s="18">
        <f>[20]Additions!T81</f>
        <v>-589.39</v>
      </c>
      <c r="AK164" s="18">
        <f>[20]Additions!U81</f>
        <v>5156.8900000000003</v>
      </c>
      <c r="AL164" s="18">
        <f>[20]Additions!V81</f>
        <v>4660.41</v>
      </c>
      <c r="AM164" s="18">
        <f>[20]Additions!W81</f>
        <v>-4532.47</v>
      </c>
      <c r="AN164" s="57">
        <f t="shared" si="390"/>
        <v>4221.9582083697742</v>
      </c>
      <c r="AO164" s="57">
        <f t="shared" si="390"/>
        <v>3459.5518117208708</v>
      </c>
      <c r="AP164" s="57">
        <f t="shared" si="390"/>
        <v>3548.2146058103426</v>
      </c>
      <c r="AQ164" s="57">
        <f>SUM($AH164:$AM164)/SUM($AH$193:$AM$193)*'Capital Spending'!D$12*$AO$1</f>
        <v>4315.8814230453818</v>
      </c>
      <c r="AR164" s="57">
        <f>SUM($AH164:$AM164)/SUM($AH$193:$AM$193)*'Capital Spending'!E$12*$AO$1</f>
        <v>4831.2771918060262</v>
      </c>
      <c r="AS164" s="57">
        <f>SUM($AH164:$AM164)/SUM($AH$193:$AM$193)*'Capital Spending'!F$12*$AO$1</f>
        <v>4885.3702950974084</v>
      </c>
      <c r="AT164" s="57">
        <f>SUM($AH164:$AM164)/SUM($AH$193:$AM$193)*'Capital Spending'!G$12*$AO$1</f>
        <v>4035.0668584612199</v>
      </c>
      <c r="AU164" s="57">
        <f>SUM($AH164:$AM164)/SUM($AH$193:$AM$193)*'Capital Spending'!H$12*$AO$1</f>
        <v>3017.903942632935</v>
      </c>
      <c r="AV164" s="57">
        <f>SUM($AH164:$AM164)/SUM($AH$193:$AM$193)*'Capital Spending'!I$12*$AO$1</f>
        <v>2623.7094184962348</v>
      </c>
      <c r="AW164" s="57">
        <f>SUM($AH164:$AM164)/SUM($AH$193:$AM$193)*'Capital Spending'!J$12*$AO$1</f>
        <v>3086.5809718181695</v>
      </c>
      <c r="AX164" s="57">
        <f>SUM($AH164:$AM164)/SUM($AH$193:$AM$193)*'Capital Spending'!K$12*$AO$1</f>
        <v>3025.6368697180287</v>
      </c>
      <c r="AY164" s="57">
        <f>SUM($AH164:$AM164)/SUM($AH$193:$AM$193)*'Capital Spending'!L$12*$AO$1</f>
        <v>3015.6725493277477</v>
      </c>
      <c r="AZ164" s="57">
        <f>SUM($AH164:$AM164)/SUM($AH$193:$AM$193)*'Capital Spending'!M$12*$AO$1</f>
        <v>3179.364624284744</v>
      </c>
      <c r="BA164" s="57">
        <f>SUM($AH164:$AM164)/SUM($AH$193:$AM$193)*'Capital Spending'!N$12*$AO$1</f>
        <v>2982.447871996118</v>
      </c>
      <c r="BB164" s="57">
        <f>SUM($AH164:$AM164)/SUM($AH$193:$AM$193)*'Capital Spending'!O$12*$AO$1</f>
        <v>2796.1099211424571</v>
      </c>
      <c r="BC164" s="57">
        <f>SUM($AH164:$AM164)/SUM($AH$193:$AM$193)*'Capital Spending'!P$12*$AO$1</f>
        <v>4315.8814230453818</v>
      </c>
      <c r="BD164" s="57">
        <f>SUM($AH164:$AM164)/SUM($AH$193:$AM$193)*'Capital Spending'!Q$12*$AO$1</f>
        <v>4831.2771918060262</v>
      </c>
      <c r="BE164" s="57">
        <f>SUM($AH164:$AM164)/SUM($AH$193:$AM$193)*'Capital Spending'!R$12*$AO$1</f>
        <v>4885.3702950974084</v>
      </c>
      <c r="BF164" s="57">
        <f>SUM($AH164:$AM164)/SUM($AH$193:$AM$193)*'Capital Spending'!S$12*$AO$1</f>
        <v>4035.0668584612199</v>
      </c>
      <c r="BG164" s="57">
        <f>SUM($AH164:$AM164)/SUM($AH$193:$AM$193)*'Capital Spending'!T$12*$AO$1</f>
        <v>3017.903942632935</v>
      </c>
      <c r="BH164" s="57">
        <f>SUM($AH164:$AM164)/SUM($AH$193:$AM$193)*'Capital Spending'!U$12*$AO$1</f>
        <v>2623.7094184962348</v>
      </c>
      <c r="BI164" s="19"/>
      <c r="BJ164" s="106">
        <f t="shared" si="320"/>
        <v>0</v>
      </c>
      <c r="BK164" s="31">
        <f>[20]Retires!R81</f>
        <v>0</v>
      </c>
      <c r="BL164" s="31">
        <f>[20]Retires!S81</f>
        <v>0</v>
      </c>
      <c r="BM164" s="31">
        <f>[20]Retires!T81</f>
        <v>0</v>
      </c>
      <c r="BN164" s="31">
        <f>[20]Retires!U81</f>
        <v>0</v>
      </c>
      <c r="BO164" s="31">
        <f>[20]Retires!V81</f>
        <v>0</v>
      </c>
      <c r="BP164" s="31">
        <f>[20]Retires!W81</f>
        <v>0</v>
      </c>
      <c r="BQ164" s="18">
        <f t="shared" si="321"/>
        <v>0</v>
      </c>
      <c r="BR164" s="19">
        <f t="shared" si="370"/>
        <v>0</v>
      </c>
      <c r="BS164" s="19">
        <f t="shared" si="371"/>
        <v>0</v>
      </c>
      <c r="BT164" s="19">
        <f t="shared" si="372"/>
        <v>0</v>
      </c>
      <c r="BU164" s="19">
        <f t="shared" si="373"/>
        <v>0</v>
      </c>
      <c r="BV164" s="19">
        <f t="shared" si="374"/>
        <v>0</v>
      </c>
      <c r="BW164" s="19">
        <f t="shared" si="375"/>
        <v>0</v>
      </c>
      <c r="BX164" s="19">
        <f t="shared" si="376"/>
        <v>0</v>
      </c>
      <c r="BY164" s="19">
        <f t="shared" si="377"/>
        <v>0</v>
      </c>
      <c r="BZ164" s="19">
        <f t="shared" si="378"/>
        <v>0</v>
      </c>
      <c r="CA164" s="19">
        <f t="shared" si="379"/>
        <v>0</v>
      </c>
      <c r="CB164" s="19">
        <f t="shared" si="380"/>
        <v>0</v>
      </c>
      <c r="CC164" s="19">
        <f t="shared" si="381"/>
        <v>0</v>
      </c>
      <c r="CD164" s="19">
        <f t="shared" si="382"/>
        <v>0</v>
      </c>
      <c r="CE164" s="19">
        <f t="shared" si="383"/>
        <v>0</v>
      </c>
      <c r="CF164" s="19">
        <f t="shared" si="384"/>
        <v>0</v>
      </c>
      <c r="CG164" s="19">
        <f t="shared" si="385"/>
        <v>0</v>
      </c>
      <c r="CH164" s="19">
        <f t="shared" si="386"/>
        <v>0</v>
      </c>
      <c r="CI164" s="19">
        <f t="shared" si="387"/>
        <v>0</v>
      </c>
      <c r="CJ164" s="19">
        <f t="shared" si="388"/>
        <v>0</v>
      </c>
      <c r="CK164" s="19">
        <f t="shared" si="389"/>
        <v>0</v>
      </c>
      <c r="CL164" s="19"/>
      <c r="CM164" s="18">
        <f>[20]Transfers!R81</f>
        <v>0</v>
      </c>
      <c r="CN164" s="18">
        <f>[20]Transfers!S81</f>
        <v>0</v>
      </c>
      <c r="CO164" s="18">
        <f>[20]Transfers!T81</f>
        <v>0</v>
      </c>
      <c r="CP164" s="18">
        <f>[20]Transfers!U81</f>
        <v>0</v>
      </c>
      <c r="CQ164" s="18">
        <f>[20]Transfers!V81</f>
        <v>0</v>
      </c>
      <c r="CR164" s="18">
        <f>[20]Transfers!W81</f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9">
        <v>0</v>
      </c>
      <c r="CZ164" s="19">
        <v>0</v>
      </c>
      <c r="DA164" s="19">
        <v>0</v>
      </c>
      <c r="DB164" s="19">
        <v>0</v>
      </c>
      <c r="DC164" s="19">
        <v>0</v>
      </c>
      <c r="DD164" s="19">
        <v>0</v>
      </c>
      <c r="DE164" s="19">
        <v>0</v>
      </c>
      <c r="DF164" s="19">
        <v>0</v>
      </c>
      <c r="DG164" s="19">
        <v>0</v>
      </c>
      <c r="DH164" s="19">
        <v>0</v>
      </c>
      <c r="DI164" s="19">
        <v>0</v>
      </c>
      <c r="DJ164" s="19">
        <v>0</v>
      </c>
      <c r="DK164" s="19">
        <v>0</v>
      </c>
      <c r="DL164" s="19">
        <v>0</v>
      </c>
      <c r="DM164" s="19">
        <v>0</v>
      </c>
      <c r="DN164" s="19"/>
    </row>
    <row r="165" spans="1:118">
      <c r="A165" s="48">
        <v>38900</v>
      </c>
      <c r="B165" s="34" t="s">
        <v>61</v>
      </c>
      <c r="C165" s="50">
        <f t="shared" si="290"/>
        <v>1211697.3000000003</v>
      </c>
      <c r="D165" s="50">
        <f t="shared" si="291"/>
        <v>1211697.3000000003</v>
      </c>
      <c r="E165" s="21">
        <f>'[20]Asset End Balances'!$Q$82</f>
        <v>1211697.3</v>
      </c>
      <c r="F165" s="19">
        <f t="shared" si="343"/>
        <v>1211697.3</v>
      </c>
      <c r="G165" s="19">
        <f t="shared" si="344"/>
        <v>1211697.3</v>
      </c>
      <c r="H165" s="19">
        <f t="shared" si="345"/>
        <v>1211697.3</v>
      </c>
      <c r="I165" s="19">
        <f t="shared" si="346"/>
        <v>1211697.3</v>
      </c>
      <c r="J165" s="19">
        <f t="shared" si="347"/>
        <v>1211697.3</v>
      </c>
      <c r="K165" s="19">
        <f t="shared" si="348"/>
        <v>1211697.3</v>
      </c>
      <c r="L165" s="19">
        <f t="shared" si="349"/>
        <v>1211697.3</v>
      </c>
      <c r="M165" s="19">
        <f t="shared" si="350"/>
        <v>1211697.3</v>
      </c>
      <c r="N165" s="19">
        <f t="shared" si="351"/>
        <v>1211697.3</v>
      </c>
      <c r="O165" s="19">
        <f t="shared" si="352"/>
        <v>1211697.3</v>
      </c>
      <c r="P165" s="19">
        <f t="shared" si="353"/>
        <v>1211697.3</v>
      </c>
      <c r="Q165" s="19">
        <f t="shared" si="354"/>
        <v>1211697.3</v>
      </c>
      <c r="R165" s="19">
        <f t="shared" si="355"/>
        <v>1211697.3</v>
      </c>
      <c r="S165" s="19">
        <f t="shared" si="356"/>
        <v>1211697.3</v>
      </c>
      <c r="T165" s="19">
        <f t="shared" si="357"/>
        <v>1211697.3</v>
      </c>
      <c r="U165" s="19">
        <f t="shared" si="358"/>
        <v>1211697.3</v>
      </c>
      <c r="V165" s="19">
        <f t="shared" si="359"/>
        <v>1211697.3</v>
      </c>
      <c r="W165" s="19">
        <f t="shared" si="360"/>
        <v>1211697.3</v>
      </c>
      <c r="X165" s="19">
        <f t="shared" si="361"/>
        <v>1211697.3</v>
      </c>
      <c r="Y165" s="19">
        <f t="shared" si="362"/>
        <v>1211697.3</v>
      </c>
      <c r="Z165" s="19">
        <f t="shared" si="363"/>
        <v>1211697.3</v>
      </c>
      <c r="AA165" s="19">
        <f t="shared" si="364"/>
        <v>1211697.3</v>
      </c>
      <c r="AB165" s="19">
        <f t="shared" si="365"/>
        <v>1211697.3</v>
      </c>
      <c r="AC165" s="19">
        <f t="shared" si="366"/>
        <v>1211697.3</v>
      </c>
      <c r="AD165" s="19">
        <f t="shared" si="367"/>
        <v>1211697.3</v>
      </c>
      <c r="AE165" s="19">
        <f t="shared" si="368"/>
        <v>1211697.3</v>
      </c>
      <c r="AF165" s="19">
        <f t="shared" si="369"/>
        <v>1211697.3</v>
      </c>
      <c r="AH165" s="18">
        <f>[20]Additions!R82</f>
        <v>0</v>
      </c>
      <c r="AI165" s="18">
        <f>[20]Additions!S82</f>
        <v>0</v>
      </c>
      <c r="AJ165" s="18">
        <f>[20]Additions!T82</f>
        <v>0</v>
      </c>
      <c r="AK165" s="18">
        <f>[20]Additions!U82</f>
        <v>0</v>
      </c>
      <c r="AL165" s="18">
        <f>[20]Additions!V82</f>
        <v>0</v>
      </c>
      <c r="AM165" s="18">
        <f>[20]Additions!W82</f>
        <v>0</v>
      </c>
      <c r="AN165" s="57">
        <f t="shared" si="390"/>
        <v>0</v>
      </c>
      <c r="AO165" s="57">
        <f t="shared" si="390"/>
        <v>0</v>
      </c>
      <c r="AP165" s="57">
        <f t="shared" si="390"/>
        <v>0</v>
      </c>
      <c r="AQ165" s="57">
        <f>SUM($AH165:$AM165)/SUM($AH$193:$AM$193)*'Capital Spending'!D$12*$AO$1</f>
        <v>0</v>
      </c>
      <c r="AR165" s="57">
        <f>SUM($AH165:$AM165)/SUM($AH$193:$AM$193)*'Capital Spending'!E$12*$AO$1</f>
        <v>0</v>
      </c>
      <c r="AS165" s="57">
        <f>SUM($AH165:$AM165)/SUM($AH$193:$AM$193)*'Capital Spending'!F$12*$AO$1</f>
        <v>0</v>
      </c>
      <c r="AT165" s="57">
        <f>SUM($AH165:$AM165)/SUM($AH$193:$AM$193)*'Capital Spending'!G$12*$AO$1</f>
        <v>0</v>
      </c>
      <c r="AU165" s="57">
        <f>SUM($AH165:$AM165)/SUM($AH$193:$AM$193)*'Capital Spending'!H$12*$AO$1</f>
        <v>0</v>
      </c>
      <c r="AV165" s="57">
        <f>SUM($AH165:$AM165)/SUM($AH$193:$AM$193)*'Capital Spending'!I$12*$AO$1</f>
        <v>0</v>
      </c>
      <c r="AW165" s="57">
        <f>SUM($AH165:$AM165)/SUM($AH$193:$AM$193)*'Capital Spending'!J$12*$AO$1</f>
        <v>0</v>
      </c>
      <c r="AX165" s="57">
        <f>SUM($AH165:$AM165)/SUM($AH$193:$AM$193)*'Capital Spending'!K$12*$AO$1</f>
        <v>0</v>
      </c>
      <c r="AY165" s="57">
        <f>SUM($AH165:$AM165)/SUM($AH$193:$AM$193)*'Capital Spending'!L$12*$AO$1</f>
        <v>0</v>
      </c>
      <c r="AZ165" s="57">
        <f>SUM($AH165:$AM165)/SUM($AH$193:$AM$193)*'Capital Spending'!M$12*$AO$1</f>
        <v>0</v>
      </c>
      <c r="BA165" s="57">
        <f>SUM($AH165:$AM165)/SUM($AH$193:$AM$193)*'Capital Spending'!N$12*$AO$1</f>
        <v>0</v>
      </c>
      <c r="BB165" s="57">
        <f>SUM($AH165:$AM165)/SUM($AH$193:$AM$193)*'Capital Spending'!O$12*$AO$1</f>
        <v>0</v>
      </c>
      <c r="BC165" s="57">
        <f>SUM($AH165:$AM165)/SUM($AH$193:$AM$193)*'Capital Spending'!P$12*$AO$1</f>
        <v>0</v>
      </c>
      <c r="BD165" s="57">
        <f>SUM($AH165:$AM165)/SUM($AH$193:$AM$193)*'Capital Spending'!Q$12*$AO$1</f>
        <v>0</v>
      </c>
      <c r="BE165" s="57">
        <f>SUM($AH165:$AM165)/SUM($AH$193:$AM$193)*'Capital Spending'!R$12*$AO$1</f>
        <v>0</v>
      </c>
      <c r="BF165" s="57">
        <f>SUM($AH165:$AM165)/SUM($AH$193:$AM$193)*'Capital Spending'!S$12*$AO$1</f>
        <v>0</v>
      </c>
      <c r="BG165" s="57">
        <f>SUM($AH165:$AM165)/SUM($AH$193:$AM$193)*'Capital Spending'!T$12*$AO$1</f>
        <v>0</v>
      </c>
      <c r="BH165" s="57">
        <f>SUM($AH165:$AM165)/SUM($AH$193:$AM$193)*'Capital Spending'!U$12*$AO$1</f>
        <v>0</v>
      </c>
      <c r="BI165" s="19"/>
      <c r="BJ165" s="106">
        <f t="shared" si="320"/>
        <v>0</v>
      </c>
      <c r="BK165" s="31">
        <f>[20]Retires!R82</f>
        <v>0</v>
      </c>
      <c r="BL165" s="31">
        <f>[20]Retires!S82</f>
        <v>0</v>
      </c>
      <c r="BM165" s="31">
        <f>[20]Retires!T82</f>
        <v>0</v>
      </c>
      <c r="BN165" s="31">
        <f>[20]Retires!U82</f>
        <v>0</v>
      </c>
      <c r="BO165" s="31">
        <f>[20]Retires!V82</f>
        <v>0</v>
      </c>
      <c r="BP165" s="31">
        <f>[20]Retires!W82</f>
        <v>0</v>
      </c>
      <c r="BQ165" s="18">
        <f t="shared" si="321"/>
        <v>0</v>
      </c>
      <c r="BR165" s="19">
        <f t="shared" si="370"/>
        <v>0</v>
      </c>
      <c r="BS165" s="19">
        <f t="shared" si="371"/>
        <v>0</v>
      </c>
      <c r="BT165" s="19">
        <f t="shared" si="372"/>
        <v>0</v>
      </c>
      <c r="BU165" s="19">
        <f t="shared" si="373"/>
        <v>0</v>
      </c>
      <c r="BV165" s="19">
        <f t="shared" si="374"/>
        <v>0</v>
      </c>
      <c r="BW165" s="19">
        <f t="shared" si="375"/>
        <v>0</v>
      </c>
      <c r="BX165" s="19">
        <f t="shared" si="376"/>
        <v>0</v>
      </c>
      <c r="BY165" s="19">
        <f t="shared" si="377"/>
        <v>0</v>
      </c>
      <c r="BZ165" s="19">
        <f t="shared" si="378"/>
        <v>0</v>
      </c>
      <c r="CA165" s="19">
        <f t="shared" si="379"/>
        <v>0</v>
      </c>
      <c r="CB165" s="19">
        <f t="shared" si="380"/>
        <v>0</v>
      </c>
      <c r="CC165" s="19">
        <f t="shared" si="381"/>
        <v>0</v>
      </c>
      <c r="CD165" s="19">
        <f t="shared" si="382"/>
        <v>0</v>
      </c>
      <c r="CE165" s="19">
        <f t="shared" si="383"/>
        <v>0</v>
      </c>
      <c r="CF165" s="19">
        <f t="shared" si="384"/>
        <v>0</v>
      </c>
      <c r="CG165" s="19">
        <f t="shared" si="385"/>
        <v>0</v>
      </c>
      <c r="CH165" s="19">
        <f t="shared" si="386"/>
        <v>0</v>
      </c>
      <c r="CI165" s="19">
        <f t="shared" si="387"/>
        <v>0</v>
      </c>
      <c r="CJ165" s="19">
        <f t="shared" si="388"/>
        <v>0</v>
      </c>
      <c r="CK165" s="19">
        <f t="shared" si="389"/>
        <v>0</v>
      </c>
      <c r="CL165" s="19"/>
      <c r="CM165" s="18">
        <f>[20]Transfers!R82</f>
        <v>0</v>
      </c>
      <c r="CN165" s="18">
        <f>[20]Transfers!S82</f>
        <v>0</v>
      </c>
      <c r="CO165" s="18">
        <f>[20]Transfers!T82</f>
        <v>0</v>
      </c>
      <c r="CP165" s="18">
        <f>[20]Transfers!U82</f>
        <v>0</v>
      </c>
      <c r="CQ165" s="18">
        <f>[20]Transfers!V82</f>
        <v>0</v>
      </c>
      <c r="CR165" s="18">
        <f>[20]Transfers!W82</f>
        <v>0</v>
      </c>
      <c r="CS165" s="18">
        <v>0</v>
      </c>
      <c r="CT165" s="18">
        <v>0</v>
      </c>
      <c r="CU165" s="18">
        <v>0</v>
      </c>
      <c r="CV165" s="18">
        <v>0</v>
      </c>
      <c r="CW165" s="18">
        <v>0</v>
      </c>
      <c r="CX165" s="18">
        <v>0</v>
      </c>
      <c r="CY165" s="19">
        <v>0</v>
      </c>
      <c r="CZ165" s="19">
        <v>0</v>
      </c>
      <c r="DA165" s="19">
        <v>0</v>
      </c>
      <c r="DB165" s="19">
        <v>0</v>
      </c>
      <c r="DC165" s="19">
        <v>0</v>
      </c>
      <c r="DD165" s="19">
        <v>0</v>
      </c>
      <c r="DE165" s="19">
        <v>0</v>
      </c>
      <c r="DF165" s="19">
        <v>0</v>
      </c>
      <c r="DG165" s="19">
        <v>0</v>
      </c>
      <c r="DH165" s="19">
        <v>0</v>
      </c>
      <c r="DI165" s="19">
        <v>0</v>
      </c>
      <c r="DJ165" s="19">
        <v>0</v>
      </c>
      <c r="DK165" s="19">
        <v>0</v>
      </c>
      <c r="DL165" s="19">
        <v>0</v>
      </c>
      <c r="DM165" s="19">
        <v>0</v>
      </c>
      <c r="DN165" s="19"/>
    </row>
    <row r="166" spans="1:118">
      <c r="A166" s="48">
        <v>39000</v>
      </c>
      <c r="B166" s="34" t="s">
        <v>10</v>
      </c>
      <c r="C166" s="50">
        <f t="shared" si="290"/>
        <v>7286004.8951945845</v>
      </c>
      <c r="D166" s="50">
        <f t="shared" si="291"/>
        <v>7595599.7675585095</v>
      </c>
      <c r="E166" s="21">
        <f>'[20]Asset End Balances'!$Q$83</f>
        <v>7209780.6299999999</v>
      </c>
      <c r="F166" s="19">
        <f t="shared" si="343"/>
        <v>7209780.6299999999</v>
      </c>
      <c r="G166" s="19">
        <f t="shared" si="344"/>
        <v>7209780.6299999999</v>
      </c>
      <c r="H166" s="19">
        <f t="shared" si="345"/>
        <v>7209780.6299999999</v>
      </c>
      <c r="I166" s="19">
        <f t="shared" si="346"/>
        <v>7209780.6299999999</v>
      </c>
      <c r="J166" s="19">
        <f t="shared" si="347"/>
        <v>7224215.21</v>
      </c>
      <c r="K166" s="19">
        <f t="shared" si="348"/>
        <v>7280461.1299999999</v>
      </c>
      <c r="L166" s="19">
        <f t="shared" si="349"/>
        <v>7304581.627940991</v>
      </c>
      <c r="M166" s="19">
        <f t="shared" si="350"/>
        <v>7324346.4167505857</v>
      </c>
      <c r="N166" s="19">
        <f t="shared" si="351"/>
        <v>7344617.7455676198</v>
      </c>
      <c r="O166" s="19">
        <f t="shared" si="352"/>
        <v>7369274.8368604118</v>
      </c>
      <c r="P166" s="19">
        <f t="shared" si="353"/>
        <v>7396876.439198941</v>
      </c>
      <c r="Q166" s="19">
        <f t="shared" si="354"/>
        <v>7424787.0812110454</v>
      </c>
      <c r="R166" s="19">
        <f t="shared" si="355"/>
        <v>7447839.8489192445</v>
      </c>
      <c r="S166" s="19">
        <f t="shared" si="356"/>
        <v>7465081.4563065646</v>
      </c>
      <c r="T166" s="19">
        <f t="shared" si="357"/>
        <v>7480070.9882969894</v>
      </c>
      <c r="U166" s="19">
        <f t="shared" si="358"/>
        <v>7497704.9548833594</v>
      </c>
      <c r="V166" s="19">
        <f t="shared" si="359"/>
        <v>7514990.7413086118</v>
      </c>
      <c r="W166" s="19">
        <f t="shared" si="360"/>
        <v>7532219.6005077772</v>
      </c>
      <c r="X166" s="19">
        <f t="shared" si="361"/>
        <v>7550383.6500053992</v>
      </c>
      <c r="Y166" s="19">
        <f t="shared" si="362"/>
        <v>7567422.6930762148</v>
      </c>
      <c r="Z166" s="19">
        <f t="shared" si="363"/>
        <v>7583397.1675421149</v>
      </c>
      <c r="AA166" s="19">
        <f t="shared" si="364"/>
        <v>7608054.2588349069</v>
      </c>
      <c r="AB166" s="19">
        <f t="shared" si="365"/>
        <v>7635655.861173436</v>
      </c>
      <c r="AC166" s="19">
        <f t="shared" si="366"/>
        <v>7663566.5031855404</v>
      </c>
      <c r="AD166" s="19">
        <f t="shared" si="367"/>
        <v>7686619.2708937395</v>
      </c>
      <c r="AE166" s="19">
        <f t="shared" si="368"/>
        <v>7703860.8782810597</v>
      </c>
      <c r="AF166" s="19">
        <f t="shared" si="369"/>
        <v>7718850.4102714844</v>
      </c>
      <c r="AH166" s="18">
        <f>[20]Additions!R83</f>
        <v>0</v>
      </c>
      <c r="AI166" s="18">
        <f>[20]Additions!S83</f>
        <v>0</v>
      </c>
      <c r="AJ166" s="18">
        <f>[20]Additions!T83</f>
        <v>0</v>
      </c>
      <c r="AK166" s="18">
        <f>[20]Additions!U83</f>
        <v>0</v>
      </c>
      <c r="AL166" s="18">
        <f>[20]Additions!V83</f>
        <v>14434.58</v>
      </c>
      <c r="AM166" s="18">
        <f>[20]Additions!W83</f>
        <v>56245.919999999998</v>
      </c>
      <c r="AN166" s="57">
        <f t="shared" si="390"/>
        <v>24120.497940990834</v>
      </c>
      <c r="AO166" s="57">
        <f t="shared" si="390"/>
        <v>19764.788809594931</v>
      </c>
      <c r="AP166" s="57">
        <f t="shared" si="390"/>
        <v>20271.328817034599</v>
      </c>
      <c r="AQ166" s="57">
        <f>SUM($AH166:$AM166)/SUM($AH$193:$AM$193)*'Capital Spending'!D$12*$AO$1</f>
        <v>24657.091292792153</v>
      </c>
      <c r="AR166" s="57">
        <f>SUM($AH166:$AM166)/SUM($AH$193:$AM$193)*'Capital Spending'!E$12*$AO$1</f>
        <v>27601.602338529559</v>
      </c>
      <c r="AS166" s="57">
        <f>SUM($AH166:$AM166)/SUM($AH$193:$AM$193)*'Capital Spending'!F$12*$AO$1</f>
        <v>27910.64201210449</v>
      </c>
      <c r="AT166" s="57">
        <f>SUM($AH166:$AM166)/SUM($AH$193:$AM$193)*'Capital Spending'!G$12*$AO$1</f>
        <v>23052.767708199419</v>
      </c>
      <c r="AU166" s="57">
        <f>SUM($AH166:$AM166)/SUM($AH$193:$AM$193)*'Capital Spending'!H$12*$AO$1</f>
        <v>17241.607387320288</v>
      </c>
      <c r="AV166" s="57">
        <f>SUM($AH166:$AM166)/SUM($AH$193:$AM$193)*'Capital Spending'!I$12*$AO$1</f>
        <v>14989.531990425126</v>
      </c>
      <c r="AW166" s="57">
        <f>SUM($AH166:$AM166)/SUM($AH$193:$AM$193)*'Capital Spending'!J$12*$AO$1</f>
        <v>17633.966586369643</v>
      </c>
      <c r="AX166" s="57">
        <f>SUM($AH166:$AM166)/SUM($AH$193:$AM$193)*'Capital Spending'!K$12*$AO$1</f>
        <v>17285.786425252038</v>
      </c>
      <c r="AY166" s="57">
        <f>SUM($AH166:$AM166)/SUM($AH$193:$AM$193)*'Capital Spending'!L$12*$AO$1</f>
        <v>17228.859199165177</v>
      </c>
      <c r="AZ166" s="57">
        <f>SUM($AH166:$AM166)/SUM($AH$193:$AM$193)*'Capital Spending'!M$12*$AO$1</f>
        <v>18164.049497621807</v>
      </c>
      <c r="BA166" s="57">
        <f>SUM($AH166:$AM166)/SUM($AH$193:$AM$193)*'Capital Spending'!N$12*$AO$1</f>
        <v>17039.043070815318</v>
      </c>
      <c r="BB166" s="57">
        <f>SUM($AH166:$AM166)/SUM($AH$193:$AM$193)*'Capital Spending'!O$12*$AO$1</f>
        <v>15974.47446590019</v>
      </c>
      <c r="BC166" s="57">
        <f>SUM($AH166:$AM166)/SUM($AH$193:$AM$193)*'Capital Spending'!P$12*$AO$1</f>
        <v>24657.091292792153</v>
      </c>
      <c r="BD166" s="57">
        <f>SUM($AH166:$AM166)/SUM($AH$193:$AM$193)*'Capital Spending'!Q$12*$AO$1</f>
        <v>27601.602338529559</v>
      </c>
      <c r="BE166" s="57">
        <f>SUM($AH166:$AM166)/SUM($AH$193:$AM$193)*'Capital Spending'!R$12*$AO$1</f>
        <v>27910.64201210449</v>
      </c>
      <c r="BF166" s="57">
        <f>SUM($AH166:$AM166)/SUM($AH$193:$AM$193)*'Capital Spending'!S$12*$AO$1</f>
        <v>23052.767708199419</v>
      </c>
      <c r="BG166" s="57">
        <f>SUM($AH166:$AM166)/SUM($AH$193:$AM$193)*'Capital Spending'!T$12*$AO$1</f>
        <v>17241.607387320288</v>
      </c>
      <c r="BH166" s="57">
        <f>SUM($AH166:$AM166)/SUM($AH$193:$AM$193)*'Capital Spending'!U$12*$AO$1</f>
        <v>14989.531990425126</v>
      </c>
      <c r="BI166" s="19"/>
      <c r="BJ166" s="106">
        <f t="shared" si="320"/>
        <v>0</v>
      </c>
      <c r="BK166" s="31">
        <f>[20]Retires!R83</f>
        <v>0</v>
      </c>
      <c r="BL166" s="31">
        <f>[20]Retires!S83</f>
        <v>0</v>
      </c>
      <c r="BM166" s="31">
        <f>[20]Retires!T83</f>
        <v>0</v>
      </c>
      <c r="BN166" s="31">
        <f>[20]Retires!U83</f>
        <v>0</v>
      </c>
      <c r="BO166" s="31">
        <f>[20]Retires!V83</f>
        <v>0</v>
      </c>
      <c r="BP166" s="31">
        <f>[20]Retires!W83</f>
        <v>0</v>
      </c>
      <c r="BQ166" s="18">
        <f t="shared" si="321"/>
        <v>0</v>
      </c>
      <c r="BR166" s="19">
        <f t="shared" si="370"/>
        <v>0</v>
      </c>
      <c r="BS166" s="19">
        <f t="shared" si="371"/>
        <v>0</v>
      </c>
      <c r="BT166" s="19">
        <f t="shared" si="372"/>
        <v>0</v>
      </c>
      <c r="BU166" s="19">
        <f t="shared" si="373"/>
        <v>0</v>
      </c>
      <c r="BV166" s="19">
        <f t="shared" si="374"/>
        <v>0</v>
      </c>
      <c r="BW166" s="19">
        <f t="shared" si="375"/>
        <v>0</v>
      </c>
      <c r="BX166" s="19">
        <f t="shared" si="376"/>
        <v>0</v>
      </c>
      <c r="BY166" s="19">
        <f t="shared" si="377"/>
        <v>0</v>
      </c>
      <c r="BZ166" s="19">
        <f t="shared" si="378"/>
        <v>0</v>
      </c>
      <c r="CA166" s="19">
        <f t="shared" si="379"/>
        <v>0</v>
      </c>
      <c r="CB166" s="19">
        <f t="shared" si="380"/>
        <v>0</v>
      </c>
      <c r="CC166" s="19">
        <f t="shared" si="381"/>
        <v>0</v>
      </c>
      <c r="CD166" s="19">
        <f t="shared" si="382"/>
        <v>0</v>
      </c>
      <c r="CE166" s="19">
        <f t="shared" si="383"/>
        <v>0</v>
      </c>
      <c r="CF166" s="19">
        <f t="shared" si="384"/>
        <v>0</v>
      </c>
      <c r="CG166" s="19">
        <f t="shared" si="385"/>
        <v>0</v>
      </c>
      <c r="CH166" s="19">
        <f t="shared" si="386"/>
        <v>0</v>
      </c>
      <c r="CI166" s="19">
        <f t="shared" si="387"/>
        <v>0</v>
      </c>
      <c r="CJ166" s="19">
        <f t="shared" si="388"/>
        <v>0</v>
      </c>
      <c r="CK166" s="19">
        <f t="shared" si="389"/>
        <v>0</v>
      </c>
      <c r="CL166" s="19"/>
      <c r="CM166" s="18">
        <f>[20]Transfers!R83</f>
        <v>0</v>
      </c>
      <c r="CN166" s="18">
        <f>[20]Transfers!S83</f>
        <v>0</v>
      </c>
      <c r="CO166" s="18">
        <f>[20]Transfers!T83</f>
        <v>0</v>
      </c>
      <c r="CP166" s="18">
        <f>[20]Transfers!U83</f>
        <v>0</v>
      </c>
      <c r="CQ166" s="18">
        <f>[20]Transfers!V83</f>
        <v>0</v>
      </c>
      <c r="CR166" s="18">
        <f>[20]Transfers!W83</f>
        <v>0</v>
      </c>
      <c r="CS166" s="18">
        <v>0</v>
      </c>
      <c r="CT166" s="18">
        <v>0</v>
      </c>
      <c r="CU166" s="18">
        <v>0</v>
      </c>
      <c r="CV166" s="18">
        <v>0</v>
      </c>
      <c r="CW166" s="18">
        <v>0</v>
      </c>
      <c r="CX166" s="18">
        <v>0</v>
      </c>
      <c r="CY166" s="19">
        <v>0</v>
      </c>
      <c r="CZ166" s="19">
        <v>0</v>
      </c>
      <c r="DA166" s="19">
        <v>0</v>
      </c>
      <c r="DB166" s="19">
        <v>0</v>
      </c>
      <c r="DC166" s="19">
        <v>0</v>
      </c>
      <c r="DD166" s="19">
        <v>0</v>
      </c>
      <c r="DE166" s="19">
        <v>0</v>
      </c>
      <c r="DF166" s="19">
        <v>0</v>
      </c>
      <c r="DG166" s="19">
        <v>0</v>
      </c>
      <c r="DH166" s="19">
        <v>0</v>
      </c>
      <c r="DI166" s="19">
        <v>0</v>
      </c>
      <c r="DJ166" s="19">
        <v>0</v>
      </c>
      <c r="DK166" s="19">
        <v>0</v>
      </c>
      <c r="DL166" s="19">
        <v>0</v>
      </c>
      <c r="DM166" s="19">
        <v>0</v>
      </c>
      <c r="DN166" s="19"/>
    </row>
    <row r="167" spans="1:118">
      <c r="A167" s="48">
        <v>39002</v>
      </c>
      <c r="B167" s="34" t="s">
        <v>107</v>
      </c>
      <c r="C167" s="50">
        <f t="shared" si="290"/>
        <v>173114.85000000003</v>
      </c>
      <c r="D167" s="50">
        <f t="shared" si="291"/>
        <v>173114.85000000003</v>
      </c>
      <c r="E167" s="21">
        <f>'[20]Asset End Balances'!$Q$84</f>
        <v>173114.85</v>
      </c>
      <c r="F167" s="19">
        <f t="shared" si="343"/>
        <v>173114.85</v>
      </c>
      <c r="G167" s="19">
        <f t="shared" si="344"/>
        <v>173114.85</v>
      </c>
      <c r="H167" s="19">
        <f t="shared" si="345"/>
        <v>173114.85</v>
      </c>
      <c r="I167" s="19">
        <f t="shared" si="346"/>
        <v>173114.85</v>
      </c>
      <c r="J167" s="19">
        <f t="shared" si="347"/>
        <v>173114.85</v>
      </c>
      <c r="K167" s="19">
        <f t="shared" si="348"/>
        <v>173114.85</v>
      </c>
      <c r="L167" s="19">
        <f t="shared" si="349"/>
        <v>173114.85</v>
      </c>
      <c r="M167" s="19">
        <f t="shared" si="350"/>
        <v>173114.85</v>
      </c>
      <c r="N167" s="19">
        <f t="shared" si="351"/>
        <v>173114.85</v>
      </c>
      <c r="O167" s="19">
        <f t="shared" si="352"/>
        <v>173114.85</v>
      </c>
      <c r="P167" s="19">
        <f t="shared" si="353"/>
        <v>173114.85</v>
      </c>
      <c r="Q167" s="19">
        <f t="shared" si="354"/>
        <v>173114.85</v>
      </c>
      <c r="R167" s="19">
        <f t="shared" si="355"/>
        <v>173114.85</v>
      </c>
      <c r="S167" s="19">
        <f t="shared" si="356"/>
        <v>173114.85</v>
      </c>
      <c r="T167" s="19">
        <f t="shared" si="357"/>
        <v>173114.85</v>
      </c>
      <c r="U167" s="19">
        <f t="shared" si="358"/>
        <v>173114.85</v>
      </c>
      <c r="V167" s="19">
        <f t="shared" si="359"/>
        <v>173114.85</v>
      </c>
      <c r="W167" s="19">
        <f t="shared" si="360"/>
        <v>173114.85</v>
      </c>
      <c r="X167" s="19">
        <f t="shared" si="361"/>
        <v>173114.85</v>
      </c>
      <c r="Y167" s="19">
        <f t="shared" si="362"/>
        <v>173114.85</v>
      </c>
      <c r="Z167" s="19">
        <f t="shared" si="363"/>
        <v>173114.85</v>
      </c>
      <c r="AA167" s="19">
        <f t="shared" si="364"/>
        <v>173114.85</v>
      </c>
      <c r="AB167" s="19">
        <f t="shared" si="365"/>
        <v>173114.85</v>
      </c>
      <c r="AC167" s="19">
        <f t="shared" si="366"/>
        <v>173114.85</v>
      </c>
      <c r="AD167" s="19">
        <f t="shared" si="367"/>
        <v>173114.85</v>
      </c>
      <c r="AE167" s="19">
        <f t="shared" si="368"/>
        <v>173114.85</v>
      </c>
      <c r="AF167" s="19">
        <f t="shared" si="369"/>
        <v>173114.85</v>
      </c>
      <c r="AH167" s="18">
        <f>[20]Additions!R84</f>
        <v>0</v>
      </c>
      <c r="AI167" s="18">
        <f>[20]Additions!S84</f>
        <v>0</v>
      </c>
      <c r="AJ167" s="18">
        <f>[20]Additions!T84</f>
        <v>0</v>
      </c>
      <c r="AK167" s="18">
        <f>[20]Additions!U84</f>
        <v>0</v>
      </c>
      <c r="AL167" s="18">
        <f>[20]Additions!V84</f>
        <v>0</v>
      </c>
      <c r="AM167" s="18">
        <f>[20]Additions!W84</f>
        <v>0</v>
      </c>
      <c r="AN167" s="57">
        <f t="shared" si="390"/>
        <v>0</v>
      </c>
      <c r="AO167" s="57">
        <f t="shared" si="390"/>
        <v>0</v>
      </c>
      <c r="AP167" s="57">
        <f t="shared" si="390"/>
        <v>0</v>
      </c>
      <c r="AQ167" s="57">
        <f>SUM($AH167:$AM167)/SUM($AH$193:$AM$193)*'Capital Spending'!D$12*$AO$1</f>
        <v>0</v>
      </c>
      <c r="AR167" s="57">
        <f>SUM($AH167:$AM167)/SUM($AH$193:$AM$193)*'Capital Spending'!E$12*$AO$1</f>
        <v>0</v>
      </c>
      <c r="AS167" s="57">
        <f>SUM($AH167:$AM167)/SUM($AH$193:$AM$193)*'Capital Spending'!F$12*$AO$1</f>
        <v>0</v>
      </c>
      <c r="AT167" s="57">
        <f>SUM($AH167:$AM167)/SUM($AH$193:$AM$193)*'Capital Spending'!G$12*$AO$1</f>
        <v>0</v>
      </c>
      <c r="AU167" s="57">
        <f>SUM($AH167:$AM167)/SUM($AH$193:$AM$193)*'Capital Spending'!H$12*$AO$1</f>
        <v>0</v>
      </c>
      <c r="AV167" s="57">
        <f>SUM($AH167:$AM167)/SUM($AH$193:$AM$193)*'Capital Spending'!I$12*$AO$1</f>
        <v>0</v>
      </c>
      <c r="AW167" s="57">
        <f>SUM($AH167:$AM167)/SUM($AH$193:$AM$193)*'Capital Spending'!J$12*$AO$1</f>
        <v>0</v>
      </c>
      <c r="AX167" s="57">
        <f>SUM($AH167:$AM167)/SUM($AH$193:$AM$193)*'Capital Spending'!K$12*$AO$1</f>
        <v>0</v>
      </c>
      <c r="AY167" s="57">
        <f>SUM($AH167:$AM167)/SUM($AH$193:$AM$193)*'Capital Spending'!L$12*$AO$1</f>
        <v>0</v>
      </c>
      <c r="AZ167" s="57">
        <f>SUM($AH167:$AM167)/SUM($AH$193:$AM$193)*'Capital Spending'!M$12*$AO$1</f>
        <v>0</v>
      </c>
      <c r="BA167" s="57">
        <f>SUM($AH167:$AM167)/SUM($AH$193:$AM$193)*'Capital Spending'!N$12*$AO$1</f>
        <v>0</v>
      </c>
      <c r="BB167" s="57">
        <f>SUM($AH167:$AM167)/SUM($AH$193:$AM$193)*'Capital Spending'!O$12*$AO$1</f>
        <v>0</v>
      </c>
      <c r="BC167" s="57">
        <f>SUM($AH167:$AM167)/SUM($AH$193:$AM$193)*'Capital Spending'!P$12*$AO$1</f>
        <v>0</v>
      </c>
      <c r="BD167" s="57">
        <f>SUM($AH167:$AM167)/SUM($AH$193:$AM$193)*'Capital Spending'!Q$12*$AO$1</f>
        <v>0</v>
      </c>
      <c r="BE167" s="57">
        <f>SUM($AH167:$AM167)/SUM($AH$193:$AM$193)*'Capital Spending'!R$12*$AO$1</f>
        <v>0</v>
      </c>
      <c r="BF167" s="57">
        <f>SUM($AH167:$AM167)/SUM($AH$193:$AM$193)*'Capital Spending'!S$12*$AO$1</f>
        <v>0</v>
      </c>
      <c r="BG167" s="57">
        <f>SUM($AH167:$AM167)/SUM($AH$193:$AM$193)*'Capital Spending'!T$12*$AO$1</f>
        <v>0</v>
      </c>
      <c r="BH167" s="57">
        <f>SUM($AH167:$AM167)/SUM($AH$193:$AM$193)*'Capital Spending'!U$12*$AO$1</f>
        <v>0</v>
      </c>
      <c r="BI167" s="19"/>
      <c r="BJ167" s="106">
        <f t="shared" si="320"/>
        <v>0</v>
      </c>
      <c r="BK167" s="31">
        <f>[20]Retires!R84</f>
        <v>0</v>
      </c>
      <c r="BL167" s="31">
        <f>[20]Retires!S84</f>
        <v>0</v>
      </c>
      <c r="BM167" s="31">
        <f>[20]Retires!T84</f>
        <v>0</v>
      </c>
      <c r="BN167" s="31">
        <f>[20]Retires!U84</f>
        <v>0</v>
      </c>
      <c r="BO167" s="31">
        <f>[20]Retires!V84</f>
        <v>0</v>
      </c>
      <c r="BP167" s="31">
        <f>[20]Retires!W84</f>
        <v>0</v>
      </c>
      <c r="BQ167" s="18">
        <f t="shared" si="321"/>
        <v>0</v>
      </c>
      <c r="BR167" s="19">
        <f t="shared" si="370"/>
        <v>0</v>
      </c>
      <c r="BS167" s="19">
        <f t="shared" si="371"/>
        <v>0</v>
      </c>
      <c r="BT167" s="19">
        <f t="shared" si="372"/>
        <v>0</v>
      </c>
      <c r="BU167" s="19">
        <f t="shared" si="373"/>
        <v>0</v>
      </c>
      <c r="BV167" s="19">
        <f t="shared" si="374"/>
        <v>0</v>
      </c>
      <c r="BW167" s="19">
        <f t="shared" si="375"/>
        <v>0</v>
      </c>
      <c r="BX167" s="19">
        <f t="shared" si="376"/>
        <v>0</v>
      </c>
      <c r="BY167" s="19">
        <f t="shared" si="377"/>
        <v>0</v>
      </c>
      <c r="BZ167" s="19">
        <f t="shared" si="378"/>
        <v>0</v>
      </c>
      <c r="CA167" s="19">
        <f t="shared" si="379"/>
        <v>0</v>
      </c>
      <c r="CB167" s="19">
        <f t="shared" si="380"/>
        <v>0</v>
      </c>
      <c r="CC167" s="19">
        <f t="shared" si="381"/>
        <v>0</v>
      </c>
      <c r="CD167" s="19">
        <f t="shared" si="382"/>
        <v>0</v>
      </c>
      <c r="CE167" s="19">
        <f t="shared" si="383"/>
        <v>0</v>
      </c>
      <c r="CF167" s="19">
        <f t="shared" si="384"/>
        <v>0</v>
      </c>
      <c r="CG167" s="19">
        <f t="shared" si="385"/>
        <v>0</v>
      </c>
      <c r="CH167" s="19">
        <f t="shared" si="386"/>
        <v>0</v>
      </c>
      <c r="CI167" s="19">
        <f t="shared" si="387"/>
        <v>0</v>
      </c>
      <c r="CJ167" s="19">
        <f t="shared" si="388"/>
        <v>0</v>
      </c>
      <c r="CK167" s="19">
        <f t="shared" si="389"/>
        <v>0</v>
      </c>
      <c r="CL167" s="19"/>
      <c r="CM167" s="18">
        <f>[20]Transfers!R84</f>
        <v>0</v>
      </c>
      <c r="CN167" s="18">
        <f>[20]Transfers!S84</f>
        <v>0</v>
      </c>
      <c r="CO167" s="18">
        <f>[20]Transfers!T84</f>
        <v>0</v>
      </c>
      <c r="CP167" s="18">
        <f>[20]Transfers!U84</f>
        <v>0</v>
      </c>
      <c r="CQ167" s="18">
        <f>[20]Transfers!V84</f>
        <v>0</v>
      </c>
      <c r="CR167" s="18">
        <f>[20]Transfers!W84</f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9">
        <v>0</v>
      </c>
      <c r="CZ167" s="19">
        <v>0</v>
      </c>
      <c r="DA167" s="19">
        <v>0</v>
      </c>
      <c r="DB167" s="19">
        <v>0</v>
      </c>
      <c r="DC167" s="19">
        <v>0</v>
      </c>
      <c r="DD167" s="19">
        <v>0</v>
      </c>
      <c r="DE167" s="19">
        <v>0</v>
      </c>
      <c r="DF167" s="19">
        <v>0</v>
      </c>
      <c r="DG167" s="19">
        <v>0</v>
      </c>
      <c r="DH167" s="19">
        <v>0</v>
      </c>
      <c r="DI167" s="19">
        <v>0</v>
      </c>
      <c r="DJ167" s="19">
        <v>0</v>
      </c>
      <c r="DK167" s="19">
        <v>0</v>
      </c>
      <c r="DL167" s="19">
        <v>0</v>
      </c>
      <c r="DM167" s="19">
        <v>0</v>
      </c>
      <c r="DN167" s="19"/>
    </row>
    <row r="168" spans="1:118">
      <c r="A168" s="48">
        <v>39003</v>
      </c>
      <c r="B168" s="34" t="s">
        <v>62</v>
      </c>
      <c r="C168" s="50">
        <f t="shared" si="290"/>
        <v>709199.17999999982</v>
      </c>
      <c r="D168" s="50">
        <f t="shared" si="291"/>
        <v>709199.17999999982</v>
      </c>
      <c r="E168" s="21">
        <f>'[20]Asset End Balances'!$Q$85</f>
        <v>709199.18</v>
      </c>
      <c r="F168" s="19">
        <f t="shared" si="343"/>
        <v>709199.18</v>
      </c>
      <c r="G168" s="19">
        <f t="shared" si="344"/>
        <v>709199.18</v>
      </c>
      <c r="H168" s="19">
        <f t="shared" si="345"/>
        <v>709199.18</v>
      </c>
      <c r="I168" s="19">
        <f t="shared" si="346"/>
        <v>709199.18</v>
      </c>
      <c r="J168" s="19">
        <f t="shared" si="347"/>
        <v>709199.18</v>
      </c>
      <c r="K168" s="19">
        <f t="shared" si="348"/>
        <v>709199.18</v>
      </c>
      <c r="L168" s="19">
        <f t="shared" si="349"/>
        <v>709199.18</v>
      </c>
      <c r="M168" s="19">
        <f t="shared" si="350"/>
        <v>709199.18</v>
      </c>
      <c r="N168" s="19">
        <f t="shared" si="351"/>
        <v>709199.18</v>
      </c>
      <c r="O168" s="19">
        <f t="shared" si="352"/>
        <v>709199.18</v>
      </c>
      <c r="P168" s="19">
        <f t="shared" si="353"/>
        <v>709199.18</v>
      </c>
      <c r="Q168" s="19">
        <f t="shared" si="354"/>
        <v>709199.18</v>
      </c>
      <c r="R168" s="19">
        <f t="shared" si="355"/>
        <v>709199.18</v>
      </c>
      <c r="S168" s="19">
        <f t="shared" si="356"/>
        <v>709199.18</v>
      </c>
      <c r="T168" s="19">
        <f t="shared" si="357"/>
        <v>709199.18</v>
      </c>
      <c r="U168" s="19">
        <f t="shared" si="358"/>
        <v>709199.18</v>
      </c>
      <c r="V168" s="19">
        <f t="shared" si="359"/>
        <v>709199.18</v>
      </c>
      <c r="W168" s="19">
        <f t="shared" si="360"/>
        <v>709199.18</v>
      </c>
      <c r="X168" s="19">
        <f t="shared" si="361"/>
        <v>709199.18</v>
      </c>
      <c r="Y168" s="19">
        <f t="shared" si="362"/>
        <v>709199.18</v>
      </c>
      <c r="Z168" s="19">
        <f t="shared" si="363"/>
        <v>709199.18</v>
      </c>
      <c r="AA168" s="19">
        <f t="shared" si="364"/>
        <v>709199.18</v>
      </c>
      <c r="AB168" s="19">
        <f t="shared" si="365"/>
        <v>709199.18</v>
      </c>
      <c r="AC168" s="19">
        <f t="shared" si="366"/>
        <v>709199.18</v>
      </c>
      <c r="AD168" s="19">
        <f t="shared" si="367"/>
        <v>709199.18</v>
      </c>
      <c r="AE168" s="19">
        <f t="shared" si="368"/>
        <v>709199.18</v>
      </c>
      <c r="AF168" s="19">
        <f t="shared" si="369"/>
        <v>709199.18</v>
      </c>
      <c r="AH168" s="18">
        <f>[20]Additions!R85</f>
        <v>0</v>
      </c>
      <c r="AI168" s="18">
        <f>[20]Additions!S85</f>
        <v>0</v>
      </c>
      <c r="AJ168" s="18">
        <f>[20]Additions!T85</f>
        <v>0</v>
      </c>
      <c r="AK168" s="18">
        <f>[20]Additions!U85</f>
        <v>0</v>
      </c>
      <c r="AL168" s="18">
        <f>[20]Additions!V85</f>
        <v>0</v>
      </c>
      <c r="AM168" s="18">
        <f>[20]Additions!W85</f>
        <v>0</v>
      </c>
      <c r="AN168" s="57">
        <f t="shared" si="390"/>
        <v>0</v>
      </c>
      <c r="AO168" s="57">
        <f t="shared" si="390"/>
        <v>0</v>
      </c>
      <c r="AP168" s="57">
        <f t="shared" si="390"/>
        <v>0</v>
      </c>
      <c r="AQ168" s="57">
        <f>SUM($AH168:$AM168)/SUM($AH$193:$AM$193)*'Capital Spending'!D$12*$AO$1</f>
        <v>0</v>
      </c>
      <c r="AR168" s="57">
        <f>SUM($AH168:$AM168)/SUM($AH$193:$AM$193)*'Capital Spending'!E$12*$AO$1</f>
        <v>0</v>
      </c>
      <c r="AS168" s="57">
        <f>SUM($AH168:$AM168)/SUM($AH$193:$AM$193)*'Capital Spending'!F$12*$AO$1</f>
        <v>0</v>
      </c>
      <c r="AT168" s="57">
        <f>SUM($AH168:$AM168)/SUM($AH$193:$AM$193)*'Capital Spending'!G$12*$AO$1</f>
        <v>0</v>
      </c>
      <c r="AU168" s="57">
        <f>SUM($AH168:$AM168)/SUM($AH$193:$AM$193)*'Capital Spending'!H$12*$AO$1</f>
        <v>0</v>
      </c>
      <c r="AV168" s="57">
        <f>SUM($AH168:$AM168)/SUM($AH$193:$AM$193)*'Capital Spending'!I$12*$AO$1</f>
        <v>0</v>
      </c>
      <c r="AW168" s="57">
        <f>SUM($AH168:$AM168)/SUM($AH$193:$AM$193)*'Capital Spending'!J$12*$AO$1</f>
        <v>0</v>
      </c>
      <c r="AX168" s="57">
        <f>SUM($AH168:$AM168)/SUM($AH$193:$AM$193)*'Capital Spending'!K$12*$AO$1</f>
        <v>0</v>
      </c>
      <c r="AY168" s="57">
        <f>SUM($AH168:$AM168)/SUM($AH$193:$AM$193)*'Capital Spending'!L$12*$AO$1</f>
        <v>0</v>
      </c>
      <c r="AZ168" s="57">
        <f>SUM($AH168:$AM168)/SUM($AH$193:$AM$193)*'Capital Spending'!M$12*$AO$1</f>
        <v>0</v>
      </c>
      <c r="BA168" s="57">
        <f>SUM($AH168:$AM168)/SUM($AH$193:$AM$193)*'Capital Spending'!N$12*$AO$1</f>
        <v>0</v>
      </c>
      <c r="BB168" s="57">
        <f>SUM($AH168:$AM168)/SUM($AH$193:$AM$193)*'Capital Spending'!O$12*$AO$1</f>
        <v>0</v>
      </c>
      <c r="BC168" s="57">
        <f>SUM($AH168:$AM168)/SUM($AH$193:$AM$193)*'Capital Spending'!P$12*$AO$1</f>
        <v>0</v>
      </c>
      <c r="BD168" s="57">
        <f>SUM($AH168:$AM168)/SUM($AH$193:$AM$193)*'Capital Spending'!Q$12*$AO$1</f>
        <v>0</v>
      </c>
      <c r="BE168" s="57">
        <f>SUM($AH168:$AM168)/SUM($AH$193:$AM$193)*'Capital Spending'!R$12*$AO$1</f>
        <v>0</v>
      </c>
      <c r="BF168" s="57">
        <f>SUM($AH168:$AM168)/SUM($AH$193:$AM$193)*'Capital Spending'!S$12*$AO$1</f>
        <v>0</v>
      </c>
      <c r="BG168" s="57">
        <f>SUM($AH168:$AM168)/SUM($AH$193:$AM$193)*'Capital Spending'!T$12*$AO$1</f>
        <v>0</v>
      </c>
      <c r="BH168" s="57">
        <f>SUM($AH168:$AM168)/SUM($AH$193:$AM$193)*'Capital Spending'!U$12*$AO$1</f>
        <v>0</v>
      </c>
      <c r="BI168" s="19"/>
      <c r="BJ168" s="106">
        <f t="shared" si="320"/>
        <v>0</v>
      </c>
      <c r="BK168" s="31">
        <f>[20]Retires!R85</f>
        <v>0</v>
      </c>
      <c r="BL168" s="31">
        <f>[20]Retires!S85</f>
        <v>0</v>
      </c>
      <c r="BM168" s="31">
        <f>[20]Retires!T85</f>
        <v>0</v>
      </c>
      <c r="BN168" s="31">
        <f>[20]Retires!U85</f>
        <v>0</v>
      </c>
      <c r="BO168" s="31">
        <f>[20]Retires!V85</f>
        <v>0</v>
      </c>
      <c r="BP168" s="31">
        <f>[20]Retires!W85</f>
        <v>0</v>
      </c>
      <c r="BQ168" s="18">
        <f t="shared" si="321"/>
        <v>0</v>
      </c>
      <c r="BR168" s="19">
        <f t="shared" si="370"/>
        <v>0</v>
      </c>
      <c r="BS168" s="19">
        <f t="shared" si="371"/>
        <v>0</v>
      </c>
      <c r="BT168" s="19">
        <f t="shared" si="372"/>
        <v>0</v>
      </c>
      <c r="BU168" s="19">
        <f t="shared" si="373"/>
        <v>0</v>
      </c>
      <c r="BV168" s="19">
        <f t="shared" si="374"/>
        <v>0</v>
      </c>
      <c r="BW168" s="19">
        <f t="shared" si="375"/>
        <v>0</v>
      </c>
      <c r="BX168" s="19">
        <f t="shared" si="376"/>
        <v>0</v>
      </c>
      <c r="BY168" s="19">
        <f t="shared" si="377"/>
        <v>0</v>
      </c>
      <c r="BZ168" s="19">
        <f t="shared" si="378"/>
        <v>0</v>
      </c>
      <c r="CA168" s="19">
        <f t="shared" si="379"/>
        <v>0</v>
      </c>
      <c r="CB168" s="19">
        <f t="shared" si="380"/>
        <v>0</v>
      </c>
      <c r="CC168" s="19">
        <f t="shared" si="381"/>
        <v>0</v>
      </c>
      <c r="CD168" s="19">
        <f t="shared" si="382"/>
        <v>0</v>
      </c>
      <c r="CE168" s="19">
        <f t="shared" si="383"/>
        <v>0</v>
      </c>
      <c r="CF168" s="19">
        <f t="shared" si="384"/>
        <v>0</v>
      </c>
      <c r="CG168" s="19">
        <f t="shared" si="385"/>
        <v>0</v>
      </c>
      <c r="CH168" s="19">
        <f t="shared" si="386"/>
        <v>0</v>
      </c>
      <c r="CI168" s="19">
        <f t="shared" si="387"/>
        <v>0</v>
      </c>
      <c r="CJ168" s="19">
        <f t="shared" si="388"/>
        <v>0</v>
      </c>
      <c r="CK168" s="19">
        <f t="shared" si="389"/>
        <v>0</v>
      </c>
      <c r="CL168" s="19"/>
      <c r="CM168" s="18">
        <f>[20]Transfers!R85</f>
        <v>0</v>
      </c>
      <c r="CN168" s="18">
        <f>[20]Transfers!S85</f>
        <v>0</v>
      </c>
      <c r="CO168" s="18">
        <f>[20]Transfers!T85</f>
        <v>0</v>
      </c>
      <c r="CP168" s="18">
        <f>[20]Transfers!U85</f>
        <v>0</v>
      </c>
      <c r="CQ168" s="18">
        <f>[20]Transfers!V85</f>
        <v>0</v>
      </c>
      <c r="CR168" s="18">
        <f>[20]Transfers!W85</f>
        <v>0</v>
      </c>
      <c r="CS168" s="18">
        <v>0</v>
      </c>
      <c r="CT168" s="18">
        <v>0</v>
      </c>
      <c r="CU168" s="18">
        <v>0</v>
      </c>
      <c r="CV168" s="18">
        <v>0</v>
      </c>
      <c r="CW168" s="18">
        <v>0</v>
      </c>
      <c r="CX168" s="18">
        <v>0</v>
      </c>
      <c r="CY168" s="19">
        <v>0</v>
      </c>
      <c r="CZ168" s="19">
        <v>0</v>
      </c>
      <c r="DA168" s="19">
        <v>0</v>
      </c>
      <c r="DB168" s="19">
        <v>0</v>
      </c>
      <c r="DC168" s="19">
        <v>0</v>
      </c>
      <c r="DD168" s="19">
        <v>0</v>
      </c>
      <c r="DE168" s="19">
        <v>0</v>
      </c>
      <c r="DF168" s="19">
        <v>0</v>
      </c>
      <c r="DG168" s="19">
        <v>0</v>
      </c>
      <c r="DH168" s="19">
        <v>0</v>
      </c>
      <c r="DI168" s="19">
        <v>0</v>
      </c>
      <c r="DJ168" s="19">
        <v>0</v>
      </c>
      <c r="DK168" s="19">
        <v>0</v>
      </c>
      <c r="DL168" s="19">
        <v>0</v>
      </c>
      <c r="DM168" s="19">
        <v>0</v>
      </c>
      <c r="DN168" s="19"/>
    </row>
    <row r="169" spans="1:118">
      <c r="A169" s="48">
        <v>39004</v>
      </c>
      <c r="B169" t="s">
        <v>39</v>
      </c>
      <c r="C169" s="50">
        <f t="shared" si="290"/>
        <v>12954.74</v>
      </c>
      <c r="D169" s="50">
        <f t="shared" si="291"/>
        <v>12954.74</v>
      </c>
      <c r="E169" s="21">
        <f>'[20]Asset End Balances'!$Q$86</f>
        <v>12954.74</v>
      </c>
      <c r="F169" s="19">
        <f t="shared" si="343"/>
        <v>12954.74</v>
      </c>
      <c r="G169" s="19">
        <f t="shared" si="344"/>
        <v>12954.74</v>
      </c>
      <c r="H169" s="19">
        <f t="shared" si="345"/>
        <v>12954.74</v>
      </c>
      <c r="I169" s="19">
        <f t="shared" si="346"/>
        <v>12954.74</v>
      </c>
      <c r="J169" s="19">
        <f t="shared" si="347"/>
        <v>12954.74</v>
      </c>
      <c r="K169" s="19">
        <f t="shared" si="348"/>
        <v>12954.74</v>
      </c>
      <c r="L169" s="19">
        <f t="shared" si="349"/>
        <v>12954.74</v>
      </c>
      <c r="M169" s="19">
        <f t="shared" si="350"/>
        <v>12954.74</v>
      </c>
      <c r="N169" s="19">
        <f t="shared" si="351"/>
        <v>12954.74</v>
      </c>
      <c r="O169" s="19">
        <f t="shared" si="352"/>
        <v>12954.74</v>
      </c>
      <c r="P169" s="19">
        <f t="shared" si="353"/>
        <v>12954.74</v>
      </c>
      <c r="Q169" s="19">
        <f t="shared" si="354"/>
        <v>12954.74</v>
      </c>
      <c r="R169" s="19">
        <f t="shared" si="355"/>
        <v>12954.74</v>
      </c>
      <c r="S169" s="19">
        <f t="shared" si="356"/>
        <v>12954.74</v>
      </c>
      <c r="T169" s="19">
        <f t="shared" si="357"/>
        <v>12954.74</v>
      </c>
      <c r="U169" s="19">
        <f t="shared" si="358"/>
        <v>12954.74</v>
      </c>
      <c r="V169" s="19">
        <f t="shared" si="359"/>
        <v>12954.74</v>
      </c>
      <c r="W169" s="19">
        <f t="shared" si="360"/>
        <v>12954.74</v>
      </c>
      <c r="X169" s="19">
        <f t="shared" si="361"/>
        <v>12954.74</v>
      </c>
      <c r="Y169" s="19">
        <f t="shared" si="362"/>
        <v>12954.74</v>
      </c>
      <c r="Z169" s="19">
        <f t="shared" si="363"/>
        <v>12954.74</v>
      </c>
      <c r="AA169" s="19">
        <f t="shared" si="364"/>
        <v>12954.74</v>
      </c>
      <c r="AB169" s="19">
        <f t="shared" si="365"/>
        <v>12954.74</v>
      </c>
      <c r="AC169" s="19">
        <f t="shared" si="366"/>
        <v>12954.74</v>
      </c>
      <c r="AD169" s="19">
        <f t="shared" si="367"/>
        <v>12954.74</v>
      </c>
      <c r="AE169" s="19">
        <f t="shared" si="368"/>
        <v>12954.74</v>
      </c>
      <c r="AF169" s="19">
        <f t="shared" si="369"/>
        <v>12954.74</v>
      </c>
      <c r="AH169" s="18">
        <f>[20]Additions!R86</f>
        <v>0</v>
      </c>
      <c r="AI169" s="18">
        <f>[20]Additions!S86</f>
        <v>0</v>
      </c>
      <c r="AJ169" s="18">
        <f>[20]Additions!T86</f>
        <v>0</v>
      </c>
      <c r="AK169" s="18">
        <f>[20]Additions!U86</f>
        <v>0</v>
      </c>
      <c r="AL169" s="18">
        <f>[20]Additions!V86</f>
        <v>0</v>
      </c>
      <c r="AM169" s="18">
        <f>[20]Additions!W86</f>
        <v>0</v>
      </c>
      <c r="AN169" s="57">
        <f t="shared" si="390"/>
        <v>0</v>
      </c>
      <c r="AO169" s="57">
        <f t="shared" si="390"/>
        <v>0</v>
      </c>
      <c r="AP169" s="57">
        <f t="shared" si="390"/>
        <v>0</v>
      </c>
      <c r="AQ169" s="57">
        <f>SUM($AH169:$AM169)/SUM($AH$193:$AM$193)*'Capital Spending'!D$12*$AO$1</f>
        <v>0</v>
      </c>
      <c r="AR169" s="57">
        <f>SUM($AH169:$AM169)/SUM($AH$193:$AM$193)*'Capital Spending'!E$12*$AO$1</f>
        <v>0</v>
      </c>
      <c r="AS169" s="57">
        <f>SUM($AH169:$AM169)/SUM($AH$193:$AM$193)*'Capital Spending'!F$12*$AO$1</f>
        <v>0</v>
      </c>
      <c r="AT169" s="57">
        <f>SUM($AH169:$AM169)/SUM($AH$193:$AM$193)*'Capital Spending'!G$12*$AO$1</f>
        <v>0</v>
      </c>
      <c r="AU169" s="57">
        <f>SUM($AH169:$AM169)/SUM($AH$193:$AM$193)*'Capital Spending'!H$12*$AO$1</f>
        <v>0</v>
      </c>
      <c r="AV169" s="57">
        <f>SUM($AH169:$AM169)/SUM($AH$193:$AM$193)*'Capital Spending'!I$12*$AO$1</f>
        <v>0</v>
      </c>
      <c r="AW169" s="57">
        <f>SUM($AH169:$AM169)/SUM($AH$193:$AM$193)*'Capital Spending'!J$12*$AO$1</f>
        <v>0</v>
      </c>
      <c r="AX169" s="57">
        <f>SUM($AH169:$AM169)/SUM($AH$193:$AM$193)*'Capital Spending'!K$12*$AO$1</f>
        <v>0</v>
      </c>
      <c r="AY169" s="57">
        <f>SUM($AH169:$AM169)/SUM($AH$193:$AM$193)*'Capital Spending'!L$12*$AO$1</f>
        <v>0</v>
      </c>
      <c r="AZ169" s="57">
        <f>SUM($AH169:$AM169)/SUM($AH$193:$AM$193)*'Capital Spending'!M$12*$AO$1</f>
        <v>0</v>
      </c>
      <c r="BA169" s="57">
        <f>SUM($AH169:$AM169)/SUM($AH$193:$AM$193)*'Capital Spending'!N$12*$AO$1</f>
        <v>0</v>
      </c>
      <c r="BB169" s="57">
        <f>SUM($AH169:$AM169)/SUM($AH$193:$AM$193)*'Capital Spending'!O$12*$AO$1</f>
        <v>0</v>
      </c>
      <c r="BC169" s="57">
        <f>SUM($AH169:$AM169)/SUM($AH$193:$AM$193)*'Capital Spending'!P$12*$AO$1</f>
        <v>0</v>
      </c>
      <c r="BD169" s="57">
        <f>SUM($AH169:$AM169)/SUM($AH$193:$AM$193)*'Capital Spending'!Q$12*$AO$1</f>
        <v>0</v>
      </c>
      <c r="BE169" s="57">
        <f>SUM($AH169:$AM169)/SUM($AH$193:$AM$193)*'Capital Spending'!R$12*$AO$1</f>
        <v>0</v>
      </c>
      <c r="BF169" s="57">
        <f>SUM($AH169:$AM169)/SUM($AH$193:$AM$193)*'Capital Spending'!S$12*$AO$1</f>
        <v>0</v>
      </c>
      <c r="BG169" s="57">
        <f>SUM($AH169:$AM169)/SUM($AH$193:$AM$193)*'Capital Spending'!T$12*$AO$1</f>
        <v>0</v>
      </c>
      <c r="BH169" s="57">
        <f>SUM($AH169:$AM169)/SUM($AH$193:$AM$193)*'Capital Spending'!U$12*$AO$1</f>
        <v>0</v>
      </c>
      <c r="BI169" s="19"/>
      <c r="BJ169" s="106">
        <f t="shared" si="320"/>
        <v>0</v>
      </c>
      <c r="BK169" s="31">
        <f>[20]Retires!R86</f>
        <v>0</v>
      </c>
      <c r="BL169" s="31">
        <f>[20]Retires!S86</f>
        <v>0</v>
      </c>
      <c r="BM169" s="31">
        <f>[20]Retires!T86</f>
        <v>0</v>
      </c>
      <c r="BN169" s="31">
        <f>[20]Retires!U86</f>
        <v>0</v>
      </c>
      <c r="BO169" s="31">
        <f>[20]Retires!V86</f>
        <v>0</v>
      </c>
      <c r="BP169" s="31">
        <f>[20]Retires!W86</f>
        <v>0</v>
      </c>
      <c r="BQ169" s="18">
        <f t="shared" si="321"/>
        <v>0</v>
      </c>
      <c r="BR169" s="19">
        <f t="shared" si="370"/>
        <v>0</v>
      </c>
      <c r="BS169" s="19">
        <f t="shared" si="371"/>
        <v>0</v>
      </c>
      <c r="BT169" s="19">
        <f t="shared" si="372"/>
        <v>0</v>
      </c>
      <c r="BU169" s="19">
        <f t="shared" si="373"/>
        <v>0</v>
      </c>
      <c r="BV169" s="19">
        <f t="shared" si="374"/>
        <v>0</v>
      </c>
      <c r="BW169" s="19">
        <f t="shared" si="375"/>
        <v>0</v>
      </c>
      <c r="BX169" s="19">
        <f t="shared" si="376"/>
        <v>0</v>
      </c>
      <c r="BY169" s="19">
        <f t="shared" si="377"/>
        <v>0</v>
      </c>
      <c r="BZ169" s="19">
        <f t="shared" si="378"/>
        <v>0</v>
      </c>
      <c r="CA169" s="19">
        <f t="shared" si="379"/>
        <v>0</v>
      </c>
      <c r="CB169" s="19">
        <f t="shared" si="380"/>
        <v>0</v>
      </c>
      <c r="CC169" s="19">
        <f t="shared" si="381"/>
        <v>0</v>
      </c>
      <c r="CD169" s="19">
        <f t="shared" si="382"/>
        <v>0</v>
      </c>
      <c r="CE169" s="19">
        <f t="shared" si="383"/>
        <v>0</v>
      </c>
      <c r="CF169" s="19">
        <f t="shared" si="384"/>
        <v>0</v>
      </c>
      <c r="CG169" s="19">
        <f t="shared" si="385"/>
        <v>0</v>
      </c>
      <c r="CH169" s="19">
        <f t="shared" si="386"/>
        <v>0</v>
      </c>
      <c r="CI169" s="19">
        <f t="shared" si="387"/>
        <v>0</v>
      </c>
      <c r="CJ169" s="19">
        <f t="shared" si="388"/>
        <v>0</v>
      </c>
      <c r="CK169" s="19">
        <f t="shared" si="389"/>
        <v>0</v>
      </c>
      <c r="CL169" s="19"/>
      <c r="CM169" s="18">
        <f>[20]Transfers!R86</f>
        <v>0</v>
      </c>
      <c r="CN169" s="18">
        <f>[20]Transfers!S86</f>
        <v>0</v>
      </c>
      <c r="CO169" s="18">
        <f>[20]Transfers!T86</f>
        <v>0</v>
      </c>
      <c r="CP169" s="18">
        <f>[20]Transfers!U86</f>
        <v>0</v>
      </c>
      <c r="CQ169" s="18">
        <f>[20]Transfers!V86</f>
        <v>0</v>
      </c>
      <c r="CR169" s="18">
        <f>[20]Transfers!W86</f>
        <v>0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</v>
      </c>
      <c r="CY169" s="19">
        <v>0</v>
      </c>
      <c r="CZ169" s="19">
        <v>0</v>
      </c>
      <c r="DA169" s="19">
        <v>0</v>
      </c>
      <c r="DB169" s="19">
        <v>0</v>
      </c>
      <c r="DC169" s="19">
        <v>0</v>
      </c>
      <c r="DD169" s="19">
        <v>0</v>
      </c>
      <c r="DE169" s="19">
        <v>0</v>
      </c>
      <c r="DF169" s="19">
        <v>0</v>
      </c>
      <c r="DG169" s="19">
        <v>0</v>
      </c>
      <c r="DH169" s="19">
        <v>0</v>
      </c>
      <c r="DI169" s="19">
        <v>0</v>
      </c>
      <c r="DJ169" s="19">
        <v>0</v>
      </c>
      <c r="DK169" s="19">
        <v>0</v>
      </c>
      <c r="DL169" s="19">
        <v>0</v>
      </c>
      <c r="DM169" s="19">
        <v>0</v>
      </c>
      <c r="DN169" s="19"/>
    </row>
    <row r="170" spans="1:118">
      <c r="A170" s="48">
        <v>39009</v>
      </c>
      <c r="B170" t="s">
        <v>11</v>
      </c>
      <c r="C170" s="50">
        <f t="shared" si="290"/>
        <v>1246194.18</v>
      </c>
      <c r="D170" s="50">
        <f t="shared" si="291"/>
        <v>1246194.18</v>
      </c>
      <c r="E170" s="21">
        <f>'[20]Asset End Balances'!$Q$87</f>
        <v>1246194.18</v>
      </c>
      <c r="F170" s="19">
        <f t="shared" si="343"/>
        <v>1246194.18</v>
      </c>
      <c r="G170" s="19">
        <f t="shared" si="344"/>
        <v>1246194.18</v>
      </c>
      <c r="H170" s="19">
        <f t="shared" si="345"/>
        <v>1246194.18</v>
      </c>
      <c r="I170" s="19">
        <f t="shared" si="346"/>
        <v>1246194.18</v>
      </c>
      <c r="J170" s="19">
        <f t="shared" si="347"/>
        <v>1246194.18</v>
      </c>
      <c r="K170" s="19">
        <f t="shared" si="348"/>
        <v>1246194.18</v>
      </c>
      <c r="L170" s="19">
        <f t="shared" si="349"/>
        <v>1246194.18</v>
      </c>
      <c r="M170" s="19">
        <f t="shared" si="350"/>
        <v>1246194.18</v>
      </c>
      <c r="N170" s="19">
        <f t="shared" si="351"/>
        <v>1246194.18</v>
      </c>
      <c r="O170" s="19">
        <f t="shared" si="352"/>
        <v>1246194.18</v>
      </c>
      <c r="P170" s="19">
        <f t="shared" si="353"/>
        <v>1246194.18</v>
      </c>
      <c r="Q170" s="19">
        <f t="shared" si="354"/>
        <v>1246194.18</v>
      </c>
      <c r="R170" s="19">
        <f t="shared" si="355"/>
        <v>1246194.18</v>
      </c>
      <c r="S170" s="19">
        <f t="shared" si="356"/>
        <v>1246194.18</v>
      </c>
      <c r="T170" s="19">
        <f t="shared" si="357"/>
        <v>1246194.18</v>
      </c>
      <c r="U170" s="19">
        <f t="shared" si="358"/>
        <v>1246194.18</v>
      </c>
      <c r="V170" s="19">
        <f t="shared" si="359"/>
        <v>1246194.18</v>
      </c>
      <c r="W170" s="19">
        <f t="shared" si="360"/>
        <v>1246194.18</v>
      </c>
      <c r="X170" s="19">
        <f t="shared" si="361"/>
        <v>1246194.18</v>
      </c>
      <c r="Y170" s="19">
        <f t="shared" si="362"/>
        <v>1246194.18</v>
      </c>
      <c r="Z170" s="19">
        <f t="shared" si="363"/>
        <v>1246194.18</v>
      </c>
      <c r="AA170" s="19">
        <f t="shared" si="364"/>
        <v>1246194.18</v>
      </c>
      <c r="AB170" s="19">
        <f t="shared" si="365"/>
        <v>1246194.18</v>
      </c>
      <c r="AC170" s="19">
        <f t="shared" si="366"/>
        <v>1246194.18</v>
      </c>
      <c r="AD170" s="19">
        <f t="shared" si="367"/>
        <v>1246194.18</v>
      </c>
      <c r="AE170" s="19">
        <f t="shared" si="368"/>
        <v>1246194.18</v>
      </c>
      <c r="AF170" s="19">
        <f t="shared" si="369"/>
        <v>1246194.18</v>
      </c>
      <c r="AH170" s="18">
        <f>[20]Additions!R87</f>
        <v>0</v>
      </c>
      <c r="AI170" s="18">
        <f>[20]Additions!S87</f>
        <v>0</v>
      </c>
      <c r="AJ170" s="18">
        <f>[20]Additions!T87</f>
        <v>0</v>
      </c>
      <c r="AK170" s="18">
        <f>[20]Additions!U87</f>
        <v>0</v>
      </c>
      <c r="AL170" s="18">
        <f>[20]Additions!V87</f>
        <v>0</v>
      </c>
      <c r="AM170" s="18">
        <f>[20]Additions!W87</f>
        <v>0</v>
      </c>
      <c r="AN170" s="57">
        <f t="shared" si="390"/>
        <v>0</v>
      </c>
      <c r="AO170" s="57">
        <f t="shared" si="390"/>
        <v>0</v>
      </c>
      <c r="AP170" s="57">
        <f t="shared" si="390"/>
        <v>0</v>
      </c>
      <c r="AQ170" s="57">
        <f>SUM($AH170:$AM170)/SUM($AH$193:$AM$193)*'Capital Spending'!D$12*$AO$1</f>
        <v>0</v>
      </c>
      <c r="AR170" s="57">
        <f>SUM($AH170:$AM170)/SUM($AH$193:$AM$193)*'Capital Spending'!E$12*$AO$1</f>
        <v>0</v>
      </c>
      <c r="AS170" s="57">
        <f>SUM($AH170:$AM170)/SUM($AH$193:$AM$193)*'Capital Spending'!F$12*$AO$1</f>
        <v>0</v>
      </c>
      <c r="AT170" s="57">
        <f>SUM($AH170:$AM170)/SUM($AH$193:$AM$193)*'Capital Spending'!G$12*$AO$1</f>
        <v>0</v>
      </c>
      <c r="AU170" s="57">
        <f>SUM($AH170:$AM170)/SUM($AH$193:$AM$193)*'Capital Spending'!H$12*$AO$1</f>
        <v>0</v>
      </c>
      <c r="AV170" s="57">
        <f>SUM($AH170:$AM170)/SUM($AH$193:$AM$193)*'Capital Spending'!I$12*$AO$1</f>
        <v>0</v>
      </c>
      <c r="AW170" s="57">
        <f>SUM($AH170:$AM170)/SUM($AH$193:$AM$193)*'Capital Spending'!J$12*$AO$1</f>
        <v>0</v>
      </c>
      <c r="AX170" s="57">
        <f>SUM($AH170:$AM170)/SUM($AH$193:$AM$193)*'Capital Spending'!K$12*$AO$1</f>
        <v>0</v>
      </c>
      <c r="AY170" s="57">
        <f>SUM($AH170:$AM170)/SUM($AH$193:$AM$193)*'Capital Spending'!L$12*$AO$1</f>
        <v>0</v>
      </c>
      <c r="AZ170" s="57">
        <f>SUM($AH170:$AM170)/SUM($AH$193:$AM$193)*'Capital Spending'!M$12*$AO$1</f>
        <v>0</v>
      </c>
      <c r="BA170" s="57">
        <f>SUM($AH170:$AM170)/SUM($AH$193:$AM$193)*'Capital Spending'!N$12*$AO$1</f>
        <v>0</v>
      </c>
      <c r="BB170" s="57">
        <f>SUM($AH170:$AM170)/SUM($AH$193:$AM$193)*'Capital Spending'!O$12*$AO$1</f>
        <v>0</v>
      </c>
      <c r="BC170" s="57">
        <f>SUM($AH170:$AM170)/SUM($AH$193:$AM$193)*'Capital Spending'!P$12*$AO$1</f>
        <v>0</v>
      </c>
      <c r="BD170" s="57">
        <f>SUM($AH170:$AM170)/SUM($AH$193:$AM$193)*'Capital Spending'!Q$12*$AO$1</f>
        <v>0</v>
      </c>
      <c r="BE170" s="57">
        <f>SUM($AH170:$AM170)/SUM($AH$193:$AM$193)*'Capital Spending'!R$12*$AO$1</f>
        <v>0</v>
      </c>
      <c r="BF170" s="57">
        <f>SUM($AH170:$AM170)/SUM($AH$193:$AM$193)*'Capital Spending'!S$12*$AO$1</f>
        <v>0</v>
      </c>
      <c r="BG170" s="57">
        <f>SUM($AH170:$AM170)/SUM($AH$193:$AM$193)*'Capital Spending'!T$12*$AO$1</f>
        <v>0</v>
      </c>
      <c r="BH170" s="57">
        <f>SUM($AH170:$AM170)/SUM($AH$193:$AM$193)*'Capital Spending'!U$12*$AO$1</f>
        <v>0</v>
      </c>
      <c r="BI170" s="19"/>
      <c r="BJ170" s="106">
        <f t="shared" si="320"/>
        <v>0</v>
      </c>
      <c r="BK170" s="31">
        <f>[20]Retires!R87</f>
        <v>0</v>
      </c>
      <c r="BL170" s="31">
        <f>[20]Retires!S87</f>
        <v>0</v>
      </c>
      <c r="BM170" s="31">
        <f>[20]Retires!T87</f>
        <v>0</v>
      </c>
      <c r="BN170" s="31">
        <f>[20]Retires!U87</f>
        <v>0</v>
      </c>
      <c r="BO170" s="31">
        <f>[20]Retires!V87</f>
        <v>0</v>
      </c>
      <c r="BP170" s="31">
        <f>[20]Retires!W87</f>
        <v>0</v>
      </c>
      <c r="BQ170" s="18">
        <f t="shared" si="321"/>
        <v>0</v>
      </c>
      <c r="BR170" s="19">
        <f t="shared" si="370"/>
        <v>0</v>
      </c>
      <c r="BS170" s="19">
        <f t="shared" si="371"/>
        <v>0</v>
      </c>
      <c r="BT170" s="19">
        <f t="shared" si="372"/>
        <v>0</v>
      </c>
      <c r="BU170" s="19">
        <f t="shared" si="373"/>
        <v>0</v>
      </c>
      <c r="BV170" s="19">
        <f t="shared" si="374"/>
        <v>0</v>
      </c>
      <c r="BW170" s="19">
        <f t="shared" si="375"/>
        <v>0</v>
      </c>
      <c r="BX170" s="19">
        <f t="shared" si="376"/>
        <v>0</v>
      </c>
      <c r="BY170" s="19">
        <f t="shared" si="377"/>
        <v>0</v>
      </c>
      <c r="BZ170" s="19">
        <f t="shared" si="378"/>
        <v>0</v>
      </c>
      <c r="CA170" s="19">
        <f t="shared" si="379"/>
        <v>0</v>
      </c>
      <c r="CB170" s="19">
        <f t="shared" si="380"/>
        <v>0</v>
      </c>
      <c r="CC170" s="19">
        <f t="shared" si="381"/>
        <v>0</v>
      </c>
      <c r="CD170" s="19">
        <f t="shared" si="382"/>
        <v>0</v>
      </c>
      <c r="CE170" s="19">
        <f t="shared" si="383"/>
        <v>0</v>
      </c>
      <c r="CF170" s="19">
        <f t="shared" si="384"/>
        <v>0</v>
      </c>
      <c r="CG170" s="19">
        <f t="shared" si="385"/>
        <v>0</v>
      </c>
      <c r="CH170" s="19">
        <f t="shared" si="386"/>
        <v>0</v>
      </c>
      <c r="CI170" s="19">
        <f t="shared" si="387"/>
        <v>0</v>
      </c>
      <c r="CJ170" s="19">
        <f t="shared" si="388"/>
        <v>0</v>
      </c>
      <c r="CK170" s="19">
        <f t="shared" si="389"/>
        <v>0</v>
      </c>
      <c r="CL170" s="19"/>
      <c r="CM170" s="18">
        <f>[20]Transfers!R87</f>
        <v>0</v>
      </c>
      <c r="CN170" s="18">
        <f>[20]Transfers!S87</f>
        <v>0</v>
      </c>
      <c r="CO170" s="18">
        <f>[20]Transfers!T87</f>
        <v>0</v>
      </c>
      <c r="CP170" s="18">
        <f>[20]Transfers!U87</f>
        <v>0</v>
      </c>
      <c r="CQ170" s="18">
        <f>[20]Transfers!V87</f>
        <v>0</v>
      </c>
      <c r="CR170" s="18">
        <f>[20]Transfers!W87</f>
        <v>0</v>
      </c>
      <c r="CS170" s="18">
        <v>0</v>
      </c>
      <c r="CT170" s="18">
        <v>0</v>
      </c>
      <c r="CU170" s="18">
        <v>0</v>
      </c>
      <c r="CV170" s="18">
        <v>0</v>
      </c>
      <c r="CW170" s="18">
        <v>0</v>
      </c>
      <c r="CX170" s="18">
        <v>0</v>
      </c>
      <c r="CY170" s="19">
        <v>0</v>
      </c>
      <c r="CZ170" s="19">
        <v>0</v>
      </c>
      <c r="DA170" s="19">
        <v>0</v>
      </c>
      <c r="DB170" s="19">
        <v>0</v>
      </c>
      <c r="DC170" s="19">
        <v>0</v>
      </c>
      <c r="DD170" s="19">
        <v>0</v>
      </c>
      <c r="DE170" s="19">
        <v>0</v>
      </c>
      <c r="DF170" s="19">
        <v>0</v>
      </c>
      <c r="DG170" s="19">
        <v>0</v>
      </c>
      <c r="DH170" s="19">
        <v>0</v>
      </c>
      <c r="DI170" s="19">
        <v>0</v>
      </c>
      <c r="DJ170" s="19">
        <v>0</v>
      </c>
      <c r="DK170" s="19">
        <v>0</v>
      </c>
      <c r="DL170" s="19">
        <v>0</v>
      </c>
      <c r="DM170" s="19">
        <v>0</v>
      </c>
      <c r="DN170" s="19"/>
    </row>
    <row r="171" spans="1:118">
      <c r="A171" s="142">
        <v>39100</v>
      </c>
      <c r="B171" t="s">
        <v>12</v>
      </c>
      <c r="C171" s="50">
        <f t="shared" si="290"/>
        <v>1773499.8202726641</v>
      </c>
      <c r="D171" s="50">
        <f t="shared" si="291"/>
        <v>1866038.1465637307</v>
      </c>
      <c r="E171" s="21">
        <f>'[20]Asset End Balances'!$Q$88</f>
        <v>1749085.61</v>
      </c>
      <c r="F171" s="19">
        <f t="shared" si="343"/>
        <v>1749085.61</v>
      </c>
      <c r="G171" s="19">
        <f t="shared" si="344"/>
        <v>1749085.61</v>
      </c>
      <c r="H171" s="19">
        <f t="shared" si="345"/>
        <v>1749085.61</v>
      </c>
      <c r="I171" s="19">
        <f t="shared" si="346"/>
        <v>1749085.61</v>
      </c>
      <c r="J171" s="19">
        <f t="shared" si="347"/>
        <v>1770471.77</v>
      </c>
      <c r="K171" s="19">
        <f t="shared" si="348"/>
        <v>1770510.84</v>
      </c>
      <c r="L171" s="19">
        <f t="shared" si="349"/>
        <v>1777822.4353636471</v>
      </c>
      <c r="M171" s="19">
        <f t="shared" si="350"/>
        <v>1783813.6938599367</v>
      </c>
      <c r="N171" s="19">
        <f t="shared" si="351"/>
        <v>1789958.49875394</v>
      </c>
      <c r="O171" s="19">
        <f t="shared" si="352"/>
        <v>1797432.7505218119</v>
      </c>
      <c r="P171" s="19">
        <f t="shared" si="353"/>
        <v>1805799.565675518</v>
      </c>
      <c r="Q171" s="19">
        <f t="shared" si="354"/>
        <v>1814260.0593697759</v>
      </c>
      <c r="R171" s="19">
        <f t="shared" si="355"/>
        <v>1821247.995933393</v>
      </c>
      <c r="S171" s="19">
        <f t="shared" si="356"/>
        <v>1826474.4077986605</v>
      </c>
      <c r="T171" s="19">
        <f t="shared" si="357"/>
        <v>1831018.1528271651</v>
      </c>
      <c r="U171" s="19">
        <f t="shared" si="358"/>
        <v>1836363.4997039598</v>
      </c>
      <c r="V171" s="19">
        <f t="shared" si="359"/>
        <v>1841603.3034672595</v>
      </c>
      <c r="W171" s="19">
        <f t="shared" si="360"/>
        <v>1846825.8510012997</v>
      </c>
      <c r="X171" s="19">
        <f t="shared" si="361"/>
        <v>1852331.880786289</v>
      </c>
      <c r="Y171" s="19">
        <f t="shared" si="362"/>
        <v>1857496.8897600812</v>
      </c>
      <c r="Z171" s="19">
        <f t="shared" si="363"/>
        <v>1862339.1983113936</v>
      </c>
      <c r="AA171" s="19">
        <f t="shared" si="364"/>
        <v>1869813.4500792655</v>
      </c>
      <c r="AB171" s="19">
        <f t="shared" si="365"/>
        <v>1878180.2652329719</v>
      </c>
      <c r="AC171" s="19">
        <f t="shared" si="366"/>
        <v>1886640.7589272298</v>
      </c>
      <c r="AD171" s="19">
        <f t="shared" si="367"/>
        <v>1893628.6954908469</v>
      </c>
      <c r="AE171" s="19">
        <f t="shared" si="368"/>
        <v>1898855.1073561143</v>
      </c>
      <c r="AF171" s="19">
        <f t="shared" si="369"/>
        <v>1903398.8523846189</v>
      </c>
      <c r="AH171" s="18">
        <f>[20]Additions!R88</f>
        <v>0</v>
      </c>
      <c r="AI171" s="18">
        <f>[20]Additions!S88</f>
        <v>0</v>
      </c>
      <c r="AJ171" s="18">
        <f>[20]Additions!T88</f>
        <v>0</v>
      </c>
      <c r="AK171" s="18">
        <f>[20]Additions!U88</f>
        <v>0</v>
      </c>
      <c r="AL171" s="18">
        <f>[20]Additions!V88</f>
        <v>21386.16</v>
      </c>
      <c r="AM171" s="18">
        <f>[20]Additions!W88</f>
        <v>39.07</v>
      </c>
      <c r="AN171" s="57">
        <f t="shared" si="390"/>
        <v>7311.5953636470458</v>
      </c>
      <c r="AO171" s="57">
        <f t="shared" si="390"/>
        <v>5991.2584962896071</v>
      </c>
      <c r="AP171" s="57">
        <f t="shared" si="390"/>
        <v>6144.804894003214</v>
      </c>
      <c r="AQ171" s="57">
        <f>SUM($AH171:$AM171)/SUM($AH$193:$AM$193)*'Capital Spending'!D$12*$AO$1</f>
        <v>7474.2517678718914</v>
      </c>
      <c r="AR171" s="57">
        <f>SUM($AH171:$AM171)/SUM($AH$193:$AM$193)*'Capital Spending'!E$12*$AO$1</f>
        <v>8366.8151537062367</v>
      </c>
      <c r="AS171" s="57">
        <f>SUM($AH171:$AM171)/SUM($AH$193:$AM$193)*'Capital Spending'!F$12*$AO$1</f>
        <v>8460.4936942579843</v>
      </c>
      <c r="AT171" s="57">
        <f>SUM($AH171:$AM171)/SUM($AH$193:$AM$193)*'Capital Spending'!G$12*$AO$1</f>
        <v>6987.9365636171988</v>
      </c>
      <c r="AU171" s="57">
        <f>SUM($AH171:$AM171)/SUM($AH$193:$AM$193)*'Capital Spending'!H$12*$AO$1</f>
        <v>5226.4118652674533</v>
      </c>
      <c r="AV171" s="57">
        <f>SUM($AH171:$AM171)/SUM($AH$193:$AM$193)*'Capital Spending'!I$12*$AO$1</f>
        <v>4543.7450285045543</v>
      </c>
      <c r="AW171" s="57">
        <f>SUM($AH171:$AM171)/SUM($AH$193:$AM$193)*'Capital Spending'!J$12*$AO$1</f>
        <v>5345.3468767946533</v>
      </c>
      <c r="AX171" s="57">
        <f>SUM($AH171:$AM171)/SUM($AH$193:$AM$193)*'Capital Spending'!K$12*$AO$1</f>
        <v>5239.8037632996757</v>
      </c>
      <c r="AY171" s="57">
        <f>SUM($AH171:$AM171)/SUM($AH$193:$AM$193)*'Capital Spending'!L$12*$AO$1</f>
        <v>5222.547534040219</v>
      </c>
      <c r="AZ171" s="57">
        <f>SUM($AH171:$AM171)/SUM($AH$193:$AM$193)*'Capital Spending'!M$12*$AO$1</f>
        <v>5506.0297849892349</v>
      </c>
      <c r="BA171" s="57">
        <f>SUM($AH171:$AM171)/SUM($AH$193:$AM$193)*'Capital Spending'!N$12*$AO$1</f>
        <v>5165.008973792269</v>
      </c>
      <c r="BB171" s="57">
        <f>SUM($AH171:$AM171)/SUM($AH$193:$AM$193)*'Capital Spending'!O$12*$AO$1</f>
        <v>4842.308551312437</v>
      </c>
      <c r="BC171" s="57">
        <f>SUM($AH171:$AM171)/SUM($AH$193:$AM$193)*'Capital Spending'!P$12*$AO$1</f>
        <v>7474.2517678718914</v>
      </c>
      <c r="BD171" s="57">
        <f>SUM($AH171:$AM171)/SUM($AH$193:$AM$193)*'Capital Spending'!Q$12*$AO$1</f>
        <v>8366.8151537062367</v>
      </c>
      <c r="BE171" s="57">
        <f>SUM($AH171:$AM171)/SUM($AH$193:$AM$193)*'Capital Spending'!R$12*$AO$1</f>
        <v>8460.4936942579843</v>
      </c>
      <c r="BF171" s="57">
        <f>SUM($AH171:$AM171)/SUM($AH$193:$AM$193)*'Capital Spending'!S$12*$AO$1</f>
        <v>6987.9365636171988</v>
      </c>
      <c r="BG171" s="57">
        <f>SUM($AH171:$AM171)/SUM($AH$193:$AM$193)*'Capital Spending'!T$12*$AO$1</f>
        <v>5226.4118652674533</v>
      </c>
      <c r="BH171" s="57">
        <f>SUM($AH171:$AM171)/SUM($AH$193:$AM$193)*'Capital Spending'!U$12*$AO$1</f>
        <v>4543.7450285045543</v>
      </c>
      <c r="BI171" s="19"/>
      <c r="BJ171" s="106">
        <f t="shared" si="320"/>
        <v>0</v>
      </c>
      <c r="BK171" s="31">
        <f>[20]Retires!R88</f>
        <v>0</v>
      </c>
      <c r="BL171" s="31">
        <f>[20]Retires!S88</f>
        <v>0</v>
      </c>
      <c r="BM171" s="31">
        <f>[20]Retires!T88</f>
        <v>0</v>
      </c>
      <c r="BN171" s="31">
        <f>[20]Retires!U88</f>
        <v>0</v>
      </c>
      <c r="BO171" s="31">
        <f>[20]Retires!V88</f>
        <v>0</v>
      </c>
      <c r="BP171" s="31">
        <f>[20]Retires!W88</f>
        <v>0</v>
      </c>
      <c r="BQ171" s="18">
        <f t="shared" si="321"/>
        <v>0</v>
      </c>
      <c r="BR171" s="19">
        <f t="shared" si="370"/>
        <v>0</v>
      </c>
      <c r="BS171" s="19">
        <f t="shared" si="371"/>
        <v>0</v>
      </c>
      <c r="BT171" s="19">
        <f t="shared" si="372"/>
        <v>0</v>
      </c>
      <c r="BU171" s="19">
        <f t="shared" si="373"/>
        <v>0</v>
      </c>
      <c r="BV171" s="19">
        <f t="shared" si="374"/>
        <v>0</v>
      </c>
      <c r="BW171" s="19">
        <f t="shared" si="375"/>
        <v>0</v>
      </c>
      <c r="BX171" s="19">
        <f t="shared" si="376"/>
        <v>0</v>
      </c>
      <c r="BY171" s="19">
        <f t="shared" si="377"/>
        <v>0</v>
      </c>
      <c r="BZ171" s="19">
        <f t="shared" si="378"/>
        <v>0</v>
      </c>
      <c r="CA171" s="19">
        <f t="shared" si="379"/>
        <v>0</v>
      </c>
      <c r="CB171" s="19">
        <f t="shared" si="380"/>
        <v>0</v>
      </c>
      <c r="CC171" s="19">
        <f t="shared" si="381"/>
        <v>0</v>
      </c>
      <c r="CD171" s="19">
        <f t="shared" si="382"/>
        <v>0</v>
      </c>
      <c r="CE171" s="19">
        <f t="shared" si="383"/>
        <v>0</v>
      </c>
      <c r="CF171" s="19">
        <f t="shared" si="384"/>
        <v>0</v>
      </c>
      <c r="CG171" s="19">
        <f t="shared" si="385"/>
        <v>0</v>
      </c>
      <c r="CH171" s="19">
        <f t="shared" si="386"/>
        <v>0</v>
      </c>
      <c r="CI171" s="19">
        <f t="shared" si="387"/>
        <v>0</v>
      </c>
      <c r="CJ171" s="19">
        <f t="shared" si="388"/>
        <v>0</v>
      </c>
      <c r="CK171" s="19">
        <f t="shared" si="389"/>
        <v>0</v>
      </c>
      <c r="CL171" s="19"/>
      <c r="CM171" s="18">
        <f>[20]Transfers!R88</f>
        <v>0</v>
      </c>
      <c r="CN171" s="18">
        <f>[20]Transfers!S88</f>
        <v>0</v>
      </c>
      <c r="CO171" s="18">
        <f>[20]Transfers!T88</f>
        <v>0</v>
      </c>
      <c r="CP171" s="18">
        <f>[20]Transfers!U88</f>
        <v>0</v>
      </c>
      <c r="CQ171" s="18">
        <f>[20]Transfers!V88</f>
        <v>0</v>
      </c>
      <c r="CR171" s="18">
        <f>[20]Transfers!W88</f>
        <v>0</v>
      </c>
      <c r="CS171" s="18">
        <v>0</v>
      </c>
      <c r="CT171" s="18">
        <v>0</v>
      </c>
      <c r="CU171" s="18">
        <v>0</v>
      </c>
      <c r="CV171" s="18">
        <v>0</v>
      </c>
      <c r="CW171" s="18">
        <v>0</v>
      </c>
      <c r="CX171" s="18">
        <v>0</v>
      </c>
      <c r="CY171" s="19">
        <v>0</v>
      </c>
      <c r="CZ171" s="19">
        <v>0</v>
      </c>
      <c r="DA171" s="19">
        <v>0</v>
      </c>
      <c r="DB171" s="19">
        <v>0</v>
      </c>
      <c r="DC171" s="19">
        <v>0</v>
      </c>
      <c r="DD171" s="19">
        <v>0</v>
      </c>
      <c r="DE171" s="19">
        <v>0</v>
      </c>
      <c r="DF171" s="19">
        <v>0</v>
      </c>
      <c r="DG171" s="19">
        <v>0</v>
      </c>
      <c r="DH171" s="19">
        <v>0</v>
      </c>
      <c r="DI171" s="19">
        <v>0</v>
      </c>
      <c r="DJ171" s="19">
        <v>0</v>
      </c>
      <c r="DK171" s="19">
        <v>0</v>
      </c>
      <c r="DL171" s="19">
        <v>0</v>
      </c>
      <c r="DM171" s="19">
        <v>0</v>
      </c>
      <c r="DN171" s="19"/>
    </row>
    <row r="172" spans="1:118">
      <c r="A172" s="143">
        <v>39103</v>
      </c>
      <c r="B172" t="s">
        <v>210</v>
      </c>
      <c r="C172" s="50">
        <f t="shared" ref="C172:C181" si="391">SUM(E172:Q172)/13</f>
        <v>0</v>
      </c>
      <c r="D172" s="50">
        <f t="shared" ref="D172:D181" si="392">SUM(T172:AF172)/13</f>
        <v>0</v>
      </c>
      <c r="E172" s="21">
        <v>0</v>
      </c>
      <c r="F172" s="19">
        <f t="shared" ref="F172:F181" si="393">E172+AH172+BK172+CM172</f>
        <v>0</v>
      </c>
      <c r="G172" s="19">
        <f t="shared" ref="G172:G181" si="394">F172+AI172+BL172+CN172</f>
        <v>0</v>
      </c>
      <c r="H172" s="19">
        <f t="shared" ref="H172:H181" si="395">G172+AJ172+BM172+CO172</f>
        <v>0</v>
      </c>
      <c r="I172" s="19">
        <f t="shared" ref="I172:I181" si="396">H172+AK172+BN172+CP172</f>
        <v>0</v>
      </c>
      <c r="J172" s="19">
        <f t="shared" ref="J172:J181" si="397">I172+AL172+BO172+CQ172</f>
        <v>0</v>
      </c>
      <c r="K172" s="19">
        <f t="shared" ref="K172:K181" si="398">J172+AM172+BP172+CR172</f>
        <v>0</v>
      </c>
      <c r="L172" s="19">
        <f t="shared" ref="L172:L181" si="399">K172+AN172+BQ172+CS172</f>
        <v>0</v>
      </c>
      <c r="M172" s="19">
        <f t="shared" ref="M172:M181" si="400">L172+AO172+BR172+CT172</f>
        <v>0</v>
      </c>
      <c r="N172" s="19">
        <f t="shared" ref="N172:N181" si="401">M172+AP172+BS172+CU172</f>
        <v>0</v>
      </c>
      <c r="O172" s="19">
        <f t="shared" ref="O172:O181" si="402">N172+AQ172+BT172+CV172</f>
        <v>0</v>
      </c>
      <c r="P172" s="19">
        <f t="shared" ref="P172:P181" si="403">O172+AR172+BU172+CW172</f>
        <v>0</v>
      </c>
      <c r="Q172" s="19">
        <f t="shared" ref="Q172:Q181" si="404">P172+AS172+BV172+CX172</f>
        <v>0</v>
      </c>
      <c r="R172" s="19">
        <f t="shared" ref="R172:R181" si="405">Q172+AT172+BW172+CY172</f>
        <v>0</v>
      </c>
      <c r="S172" s="19">
        <f t="shared" ref="S172:S181" si="406">R172+AU172+BX172+CZ172</f>
        <v>0</v>
      </c>
      <c r="T172" s="19">
        <f t="shared" ref="T172:T181" si="407">S172+AV172+BY172+DA172</f>
        <v>0</v>
      </c>
      <c r="U172" s="19">
        <f t="shared" ref="U172:U181" si="408">T172+AW172+BZ172+DB172</f>
        <v>0</v>
      </c>
      <c r="V172" s="19">
        <f t="shared" ref="V172:V181" si="409">U172+AX172+CA172+DC172</f>
        <v>0</v>
      </c>
      <c r="W172" s="19">
        <f t="shared" ref="W172:W181" si="410">V172+AY172+CB172+DD172</f>
        <v>0</v>
      </c>
      <c r="X172" s="19">
        <f t="shared" ref="X172:X181" si="411">W172+AZ172+CC172+DE172</f>
        <v>0</v>
      </c>
      <c r="Y172" s="19">
        <f t="shared" ref="Y172:Y181" si="412">X172+BA172+CD172+DF172</f>
        <v>0</v>
      </c>
      <c r="Z172" s="19">
        <f t="shared" ref="Z172:Z181" si="413">Y172+BB172+CE172+DG172</f>
        <v>0</v>
      </c>
      <c r="AA172" s="19">
        <f t="shared" ref="AA172:AA181" si="414">Z172+BC172+CF172+DH172</f>
        <v>0</v>
      </c>
      <c r="AB172" s="19">
        <f t="shared" ref="AB172:AB181" si="415">AA172+BD172+CG172+DI172</f>
        <v>0</v>
      </c>
      <c r="AC172" s="19">
        <f t="shared" ref="AC172:AC181" si="416">AB172+BE172+CH172+DJ172</f>
        <v>0</v>
      </c>
      <c r="AD172" s="19">
        <f t="shared" ref="AD172:AD181" si="417">AC172+BF172+CI172+DK172</f>
        <v>0</v>
      </c>
      <c r="AE172" s="19">
        <f t="shared" ref="AE172:AE181" si="418">AD172+BG172+CJ172+DL172</f>
        <v>0</v>
      </c>
      <c r="AF172" s="19">
        <f t="shared" ref="AF172:AF181" si="419">AE172+BH172+CK172+DM172</f>
        <v>0</v>
      </c>
      <c r="AH172" s="18">
        <f>0</f>
        <v>0</v>
      </c>
      <c r="AI172" s="18">
        <f>0</f>
        <v>0</v>
      </c>
      <c r="AJ172" s="18">
        <f>0</f>
        <v>0</v>
      </c>
      <c r="AK172" s="18">
        <f>0</f>
        <v>0</v>
      </c>
      <c r="AL172" s="18">
        <f>0</f>
        <v>0</v>
      </c>
      <c r="AM172" s="18">
        <f>0</f>
        <v>0</v>
      </c>
      <c r="AN172" s="57">
        <f t="shared" si="390"/>
        <v>0</v>
      </c>
      <c r="AO172" s="57">
        <f t="shared" si="390"/>
        <v>0</v>
      </c>
      <c r="AP172" s="57">
        <f t="shared" si="390"/>
        <v>0</v>
      </c>
      <c r="AQ172" s="57">
        <f>SUM($AH172:$AM172)/SUM($AH$193:$AM$193)*'Capital Spending'!D$12*$AO$1</f>
        <v>0</v>
      </c>
      <c r="AR172" s="57">
        <f>SUM($AH172:$AM172)/SUM($AH$193:$AM$193)*'Capital Spending'!E$12*$AO$1</f>
        <v>0</v>
      </c>
      <c r="AS172" s="57">
        <f>SUM($AH172:$AM172)/SUM($AH$193:$AM$193)*'Capital Spending'!F$12*$AO$1</f>
        <v>0</v>
      </c>
      <c r="AT172" s="57">
        <f>SUM($AH172:$AM172)/SUM($AH$193:$AM$193)*'Capital Spending'!G$12*$AO$1</f>
        <v>0</v>
      </c>
      <c r="AU172" s="57">
        <f>SUM($AH172:$AM172)/SUM($AH$193:$AM$193)*'Capital Spending'!H$12*$AO$1</f>
        <v>0</v>
      </c>
      <c r="AV172" s="57">
        <f>SUM($AH172:$AM172)/SUM($AH$193:$AM$193)*'Capital Spending'!I$12*$AO$1</f>
        <v>0</v>
      </c>
      <c r="AW172" s="57">
        <f>SUM($AH172:$AM172)/SUM($AH$193:$AM$193)*'Capital Spending'!J$12*$AO$1</f>
        <v>0</v>
      </c>
      <c r="AX172" s="57">
        <f>SUM($AH172:$AM172)/SUM($AH$193:$AM$193)*'Capital Spending'!K$12*$AO$1</f>
        <v>0</v>
      </c>
      <c r="AY172" s="57">
        <f>SUM($AH172:$AM172)/SUM($AH$193:$AM$193)*'Capital Spending'!L$12*$AO$1</f>
        <v>0</v>
      </c>
      <c r="AZ172" s="57">
        <f>SUM($AH172:$AM172)/SUM($AH$193:$AM$193)*'Capital Spending'!M$12*$AO$1</f>
        <v>0</v>
      </c>
      <c r="BA172" s="57">
        <f>SUM($AH172:$AM172)/SUM($AH$193:$AM$193)*'Capital Spending'!N$12*$AO$1</f>
        <v>0</v>
      </c>
      <c r="BB172" s="57">
        <f>SUM($AH172:$AM172)/SUM($AH$193:$AM$193)*'Capital Spending'!O$12*$AO$1</f>
        <v>0</v>
      </c>
      <c r="BC172" s="57">
        <f>SUM($AH172:$AM172)/SUM($AH$193:$AM$193)*'Capital Spending'!P$12*$AO$1</f>
        <v>0</v>
      </c>
      <c r="BD172" s="57">
        <f>SUM($AH172:$AM172)/SUM($AH$193:$AM$193)*'Capital Spending'!Q$12*$AO$1</f>
        <v>0</v>
      </c>
      <c r="BE172" s="57">
        <f>SUM($AH172:$AM172)/SUM($AH$193:$AM$193)*'Capital Spending'!R$12*$AO$1</f>
        <v>0</v>
      </c>
      <c r="BF172" s="57">
        <f>SUM($AH172:$AM172)/SUM($AH$193:$AM$193)*'Capital Spending'!S$12*$AO$1</f>
        <v>0</v>
      </c>
      <c r="BG172" s="57">
        <f>SUM($AH172:$AM172)/SUM($AH$193:$AM$193)*'Capital Spending'!T$12*$AO$1</f>
        <v>0</v>
      </c>
      <c r="BH172" s="57">
        <f>SUM($AH172:$AM172)/SUM($AH$193:$AM$193)*'Capital Spending'!U$12*$AO$1</f>
        <v>0</v>
      </c>
      <c r="BI172" s="19"/>
      <c r="BJ172" s="106">
        <f t="shared" si="320"/>
        <v>0</v>
      </c>
      <c r="BK172" s="31">
        <f>0</f>
        <v>0</v>
      </c>
      <c r="BL172" s="31">
        <f>0</f>
        <v>0</v>
      </c>
      <c r="BM172" s="31">
        <f>0</f>
        <v>0</v>
      </c>
      <c r="BN172" s="31">
        <f>0</f>
        <v>0</v>
      </c>
      <c r="BO172" s="31">
        <f>0</f>
        <v>0</v>
      </c>
      <c r="BP172" s="31">
        <f>0</f>
        <v>0</v>
      </c>
      <c r="BQ172" s="18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8">
        <f>0</f>
        <v>0</v>
      </c>
      <c r="CN172" s="18">
        <f>0</f>
        <v>0</v>
      </c>
      <c r="CO172" s="18">
        <f>0</f>
        <v>0</v>
      </c>
      <c r="CP172" s="18">
        <f>0</f>
        <v>0</v>
      </c>
      <c r="CQ172" s="18">
        <f>0</f>
        <v>0</v>
      </c>
      <c r="CR172" s="18">
        <f>0</f>
        <v>0</v>
      </c>
      <c r="CS172" s="18">
        <v>0</v>
      </c>
      <c r="CT172" s="18">
        <v>0</v>
      </c>
      <c r="CU172" s="18">
        <v>0</v>
      </c>
      <c r="CV172" s="18">
        <v>0</v>
      </c>
      <c r="CW172" s="18">
        <v>0</v>
      </c>
      <c r="CX172" s="18">
        <v>0</v>
      </c>
      <c r="CY172" s="19">
        <v>0</v>
      </c>
      <c r="CZ172" s="19">
        <v>0</v>
      </c>
      <c r="DA172" s="19">
        <v>0</v>
      </c>
      <c r="DB172" s="19">
        <v>0</v>
      </c>
      <c r="DC172" s="19">
        <v>0</v>
      </c>
      <c r="DD172" s="19">
        <v>0</v>
      </c>
      <c r="DE172" s="19">
        <v>0</v>
      </c>
      <c r="DF172" s="19">
        <v>0</v>
      </c>
      <c r="DG172" s="19">
        <v>0</v>
      </c>
      <c r="DH172" s="19">
        <v>0</v>
      </c>
      <c r="DI172" s="19">
        <v>0</v>
      </c>
      <c r="DJ172" s="19">
        <v>0</v>
      </c>
      <c r="DK172" s="19">
        <v>0</v>
      </c>
      <c r="DL172" s="19">
        <v>0</v>
      </c>
      <c r="DM172" s="19">
        <v>0</v>
      </c>
      <c r="DN172" s="19"/>
    </row>
    <row r="173" spans="1:118">
      <c r="A173" s="142">
        <v>39200</v>
      </c>
      <c r="B173" t="s">
        <v>15</v>
      </c>
      <c r="C173" s="50">
        <f t="shared" si="391"/>
        <v>220986.89999999994</v>
      </c>
      <c r="D173" s="50">
        <f t="shared" si="392"/>
        <v>220986.89999999994</v>
      </c>
      <c r="E173" s="21">
        <f>'[20]Asset End Balances'!$Q$89</f>
        <v>220986.9</v>
      </c>
      <c r="F173" s="19">
        <f t="shared" si="393"/>
        <v>220986.9</v>
      </c>
      <c r="G173" s="19">
        <f t="shared" si="394"/>
        <v>220986.9</v>
      </c>
      <c r="H173" s="19">
        <f t="shared" si="395"/>
        <v>220986.9</v>
      </c>
      <c r="I173" s="19">
        <f t="shared" si="396"/>
        <v>220986.9</v>
      </c>
      <c r="J173" s="19">
        <f t="shared" si="397"/>
        <v>220986.9</v>
      </c>
      <c r="K173" s="19">
        <f t="shared" si="398"/>
        <v>220986.9</v>
      </c>
      <c r="L173" s="19">
        <f t="shared" si="399"/>
        <v>220986.9</v>
      </c>
      <c r="M173" s="19">
        <f t="shared" si="400"/>
        <v>220986.9</v>
      </c>
      <c r="N173" s="19">
        <f t="shared" si="401"/>
        <v>220986.9</v>
      </c>
      <c r="O173" s="19">
        <f t="shared" si="402"/>
        <v>220986.9</v>
      </c>
      <c r="P173" s="19">
        <f t="shared" si="403"/>
        <v>220986.9</v>
      </c>
      <c r="Q173" s="19">
        <f t="shared" si="404"/>
        <v>220986.9</v>
      </c>
      <c r="R173" s="19">
        <f t="shared" si="405"/>
        <v>220986.9</v>
      </c>
      <c r="S173" s="19">
        <f t="shared" si="406"/>
        <v>220986.9</v>
      </c>
      <c r="T173" s="19">
        <f t="shared" si="407"/>
        <v>220986.9</v>
      </c>
      <c r="U173" s="19">
        <f t="shared" si="408"/>
        <v>220986.9</v>
      </c>
      <c r="V173" s="19">
        <f t="shared" si="409"/>
        <v>220986.9</v>
      </c>
      <c r="W173" s="19">
        <f t="shared" si="410"/>
        <v>220986.9</v>
      </c>
      <c r="X173" s="19">
        <f t="shared" si="411"/>
        <v>220986.9</v>
      </c>
      <c r="Y173" s="19">
        <f t="shared" si="412"/>
        <v>220986.9</v>
      </c>
      <c r="Z173" s="19">
        <f t="shared" si="413"/>
        <v>220986.9</v>
      </c>
      <c r="AA173" s="19">
        <f t="shared" si="414"/>
        <v>220986.9</v>
      </c>
      <c r="AB173" s="19">
        <f t="shared" si="415"/>
        <v>220986.9</v>
      </c>
      <c r="AC173" s="19">
        <f t="shared" si="416"/>
        <v>220986.9</v>
      </c>
      <c r="AD173" s="19">
        <f t="shared" si="417"/>
        <v>220986.9</v>
      </c>
      <c r="AE173" s="19">
        <f t="shared" si="418"/>
        <v>220986.9</v>
      </c>
      <c r="AF173" s="19">
        <f t="shared" si="419"/>
        <v>220986.9</v>
      </c>
      <c r="AH173" s="18">
        <f>[20]Additions!R84</f>
        <v>0</v>
      </c>
      <c r="AI173" s="18">
        <f>[20]Additions!S84</f>
        <v>0</v>
      </c>
      <c r="AJ173" s="18">
        <f>[20]Additions!T84</f>
        <v>0</v>
      </c>
      <c r="AK173" s="18">
        <f>[20]Additions!U84</f>
        <v>0</v>
      </c>
      <c r="AL173" s="18">
        <f>[20]Additions!V84</f>
        <v>0</v>
      </c>
      <c r="AM173" s="18">
        <f>[20]Additions!W84</f>
        <v>0</v>
      </c>
      <c r="AN173" s="57">
        <f t="shared" si="390"/>
        <v>0</v>
      </c>
      <c r="AO173" s="57">
        <f t="shared" si="390"/>
        <v>0</v>
      </c>
      <c r="AP173" s="57">
        <f t="shared" si="390"/>
        <v>0</v>
      </c>
      <c r="AQ173" s="57">
        <f>SUM($AH173:$AM173)/SUM($AH$193:$AM$193)*'Capital Spending'!D$12*$AO$1</f>
        <v>0</v>
      </c>
      <c r="AR173" s="57">
        <f>SUM($AH173:$AM173)/SUM($AH$193:$AM$193)*'Capital Spending'!E$12*$AO$1</f>
        <v>0</v>
      </c>
      <c r="AS173" s="57">
        <f>SUM($AH173:$AM173)/SUM($AH$193:$AM$193)*'Capital Spending'!F$12*$AO$1</f>
        <v>0</v>
      </c>
      <c r="AT173" s="57">
        <f>SUM($AH173:$AM173)/SUM($AH$193:$AM$193)*'Capital Spending'!G$12*$AO$1</f>
        <v>0</v>
      </c>
      <c r="AU173" s="57">
        <f>SUM($AH173:$AM173)/SUM($AH$193:$AM$193)*'Capital Spending'!H$12*$AO$1</f>
        <v>0</v>
      </c>
      <c r="AV173" s="57">
        <f>SUM($AH173:$AM173)/SUM($AH$193:$AM$193)*'Capital Spending'!I$12*$AO$1</f>
        <v>0</v>
      </c>
      <c r="AW173" s="57">
        <f>SUM($AH173:$AM173)/SUM($AH$193:$AM$193)*'Capital Spending'!J$12*$AO$1</f>
        <v>0</v>
      </c>
      <c r="AX173" s="57">
        <f>SUM($AH173:$AM173)/SUM($AH$193:$AM$193)*'Capital Spending'!K$12*$AO$1</f>
        <v>0</v>
      </c>
      <c r="AY173" s="57">
        <f>SUM($AH173:$AM173)/SUM($AH$193:$AM$193)*'Capital Spending'!L$12*$AO$1</f>
        <v>0</v>
      </c>
      <c r="AZ173" s="57">
        <f>SUM($AH173:$AM173)/SUM($AH$193:$AM$193)*'Capital Spending'!M$12*$AO$1</f>
        <v>0</v>
      </c>
      <c r="BA173" s="57">
        <f>SUM($AH173:$AM173)/SUM($AH$193:$AM$193)*'Capital Spending'!N$12*$AO$1</f>
        <v>0</v>
      </c>
      <c r="BB173" s="57">
        <f>SUM($AH173:$AM173)/SUM($AH$193:$AM$193)*'Capital Spending'!O$12*$AO$1</f>
        <v>0</v>
      </c>
      <c r="BC173" s="57">
        <f>SUM($AH173:$AM173)/SUM($AH$193:$AM$193)*'Capital Spending'!P$12*$AO$1</f>
        <v>0</v>
      </c>
      <c r="BD173" s="57">
        <f>SUM($AH173:$AM173)/SUM($AH$193:$AM$193)*'Capital Spending'!Q$12*$AO$1</f>
        <v>0</v>
      </c>
      <c r="BE173" s="57">
        <f>SUM($AH173:$AM173)/SUM($AH$193:$AM$193)*'Capital Spending'!R$12*$AO$1</f>
        <v>0</v>
      </c>
      <c r="BF173" s="57">
        <f>SUM($AH173:$AM173)/SUM($AH$193:$AM$193)*'Capital Spending'!S$12*$AO$1</f>
        <v>0</v>
      </c>
      <c r="BG173" s="57">
        <f>SUM($AH173:$AM173)/SUM($AH$193:$AM$193)*'Capital Spending'!T$12*$AO$1</f>
        <v>0</v>
      </c>
      <c r="BH173" s="57">
        <f>SUM($AH173:$AM173)/SUM($AH$193:$AM$193)*'Capital Spending'!U$12*$AO$1</f>
        <v>0</v>
      </c>
      <c r="BI173" s="19"/>
      <c r="BJ173" s="106">
        <f t="shared" si="320"/>
        <v>0</v>
      </c>
      <c r="BK173" s="31">
        <f>[20]Retires!R89</f>
        <v>0</v>
      </c>
      <c r="BL173" s="31">
        <f>[20]Retires!S89</f>
        <v>0</v>
      </c>
      <c r="BM173" s="31">
        <f>[20]Retires!T89</f>
        <v>0</v>
      </c>
      <c r="BN173" s="31">
        <f>[20]Retires!U89</f>
        <v>0</v>
      </c>
      <c r="BO173" s="31">
        <f>[20]Retires!V89</f>
        <v>0</v>
      </c>
      <c r="BP173" s="31">
        <f>[20]Retires!W89</f>
        <v>0</v>
      </c>
      <c r="BQ173" s="18">
        <f t="shared" si="321"/>
        <v>0</v>
      </c>
      <c r="BR173" s="19">
        <f t="shared" si="370"/>
        <v>0</v>
      </c>
      <c r="BS173" s="19">
        <f t="shared" si="371"/>
        <v>0</v>
      </c>
      <c r="BT173" s="19">
        <f t="shared" si="372"/>
        <v>0</v>
      </c>
      <c r="BU173" s="19">
        <f t="shared" si="373"/>
        <v>0</v>
      </c>
      <c r="BV173" s="19">
        <f t="shared" si="374"/>
        <v>0</v>
      </c>
      <c r="BW173" s="19">
        <f t="shared" si="375"/>
        <v>0</v>
      </c>
      <c r="BX173" s="19">
        <f t="shared" si="376"/>
        <v>0</v>
      </c>
      <c r="BY173" s="19">
        <f t="shared" si="377"/>
        <v>0</v>
      </c>
      <c r="BZ173" s="19">
        <f t="shared" si="378"/>
        <v>0</v>
      </c>
      <c r="CA173" s="19">
        <f t="shared" si="379"/>
        <v>0</v>
      </c>
      <c r="CB173" s="19">
        <f t="shared" si="380"/>
        <v>0</v>
      </c>
      <c r="CC173" s="19">
        <f t="shared" si="381"/>
        <v>0</v>
      </c>
      <c r="CD173" s="19">
        <f t="shared" si="382"/>
        <v>0</v>
      </c>
      <c r="CE173" s="19">
        <f t="shared" si="383"/>
        <v>0</v>
      </c>
      <c r="CF173" s="19">
        <f t="shared" si="384"/>
        <v>0</v>
      </c>
      <c r="CG173" s="19">
        <f t="shared" si="385"/>
        <v>0</v>
      </c>
      <c r="CH173" s="19">
        <f t="shared" si="386"/>
        <v>0</v>
      </c>
      <c r="CI173" s="19">
        <f t="shared" si="387"/>
        <v>0</v>
      </c>
      <c r="CJ173" s="19">
        <f t="shared" si="388"/>
        <v>0</v>
      </c>
      <c r="CK173" s="19">
        <f t="shared" si="389"/>
        <v>0</v>
      </c>
      <c r="CL173" s="19"/>
      <c r="CM173" s="18">
        <f>[20]Transfers!R89</f>
        <v>0</v>
      </c>
      <c r="CN173" s="18">
        <f>[20]Transfers!S89</f>
        <v>0</v>
      </c>
      <c r="CO173" s="18">
        <f>[20]Transfers!T89</f>
        <v>0</v>
      </c>
      <c r="CP173" s="18">
        <f>[20]Transfers!U89</f>
        <v>0</v>
      </c>
      <c r="CQ173" s="18">
        <f>[20]Transfers!V89</f>
        <v>0</v>
      </c>
      <c r="CR173" s="18">
        <f>[20]Transfers!W89</f>
        <v>0</v>
      </c>
      <c r="CS173" s="18">
        <v>0</v>
      </c>
      <c r="CT173" s="18">
        <v>0</v>
      </c>
      <c r="CU173" s="18">
        <v>0</v>
      </c>
      <c r="CV173" s="18">
        <v>0</v>
      </c>
      <c r="CW173" s="18">
        <v>0</v>
      </c>
      <c r="CX173" s="18">
        <v>0</v>
      </c>
      <c r="CY173" s="19">
        <v>0</v>
      </c>
      <c r="CZ173" s="19">
        <v>0</v>
      </c>
      <c r="DA173" s="19">
        <v>0</v>
      </c>
      <c r="DB173" s="19">
        <v>0</v>
      </c>
      <c r="DC173" s="19">
        <v>0</v>
      </c>
      <c r="DD173" s="19">
        <v>0</v>
      </c>
      <c r="DE173" s="19">
        <v>0</v>
      </c>
      <c r="DF173" s="19">
        <v>0</v>
      </c>
      <c r="DG173" s="19">
        <v>0</v>
      </c>
      <c r="DH173" s="19">
        <v>0</v>
      </c>
      <c r="DI173" s="19">
        <v>0</v>
      </c>
      <c r="DJ173" s="19">
        <v>0</v>
      </c>
      <c r="DK173" s="19">
        <v>0</v>
      </c>
      <c r="DL173" s="19">
        <v>0</v>
      </c>
      <c r="DM173" s="19">
        <v>0</v>
      </c>
      <c r="DN173" s="19"/>
    </row>
    <row r="174" spans="1:118">
      <c r="A174" s="142">
        <v>39202</v>
      </c>
      <c r="B174" t="s">
        <v>108</v>
      </c>
      <c r="C174" s="50">
        <f t="shared" si="391"/>
        <v>0</v>
      </c>
      <c r="D174" s="50">
        <f t="shared" si="392"/>
        <v>0</v>
      </c>
      <c r="E174" s="21">
        <v>0</v>
      </c>
      <c r="F174" s="19">
        <f t="shared" si="393"/>
        <v>0</v>
      </c>
      <c r="G174" s="19">
        <f t="shared" si="394"/>
        <v>0</v>
      </c>
      <c r="H174" s="19">
        <f t="shared" si="395"/>
        <v>0</v>
      </c>
      <c r="I174" s="19">
        <f t="shared" si="396"/>
        <v>0</v>
      </c>
      <c r="J174" s="19">
        <f t="shared" si="397"/>
        <v>0</v>
      </c>
      <c r="K174" s="19">
        <f t="shared" si="398"/>
        <v>0</v>
      </c>
      <c r="L174" s="19">
        <f t="shared" si="399"/>
        <v>0</v>
      </c>
      <c r="M174" s="19">
        <f t="shared" si="400"/>
        <v>0</v>
      </c>
      <c r="N174" s="19">
        <f t="shared" si="401"/>
        <v>0</v>
      </c>
      <c r="O174" s="19">
        <f t="shared" si="402"/>
        <v>0</v>
      </c>
      <c r="P174" s="19">
        <f t="shared" si="403"/>
        <v>0</v>
      </c>
      <c r="Q174" s="19">
        <f t="shared" si="404"/>
        <v>0</v>
      </c>
      <c r="R174" s="19">
        <f t="shared" si="405"/>
        <v>0</v>
      </c>
      <c r="S174" s="19">
        <f t="shared" si="406"/>
        <v>0</v>
      </c>
      <c r="T174" s="19">
        <f t="shared" si="407"/>
        <v>0</v>
      </c>
      <c r="U174" s="19">
        <f t="shared" si="408"/>
        <v>0</v>
      </c>
      <c r="V174" s="19">
        <f t="shared" si="409"/>
        <v>0</v>
      </c>
      <c r="W174" s="19">
        <f t="shared" si="410"/>
        <v>0</v>
      </c>
      <c r="X174" s="19">
        <f t="shared" si="411"/>
        <v>0</v>
      </c>
      <c r="Y174" s="19">
        <f t="shared" si="412"/>
        <v>0</v>
      </c>
      <c r="Z174" s="19">
        <f t="shared" si="413"/>
        <v>0</v>
      </c>
      <c r="AA174" s="19">
        <f t="shared" si="414"/>
        <v>0</v>
      </c>
      <c r="AB174" s="19">
        <f t="shared" si="415"/>
        <v>0</v>
      </c>
      <c r="AC174" s="19">
        <f t="shared" si="416"/>
        <v>0</v>
      </c>
      <c r="AD174" s="19">
        <f t="shared" si="417"/>
        <v>0</v>
      </c>
      <c r="AE174" s="19">
        <f t="shared" si="418"/>
        <v>0</v>
      </c>
      <c r="AF174" s="19">
        <f t="shared" si="419"/>
        <v>0</v>
      </c>
      <c r="AH174" s="18">
        <f>0</f>
        <v>0</v>
      </c>
      <c r="AI174" s="18">
        <f>0</f>
        <v>0</v>
      </c>
      <c r="AJ174" s="18">
        <f>0</f>
        <v>0</v>
      </c>
      <c r="AK174" s="18">
        <f>0</f>
        <v>0</v>
      </c>
      <c r="AL174" s="18">
        <f>0</f>
        <v>0</v>
      </c>
      <c r="AM174" s="18">
        <f>0</f>
        <v>0</v>
      </c>
      <c r="AN174" s="57">
        <f t="shared" si="390"/>
        <v>0</v>
      </c>
      <c r="AO174" s="57">
        <f t="shared" si="390"/>
        <v>0</v>
      </c>
      <c r="AP174" s="57">
        <f t="shared" si="390"/>
        <v>0</v>
      </c>
      <c r="AQ174" s="57">
        <f>SUM($AH174:$AM174)/SUM($AH$193:$AM$193)*'Capital Spending'!D$12*$AO$1</f>
        <v>0</v>
      </c>
      <c r="AR174" s="57">
        <f>SUM($AH174:$AM174)/SUM($AH$193:$AM$193)*'Capital Spending'!E$12*$AO$1</f>
        <v>0</v>
      </c>
      <c r="AS174" s="57">
        <f>SUM($AH174:$AM174)/SUM($AH$193:$AM$193)*'Capital Spending'!F$12*$AO$1</f>
        <v>0</v>
      </c>
      <c r="AT174" s="57">
        <f>SUM($AH174:$AM174)/SUM($AH$193:$AM$193)*'Capital Spending'!G$12*$AO$1</f>
        <v>0</v>
      </c>
      <c r="AU174" s="57">
        <f>SUM($AH174:$AM174)/SUM($AH$193:$AM$193)*'Capital Spending'!H$12*$AO$1</f>
        <v>0</v>
      </c>
      <c r="AV174" s="57">
        <f>SUM($AH174:$AM174)/SUM($AH$193:$AM$193)*'Capital Spending'!I$12*$AO$1</f>
        <v>0</v>
      </c>
      <c r="AW174" s="57">
        <f>SUM($AH174:$AM174)/SUM($AH$193:$AM$193)*'Capital Spending'!J$12*$AO$1</f>
        <v>0</v>
      </c>
      <c r="AX174" s="57">
        <f>SUM($AH174:$AM174)/SUM($AH$193:$AM$193)*'Capital Spending'!K$12*$AO$1</f>
        <v>0</v>
      </c>
      <c r="AY174" s="57">
        <f>SUM($AH174:$AM174)/SUM($AH$193:$AM$193)*'Capital Spending'!L$12*$AO$1</f>
        <v>0</v>
      </c>
      <c r="AZ174" s="57">
        <f>SUM($AH174:$AM174)/SUM($AH$193:$AM$193)*'Capital Spending'!M$12*$AO$1</f>
        <v>0</v>
      </c>
      <c r="BA174" s="57">
        <f>SUM($AH174:$AM174)/SUM($AH$193:$AM$193)*'Capital Spending'!N$12*$AO$1</f>
        <v>0</v>
      </c>
      <c r="BB174" s="57">
        <f>SUM($AH174:$AM174)/SUM($AH$193:$AM$193)*'Capital Spending'!O$12*$AO$1</f>
        <v>0</v>
      </c>
      <c r="BC174" s="57">
        <f>SUM($AH174:$AM174)/SUM($AH$193:$AM$193)*'Capital Spending'!P$12*$AO$1</f>
        <v>0</v>
      </c>
      <c r="BD174" s="57">
        <f>SUM($AH174:$AM174)/SUM($AH$193:$AM$193)*'Capital Spending'!Q$12*$AO$1</f>
        <v>0</v>
      </c>
      <c r="BE174" s="57">
        <f>SUM($AH174:$AM174)/SUM($AH$193:$AM$193)*'Capital Spending'!R$12*$AO$1</f>
        <v>0</v>
      </c>
      <c r="BF174" s="57">
        <f>SUM($AH174:$AM174)/SUM($AH$193:$AM$193)*'Capital Spending'!S$12*$AO$1</f>
        <v>0</v>
      </c>
      <c r="BG174" s="57">
        <f>SUM($AH174:$AM174)/SUM($AH$193:$AM$193)*'Capital Spending'!T$12*$AO$1</f>
        <v>0</v>
      </c>
      <c r="BH174" s="57">
        <f>SUM($AH174:$AM174)/SUM($AH$193:$AM$193)*'Capital Spending'!U$12*$AO$1</f>
        <v>0</v>
      </c>
      <c r="BI174" s="19"/>
      <c r="BJ174" s="106">
        <f t="shared" si="320"/>
        <v>0</v>
      </c>
      <c r="BK174" s="31">
        <f>0</f>
        <v>0</v>
      </c>
      <c r="BL174" s="31">
        <f>0</f>
        <v>0</v>
      </c>
      <c r="BM174" s="31">
        <f>0</f>
        <v>0</v>
      </c>
      <c r="BN174" s="31">
        <f>0</f>
        <v>0</v>
      </c>
      <c r="BO174" s="31">
        <f>0</f>
        <v>0</v>
      </c>
      <c r="BP174" s="31">
        <f>0</f>
        <v>0</v>
      </c>
      <c r="BQ174" s="18">
        <f t="shared" si="321"/>
        <v>0</v>
      </c>
      <c r="BR174" s="19">
        <f t="shared" si="370"/>
        <v>0</v>
      </c>
      <c r="BS174" s="19">
        <f t="shared" si="371"/>
        <v>0</v>
      </c>
      <c r="BT174" s="19">
        <f t="shared" si="372"/>
        <v>0</v>
      </c>
      <c r="BU174" s="19">
        <f t="shared" si="373"/>
        <v>0</v>
      </c>
      <c r="BV174" s="19">
        <f t="shared" si="374"/>
        <v>0</v>
      </c>
      <c r="BW174" s="19">
        <f t="shared" si="375"/>
        <v>0</v>
      </c>
      <c r="BX174" s="19">
        <f t="shared" si="376"/>
        <v>0</v>
      </c>
      <c r="BY174" s="19">
        <f t="shared" si="377"/>
        <v>0</v>
      </c>
      <c r="BZ174" s="19">
        <f t="shared" si="378"/>
        <v>0</v>
      </c>
      <c r="CA174" s="19">
        <f t="shared" si="379"/>
        <v>0</v>
      </c>
      <c r="CB174" s="19">
        <f t="shared" si="380"/>
        <v>0</v>
      </c>
      <c r="CC174" s="19">
        <f t="shared" si="381"/>
        <v>0</v>
      </c>
      <c r="CD174" s="19">
        <f t="shared" si="382"/>
        <v>0</v>
      </c>
      <c r="CE174" s="19">
        <f t="shared" si="383"/>
        <v>0</v>
      </c>
      <c r="CF174" s="19">
        <f t="shared" si="384"/>
        <v>0</v>
      </c>
      <c r="CG174" s="19">
        <f t="shared" si="385"/>
        <v>0</v>
      </c>
      <c r="CH174" s="19">
        <f t="shared" si="386"/>
        <v>0</v>
      </c>
      <c r="CI174" s="19">
        <f t="shared" si="387"/>
        <v>0</v>
      </c>
      <c r="CJ174" s="19">
        <f t="shared" si="388"/>
        <v>0</v>
      </c>
      <c r="CK174" s="19">
        <f t="shared" si="389"/>
        <v>0</v>
      </c>
      <c r="CL174" s="19"/>
      <c r="CM174" s="18">
        <f>0</f>
        <v>0</v>
      </c>
      <c r="CN174" s="18">
        <f>0</f>
        <v>0</v>
      </c>
      <c r="CO174" s="18">
        <f>0</f>
        <v>0</v>
      </c>
      <c r="CP174" s="18">
        <f>0</f>
        <v>0</v>
      </c>
      <c r="CQ174" s="18">
        <f>0</f>
        <v>0</v>
      </c>
      <c r="CR174" s="18">
        <f>0</f>
        <v>0</v>
      </c>
      <c r="CS174" s="18">
        <v>0</v>
      </c>
      <c r="CT174" s="18">
        <v>0</v>
      </c>
      <c r="CU174" s="18">
        <v>0</v>
      </c>
      <c r="CV174" s="18">
        <v>0</v>
      </c>
      <c r="CW174" s="18">
        <v>0</v>
      </c>
      <c r="CX174" s="18">
        <v>0</v>
      </c>
      <c r="CY174" s="19">
        <v>0</v>
      </c>
      <c r="CZ174" s="19">
        <v>0</v>
      </c>
      <c r="DA174" s="19">
        <v>0</v>
      </c>
      <c r="DB174" s="19">
        <v>0</v>
      </c>
      <c r="DC174" s="19">
        <v>0</v>
      </c>
      <c r="DD174" s="19">
        <v>0</v>
      </c>
      <c r="DE174" s="19">
        <v>0</v>
      </c>
      <c r="DF174" s="19">
        <v>0</v>
      </c>
      <c r="DG174" s="19">
        <v>0</v>
      </c>
      <c r="DH174" s="19">
        <v>0</v>
      </c>
      <c r="DI174" s="19">
        <v>0</v>
      </c>
      <c r="DJ174" s="19">
        <v>0</v>
      </c>
      <c r="DK174" s="19">
        <v>0</v>
      </c>
      <c r="DL174" s="19">
        <v>0</v>
      </c>
      <c r="DM174" s="19">
        <v>0</v>
      </c>
      <c r="DN174" s="19"/>
    </row>
    <row r="175" spans="1:118">
      <c r="A175" s="142">
        <v>39400</v>
      </c>
      <c r="B175" t="s">
        <v>17</v>
      </c>
      <c r="C175" s="50">
        <f t="shared" si="391"/>
        <v>3450078.5752009922</v>
      </c>
      <c r="D175" s="50">
        <f t="shared" si="392"/>
        <v>4078360.7595184175</v>
      </c>
      <c r="E175" s="21">
        <f>'[20]Asset End Balances'!$Q$90</f>
        <v>3257383.4</v>
      </c>
      <c r="F175" s="19">
        <f t="shared" si="393"/>
        <v>3289930.5399999996</v>
      </c>
      <c r="G175" s="19">
        <f t="shared" si="394"/>
        <v>3297023.2099999995</v>
      </c>
      <c r="H175" s="19">
        <f t="shared" si="395"/>
        <v>3313902.6699999995</v>
      </c>
      <c r="I175" s="19">
        <f t="shared" si="396"/>
        <v>3405484.3599999994</v>
      </c>
      <c r="J175" s="19">
        <f t="shared" si="397"/>
        <v>3407778.0399999996</v>
      </c>
      <c r="K175" s="19">
        <f t="shared" si="398"/>
        <v>3407783.1199999996</v>
      </c>
      <c r="L175" s="19">
        <f t="shared" si="399"/>
        <v>3459108.6784862238</v>
      </c>
      <c r="M175" s="19">
        <f t="shared" si="400"/>
        <v>3501165.8046076037</v>
      </c>
      <c r="N175" s="19">
        <f t="shared" si="401"/>
        <v>3544300.7877799063</v>
      </c>
      <c r="O175" s="19">
        <f t="shared" si="402"/>
        <v>3596768.1532689785</v>
      </c>
      <c r="P175" s="19">
        <f t="shared" si="403"/>
        <v>3655501.0889905165</v>
      </c>
      <c r="Q175" s="19">
        <f t="shared" si="404"/>
        <v>3714891.624479665</v>
      </c>
      <c r="R175" s="19">
        <f t="shared" si="405"/>
        <v>3763945.1796828429</v>
      </c>
      <c r="S175" s="19">
        <f t="shared" si="406"/>
        <v>3800633.2750330865</v>
      </c>
      <c r="T175" s="19">
        <f t="shared" si="407"/>
        <v>3832529.2210760685</v>
      </c>
      <c r="U175" s="19">
        <f t="shared" si="408"/>
        <v>3870052.2102609123</v>
      </c>
      <c r="V175" s="19">
        <f t="shared" si="409"/>
        <v>3906834.3133634329</v>
      </c>
      <c r="W175" s="19">
        <f t="shared" si="410"/>
        <v>3943495.2820814508</v>
      </c>
      <c r="X175" s="19">
        <f t="shared" si="411"/>
        <v>3982146.2248239112</v>
      </c>
      <c r="Y175" s="19">
        <f t="shared" si="412"/>
        <v>4018403.287336465</v>
      </c>
      <c r="Z175" s="19">
        <f t="shared" si="413"/>
        <v>4052395.0741350665</v>
      </c>
      <c r="AA175" s="19">
        <f t="shared" si="414"/>
        <v>4104862.4396241386</v>
      </c>
      <c r="AB175" s="19">
        <f t="shared" si="415"/>
        <v>4163595.3753456767</v>
      </c>
      <c r="AC175" s="19">
        <f t="shared" si="416"/>
        <v>4222985.9108348247</v>
      </c>
      <c r="AD175" s="19">
        <f t="shared" si="417"/>
        <v>4272039.4660380026</v>
      </c>
      <c r="AE175" s="19">
        <f t="shared" si="418"/>
        <v>4308727.5613882467</v>
      </c>
      <c r="AF175" s="19">
        <f t="shared" si="419"/>
        <v>4340623.5074312286</v>
      </c>
      <c r="AH175" s="18">
        <f>[20]Additions!R90</f>
        <v>36314.339999999997</v>
      </c>
      <c r="AI175" s="18">
        <f>[20]Additions!S90</f>
        <v>7092.67</v>
      </c>
      <c r="AJ175" s="18">
        <f>[20]Additions!T90</f>
        <v>16879.46</v>
      </c>
      <c r="AK175" s="18">
        <f>[20]Additions!U90</f>
        <v>91581.69</v>
      </c>
      <c r="AL175" s="18">
        <f>[20]Additions!V90</f>
        <v>2293.6799999999998</v>
      </c>
      <c r="AM175" s="18">
        <f>[20]Additions!W90</f>
        <v>5.08</v>
      </c>
      <c r="AN175" s="57">
        <f t="shared" si="390"/>
        <v>52611.156916389926</v>
      </c>
      <c r="AO175" s="57">
        <f t="shared" si="390"/>
        <v>43110.569608671656</v>
      </c>
      <c r="AP175" s="57">
        <f t="shared" si="390"/>
        <v>44215.424735669207</v>
      </c>
      <c r="AQ175" s="57">
        <f>SUM($AH175:$AM175)/SUM($AH$193:$AM$193)*'Capital Spending'!D$12*$AO$1</f>
        <v>53781.563808526887</v>
      </c>
      <c r="AR175" s="57">
        <f>SUM($AH175:$AM175)/SUM($AH$193:$AM$193)*'Capital Spending'!E$12*$AO$1</f>
        <v>60204.073536490258</v>
      </c>
      <c r="AS175" s="57">
        <f>SUM($AH175:$AM175)/SUM($AH$193:$AM$193)*'Capital Spending'!F$12*$AO$1</f>
        <v>60878.144809795514</v>
      </c>
      <c r="AT175" s="57">
        <f>SUM($AH175:$AM175)/SUM($AH$193:$AM$193)*'Capital Spending'!G$12*$AO$1</f>
        <v>50282.2446792052</v>
      </c>
      <c r="AU175" s="57">
        <f>SUM($AH175:$AM175)/SUM($AH$193:$AM$193)*'Capital Spending'!H$12*$AO$1</f>
        <v>37607.05578982061</v>
      </c>
      <c r="AV175" s="57">
        <f>SUM($AH175:$AM175)/SUM($AH$193:$AM$193)*'Capital Spending'!I$12*$AO$1</f>
        <v>32694.873115007835</v>
      </c>
      <c r="AW175" s="57">
        <f>SUM($AH175:$AM175)/SUM($AH$193:$AM$193)*'Capital Spending'!J$12*$AO$1</f>
        <v>38462.861977540088</v>
      </c>
      <c r="AX175" s="57">
        <f>SUM($AH175:$AM175)/SUM($AH$193:$AM$193)*'Capital Spending'!K$12*$AO$1</f>
        <v>37703.418240659259</v>
      </c>
      <c r="AY175" s="57">
        <f>SUM($AH175:$AM175)/SUM($AH$193:$AM$193)*'Capital Spending'!L$12*$AO$1</f>
        <v>37579.24969190883</v>
      </c>
      <c r="AZ175" s="57">
        <f>SUM($AH175:$AM175)/SUM($AH$193:$AM$193)*'Capital Spending'!M$12*$AO$1</f>
        <v>39619.068424472112</v>
      </c>
      <c r="BA175" s="57">
        <f>SUM($AH175:$AM175)/SUM($AH$193:$AM$193)*'Capital Spending'!N$12*$AO$1</f>
        <v>37165.22647653793</v>
      </c>
      <c r="BB175" s="57">
        <f>SUM($AH175:$AM175)/SUM($AH$193:$AM$193)*'Capital Spending'!O$12*$AO$1</f>
        <v>34843.210320052596</v>
      </c>
      <c r="BC175" s="57">
        <f>SUM($AH175:$AM175)/SUM($AH$193:$AM$193)*'Capital Spending'!P$12*$AO$1</f>
        <v>53781.563808526887</v>
      </c>
      <c r="BD175" s="57">
        <f>SUM($AH175:$AM175)/SUM($AH$193:$AM$193)*'Capital Spending'!Q$12*$AO$1</f>
        <v>60204.073536490258</v>
      </c>
      <c r="BE175" s="57">
        <f>SUM($AH175:$AM175)/SUM($AH$193:$AM$193)*'Capital Spending'!R$12*$AO$1</f>
        <v>60878.144809795514</v>
      </c>
      <c r="BF175" s="57">
        <f>SUM($AH175:$AM175)/SUM($AH$193:$AM$193)*'Capital Spending'!S$12*$AO$1</f>
        <v>50282.2446792052</v>
      </c>
      <c r="BG175" s="57">
        <f>SUM($AH175:$AM175)/SUM($AH$193:$AM$193)*'Capital Spending'!T$12*$AO$1</f>
        <v>37607.05578982061</v>
      </c>
      <c r="BH175" s="57">
        <f>SUM($AH175:$AM175)/SUM($AH$193:$AM$193)*'Capital Spending'!U$12*$AO$1</f>
        <v>32694.873115007835</v>
      </c>
      <c r="BI175" s="19"/>
      <c r="BJ175" s="106">
        <f t="shared" si="320"/>
        <v>-2.4435851737843631E-2</v>
      </c>
      <c r="BK175" s="31">
        <f>[20]Retires!R90</f>
        <v>-3767.2</v>
      </c>
      <c r="BL175" s="31">
        <f>[20]Retires!S90</f>
        <v>0</v>
      </c>
      <c r="BM175" s="31">
        <f>[20]Retires!T90</f>
        <v>0</v>
      </c>
      <c r="BN175" s="31">
        <f>[20]Retires!U90</f>
        <v>0</v>
      </c>
      <c r="BO175" s="31">
        <f>[20]Retires!V90</f>
        <v>0</v>
      </c>
      <c r="BP175" s="31">
        <f>[20]Retires!W90</f>
        <v>0</v>
      </c>
      <c r="BQ175" s="18">
        <f t="shared" si="321"/>
        <v>-1285.5984301653307</v>
      </c>
      <c r="BR175" s="19">
        <f t="shared" si="370"/>
        <v>-1053.4434872914881</v>
      </c>
      <c r="BS175" s="19">
        <f t="shared" si="371"/>
        <v>-1080.4415633665967</v>
      </c>
      <c r="BT175" s="19">
        <f t="shared" si="372"/>
        <v>-1314.1983194545398</v>
      </c>
      <c r="BU175" s="19">
        <f t="shared" si="373"/>
        <v>-1471.1378149519112</v>
      </c>
      <c r="BV175" s="19">
        <f t="shared" si="374"/>
        <v>-1487.609320647138</v>
      </c>
      <c r="BW175" s="19">
        <f t="shared" si="375"/>
        <v>-1228.689476027035</v>
      </c>
      <c r="BX175" s="19">
        <f t="shared" si="376"/>
        <v>-918.96043957687039</v>
      </c>
      <c r="BY175" s="19">
        <f t="shared" si="377"/>
        <v>-798.92707202594124</v>
      </c>
      <c r="BZ175" s="19">
        <f t="shared" si="378"/>
        <v>-939.87279269631267</v>
      </c>
      <c r="CA175" s="19">
        <f t="shared" si="379"/>
        <v>-921.31513813865888</v>
      </c>
      <c r="CB175" s="19">
        <f t="shared" si="380"/>
        <v>-918.2809738908901</v>
      </c>
      <c r="CC175" s="19">
        <f t="shared" si="381"/>
        <v>-968.12568201188265</v>
      </c>
      <c r="CD175" s="19">
        <f t="shared" si="382"/>
        <v>-908.16396398406152</v>
      </c>
      <c r="CE175" s="19">
        <f t="shared" si="383"/>
        <v>-851.42352145130837</v>
      </c>
      <c r="CF175" s="19">
        <f t="shared" si="384"/>
        <v>-1314.1983194545398</v>
      </c>
      <c r="CG175" s="19">
        <f t="shared" si="385"/>
        <v>-1471.1378149519112</v>
      </c>
      <c r="CH175" s="19">
        <f t="shared" si="386"/>
        <v>-1487.609320647138</v>
      </c>
      <c r="CI175" s="19">
        <f t="shared" si="387"/>
        <v>-1228.689476027035</v>
      </c>
      <c r="CJ175" s="19">
        <f t="shared" si="388"/>
        <v>-918.96043957687039</v>
      </c>
      <c r="CK175" s="19">
        <f t="shared" si="389"/>
        <v>-798.92707202594124</v>
      </c>
      <c r="CL175" s="19"/>
      <c r="CM175" s="18">
        <f>[20]Transfers!R90</f>
        <v>0</v>
      </c>
      <c r="CN175" s="18">
        <f>[20]Transfers!S90</f>
        <v>0</v>
      </c>
      <c r="CO175" s="18">
        <f>[20]Transfers!T90</f>
        <v>0</v>
      </c>
      <c r="CP175" s="18">
        <f>[20]Transfers!U90</f>
        <v>0</v>
      </c>
      <c r="CQ175" s="18">
        <f>[20]Transfers!V90</f>
        <v>0</v>
      </c>
      <c r="CR175" s="18">
        <f>[20]Transfers!W90</f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9">
        <v>0</v>
      </c>
      <c r="CZ175" s="19">
        <v>0</v>
      </c>
      <c r="DA175" s="19">
        <v>0</v>
      </c>
      <c r="DB175" s="19">
        <v>0</v>
      </c>
      <c r="DC175" s="19">
        <v>0</v>
      </c>
      <c r="DD175" s="19">
        <v>0</v>
      </c>
      <c r="DE175" s="19">
        <v>0</v>
      </c>
      <c r="DF175" s="19">
        <v>0</v>
      </c>
      <c r="DG175" s="19">
        <v>0</v>
      </c>
      <c r="DH175" s="19">
        <v>0</v>
      </c>
      <c r="DI175" s="19">
        <v>0</v>
      </c>
      <c r="DJ175" s="19">
        <v>0</v>
      </c>
      <c r="DK175" s="19">
        <v>0</v>
      </c>
      <c r="DL175" s="19">
        <v>0</v>
      </c>
      <c r="DM175" s="19">
        <v>0</v>
      </c>
      <c r="DN175" s="19"/>
    </row>
    <row r="176" spans="1:118">
      <c r="A176" s="142">
        <v>39603</v>
      </c>
      <c r="B176" t="s">
        <v>63</v>
      </c>
      <c r="C176" s="50">
        <f t="shared" si="391"/>
        <v>39610.080000000009</v>
      </c>
      <c r="D176" s="50">
        <f t="shared" si="392"/>
        <v>39610.080000000009</v>
      </c>
      <c r="E176" s="21">
        <f>'[20]Asset End Balances'!$Q$91</f>
        <v>39610.080000000002</v>
      </c>
      <c r="F176" s="19">
        <f t="shared" si="393"/>
        <v>39610.080000000002</v>
      </c>
      <c r="G176" s="19">
        <f t="shared" si="394"/>
        <v>39610.080000000002</v>
      </c>
      <c r="H176" s="19">
        <f t="shared" si="395"/>
        <v>39610.080000000002</v>
      </c>
      <c r="I176" s="19">
        <f t="shared" si="396"/>
        <v>39610.080000000002</v>
      </c>
      <c r="J176" s="19">
        <f t="shared" si="397"/>
        <v>39610.080000000002</v>
      </c>
      <c r="K176" s="19">
        <f t="shared" si="398"/>
        <v>39610.080000000002</v>
      </c>
      <c r="L176" s="19">
        <f t="shared" si="399"/>
        <v>39610.080000000002</v>
      </c>
      <c r="M176" s="19">
        <f t="shared" si="400"/>
        <v>39610.080000000002</v>
      </c>
      <c r="N176" s="19">
        <f t="shared" si="401"/>
        <v>39610.080000000002</v>
      </c>
      <c r="O176" s="19">
        <f t="shared" si="402"/>
        <v>39610.080000000002</v>
      </c>
      <c r="P176" s="19">
        <f t="shared" si="403"/>
        <v>39610.080000000002</v>
      </c>
      <c r="Q176" s="19">
        <f t="shared" si="404"/>
        <v>39610.080000000002</v>
      </c>
      <c r="R176" s="19">
        <f t="shared" si="405"/>
        <v>39610.080000000002</v>
      </c>
      <c r="S176" s="19">
        <f t="shared" si="406"/>
        <v>39610.080000000002</v>
      </c>
      <c r="T176" s="19">
        <f t="shared" si="407"/>
        <v>39610.080000000002</v>
      </c>
      <c r="U176" s="19">
        <f t="shared" si="408"/>
        <v>39610.080000000002</v>
      </c>
      <c r="V176" s="19">
        <f t="shared" si="409"/>
        <v>39610.080000000002</v>
      </c>
      <c r="W176" s="19">
        <f t="shared" si="410"/>
        <v>39610.080000000002</v>
      </c>
      <c r="X176" s="19">
        <f t="shared" si="411"/>
        <v>39610.080000000002</v>
      </c>
      <c r="Y176" s="19">
        <f t="shared" si="412"/>
        <v>39610.080000000002</v>
      </c>
      <c r="Z176" s="19">
        <f t="shared" si="413"/>
        <v>39610.080000000002</v>
      </c>
      <c r="AA176" s="19">
        <f t="shared" si="414"/>
        <v>39610.080000000002</v>
      </c>
      <c r="AB176" s="19">
        <f t="shared" si="415"/>
        <v>39610.080000000002</v>
      </c>
      <c r="AC176" s="19">
        <f t="shared" si="416"/>
        <v>39610.080000000002</v>
      </c>
      <c r="AD176" s="19">
        <f t="shared" si="417"/>
        <v>39610.080000000002</v>
      </c>
      <c r="AE176" s="19">
        <f t="shared" si="418"/>
        <v>39610.080000000002</v>
      </c>
      <c r="AF176" s="19">
        <f t="shared" si="419"/>
        <v>39610.080000000002</v>
      </c>
      <c r="AH176" s="18">
        <f>[20]Additions!R91</f>
        <v>0</v>
      </c>
      <c r="AI176" s="18">
        <f>[20]Additions!S91</f>
        <v>0</v>
      </c>
      <c r="AJ176" s="18">
        <f>[20]Additions!T91</f>
        <v>0</v>
      </c>
      <c r="AK176" s="18">
        <f>[20]Additions!U91</f>
        <v>0</v>
      </c>
      <c r="AL176" s="18">
        <f>[20]Additions!V91</f>
        <v>0</v>
      </c>
      <c r="AM176" s="18">
        <f>[20]Additions!W91</f>
        <v>0</v>
      </c>
      <c r="AN176" s="57">
        <f t="shared" si="390"/>
        <v>0</v>
      </c>
      <c r="AO176" s="57">
        <f t="shared" si="390"/>
        <v>0</v>
      </c>
      <c r="AP176" s="57">
        <f t="shared" si="390"/>
        <v>0</v>
      </c>
      <c r="AQ176" s="57">
        <f>SUM($AH176:$AM176)/SUM($AH$193:$AM$193)*'Capital Spending'!D$12*$AO$1</f>
        <v>0</v>
      </c>
      <c r="AR176" s="57">
        <f>SUM($AH176:$AM176)/SUM($AH$193:$AM$193)*'Capital Spending'!E$12*$AO$1</f>
        <v>0</v>
      </c>
      <c r="AS176" s="57">
        <f>SUM($AH176:$AM176)/SUM($AH$193:$AM$193)*'Capital Spending'!F$12*$AO$1</f>
        <v>0</v>
      </c>
      <c r="AT176" s="57">
        <f>SUM($AH176:$AM176)/SUM($AH$193:$AM$193)*'Capital Spending'!G$12*$AO$1</f>
        <v>0</v>
      </c>
      <c r="AU176" s="57">
        <f>SUM($AH176:$AM176)/SUM($AH$193:$AM$193)*'Capital Spending'!H$12*$AO$1</f>
        <v>0</v>
      </c>
      <c r="AV176" s="57">
        <f>SUM($AH176:$AM176)/SUM($AH$193:$AM$193)*'Capital Spending'!I$12*$AO$1</f>
        <v>0</v>
      </c>
      <c r="AW176" s="57">
        <f>SUM($AH176:$AM176)/SUM($AH$193:$AM$193)*'Capital Spending'!J$12*$AO$1</f>
        <v>0</v>
      </c>
      <c r="AX176" s="57">
        <f>SUM($AH176:$AM176)/SUM($AH$193:$AM$193)*'Capital Spending'!K$12*$AO$1</f>
        <v>0</v>
      </c>
      <c r="AY176" s="57">
        <f>SUM($AH176:$AM176)/SUM($AH$193:$AM$193)*'Capital Spending'!L$12*$AO$1</f>
        <v>0</v>
      </c>
      <c r="AZ176" s="57">
        <f>SUM($AH176:$AM176)/SUM($AH$193:$AM$193)*'Capital Spending'!M$12*$AO$1</f>
        <v>0</v>
      </c>
      <c r="BA176" s="57">
        <f>SUM($AH176:$AM176)/SUM($AH$193:$AM$193)*'Capital Spending'!N$12*$AO$1</f>
        <v>0</v>
      </c>
      <c r="BB176" s="57">
        <f>SUM($AH176:$AM176)/SUM($AH$193:$AM$193)*'Capital Spending'!O$12*$AO$1</f>
        <v>0</v>
      </c>
      <c r="BC176" s="57">
        <f>SUM($AH176:$AM176)/SUM($AH$193:$AM$193)*'Capital Spending'!P$12*$AO$1</f>
        <v>0</v>
      </c>
      <c r="BD176" s="57">
        <f>SUM($AH176:$AM176)/SUM($AH$193:$AM$193)*'Capital Spending'!Q$12*$AO$1</f>
        <v>0</v>
      </c>
      <c r="BE176" s="57">
        <f>SUM($AH176:$AM176)/SUM($AH$193:$AM$193)*'Capital Spending'!R$12*$AO$1</f>
        <v>0</v>
      </c>
      <c r="BF176" s="57">
        <f>SUM($AH176:$AM176)/SUM($AH$193:$AM$193)*'Capital Spending'!S$12*$AO$1</f>
        <v>0</v>
      </c>
      <c r="BG176" s="57">
        <f>SUM($AH176:$AM176)/SUM($AH$193:$AM$193)*'Capital Spending'!T$12*$AO$1</f>
        <v>0</v>
      </c>
      <c r="BH176" s="57">
        <f>SUM($AH176:$AM176)/SUM($AH$193:$AM$193)*'Capital Spending'!U$12*$AO$1</f>
        <v>0</v>
      </c>
      <c r="BI176" s="19"/>
      <c r="BJ176" s="106">
        <f t="shared" si="320"/>
        <v>0</v>
      </c>
      <c r="BK176" s="31">
        <f>[20]Retires!R91</f>
        <v>0</v>
      </c>
      <c r="BL176" s="31">
        <f>[20]Retires!S91</f>
        <v>0</v>
      </c>
      <c r="BM176" s="31">
        <f>[20]Retires!T91</f>
        <v>0</v>
      </c>
      <c r="BN176" s="31">
        <f>[20]Retires!U91</f>
        <v>0</v>
      </c>
      <c r="BO176" s="31">
        <f>[20]Retires!V91</f>
        <v>0</v>
      </c>
      <c r="BP176" s="31">
        <f>[20]Retires!W91</f>
        <v>0</v>
      </c>
      <c r="BQ176" s="18">
        <f t="shared" si="321"/>
        <v>0</v>
      </c>
      <c r="BR176" s="19">
        <f t="shared" si="370"/>
        <v>0</v>
      </c>
      <c r="BS176" s="19">
        <f t="shared" si="371"/>
        <v>0</v>
      </c>
      <c r="BT176" s="19">
        <f t="shared" si="372"/>
        <v>0</v>
      </c>
      <c r="BU176" s="19">
        <f t="shared" si="373"/>
        <v>0</v>
      </c>
      <c r="BV176" s="19">
        <f t="shared" si="374"/>
        <v>0</v>
      </c>
      <c r="BW176" s="19">
        <f t="shared" si="375"/>
        <v>0</v>
      </c>
      <c r="BX176" s="19">
        <f t="shared" si="376"/>
        <v>0</v>
      </c>
      <c r="BY176" s="19">
        <f t="shared" si="377"/>
        <v>0</v>
      </c>
      <c r="BZ176" s="19">
        <f t="shared" si="378"/>
        <v>0</v>
      </c>
      <c r="CA176" s="19">
        <f t="shared" si="379"/>
        <v>0</v>
      </c>
      <c r="CB176" s="19">
        <f t="shared" si="380"/>
        <v>0</v>
      </c>
      <c r="CC176" s="19">
        <f t="shared" si="381"/>
        <v>0</v>
      </c>
      <c r="CD176" s="19">
        <f t="shared" si="382"/>
        <v>0</v>
      </c>
      <c r="CE176" s="19">
        <f t="shared" si="383"/>
        <v>0</v>
      </c>
      <c r="CF176" s="19">
        <f t="shared" si="384"/>
        <v>0</v>
      </c>
      <c r="CG176" s="19">
        <f t="shared" si="385"/>
        <v>0</v>
      </c>
      <c r="CH176" s="19">
        <f t="shared" si="386"/>
        <v>0</v>
      </c>
      <c r="CI176" s="19">
        <f t="shared" si="387"/>
        <v>0</v>
      </c>
      <c r="CJ176" s="19">
        <f t="shared" si="388"/>
        <v>0</v>
      </c>
      <c r="CK176" s="19">
        <f t="shared" si="389"/>
        <v>0</v>
      </c>
      <c r="CL176" s="19"/>
      <c r="CM176" s="18">
        <f>[20]Transfers!R91</f>
        <v>0</v>
      </c>
      <c r="CN176" s="18">
        <f>[20]Transfers!S91</f>
        <v>0</v>
      </c>
      <c r="CO176" s="18">
        <f>[20]Transfers!T91</f>
        <v>0</v>
      </c>
      <c r="CP176" s="18">
        <f>[20]Transfers!U91</f>
        <v>0</v>
      </c>
      <c r="CQ176" s="18">
        <f>[20]Transfers!V91</f>
        <v>0</v>
      </c>
      <c r="CR176" s="18">
        <f>[20]Transfers!W91</f>
        <v>0</v>
      </c>
      <c r="CS176" s="18">
        <v>0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9">
        <v>0</v>
      </c>
      <c r="CZ176" s="19">
        <v>0</v>
      </c>
      <c r="DA176" s="19">
        <v>0</v>
      </c>
      <c r="DB176" s="19">
        <v>0</v>
      </c>
      <c r="DC176" s="19">
        <v>0</v>
      </c>
      <c r="DD176" s="19">
        <v>0</v>
      </c>
      <c r="DE176" s="19">
        <v>0</v>
      </c>
      <c r="DF176" s="19">
        <v>0</v>
      </c>
      <c r="DG176" s="19">
        <v>0</v>
      </c>
      <c r="DH176" s="19">
        <v>0</v>
      </c>
      <c r="DI176" s="19">
        <v>0</v>
      </c>
      <c r="DJ176" s="19">
        <v>0</v>
      </c>
      <c r="DK176" s="19">
        <v>0</v>
      </c>
      <c r="DL176" s="19">
        <v>0</v>
      </c>
      <c r="DM176" s="19">
        <v>0</v>
      </c>
      <c r="DN176" s="19"/>
    </row>
    <row r="177" spans="1:118">
      <c r="A177" s="142">
        <v>39604</v>
      </c>
      <c r="B177" t="s">
        <v>64</v>
      </c>
      <c r="C177" s="50">
        <f t="shared" si="391"/>
        <v>62747.290000000008</v>
      </c>
      <c r="D177" s="50">
        <f t="shared" si="392"/>
        <v>62747.290000000008</v>
      </c>
      <c r="E177" s="21">
        <f>'[20]Asset End Balances'!$Q$92</f>
        <v>62747.29</v>
      </c>
      <c r="F177" s="19">
        <f t="shared" si="393"/>
        <v>62747.29</v>
      </c>
      <c r="G177" s="19">
        <f t="shared" si="394"/>
        <v>62747.29</v>
      </c>
      <c r="H177" s="19">
        <f t="shared" si="395"/>
        <v>62747.29</v>
      </c>
      <c r="I177" s="19">
        <f t="shared" si="396"/>
        <v>62747.29</v>
      </c>
      <c r="J177" s="19">
        <f t="shared" si="397"/>
        <v>62747.29</v>
      </c>
      <c r="K177" s="19">
        <f t="shared" si="398"/>
        <v>62747.29</v>
      </c>
      <c r="L177" s="19">
        <f t="shared" si="399"/>
        <v>62747.29</v>
      </c>
      <c r="M177" s="19">
        <f t="shared" si="400"/>
        <v>62747.29</v>
      </c>
      <c r="N177" s="19">
        <f t="shared" si="401"/>
        <v>62747.29</v>
      </c>
      <c r="O177" s="19">
        <f t="shared" si="402"/>
        <v>62747.29</v>
      </c>
      <c r="P177" s="19">
        <f t="shared" si="403"/>
        <v>62747.29</v>
      </c>
      <c r="Q177" s="19">
        <f t="shared" si="404"/>
        <v>62747.29</v>
      </c>
      <c r="R177" s="19">
        <f t="shared" si="405"/>
        <v>62747.29</v>
      </c>
      <c r="S177" s="19">
        <f t="shared" si="406"/>
        <v>62747.29</v>
      </c>
      <c r="T177" s="19">
        <f t="shared" si="407"/>
        <v>62747.29</v>
      </c>
      <c r="U177" s="19">
        <f t="shared" si="408"/>
        <v>62747.29</v>
      </c>
      <c r="V177" s="19">
        <f t="shared" si="409"/>
        <v>62747.29</v>
      </c>
      <c r="W177" s="19">
        <f t="shared" si="410"/>
        <v>62747.29</v>
      </c>
      <c r="X177" s="19">
        <f t="shared" si="411"/>
        <v>62747.29</v>
      </c>
      <c r="Y177" s="19">
        <f t="shared" si="412"/>
        <v>62747.29</v>
      </c>
      <c r="Z177" s="19">
        <f t="shared" si="413"/>
        <v>62747.29</v>
      </c>
      <c r="AA177" s="19">
        <f t="shared" si="414"/>
        <v>62747.29</v>
      </c>
      <c r="AB177" s="19">
        <f t="shared" si="415"/>
        <v>62747.29</v>
      </c>
      <c r="AC177" s="19">
        <f t="shared" si="416"/>
        <v>62747.29</v>
      </c>
      <c r="AD177" s="19">
        <f t="shared" si="417"/>
        <v>62747.29</v>
      </c>
      <c r="AE177" s="19">
        <f t="shared" si="418"/>
        <v>62747.29</v>
      </c>
      <c r="AF177" s="19">
        <f t="shared" si="419"/>
        <v>62747.29</v>
      </c>
      <c r="AH177" s="18">
        <f>[20]Additions!R92</f>
        <v>0</v>
      </c>
      <c r="AI177" s="18">
        <f>[20]Additions!S92</f>
        <v>0</v>
      </c>
      <c r="AJ177" s="18">
        <f>[20]Additions!T92</f>
        <v>0</v>
      </c>
      <c r="AK177" s="18">
        <f>[20]Additions!U92</f>
        <v>0</v>
      </c>
      <c r="AL177" s="18">
        <f>[20]Additions!V92</f>
        <v>0</v>
      </c>
      <c r="AM177" s="18">
        <f>[20]Additions!W92</f>
        <v>0</v>
      </c>
      <c r="AN177" s="57">
        <f t="shared" si="390"/>
        <v>0</v>
      </c>
      <c r="AO177" s="57">
        <f t="shared" si="390"/>
        <v>0</v>
      </c>
      <c r="AP177" s="57">
        <f t="shared" si="390"/>
        <v>0</v>
      </c>
      <c r="AQ177" s="57">
        <f>SUM($AH177:$AM177)/SUM($AH$193:$AM$193)*'Capital Spending'!D$12*$AO$1</f>
        <v>0</v>
      </c>
      <c r="AR177" s="57">
        <f>SUM($AH177:$AM177)/SUM($AH$193:$AM$193)*'Capital Spending'!E$12*$AO$1</f>
        <v>0</v>
      </c>
      <c r="AS177" s="57">
        <f>SUM($AH177:$AM177)/SUM($AH$193:$AM$193)*'Capital Spending'!F$12*$AO$1</f>
        <v>0</v>
      </c>
      <c r="AT177" s="57">
        <f>SUM($AH177:$AM177)/SUM($AH$193:$AM$193)*'Capital Spending'!G$12*$AO$1</f>
        <v>0</v>
      </c>
      <c r="AU177" s="57">
        <f>SUM($AH177:$AM177)/SUM($AH$193:$AM$193)*'Capital Spending'!H$12*$AO$1</f>
        <v>0</v>
      </c>
      <c r="AV177" s="57">
        <f>SUM($AH177:$AM177)/SUM($AH$193:$AM$193)*'Capital Spending'!I$12*$AO$1</f>
        <v>0</v>
      </c>
      <c r="AW177" s="57">
        <f>SUM($AH177:$AM177)/SUM($AH$193:$AM$193)*'Capital Spending'!J$12*$AO$1</f>
        <v>0</v>
      </c>
      <c r="AX177" s="57">
        <f>SUM($AH177:$AM177)/SUM($AH$193:$AM$193)*'Capital Spending'!K$12*$AO$1</f>
        <v>0</v>
      </c>
      <c r="AY177" s="57">
        <f>SUM($AH177:$AM177)/SUM($AH$193:$AM$193)*'Capital Spending'!L$12*$AO$1</f>
        <v>0</v>
      </c>
      <c r="AZ177" s="57">
        <f>SUM($AH177:$AM177)/SUM($AH$193:$AM$193)*'Capital Spending'!M$12*$AO$1</f>
        <v>0</v>
      </c>
      <c r="BA177" s="57">
        <f>SUM($AH177:$AM177)/SUM($AH$193:$AM$193)*'Capital Spending'!N$12*$AO$1</f>
        <v>0</v>
      </c>
      <c r="BB177" s="57">
        <f>SUM($AH177:$AM177)/SUM($AH$193:$AM$193)*'Capital Spending'!O$12*$AO$1</f>
        <v>0</v>
      </c>
      <c r="BC177" s="57">
        <f>SUM($AH177:$AM177)/SUM($AH$193:$AM$193)*'Capital Spending'!P$12*$AO$1</f>
        <v>0</v>
      </c>
      <c r="BD177" s="57">
        <f>SUM($AH177:$AM177)/SUM($AH$193:$AM$193)*'Capital Spending'!Q$12*$AO$1</f>
        <v>0</v>
      </c>
      <c r="BE177" s="57">
        <f>SUM($AH177:$AM177)/SUM($AH$193:$AM$193)*'Capital Spending'!R$12*$AO$1</f>
        <v>0</v>
      </c>
      <c r="BF177" s="57">
        <f>SUM($AH177:$AM177)/SUM($AH$193:$AM$193)*'Capital Spending'!S$12*$AO$1</f>
        <v>0</v>
      </c>
      <c r="BG177" s="57">
        <f>SUM($AH177:$AM177)/SUM($AH$193:$AM$193)*'Capital Spending'!T$12*$AO$1</f>
        <v>0</v>
      </c>
      <c r="BH177" s="57">
        <f>SUM($AH177:$AM177)/SUM($AH$193:$AM$193)*'Capital Spending'!U$12*$AO$1</f>
        <v>0</v>
      </c>
      <c r="BI177" s="19"/>
      <c r="BJ177" s="106">
        <f t="shared" si="320"/>
        <v>0</v>
      </c>
      <c r="BK177" s="31">
        <f>[20]Retires!R92</f>
        <v>0</v>
      </c>
      <c r="BL177" s="31">
        <f>[20]Retires!S92</f>
        <v>0</v>
      </c>
      <c r="BM177" s="31">
        <f>[20]Retires!T92</f>
        <v>0</v>
      </c>
      <c r="BN177" s="31">
        <f>[20]Retires!U92</f>
        <v>0</v>
      </c>
      <c r="BO177" s="31">
        <f>[20]Retires!V92</f>
        <v>0</v>
      </c>
      <c r="BP177" s="31">
        <f>[20]Retires!W92</f>
        <v>0</v>
      </c>
      <c r="BQ177" s="18">
        <f t="shared" si="321"/>
        <v>0</v>
      </c>
      <c r="BR177" s="19">
        <f t="shared" si="370"/>
        <v>0</v>
      </c>
      <c r="BS177" s="19">
        <f t="shared" si="371"/>
        <v>0</v>
      </c>
      <c r="BT177" s="19">
        <f t="shared" si="372"/>
        <v>0</v>
      </c>
      <c r="BU177" s="19">
        <f t="shared" si="373"/>
        <v>0</v>
      </c>
      <c r="BV177" s="19">
        <f t="shared" si="374"/>
        <v>0</v>
      </c>
      <c r="BW177" s="19">
        <f t="shared" si="375"/>
        <v>0</v>
      </c>
      <c r="BX177" s="19">
        <f t="shared" si="376"/>
        <v>0</v>
      </c>
      <c r="BY177" s="19">
        <f t="shared" si="377"/>
        <v>0</v>
      </c>
      <c r="BZ177" s="19">
        <f t="shared" si="378"/>
        <v>0</v>
      </c>
      <c r="CA177" s="19">
        <f t="shared" si="379"/>
        <v>0</v>
      </c>
      <c r="CB177" s="19">
        <f t="shared" si="380"/>
        <v>0</v>
      </c>
      <c r="CC177" s="19">
        <f t="shared" si="381"/>
        <v>0</v>
      </c>
      <c r="CD177" s="19">
        <f t="shared" si="382"/>
        <v>0</v>
      </c>
      <c r="CE177" s="19">
        <f t="shared" si="383"/>
        <v>0</v>
      </c>
      <c r="CF177" s="19">
        <f t="shared" si="384"/>
        <v>0</v>
      </c>
      <c r="CG177" s="19">
        <f t="shared" si="385"/>
        <v>0</v>
      </c>
      <c r="CH177" s="19">
        <f t="shared" si="386"/>
        <v>0</v>
      </c>
      <c r="CI177" s="19">
        <f t="shared" si="387"/>
        <v>0</v>
      </c>
      <c r="CJ177" s="19">
        <f t="shared" si="388"/>
        <v>0</v>
      </c>
      <c r="CK177" s="19">
        <f t="shared" si="389"/>
        <v>0</v>
      </c>
      <c r="CL177" s="19"/>
      <c r="CM177" s="18">
        <f>[20]Transfers!R92</f>
        <v>0</v>
      </c>
      <c r="CN177" s="18">
        <f>[20]Transfers!S92</f>
        <v>0</v>
      </c>
      <c r="CO177" s="18">
        <f>[20]Transfers!T92</f>
        <v>0</v>
      </c>
      <c r="CP177" s="18">
        <f>[20]Transfers!U92</f>
        <v>0</v>
      </c>
      <c r="CQ177" s="18">
        <f>[20]Transfers!V92</f>
        <v>0</v>
      </c>
      <c r="CR177" s="18">
        <f>[20]Transfers!W92</f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9">
        <v>0</v>
      </c>
      <c r="CZ177" s="19">
        <v>0</v>
      </c>
      <c r="DA177" s="19">
        <v>0</v>
      </c>
      <c r="DB177" s="19">
        <v>0</v>
      </c>
      <c r="DC177" s="19">
        <v>0</v>
      </c>
      <c r="DD177" s="19">
        <v>0</v>
      </c>
      <c r="DE177" s="19">
        <v>0</v>
      </c>
      <c r="DF177" s="19">
        <v>0</v>
      </c>
      <c r="DG177" s="19">
        <v>0</v>
      </c>
      <c r="DH177" s="19">
        <v>0</v>
      </c>
      <c r="DI177" s="19">
        <v>0</v>
      </c>
      <c r="DJ177" s="19">
        <v>0</v>
      </c>
      <c r="DK177" s="19">
        <v>0</v>
      </c>
      <c r="DL177" s="19">
        <v>0</v>
      </c>
      <c r="DM177" s="19">
        <v>0</v>
      </c>
      <c r="DN177" s="19"/>
    </row>
    <row r="178" spans="1:118">
      <c r="A178" s="142">
        <v>39605</v>
      </c>
      <c r="B178" t="s">
        <v>109</v>
      </c>
      <c r="C178" s="50">
        <f t="shared" si="391"/>
        <v>19427.230000000003</v>
      </c>
      <c r="D178" s="50">
        <f t="shared" si="392"/>
        <v>19427.230000000003</v>
      </c>
      <c r="E178" s="21">
        <f>'[20]Asset End Balances'!$Q$93</f>
        <v>19427.23</v>
      </c>
      <c r="F178" s="19">
        <f t="shared" si="393"/>
        <v>19427.23</v>
      </c>
      <c r="G178" s="19">
        <f t="shared" si="394"/>
        <v>19427.23</v>
      </c>
      <c r="H178" s="19">
        <f t="shared" si="395"/>
        <v>19427.23</v>
      </c>
      <c r="I178" s="19">
        <f t="shared" si="396"/>
        <v>19427.23</v>
      </c>
      <c r="J178" s="19">
        <f t="shared" si="397"/>
        <v>19427.23</v>
      </c>
      <c r="K178" s="19">
        <f t="shared" si="398"/>
        <v>19427.23</v>
      </c>
      <c r="L178" s="19">
        <f t="shared" si="399"/>
        <v>19427.23</v>
      </c>
      <c r="M178" s="19">
        <f t="shared" si="400"/>
        <v>19427.23</v>
      </c>
      <c r="N178" s="19">
        <f t="shared" si="401"/>
        <v>19427.23</v>
      </c>
      <c r="O178" s="19">
        <f t="shared" si="402"/>
        <v>19427.23</v>
      </c>
      <c r="P178" s="19">
        <f t="shared" si="403"/>
        <v>19427.23</v>
      </c>
      <c r="Q178" s="19">
        <f t="shared" si="404"/>
        <v>19427.23</v>
      </c>
      <c r="R178" s="19">
        <f t="shared" si="405"/>
        <v>19427.23</v>
      </c>
      <c r="S178" s="19">
        <f t="shared" si="406"/>
        <v>19427.23</v>
      </c>
      <c r="T178" s="19">
        <f t="shared" si="407"/>
        <v>19427.23</v>
      </c>
      <c r="U178" s="19">
        <f t="shared" si="408"/>
        <v>19427.23</v>
      </c>
      <c r="V178" s="19">
        <f t="shared" si="409"/>
        <v>19427.23</v>
      </c>
      <c r="W178" s="19">
        <f t="shared" si="410"/>
        <v>19427.23</v>
      </c>
      <c r="X178" s="19">
        <f t="shared" si="411"/>
        <v>19427.23</v>
      </c>
      <c r="Y178" s="19">
        <f t="shared" si="412"/>
        <v>19427.23</v>
      </c>
      <c r="Z178" s="19">
        <f t="shared" si="413"/>
        <v>19427.23</v>
      </c>
      <c r="AA178" s="19">
        <f t="shared" si="414"/>
        <v>19427.23</v>
      </c>
      <c r="AB178" s="19">
        <f t="shared" si="415"/>
        <v>19427.23</v>
      </c>
      <c r="AC178" s="19">
        <f t="shared" si="416"/>
        <v>19427.23</v>
      </c>
      <c r="AD178" s="19">
        <f t="shared" si="417"/>
        <v>19427.23</v>
      </c>
      <c r="AE178" s="19">
        <f t="shared" si="418"/>
        <v>19427.23</v>
      </c>
      <c r="AF178" s="19">
        <f t="shared" si="419"/>
        <v>19427.23</v>
      </c>
      <c r="AH178" s="18">
        <f>[20]Additions!R93</f>
        <v>0</v>
      </c>
      <c r="AI178" s="18">
        <f>[20]Additions!S93</f>
        <v>0</v>
      </c>
      <c r="AJ178" s="18">
        <f>[20]Additions!T93</f>
        <v>0</v>
      </c>
      <c r="AK178" s="18">
        <f>[20]Additions!U93</f>
        <v>0</v>
      </c>
      <c r="AL178" s="18">
        <f>[20]Additions!V93</f>
        <v>0</v>
      </c>
      <c r="AM178" s="18">
        <f>[20]Additions!W93</f>
        <v>0</v>
      </c>
      <c r="AN178" s="57">
        <f t="shared" si="390"/>
        <v>0</v>
      </c>
      <c r="AO178" s="57">
        <f t="shared" si="390"/>
        <v>0</v>
      </c>
      <c r="AP178" s="57">
        <f t="shared" si="390"/>
        <v>0</v>
      </c>
      <c r="AQ178" s="57">
        <f>SUM($AH178:$AM178)/SUM($AH$193:$AM$193)*'Capital Spending'!D$12*$AO$1</f>
        <v>0</v>
      </c>
      <c r="AR178" s="57">
        <f>SUM($AH178:$AM178)/SUM($AH$193:$AM$193)*'Capital Spending'!E$12*$AO$1</f>
        <v>0</v>
      </c>
      <c r="AS178" s="57">
        <f>SUM($AH178:$AM178)/SUM($AH$193:$AM$193)*'Capital Spending'!F$12*$AO$1</f>
        <v>0</v>
      </c>
      <c r="AT178" s="57">
        <f>SUM($AH178:$AM178)/SUM($AH$193:$AM$193)*'Capital Spending'!G$12*$AO$1</f>
        <v>0</v>
      </c>
      <c r="AU178" s="57">
        <f>SUM($AH178:$AM178)/SUM($AH$193:$AM$193)*'Capital Spending'!H$12*$AO$1</f>
        <v>0</v>
      </c>
      <c r="AV178" s="57">
        <f>SUM($AH178:$AM178)/SUM($AH$193:$AM$193)*'Capital Spending'!I$12*$AO$1</f>
        <v>0</v>
      </c>
      <c r="AW178" s="57">
        <f>SUM($AH178:$AM178)/SUM($AH$193:$AM$193)*'Capital Spending'!J$12*$AO$1</f>
        <v>0</v>
      </c>
      <c r="AX178" s="57">
        <f>SUM($AH178:$AM178)/SUM($AH$193:$AM$193)*'Capital Spending'!K$12*$AO$1</f>
        <v>0</v>
      </c>
      <c r="AY178" s="57">
        <f>SUM($AH178:$AM178)/SUM($AH$193:$AM$193)*'Capital Spending'!L$12*$AO$1</f>
        <v>0</v>
      </c>
      <c r="AZ178" s="57">
        <f>SUM($AH178:$AM178)/SUM($AH$193:$AM$193)*'Capital Spending'!M$12*$AO$1</f>
        <v>0</v>
      </c>
      <c r="BA178" s="57">
        <f>SUM($AH178:$AM178)/SUM($AH$193:$AM$193)*'Capital Spending'!N$12*$AO$1</f>
        <v>0</v>
      </c>
      <c r="BB178" s="57">
        <f>SUM($AH178:$AM178)/SUM($AH$193:$AM$193)*'Capital Spending'!O$12*$AO$1</f>
        <v>0</v>
      </c>
      <c r="BC178" s="57">
        <f>SUM($AH178:$AM178)/SUM($AH$193:$AM$193)*'Capital Spending'!P$12*$AO$1</f>
        <v>0</v>
      </c>
      <c r="BD178" s="57">
        <f>SUM($AH178:$AM178)/SUM($AH$193:$AM$193)*'Capital Spending'!Q$12*$AO$1</f>
        <v>0</v>
      </c>
      <c r="BE178" s="57">
        <f>SUM($AH178:$AM178)/SUM($AH$193:$AM$193)*'Capital Spending'!R$12*$AO$1</f>
        <v>0</v>
      </c>
      <c r="BF178" s="57">
        <f>SUM($AH178:$AM178)/SUM($AH$193:$AM$193)*'Capital Spending'!S$12*$AO$1</f>
        <v>0</v>
      </c>
      <c r="BG178" s="57">
        <f>SUM($AH178:$AM178)/SUM($AH$193:$AM$193)*'Capital Spending'!T$12*$AO$1</f>
        <v>0</v>
      </c>
      <c r="BH178" s="57">
        <f>SUM($AH178:$AM178)/SUM($AH$193:$AM$193)*'Capital Spending'!U$12*$AO$1</f>
        <v>0</v>
      </c>
      <c r="BI178" s="19"/>
      <c r="BJ178" s="106">
        <f t="shared" si="320"/>
        <v>0</v>
      </c>
      <c r="BK178" s="31">
        <f>[20]Retires!R93</f>
        <v>0</v>
      </c>
      <c r="BL178" s="31">
        <f>[20]Retires!S93</f>
        <v>0</v>
      </c>
      <c r="BM178" s="31">
        <f>[20]Retires!T93</f>
        <v>0</v>
      </c>
      <c r="BN178" s="31">
        <f>[20]Retires!U93</f>
        <v>0</v>
      </c>
      <c r="BO178" s="31">
        <f>[20]Retires!V93</f>
        <v>0</v>
      </c>
      <c r="BP178" s="31">
        <f>[20]Retires!W93</f>
        <v>0</v>
      </c>
      <c r="BQ178" s="18">
        <f t="shared" si="321"/>
        <v>0</v>
      </c>
      <c r="BR178" s="19">
        <f t="shared" ref="BR178:BR189" si="420">$BJ178*AO178</f>
        <v>0</v>
      </c>
      <c r="BS178" s="19">
        <f t="shared" ref="BS178:BS189" si="421">$BJ178*AP178</f>
        <v>0</v>
      </c>
      <c r="BT178" s="19">
        <f t="shared" ref="BT178:BT189" si="422">$BJ178*AQ178</f>
        <v>0</v>
      </c>
      <c r="BU178" s="19">
        <f t="shared" ref="BU178:BU189" si="423">$BJ178*AR178</f>
        <v>0</v>
      </c>
      <c r="BV178" s="19">
        <f t="shared" ref="BV178:BV189" si="424">$BJ178*AS178</f>
        <v>0</v>
      </c>
      <c r="BW178" s="19">
        <f t="shared" ref="BW178:BW189" si="425">$BJ178*AT178</f>
        <v>0</v>
      </c>
      <c r="BX178" s="19">
        <f t="shared" ref="BX178:BX189" si="426">$BJ178*AU178</f>
        <v>0</v>
      </c>
      <c r="BY178" s="19">
        <f t="shared" ref="BY178:BY189" si="427">$BJ178*AV178</f>
        <v>0</v>
      </c>
      <c r="BZ178" s="19">
        <f t="shared" ref="BZ178:BZ189" si="428">$BJ178*AW178</f>
        <v>0</v>
      </c>
      <c r="CA178" s="19">
        <f t="shared" ref="CA178:CA189" si="429">$BJ178*AX178</f>
        <v>0</v>
      </c>
      <c r="CB178" s="19">
        <f t="shared" ref="CB178:CB189" si="430">$BJ178*AY178</f>
        <v>0</v>
      </c>
      <c r="CC178" s="19">
        <f t="shared" ref="CC178:CC189" si="431">$BJ178*AZ178</f>
        <v>0</v>
      </c>
      <c r="CD178" s="19">
        <f t="shared" ref="CD178:CD189" si="432">$BJ178*BA178</f>
        <v>0</v>
      </c>
      <c r="CE178" s="19">
        <f t="shared" ref="CE178:CE189" si="433">$BJ178*BB178</f>
        <v>0</v>
      </c>
      <c r="CF178" s="19">
        <f t="shared" ref="CF178:CF189" si="434">$BJ178*BC178</f>
        <v>0</v>
      </c>
      <c r="CG178" s="19">
        <f t="shared" ref="CG178:CG189" si="435">$BJ178*BD178</f>
        <v>0</v>
      </c>
      <c r="CH178" s="19">
        <f t="shared" ref="CH178:CH189" si="436">$BJ178*BE178</f>
        <v>0</v>
      </c>
      <c r="CI178" s="19">
        <f t="shared" ref="CI178:CI189" si="437">$BJ178*BF178</f>
        <v>0</v>
      </c>
      <c r="CJ178" s="19">
        <f t="shared" ref="CJ178:CJ189" si="438">$BJ178*BG178</f>
        <v>0</v>
      </c>
      <c r="CK178" s="19">
        <f t="shared" ref="CK178:CK189" si="439">$BJ178*BH178</f>
        <v>0</v>
      </c>
      <c r="CL178" s="19"/>
      <c r="CM178" s="18">
        <f>[20]Transfers!R93</f>
        <v>0</v>
      </c>
      <c r="CN178" s="18">
        <f>[20]Transfers!S93</f>
        <v>0</v>
      </c>
      <c r="CO178" s="18">
        <f>[20]Transfers!T93</f>
        <v>0</v>
      </c>
      <c r="CP178" s="18">
        <f>[20]Transfers!U93</f>
        <v>0</v>
      </c>
      <c r="CQ178" s="18">
        <f>[20]Transfers!V93</f>
        <v>0</v>
      </c>
      <c r="CR178" s="18">
        <f>[20]Transfers!W93</f>
        <v>0</v>
      </c>
      <c r="CS178" s="18">
        <v>0</v>
      </c>
      <c r="CT178" s="18">
        <v>0</v>
      </c>
      <c r="CU178" s="18">
        <v>0</v>
      </c>
      <c r="CV178" s="18">
        <v>0</v>
      </c>
      <c r="CW178" s="18">
        <v>0</v>
      </c>
      <c r="CX178" s="18">
        <v>0</v>
      </c>
      <c r="CY178" s="19">
        <v>0</v>
      </c>
      <c r="CZ178" s="19">
        <v>0</v>
      </c>
      <c r="DA178" s="19">
        <v>0</v>
      </c>
      <c r="DB178" s="19">
        <v>0</v>
      </c>
      <c r="DC178" s="19">
        <v>0</v>
      </c>
      <c r="DD178" s="19">
        <v>0</v>
      </c>
      <c r="DE178" s="19">
        <v>0</v>
      </c>
      <c r="DF178" s="19">
        <v>0</v>
      </c>
      <c r="DG178" s="19">
        <v>0</v>
      </c>
      <c r="DH178" s="19">
        <v>0</v>
      </c>
      <c r="DI178" s="19">
        <v>0</v>
      </c>
      <c r="DJ178" s="19">
        <v>0</v>
      </c>
      <c r="DK178" s="19">
        <v>0</v>
      </c>
      <c r="DL178" s="19">
        <v>0</v>
      </c>
      <c r="DM178" s="19">
        <v>0</v>
      </c>
      <c r="DN178" s="19"/>
    </row>
    <row r="179" spans="1:118">
      <c r="A179" s="142">
        <v>39700</v>
      </c>
      <c r="B179" t="s">
        <v>18</v>
      </c>
      <c r="C179" s="50">
        <f t="shared" si="391"/>
        <v>524257.15000000008</v>
      </c>
      <c r="D179" s="50">
        <f t="shared" si="392"/>
        <v>524257.15000000008</v>
      </c>
      <c r="E179" s="21">
        <f>'[20]Asset End Balances'!$Q$94</f>
        <v>524257.15</v>
      </c>
      <c r="F179" s="19">
        <f t="shared" si="393"/>
        <v>524257.15</v>
      </c>
      <c r="G179" s="19">
        <f t="shared" si="394"/>
        <v>524257.15</v>
      </c>
      <c r="H179" s="19">
        <f t="shared" si="395"/>
        <v>524257.15</v>
      </c>
      <c r="I179" s="19">
        <f t="shared" si="396"/>
        <v>524257.15</v>
      </c>
      <c r="J179" s="19">
        <f t="shared" si="397"/>
        <v>524257.15</v>
      </c>
      <c r="K179" s="19">
        <f t="shared" si="398"/>
        <v>524257.15</v>
      </c>
      <c r="L179" s="19">
        <f t="shared" si="399"/>
        <v>524257.15</v>
      </c>
      <c r="M179" s="19">
        <f t="shared" si="400"/>
        <v>524257.15</v>
      </c>
      <c r="N179" s="19">
        <f t="shared" si="401"/>
        <v>524257.15</v>
      </c>
      <c r="O179" s="19">
        <f t="shared" si="402"/>
        <v>524257.15</v>
      </c>
      <c r="P179" s="19">
        <f t="shared" si="403"/>
        <v>524257.15</v>
      </c>
      <c r="Q179" s="19">
        <f t="shared" si="404"/>
        <v>524257.15</v>
      </c>
      <c r="R179" s="19">
        <f t="shared" si="405"/>
        <v>524257.15</v>
      </c>
      <c r="S179" s="19">
        <f t="shared" si="406"/>
        <v>524257.15</v>
      </c>
      <c r="T179" s="19">
        <f t="shared" si="407"/>
        <v>524257.15</v>
      </c>
      <c r="U179" s="19">
        <f t="shared" si="408"/>
        <v>524257.15</v>
      </c>
      <c r="V179" s="19">
        <f t="shared" si="409"/>
        <v>524257.15</v>
      </c>
      <c r="W179" s="19">
        <f t="shared" si="410"/>
        <v>524257.15</v>
      </c>
      <c r="X179" s="19">
        <f t="shared" si="411"/>
        <v>524257.15</v>
      </c>
      <c r="Y179" s="19">
        <f t="shared" si="412"/>
        <v>524257.15</v>
      </c>
      <c r="Z179" s="19">
        <f t="shared" si="413"/>
        <v>524257.15</v>
      </c>
      <c r="AA179" s="19">
        <f t="shared" si="414"/>
        <v>524257.15</v>
      </c>
      <c r="AB179" s="19">
        <f t="shared" si="415"/>
        <v>524257.15</v>
      </c>
      <c r="AC179" s="19">
        <f t="shared" si="416"/>
        <v>524257.15</v>
      </c>
      <c r="AD179" s="19">
        <f t="shared" si="417"/>
        <v>524257.15</v>
      </c>
      <c r="AE179" s="19">
        <f t="shared" si="418"/>
        <v>524257.15</v>
      </c>
      <c r="AF179" s="19">
        <f t="shared" si="419"/>
        <v>524257.15</v>
      </c>
      <c r="AH179" s="18">
        <f>[20]Additions!R94</f>
        <v>0</v>
      </c>
      <c r="AI179" s="18">
        <f>[20]Additions!S94</f>
        <v>0</v>
      </c>
      <c r="AJ179" s="18">
        <f>[20]Additions!T94</f>
        <v>0</v>
      </c>
      <c r="AK179" s="18">
        <f>[20]Additions!U94</f>
        <v>0</v>
      </c>
      <c r="AL179" s="18">
        <f>[20]Additions!V94</f>
        <v>0</v>
      </c>
      <c r="AM179" s="18">
        <f>[20]Additions!W94</f>
        <v>0</v>
      </c>
      <c r="AN179" s="57">
        <f t="shared" ref="AN179:AP189" si="440">SUM($AH179:$AM179)/SUM($AH$193:$AM$193)*AN$193</f>
        <v>0</v>
      </c>
      <c r="AO179" s="57">
        <f t="shared" si="440"/>
        <v>0</v>
      </c>
      <c r="AP179" s="57">
        <f t="shared" si="440"/>
        <v>0</v>
      </c>
      <c r="AQ179" s="57">
        <f>SUM($AH179:$AM179)/SUM($AH$193:$AM$193)*'Capital Spending'!D$12*$AO$1</f>
        <v>0</v>
      </c>
      <c r="AR179" s="57">
        <f>SUM($AH179:$AM179)/SUM($AH$193:$AM$193)*'Capital Spending'!E$12*$AO$1</f>
        <v>0</v>
      </c>
      <c r="AS179" s="57">
        <f>SUM($AH179:$AM179)/SUM($AH$193:$AM$193)*'Capital Spending'!F$12*$AO$1</f>
        <v>0</v>
      </c>
      <c r="AT179" s="57">
        <f>SUM($AH179:$AM179)/SUM($AH$193:$AM$193)*'Capital Spending'!G$12*$AO$1</f>
        <v>0</v>
      </c>
      <c r="AU179" s="57">
        <f>SUM($AH179:$AM179)/SUM($AH$193:$AM$193)*'Capital Spending'!H$12*$AO$1</f>
        <v>0</v>
      </c>
      <c r="AV179" s="57">
        <f>SUM($AH179:$AM179)/SUM($AH$193:$AM$193)*'Capital Spending'!I$12*$AO$1</f>
        <v>0</v>
      </c>
      <c r="AW179" s="57">
        <f>SUM($AH179:$AM179)/SUM($AH$193:$AM$193)*'Capital Spending'!J$12*$AO$1</f>
        <v>0</v>
      </c>
      <c r="AX179" s="57">
        <f>SUM($AH179:$AM179)/SUM($AH$193:$AM$193)*'Capital Spending'!K$12*$AO$1</f>
        <v>0</v>
      </c>
      <c r="AY179" s="57">
        <f>SUM($AH179:$AM179)/SUM($AH$193:$AM$193)*'Capital Spending'!L$12*$AO$1</f>
        <v>0</v>
      </c>
      <c r="AZ179" s="57">
        <f>SUM($AH179:$AM179)/SUM($AH$193:$AM$193)*'Capital Spending'!M$12*$AO$1</f>
        <v>0</v>
      </c>
      <c r="BA179" s="57">
        <f>SUM($AH179:$AM179)/SUM($AH$193:$AM$193)*'Capital Spending'!N$12*$AO$1</f>
        <v>0</v>
      </c>
      <c r="BB179" s="57">
        <f>SUM($AH179:$AM179)/SUM($AH$193:$AM$193)*'Capital Spending'!O$12*$AO$1</f>
        <v>0</v>
      </c>
      <c r="BC179" s="57">
        <f>SUM($AH179:$AM179)/SUM($AH$193:$AM$193)*'Capital Spending'!P$12*$AO$1</f>
        <v>0</v>
      </c>
      <c r="BD179" s="57">
        <f>SUM($AH179:$AM179)/SUM($AH$193:$AM$193)*'Capital Spending'!Q$12*$AO$1</f>
        <v>0</v>
      </c>
      <c r="BE179" s="57">
        <f>SUM($AH179:$AM179)/SUM($AH$193:$AM$193)*'Capital Spending'!R$12*$AO$1</f>
        <v>0</v>
      </c>
      <c r="BF179" s="57">
        <f>SUM($AH179:$AM179)/SUM($AH$193:$AM$193)*'Capital Spending'!S$12*$AO$1</f>
        <v>0</v>
      </c>
      <c r="BG179" s="57">
        <f>SUM($AH179:$AM179)/SUM($AH$193:$AM$193)*'Capital Spending'!T$12*$AO$1</f>
        <v>0</v>
      </c>
      <c r="BH179" s="57">
        <f>SUM($AH179:$AM179)/SUM($AH$193:$AM$193)*'Capital Spending'!U$12*$AO$1</f>
        <v>0</v>
      </c>
      <c r="BI179" s="19"/>
      <c r="BJ179" s="106">
        <f t="shared" si="320"/>
        <v>0</v>
      </c>
      <c r="BK179" s="31">
        <f>[20]Retires!R94</f>
        <v>0</v>
      </c>
      <c r="BL179" s="31">
        <f>[20]Retires!S94</f>
        <v>0</v>
      </c>
      <c r="BM179" s="31">
        <f>[20]Retires!T94</f>
        <v>0</v>
      </c>
      <c r="BN179" s="31">
        <f>[20]Retires!U94</f>
        <v>0</v>
      </c>
      <c r="BO179" s="31">
        <f>[20]Retires!V94</f>
        <v>0</v>
      </c>
      <c r="BP179" s="31">
        <f>[20]Retires!W94</f>
        <v>0</v>
      </c>
      <c r="BQ179" s="18">
        <f t="shared" si="321"/>
        <v>0</v>
      </c>
      <c r="BR179" s="19">
        <f t="shared" si="420"/>
        <v>0</v>
      </c>
      <c r="BS179" s="19">
        <f t="shared" si="421"/>
        <v>0</v>
      </c>
      <c r="BT179" s="19">
        <f t="shared" si="422"/>
        <v>0</v>
      </c>
      <c r="BU179" s="19">
        <f t="shared" si="423"/>
        <v>0</v>
      </c>
      <c r="BV179" s="19">
        <f t="shared" si="424"/>
        <v>0</v>
      </c>
      <c r="BW179" s="19">
        <f t="shared" si="425"/>
        <v>0</v>
      </c>
      <c r="BX179" s="19">
        <f t="shared" si="426"/>
        <v>0</v>
      </c>
      <c r="BY179" s="19">
        <f t="shared" si="427"/>
        <v>0</v>
      </c>
      <c r="BZ179" s="19">
        <f t="shared" si="428"/>
        <v>0</v>
      </c>
      <c r="CA179" s="19">
        <f t="shared" si="429"/>
        <v>0</v>
      </c>
      <c r="CB179" s="19">
        <f t="shared" si="430"/>
        <v>0</v>
      </c>
      <c r="CC179" s="19">
        <f t="shared" si="431"/>
        <v>0</v>
      </c>
      <c r="CD179" s="19">
        <f t="shared" si="432"/>
        <v>0</v>
      </c>
      <c r="CE179" s="19">
        <f t="shared" si="433"/>
        <v>0</v>
      </c>
      <c r="CF179" s="19">
        <f t="shared" si="434"/>
        <v>0</v>
      </c>
      <c r="CG179" s="19">
        <f t="shared" si="435"/>
        <v>0</v>
      </c>
      <c r="CH179" s="19">
        <f t="shared" si="436"/>
        <v>0</v>
      </c>
      <c r="CI179" s="19">
        <f t="shared" si="437"/>
        <v>0</v>
      </c>
      <c r="CJ179" s="19">
        <f t="shared" si="438"/>
        <v>0</v>
      </c>
      <c r="CK179" s="19">
        <f t="shared" si="439"/>
        <v>0</v>
      </c>
      <c r="CL179" s="19"/>
      <c r="CM179" s="18">
        <f>[20]Transfers!R94</f>
        <v>0</v>
      </c>
      <c r="CN179" s="18">
        <f>[20]Transfers!S94</f>
        <v>0</v>
      </c>
      <c r="CO179" s="18">
        <f>[20]Transfers!T94</f>
        <v>0</v>
      </c>
      <c r="CP179" s="18">
        <f>[20]Transfers!U94</f>
        <v>0</v>
      </c>
      <c r="CQ179" s="18">
        <f>[20]Transfers!V94</f>
        <v>0</v>
      </c>
      <c r="CR179" s="18">
        <f>[20]Transfers!W94</f>
        <v>0</v>
      </c>
      <c r="CS179" s="18">
        <v>0</v>
      </c>
      <c r="CT179" s="18">
        <v>0</v>
      </c>
      <c r="CU179" s="18">
        <v>0</v>
      </c>
      <c r="CV179" s="18">
        <v>0</v>
      </c>
      <c r="CW179" s="18">
        <v>0</v>
      </c>
      <c r="CX179" s="18">
        <v>0</v>
      </c>
      <c r="CY179" s="19">
        <v>0</v>
      </c>
      <c r="CZ179" s="19">
        <v>0</v>
      </c>
      <c r="DA179" s="19">
        <v>0</v>
      </c>
      <c r="DB179" s="19">
        <v>0</v>
      </c>
      <c r="DC179" s="19">
        <v>0</v>
      </c>
      <c r="DD179" s="19">
        <v>0</v>
      </c>
      <c r="DE179" s="19">
        <v>0</v>
      </c>
      <c r="DF179" s="19">
        <v>0</v>
      </c>
      <c r="DG179" s="19">
        <v>0</v>
      </c>
      <c r="DH179" s="19">
        <v>0</v>
      </c>
      <c r="DI179" s="19">
        <v>0</v>
      </c>
      <c r="DJ179" s="19">
        <v>0</v>
      </c>
      <c r="DK179" s="19">
        <v>0</v>
      </c>
      <c r="DL179" s="19">
        <v>0</v>
      </c>
      <c r="DM179" s="19">
        <v>0</v>
      </c>
      <c r="DN179" s="19"/>
    </row>
    <row r="180" spans="1:118">
      <c r="A180" s="143">
        <v>39701</v>
      </c>
      <c r="B180" t="s">
        <v>211</v>
      </c>
      <c r="C180" s="50">
        <f t="shared" si="391"/>
        <v>0</v>
      </c>
      <c r="D180" s="50">
        <f t="shared" si="392"/>
        <v>0</v>
      </c>
      <c r="E180" s="21">
        <v>0</v>
      </c>
      <c r="F180" s="19">
        <f t="shared" si="393"/>
        <v>0</v>
      </c>
      <c r="G180" s="19">
        <f t="shared" si="394"/>
        <v>0</v>
      </c>
      <c r="H180" s="19">
        <f t="shared" si="395"/>
        <v>0</v>
      </c>
      <c r="I180" s="19">
        <f t="shared" si="396"/>
        <v>0</v>
      </c>
      <c r="J180" s="19">
        <f t="shared" si="397"/>
        <v>0</v>
      </c>
      <c r="K180" s="19">
        <f t="shared" si="398"/>
        <v>0</v>
      </c>
      <c r="L180" s="19">
        <f t="shared" si="399"/>
        <v>0</v>
      </c>
      <c r="M180" s="19">
        <f t="shared" si="400"/>
        <v>0</v>
      </c>
      <c r="N180" s="19">
        <f t="shared" si="401"/>
        <v>0</v>
      </c>
      <c r="O180" s="19">
        <f t="shared" si="402"/>
        <v>0</v>
      </c>
      <c r="P180" s="19">
        <f t="shared" si="403"/>
        <v>0</v>
      </c>
      <c r="Q180" s="19">
        <f t="shared" si="404"/>
        <v>0</v>
      </c>
      <c r="R180" s="19">
        <f t="shared" si="405"/>
        <v>0</v>
      </c>
      <c r="S180" s="19">
        <f t="shared" si="406"/>
        <v>0</v>
      </c>
      <c r="T180" s="19">
        <f t="shared" si="407"/>
        <v>0</v>
      </c>
      <c r="U180" s="19">
        <f t="shared" si="408"/>
        <v>0</v>
      </c>
      <c r="V180" s="19">
        <f t="shared" si="409"/>
        <v>0</v>
      </c>
      <c r="W180" s="19">
        <f t="shared" si="410"/>
        <v>0</v>
      </c>
      <c r="X180" s="19">
        <f t="shared" si="411"/>
        <v>0</v>
      </c>
      <c r="Y180" s="19">
        <f t="shared" si="412"/>
        <v>0</v>
      </c>
      <c r="Z180" s="19">
        <f t="shared" si="413"/>
        <v>0</v>
      </c>
      <c r="AA180" s="19">
        <f t="shared" si="414"/>
        <v>0</v>
      </c>
      <c r="AB180" s="19">
        <f t="shared" si="415"/>
        <v>0</v>
      </c>
      <c r="AC180" s="19">
        <f t="shared" si="416"/>
        <v>0</v>
      </c>
      <c r="AD180" s="19">
        <f t="shared" si="417"/>
        <v>0</v>
      </c>
      <c r="AE180" s="19">
        <f t="shared" si="418"/>
        <v>0</v>
      </c>
      <c r="AF180" s="19">
        <f t="shared" si="419"/>
        <v>0</v>
      </c>
      <c r="AH180" s="18">
        <f>0</f>
        <v>0</v>
      </c>
      <c r="AI180" s="18">
        <f>0</f>
        <v>0</v>
      </c>
      <c r="AJ180" s="18">
        <f>0</f>
        <v>0</v>
      </c>
      <c r="AK180" s="18">
        <f>0</f>
        <v>0</v>
      </c>
      <c r="AL180" s="18">
        <f>0</f>
        <v>0</v>
      </c>
      <c r="AM180" s="18">
        <f>0</f>
        <v>0</v>
      </c>
      <c r="AN180" s="57">
        <f t="shared" si="440"/>
        <v>0</v>
      </c>
      <c r="AO180" s="57">
        <f t="shared" si="440"/>
        <v>0</v>
      </c>
      <c r="AP180" s="57">
        <f t="shared" si="440"/>
        <v>0</v>
      </c>
      <c r="AQ180" s="57">
        <f>SUM($AH180:$AM180)/SUM($AH$193:$AM$193)*'Capital Spending'!D$12*$AO$1</f>
        <v>0</v>
      </c>
      <c r="AR180" s="57">
        <f>SUM($AH180:$AM180)/SUM($AH$193:$AM$193)*'Capital Spending'!E$12*$AO$1</f>
        <v>0</v>
      </c>
      <c r="AS180" s="57">
        <f>SUM($AH180:$AM180)/SUM($AH$193:$AM$193)*'Capital Spending'!F$12*$AO$1</f>
        <v>0</v>
      </c>
      <c r="AT180" s="57">
        <f>SUM($AH180:$AM180)/SUM($AH$193:$AM$193)*'Capital Spending'!G$12*$AO$1</f>
        <v>0</v>
      </c>
      <c r="AU180" s="57">
        <f>SUM($AH180:$AM180)/SUM($AH$193:$AM$193)*'Capital Spending'!H$12*$AO$1</f>
        <v>0</v>
      </c>
      <c r="AV180" s="57">
        <f>SUM($AH180:$AM180)/SUM($AH$193:$AM$193)*'Capital Spending'!I$12*$AO$1</f>
        <v>0</v>
      </c>
      <c r="AW180" s="57">
        <f>SUM($AH180:$AM180)/SUM($AH$193:$AM$193)*'Capital Spending'!J$12*$AO$1</f>
        <v>0</v>
      </c>
      <c r="AX180" s="57">
        <f>SUM($AH180:$AM180)/SUM($AH$193:$AM$193)*'Capital Spending'!K$12*$AO$1</f>
        <v>0</v>
      </c>
      <c r="AY180" s="57">
        <f>SUM($AH180:$AM180)/SUM($AH$193:$AM$193)*'Capital Spending'!L$12*$AO$1</f>
        <v>0</v>
      </c>
      <c r="AZ180" s="57">
        <f>SUM($AH180:$AM180)/SUM($AH$193:$AM$193)*'Capital Spending'!M$12*$AO$1</f>
        <v>0</v>
      </c>
      <c r="BA180" s="57">
        <f>SUM($AH180:$AM180)/SUM($AH$193:$AM$193)*'Capital Spending'!N$12*$AO$1</f>
        <v>0</v>
      </c>
      <c r="BB180" s="57">
        <f>SUM($AH180:$AM180)/SUM($AH$193:$AM$193)*'Capital Spending'!O$12*$AO$1</f>
        <v>0</v>
      </c>
      <c r="BC180" s="57">
        <f>SUM($AH180:$AM180)/SUM($AH$193:$AM$193)*'Capital Spending'!P$12*$AO$1</f>
        <v>0</v>
      </c>
      <c r="BD180" s="57">
        <f>SUM($AH180:$AM180)/SUM($AH$193:$AM$193)*'Capital Spending'!Q$12*$AO$1</f>
        <v>0</v>
      </c>
      <c r="BE180" s="57">
        <f>SUM($AH180:$AM180)/SUM($AH$193:$AM$193)*'Capital Spending'!R$12*$AO$1</f>
        <v>0</v>
      </c>
      <c r="BF180" s="57">
        <f>SUM($AH180:$AM180)/SUM($AH$193:$AM$193)*'Capital Spending'!S$12*$AO$1</f>
        <v>0</v>
      </c>
      <c r="BG180" s="57">
        <f>SUM($AH180:$AM180)/SUM($AH$193:$AM$193)*'Capital Spending'!T$12*$AO$1</f>
        <v>0</v>
      </c>
      <c r="BH180" s="57">
        <f>SUM($AH180:$AM180)/SUM($AH$193:$AM$193)*'Capital Spending'!U$12*$AO$1</f>
        <v>0</v>
      </c>
      <c r="BI180" s="19"/>
      <c r="BJ180" s="106">
        <f t="shared" ref="BJ180:BJ185" si="441">IF(ISERROR(SUM(BK180:BP180)/SUM(AH180:AM180)),0,SUM(BK180:BP180)/SUM(AH180:AM180))</f>
        <v>0</v>
      </c>
      <c r="BK180" s="31">
        <f>0</f>
        <v>0</v>
      </c>
      <c r="BL180" s="31">
        <f>0</f>
        <v>0</v>
      </c>
      <c r="BM180" s="31">
        <f>0</f>
        <v>0</v>
      </c>
      <c r="BN180" s="31">
        <f>0</f>
        <v>0</v>
      </c>
      <c r="BO180" s="31">
        <f>0</f>
        <v>0</v>
      </c>
      <c r="BP180" s="31">
        <f>0</f>
        <v>0</v>
      </c>
      <c r="BQ180" s="18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8">
        <f>0</f>
        <v>0</v>
      </c>
      <c r="CN180" s="18">
        <f>0</f>
        <v>0</v>
      </c>
      <c r="CO180" s="18">
        <f>0</f>
        <v>0</v>
      </c>
      <c r="CP180" s="18">
        <f>0</f>
        <v>0</v>
      </c>
      <c r="CQ180" s="18">
        <f>0</f>
        <v>0</v>
      </c>
      <c r="CR180" s="18">
        <f>0</f>
        <v>0</v>
      </c>
      <c r="CS180" s="18">
        <v>0</v>
      </c>
      <c r="CT180" s="18">
        <v>0</v>
      </c>
      <c r="CU180" s="18">
        <v>0</v>
      </c>
      <c r="CV180" s="18">
        <v>0</v>
      </c>
      <c r="CW180" s="18">
        <v>0</v>
      </c>
      <c r="CX180" s="18">
        <v>0</v>
      </c>
      <c r="CY180" s="19">
        <v>0</v>
      </c>
      <c r="CZ180" s="19">
        <v>0</v>
      </c>
      <c r="DA180" s="19">
        <v>0</v>
      </c>
      <c r="DB180" s="19">
        <v>0</v>
      </c>
      <c r="DC180" s="19">
        <v>0</v>
      </c>
      <c r="DD180" s="19">
        <v>0</v>
      </c>
      <c r="DE180" s="19">
        <v>0</v>
      </c>
      <c r="DF180" s="19">
        <v>0</v>
      </c>
      <c r="DG180" s="19">
        <v>0</v>
      </c>
      <c r="DH180" s="19">
        <v>0</v>
      </c>
      <c r="DI180" s="19">
        <v>0</v>
      </c>
      <c r="DJ180" s="19">
        <v>0</v>
      </c>
      <c r="DK180" s="19">
        <v>0</v>
      </c>
      <c r="DL180" s="19">
        <v>0</v>
      </c>
      <c r="DM180" s="19">
        <v>0</v>
      </c>
      <c r="DN180" s="19"/>
    </row>
    <row r="181" spans="1:118">
      <c r="A181" s="143">
        <v>39702</v>
      </c>
      <c r="B181" t="s">
        <v>211</v>
      </c>
      <c r="C181" s="50">
        <f t="shared" si="391"/>
        <v>0</v>
      </c>
      <c r="D181" s="50">
        <f t="shared" si="392"/>
        <v>0</v>
      </c>
      <c r="E181" s="21">
        <v>0</v>
      </c>
      <c r="F181" s="19">
        <f t="shared" si="393"/>
        <v>0</v>
      </c>
      <c r="G181" s="19">
        <f t="shared" si="394"/>
        <v>0</v>
      </c>
      <c r="H181" s="19">
        <f t="shared" si="395"/>
        <v>0</v>
      </c>
      <c r="I181" s="19">
        <f t="shared" si="396"/>
        <v>0</v>
      </c>
      <c r="J181" s="19">
        <f t="shared" si="397"/>
        <v>0</v>
      </c>
      <c r="K181" s="19">
        <f t="shared" si="398"/>
        <v>0</v>
      </c>
      <c r="L181" s="19">
        <f t="shared" si="399"/>
        <v>0</v>
      </c>
      <c r="M181" s="19">
        <f t="shared" si="400"/>
        <v>0</v>
      </c>
      <c r="N181" s="19">
        <f t="shared" si="401"/>
        <v>0</v>
      </c>
      <c r="O181" s="19">
        <f t="shared" si="402"/>
        <v>0</v>
      </c>
      <c r="P181" s="19">
        <f t="shared" si="403"/>
        <v>0</v>
      </c>
      <c r="Q181" s="19">
        <f t="shared" si="404"/>
        <v>0</v>
      </c>
      <c r="R181" s="19">
        <f t="shared" si="405"/>
        <v>0</v>
      </c>
      <c r="S181" s="19">
        <f t="shared" si="406"/>
        <v>0</v>
      </c>
      <c r="T181" s="19">
        <f t="shared" si="407"/>
        <v>0</v>
      </c>
      <c r="U181" s="19">
        <f t="shared" si="408"/>
        <v>0</v>
      </c>
      <c r="V181" s="19">
        <f t="shared" si="409"/>
        <v>0</v>
      </c>
      <c r="W181" s="19">
        <f t="shared" si="410"/>
        <v>0</v>
      </c>
      <c r="X181" s="19">
        <f t="shared" si="411"/>
        <v>0</v>
      </c>
      <c r="Y181" s="19">
        <f t="shared" si="412"/>
        <v>0</v>
      </c>
      <c r="Z181" s="19">
        <f t="shared" si="413"/>
        <v>0</v>
      </c>
      <c r="AA181" s="19">
        <f t="shared" si="414"/>
        <v>0</v>
      </c>
      <c r="AB181" s="19">
        <f t="shared" si="415"/>
        <v>0</v>
      </c>
      <c r="AC181" s="19">
        <f t="shared" si="416"/>
        <v>0</v>
      </c>
      <c r="AD181" s="19">
        <f t="shared" si="417"/>
        <v>0</v>
      </c>
      <c r="AE181" s="19">
        <f t="shared" si="418"/>
        <v>0</v>
      </c>
      <c r="AF181" s="19">
        <f t="shared" si="419"/>
        <v>0</v>
      </c>
      <c r="AH181" s="18">
        <f>0</f>
        <v>0</v>
      </c>
      <c r="AI181" s="18">
        <f>0</f>
        <v>0</v>
      </c>
      <c r="AJ181" s="18">
        <f>0</f>
        <v>0</v>
      </c>
      <c r="AK181" s="18">
        <f>0</f>
        <v>0</v>
      </c>
      <c r="AL181" s="18">
        <f>0</f>
        <v>0</v>
      </c>
      <c r="AM181" s="18">
        <f>0</f>
        <v>0</v>
      </c>
      <c r="AN181" s="57">
        <f t="shared" si="440"/>
        <v>0</v>
      </c>
      <c r="AO181" s="57">
        <f t="shared" si="440"/>
        <v>0</v>
      </c>
      <c r="AP181" s="57">
        <f t="shared" si="440"/>
        <v>0</v>
      </c>
      <c r="AQ181" s="57">
        <f>SUM($AH181:$AM181)/SUM($AH$193:$AM$193)*'Capital Spending'!D$12*$AO$1</f>
        <v>0</v>
      </c>
      <c r="AR181" s="57">
        <f>SUM($AH181:$AM181)/SUM($AH$193:$AM$193)*'Capital Spending'!E$12*$AO$1</f>
        <v>0</v>
      </c>
      <c r="AS181" s="57">
        <f>SUM($AH181:$AM181)/SUM($AH$193:$AM$193)*'Capital Spending'!F$12*$AO$1</f>
        <v>0</v>
      </c>
      <c r="AT181" s="57">
        <f>SUM($AH181:$AM181)/SUM($AH$193:$AM$193)*'Capital Spending'!G$12*$AO$1</f>
        <v>0</v>
      </c>
      <c r="AU181" s="57">
        <f>SUM($AH181:$AM181)/SUM($AH$193:$AM$193)*'Capital Spending'!H$12*$AO$1</f>
        <v>0</v>
      </c>
      <c r="AV181" s="57">
        <f>SUM($AH181:$AM181)/SUM($AH$193:$AM$193)*'Capital Spending'!I$12*$AO$1</f>
        <v>0</v>
      </c>
      <c r="AW181" s="57">
        <f>SUM($AH181:$AM181)/SUM($AH$193:$AM$193)*'Capital Spending'!J$12*$AO$1</f>
        <v>0</v>
      </c>
      <c r="AX181" s="57">
        <f>SUM($AH181:$AM181)/SUM($AH$193:$AM$193)*'Capital Spending'!K$12*$AO$1</f>
        <v>0</v>
      </c>
      <c r="AY181" s="57">
        <f>SUM($AH181:$AM181)/SUM($AH$193:$AM$193)*'Capital Spending'!L$12*$AO$1</f>
        <v>0</v>
      </c>
      <c r="AZ181" s="57">
        <f>SUM($AH181:$AM181)/SUM($AH$193:$AM$193)*'Capital Spending'!M$12*$AO$1</f>
        <v>0</v>
      </c>
      <c r="BA181" s="57">
        <f>SUM($AH181:$AM181)/SUM($AH$193:$AM$193)*'Capital Spending'!N$12*$AO$1</f>
        <v>0</v>
      </c>
      <c r="BB181" s="57">
        <f>SUM($AH181:$AM181)/SUM($AH$193:$AM$193)*'Capital Spending'!O$12*$AO$1</f>
        <v>0</v>
      </c>
      <c r="BC181" s="57">
        <f>SUM($AH181:$AM181)/SUM($AH$193:$AM$193)*'Capital Spending'!P$12*$AO$1</f>
        <v>0</v>
      </c>
      <c r="BD181" s="57">
        <f>SUM($AH181:$AM181)/SUM($AH$193:$AM$193)*'Capital Spending'!Q$12*$AO$1</f>
        <v>0</v>
      </c>
      <c r="BE181" s="57">
        <f>SUM($AH181:$AM181)/SUM($AH$193:$AM$193)*'Capital Spending'!R$12*$AO$1</f>
        <v>0</v>
      </c>
      <c r="BF181" s="57">
        <f>SUM($AH181:$AM181)/SUM($AH$193:$AM$193)*'Capital Spending'!S$12*$AO$1</f>
        <v>0</v>
      </c>
      <c r="BG181" s="57">
        <f>SUM($AH181:$AM181)/SUM($AH$193:$AM$193)*'Capital Spending'!T$12*$AO$1</f>
        <v>0</v>
      </c>
      <c r="BH181" s="57">
        <f>SUM($AH181:$AM181)/SUM($AH$193:$AM$193)*'Capital Spending'!U$12*$AO$1</f>
        <v>0</v>
      </c>
      <c r="BI181" s="19"/>
      <c r="BJ181" s="106">
        <f t="shared" si="441"/>
        <v>0</v>
      </c>
      <c r="BK181" s="31">
        <f>0</f>
        <v>0</v>
      </c>
      <c r="BL181" s="31">
        <f>0</f>
        <v>0</v>
      </c>
      <c r="BM181" s="31">
        <f>0</f>
        <v>0</v>
      </c>
      <c r="BN181" s="31">
        <f>0</f>
        <v>0</v>
      </c>
      <c r="BO181" s="31">
        <f>0</f>
        <v>0</v>
      </c>
      <c r="BP181" s="31">
        <f>0</f>
        <v>0</v>
      </c>
      <c r="BQ181" s="18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8">
        <f>0</f>
        <v>0</v>
      </c>
      <c r="CN181" s="18">
        <f>0</f>
        <v>0</v>
      </c>
      <c r="CO181" s="18">
        <f>0</f>
        <v>0</v>
      </c>
      <c r="CP181" s="18">
        <f>0</f>
        <v>0</v>
      </c>
      <c r="CQ181" s="18">
        <f>0</f>
        <v>0</v>
      </c>
      <c r="CR181" s="18">
        <f>0</f>
        <v>0</v>
      </c>
      <c r="CS181" s="18">
        <v>0</v>
      </c>
      <c r="CT181" s="18">
        <v>0</v>
      </c>
      <c r="CU181" s="18">
        <v>0</v>
      </c>
      <c r="CV181" s="18">
        <v>0</v>
      </c>
      <c r="CW181" s="18">
        <v>0</v>
      </c>
      <c r="CX181" s="18">
        <v>0</v>
      </c>
      <c r="CY181" s="19">
        <v>0</v>
      </c>
      <c r="CZ181" s="19">
        <v>0</v>
      </c>
      <c r="DA181" s="19">
        <v>0</v>
      </c>
      <c r="DB181" s="19">
        <v>0</v>
      </c>
      <c r="DC181" s="19">
        <v>0</v>
      </c>
      <c r="DD181" s="19">
        <v>0</v>
      </c>
      <c r="DE181" s="19">
        <v>0</v>
      </c>
      <c r="DF181" s="19">
        <v>0</v>
      </c>
      <c r="DG181" s="19">
        <v>0</v>
      </c>
      <c r="DH181" s="19">
        <v>0</v>
      </c>
      <c r="DI181" s="19">
        <v>0</v>
      </c>
      <c r="DJ181" s="19">
        <v>0</v>
      </c>
      <c r="DK181" s="19">
        <v>0</v>
      </c>
      <c r="DL181" s="19">
        <v>0</v>
      </c>
      <c r="DM181" s="19">
        <v>0</v>
      </c>
      <c r="DN181" s="19"/>
    </row>
    <row r="182" spans="1:118">
      <c r="A182" s="142">
        <v>39705</v>
      </c>
      <c r="B182" t="s">
        <v>110</v>
      </c>
      <c r="C182" s="50">
        <f t="shared" ref="C182:C189" si="442">SUM(E182:Q182)/13</f>
        <v>0</v>
      </c>
      <c r="D182" s="50">
        <f t="shared" ref="D182:D189" si="443">SUM(T182:AF182)/13</f>
        <v>0</v>
      </c>
      <c r="E182" s="21">
        <v>0</v>
      </c>
      <c r="F182" s="19">
        <f t="shared" ref="F182:F189" si="444">E182+AH182+BK182+CM182</f>
        <v>0</v>
      </c>
      <c r="G182" s="19">
        <f t="shared" ref="G182:G189" si="445">F182+AI182+BL182+CN182</f>
        <v>0</v>
      </c>
      <c r="H182" s="19">
        <f t="shared" ref="H182:H189" si="446">G182+AJ182+BM182+CO182</f>
        <v>0</v>
      </c>
      <c r="I182" s="19">
        <f t="shared" ref="I182:I189" si="447">H182+AK182+BN182+CP182</f>
        <v>0</v>
      </c>
      <c r="J182" s="19">
        <f t="shared" ref="J182:J189" si="448">I182+AL182+BO182+CQ182</f>
        <v>0</v>
      </c>
      <c r="K182" s="19">
        <f t="shared" ref="K182:K189" si="449">J182+AM182+BP182+CR182</f>
        <v>0</v>
      </c>
      <c r="L182" s="19">
        <f t="shared" ref="L182:L189" si="450">K182+AN182+BQ182+CS182</f>
        <v>0</v>
      </c>
      <c r="M182" s="19">
        <f t="shared" ref="M182:M189" si="451">L182+AO182+BR182+CT182</f>
        <v>0</v>
      </c>
      <c r="N182" s="19">
        <f t="shared" ref="N182:N189" si="452">M182+AP182+BS182+CU182</f>
        <v>0</v>
      </c>
      <c r="O182" s="19">
        <f t="shared" ref="O182:O189" si="453">N182+AQ182+BT182+CV182</f>
        <v>0</v>
      </c>
      <c r="P182" s="19">
        <f t="shared" ref="P182:P189" si="454">O182+AR182+BU182+CW182</f>
        <v>0</v>
      </c>
      <c r="Q182" s="19">
        <f t="shared" ref="Q182:Q189" si="455">P182+AS182+BV182+CX182</f>
        <v>0</v>
      </c>
      <c r="R182" s="19">
        <f t="shared" ref="R182:R189" si="456">Q182+AT182+BW182+CY182</f>
        <v>0</v>
      </c>
      <c r="S182" s="19">
        <f t="shared" ref="S182:S189" si="457">R182+AU182+BX182+CZ182</f>
        <v>0</v>
      </c>
      <c r="T182" s="19">
        <f t="shared" ref="T182:T189" si="458">S182+AV182+BY182+DA182</f>
        <v>0</v>
      </c>
      <c r="U182" s="19">
        <f t="shared" ref="U182:U189" si="459">T182+AW182+BZ182+DB182</f>
        <v>0</v>
      </c>
      <c r="V182" s="19">
        <f t="shared" ref="V182:V189" si="460">U182+AX182+CA182+DC182</f>
        <v>0</v>
      </c>
      <c r="W182" s="19">
        <f t="shared" ref="W182:W189" si="461">V182+AY182+CB182+DD182</f>
        <v>0</v>
      </c>
      <c r="X182" s="19">
        <f t="shared" ref="X182:X189" si="462">W182+AZ182+CC182+DE182</f>
        <v>0</v>
      </c>
      <c r="Y182" s="19">
        <f t="shared" ref="Y182:Y189" si="463">X182+BA182+CD182+DF182</f>
        <v>0</v>
      </c>
      <c r="Z182" s="19">
        <f t="shared" ref="Z182:Z189" si="464">Y182+BB182+CE182+DG182</f>
        <v>0</v>
      </c>
      <c r="AA182" s="19">
        <f t="shared" ref="AA182:AA189" si="465">Z182+BC182+CF182+DH182</f>
        <v>0</v>
      </c>
      <c r="AB182" s="19">
        <f t="shared" ref="AB182:AB189" si="466">AA182+BD182+CG182+DI182</f>
        <v>0</v>
      </c>
      <c r="AC182" s="19">
        <f t="shared" ref="AC182:AC189" si="467">AB182+BE182+CH182+DJ182</f>
        <v>0</v>
      </c>
      <c r="AD182" s="19">
        <f t="shared" ref="AD182:AD189" si="468">AC182+BF182+CI182+DK182</f>
        <v>0</v>
      </c>
      <c r="AE182" s="19">
        <f t="shared" ref="AE182:AE189" si="469">AD182+BG182+CJ182+DL182</f>
        <v>0</v>
      </c>
      <c r="AF182" s="19">
        <f t="shared" ref="AF182:AF189" si="470">AE182+BH182+CK182+DM182</f>
        <v>0</v>
      </c>
      <c r="AH182" s="18">
        <f>0</f>
        <v>0</v>
      </c>
      <c r="AI182" s="18">
        <f>0</f>
        <v>0</v>
      </c>
      <c r="AJ182" s="18">
        <f>0</f>
        <v>0</v>
      </c>
      <c r="AK182" s="18">
        <f>0</f>
        <v>0</v>
      </c>
      <c r="AL182" s="18">
        <f>0</f>
        <v>0</v>
      </c>
      <c r="AM182" s="18">
        <f>0</f>
        <v>0</v>
      </c>
      <c r="AN182" s="57">
        <f t="shared" si="440"/>
        <v>0</v>
      </c>
      <c r="AO182" s="57">
        <f t="shared" si="440"/>
        <v>0</v>
      </c>
      <c r="AP182" s="57">
        <f t="shared" si="440"/>
        <v>0</v>
      </c>
      <c r="AQ182" s="57">
        <f>SUM($AH182:$AM182)/SUM($AH$193:$AM$193)*'Capital Spending'!D$12*$AO$1</f>
        <v>0</v>
      </c>
      <c r="AR182" s="57">
        <f>SUM($AH182:$AM182)/SUM($AH$193:$AM$193)*'Capital Spending'!E$12*$AO$1</f>
        <v>0</v>
      </c>
      <c r="AS182" s="57">
        <f>SUM($AH182:$AM182)/SUM($AH$193:$AM$193)*'Capital Spending'!F$12*$AO$1</f>
        <v>0</v>
      </c>
      <c r="AT182" s="57">
        <f>SUM($AH182:$AM182)/SUM($AH$193:$AM$193)*'Capital Spending'!G$12*$AO$1</f>
        <v>0</v>
      </c>
      <c r="AU182" s="57">
        <f>SUM($AH182:$AM182)/SUM($AH$193:$AM$193)*'Capital Spending'!H$12*$AO$1</f>
        <v>0</v>
      </c>
      <c r="AV182" s="57">
        <f>SUM($AH182:$AM182)/SUM($AH$193:$AM$193)*'Capital Spending'!I$12*$AO$1</f>
        <v>0</v>
      </c>
      <c r="AW182" s="57">
        <f>SUM($AH182:$AM182)/SUM($AH$193:$AM$193)*'Capital Spending'!J$12*$AO$1</f>
        <v>0</v>
      </c>
      <c r="AX182" s="57">
        <f>SUM($AH182:$AM182)/SUM($AH$193:$AM$193)*'Capital Spending'!K$12*$AO$1</f>
        <v>0</v>
      </c>
      <c r="AY182" s="57">
        <f>SUM($AH182:$AM182)/SUM($AH$193:$AM$193)*'Capital Spending'!L$12*$AO$1</f>
        <v>0</v>
      </c>
      <c r="AZ182" s="57">
        <f>SUM($AH182:$AM182)/SUM($AH$193:$AM$193)*'Capital Spending'!M$12*$AO$1</f>
        <v>0</v>
      </c>
      <c r="BA182" s="57">
        <f>SUM($AH182:$AM182)/SUM($AH$193:$AM$193)*'Capital Spending'!N$12*$AO$1</f>
        <v>0</v>
      </c>
      <c r="BB182" s="57">
        <f>SUM($AH182:$AM182)/SUM($AH$193:$AM$193)*'Capital Spending'!O$12*$AO$1</f>
        <v>0</v>
      </c>
      <c r="BC182" s="57">
        <f>SUM($AH182:$AM182)/SUM($AH$193:$AM$193)*'Capital Spending'!P$12*$AO$1</f>
        <v>0</v>
      </c>
      <c r="BD182" s="57">
        <f>SUM($AH182:$AM182)/SUM($AH$193:$AM$193)*'Capital Spending'!Q$12*$AO$1</f>
        <v>0</v>
      </c>
      <c r="BE182" s="57">
        <f>SUM($AH182:$AM182)/SUM($AH$193:$AM$193)*'Capital Spending'!R$12*$AO$1</f>
        <v>0</v>
      </c>
      <c r="BF182" s="57">
        <f>SUM($AH182:$AM182)/SUM($AH$193:$AM$193)*'Capital Spending'!S$12*$AO$1</f>
        <v>0</v>
      </c>
      <c r="BG182" s="57">
        <f>SUM($AH182:$AM182)/SUM($AH$193:$AM$193)*'Capital Spending'!T$12*$AO$1</f>
        <v>0</v>
      </c>
      <c r="BH182" s="57">
        <f>SUM($AH182:$AM182)/SUM($AH$193:$AM$193)*'Capital Spending'!U$12*$AO$1</f>
        <v>0</v>
      </c>
      <c r="BI182" s="19"/>
      <c r="BJ182" s="106">
        <f t="shared" si="441"/>
        <v>0</v>
      </c>
      <c r="BK182" s="31">
        <f>0</f>
        <v>0</v>
      </c>
      <c r="BL182" s="31">
        <f>0</f>
        <v>0</v>
      </c>
      <c r="BM182" s="31">
        <f>0</f>
        <v>0</v>
      </c>
      <c r="BN182" s="31">
        <f>0</f>
        <v>0</v>
      </c>
      <c r="BO182" s="31">
        <f>0</f>
        <v>0</v>
      </c>
      <c r="BP182" s="31">
        <f>0</f>
        <v>0</v>
      </c>
      <c r="BQ182" s="18">
        <f t="shared" ref="BQ182:BQ189" si="471">AN182*BJ182</f>
        <v>0</v>
      </c>
      <c r="BR182" s="19">
        <f t="shared" si="420"/>
        <v>0</v>
      </c>
      <c r="BS182" s="19">
        <f t="shared" si="421"/>
        <v>0</v>
      </c>
      <c r="BT182" s="19">
        <f t="shared" si="422"/>
        <v>0</v>
      </c>
      <c r="BU182" s="19">
        <f t="shared" si="423"/>
        <v>0</v>
      </c>
      <c r="BV182" s="19">
        <f t="shared" si="424"/>
        <v>0</v>
      </c>
      <c r="BW182" s="19">
        <f t="shared" si="425"/>
        <v>0</v>
      </c>
      <c r="BX182" s="19">
        <f t="shared" si="426"/>
        <v>0</v>
      </c>
      <c r="BY182" s="19">
        <f t="shared" si="427"/>
        <v>0</v>
      </c>
      <c r="BZ182" s="19">
        <f t="shared" si="428"/>
        <v>0</v>
      </c>
      <c r="CA182" s="19">
        <f t="shared" si="429"/>
        <v>0</v>
      </c>
      <c r="CB182" s="19">
        <f t="shared" si="430"/>
        <v>0</v>
      </c>
      <c r="CC182" s="19">
        <f t="shared" si="431"/>
        <v>0</v>
      </c>
      <c r="CD182" s="19">
        <f t="shared" si="432"/>
        <v>0</v>
      </c>
      <c r="CE182" s="19">
        <f t="shared" si="433"/>
        <v>0</v>
      </c>
      <c r="CF182" s="19">
        <f t="shared" si="434"/>
        <v>0</v>
      </c>
      <c r="CG182" s="19">
        <f t="shared" si="435"/>
        <v>0</v>
      </c>
      <c r="CH182" s="19">
        <f t="shared" si="436"/>
        <v>0</v>
      </c>
      <c r="CI182" s="19">
        <f t="shared" si="437"/>
        <v>0</v>
      </c>
      <c r="CJ182" s="19">
        <f t="shared" si="438"/>
        <v>0</v>
      </c>
      <c r="CK182" s="19">
        <f t="shared" si="439"/>
        <v>0</v>
      </c>
      <c r="CL182" s="19"/>
      <c r="CM182" s="18">
        <f>0</f>
        <v>0</v>
      </c>
      <c r="CN182" s="18">
        <f>0</f>
        <v>0</v>
      </c>
      <c r="CO182" s="18">
        <f>0</f>
        <v>0</v>
      </c>
      <c r="CP182" s="18">
        <f>0</f>
        <v>0</v>
      </c>
      <c r="CQ182" s="18">
        <f>0</f>
        <v>0</v>
      </c>
      <c r="CR182" s="18">
        <f>0</f>
        <v>0</v>
      </c>
      <c r="CS182" s="18">
        <v>0</v>
      </c>
      <c r="CT182" s="18">
        <v>0</v>
      </c>
      <c r="CU182" s="18">
        <v>0</v>
      </c>
      <c r="CV182" s="18">
        <v>0</v>
      </c>
      <c r="CW182" s="18">
        <v>0</v>
      </c>
      <c r="CX182" s="18">
        <v>0</v>
      </c>
      <c r="CY182" s="19">
        <v>0</v>
      </c>
      <c r="CZ182" s="19">
        <v>0</v>
      </c>
      <c r="DA182" s="19">
        <v>0</v>
      </c>
      <c r="DB182" s="19">
        <v>0</v>
      </c>
      <c r="DC182" s="19">
        <v>0</v>
      </c>
      <c r="DD182" s="19">
        <v>0</v>
      </c>
      <c r="DE182" s="19">
        <v>0</v>
      </c>
      <c r="DF182" s="19">
        <v>0</v>
      </c>
      <c r="DG182" s="19">
        <v>0</v>
      </c>
      <c r="DH182" s="19">
        <v>0</v>
      </c>
      <c r="DI182" s="19">
        <v>0</v>
      </c>
      <c r="DJ182" s="19">
        <v>0</v>
      </c>
      <c r="DK182" s="19">
        <v>0</v>
      </c>
      <c r="DL182" s="19">
        <v>0</v>
      </c>
      <c r="DM182" s="19">
        <v>0</v>
      </c>
      <c r="DN182" s="19"/>
    </row>
    <row r="183" spans="1:118">
      <c r="A183" s="142">
        <v>39800</v>
      </c>
      <c r="B183" t="s">
        <v>19</v>
      </c>
      <c r="C183" s="50">
        <f t="shared" si="442"/>
        <v>3892193.5846153852</v>
      </c>
      <c r="D183" s="50">
        <f t="shared" si="443"/>
        <v>3891771.0900000012</v>
      </c>
      <c r="E183" s="21">
        <f>'[20]Asset End Balances'!$Q$95</f>
        <v>3897263.52</v>
      </c>
      <c r="F183" s="19">
        <f t="shared" si="444"/>
        <v>3891771.09</v>
      </c>
      <c r="G183" s="19">
        <f t="shared" si="445"/>
        <v>3891771.09</v>
      </c>
      <c r="H183" s="19">
        <f t="shared" si="446"/>
        <v>3891771.09</v>
      </c>
      <c r="I183" s="19">
        <f t="shared" si="447"/>
        <v>3891771.09</v>
      </c>
      <c r="J183" s="19">
        <f t="shared" si="448"/>
        <v>3891771.09</v>
      </c>
      <c r="K183" s="19">
        <f t="shared" si="449"/>
        <v>3891771.09</v>
      </c>
      <c r="L183" s="19">
        <f t="shared" si="450"/>
        <v>3891771.09</v>
      </c>
      <c r="M183" s="19">
        <f t="shared" si="451"/>
        <v>3891771.09</v>
      </c>
      <c r="N183" s="19">
        <f t="shared" si="452"/>
        <v>3891771.09</v>
      </c>
      <c r="O183" s="19">
        <f t="shared" si="453"/>
        <v>3891771.09</v>
      </c>
      <c r="P183" s="19">
        <f t="shared" si="454"/>
        <v>3891771.09</v>
      </c>
      <c r="Q183" s="19">
        <f t="shared" si="455"/>
        <v>3891771.09</v>
      </c>
      <c r="R183" s="19">
        <f t="shared" si="456"/>
        <v>3891771.09</v>
      </c>
      <c r="S183" s="19">
        <f t="shared" si="457"/>
        <v>3891771.09</v>
      </c>
      <c r="T183" s="19">
        <f t="shared" si="458"/>
        <v>3891771.09</v>
      </c>
      <c r="U183" s="19">
        <f t="shared" si="459"/>
        <v>3891771.09</v>
      </c>
      <c r="V183" s="19">
        <f t="shared" si="460"/>
        <v>3891771.09</v>
      </c>
      <c r="W183" s="19">
        <f t="shared" si="461"/>
        <v>3891771.09</v>
      </c>
      <c r="X183" s="19">
        <f t="shared" si="462"/>
        <v>3891771.09</v>
      </c>
      <c r="Y183" s="19">
        <f t="shared" si="463"/>
        <v>3891771.09</v>
      </c>
      <c r="Z183" s="19">
        <f t="shared" si="464"/>
        <v>3891771.09</v>
      </c>
      <c r="AA183" s="19">
        <f t="shared" si="465"/>
        <v>3891771.09</v>
      </c>
      <c r="AB183" s="19">
        <f t="shared" si="466"/>
        <v>3891771.09</v>
      </c>
      <c r="AC183" s="19">
        <f t="shared" si="467"/>
        <v>3891771.09</v>
      </c>
      <c r="AD183" s="19">
        <f t="shared" si="468"/>
        <v>3891771.09</v>
      </c>
      <c r="AE183" s="19">
        <f t="shared" si="469"/>
        <v>3891771.09</v>
      </c>
      <c r="AF183" s="19">
        <f t="shared" si="470"/>
        <v>3891771.09</v>
      </c>
      <c r="AH183" s="18">
        <f>[20]Additions!R95</f>
        <v>0</v>
      </c>
      <c r="AI183" s="18">
        <f>[20]Additions!S95</f>
        <v>0</v>
      </c>
      <c r="AJ183" s="18">
        <f>[20]Additions!T95</f>
        <v>0</v>
      </c>
      <c r="AK183" s="18">
        <f>[20]Additions!U95</f>
        <v>0</v>
      </c>
      <c r="AL183" s="18">
        <f>[20]Additions!V95</f>
        <v>0</v>
      </c>
      <c r="AM183" s="18">
        <f>[20]Additions!W95</f>
        <v>0</v>
      </c>
      <c r="AN183" s="57">
        <f t="shared" si="440"/>
        <v>0</v>
      </c>
      <c r="AO183" s="57">
        <f t="shared" si="440"/>
        <v>0</v>
      </c>
      <c r="AP183" s="57">
        <f t="shared" si="440"/>
        <v>0</v>
      </c>
      <c r="AQ183" s="57">
        <f>SUM($AH183:$AM183)/SUM($AH$193:$AM$193)*'Capital Spending'!D$12*$AO$1</f>
        <v>0</v>
      </c>
      <c r="AR183" s="57">
        <f>SUM($AH183:$AM183)/SUM($AH$193:$AM$193)*'Capital Spending'!E$12*$AO$1</f>
        <v>0</v>
      </c>
      <c r="AS183" s="57">
        <f>SUM($AH183:$AM183)/SUM($AH$193:$AM$193)*'Capital Spending'!F$12*$AO$1</f>
        <v>0</v>
      </c>
      <c r="AT183" s="57">
        <f>SUM($AH183:$AM183)/SUM($AH$193:$AM$193)*'Capital Spending'!G$12*$AO$1</f>
        <v>0</v>
      </c>
      <c r="AU183" s="57">
        <f>SUM($AH183:$AM183)/SUM($AH$193:$AM$193)*'Capital Spending'!H$12*$AO$1</f>
        <v>0</v>
      </c>
      <c r="AV183" s="57">
        <f>SUM($AH183:$AM183)/SUM($AH$193:$AM$193)*'Capital Spending'!I$12*$AO$1</f>
        <v>0</v>
      </c>
      <c r="AW183" s="57">
        <f>SUM($AH183:$AM183)/SUM($AH$193:$AM$193)*'Capital Spending'!J$12*$AO$1</f>
        <v>0</v>
      </c>
      <c r="AX183" s="57">
        <f>SUM($AH183:$AM183)/SUM($AH$193:$AM$193)*'Capital Spending'!K$12*$AO$1</f>
        <v>0</v>
      </c>
      <c r="AY183" s="57">
        <f>SUM($AH183:$AM183)/SUM($AH$193:$AM$193)*'Capital Spending'!L$12*$AO$1</f>
        <v>0</v>
      </c>
      <c r="AZ183" s="57">
        <f>SUM($AH183:$AM183)/SUM($AH$193:$AM$193)*'Capital Spending'!M$12*$AO$1</f>
        <v>0</v>
      </c>
      <c r="BA183" s="57">
        <f>SUM($AH183:$AM183)/SUM($AH$193:$AM$193)*'Capital Spending'!N$12*$AO$1</f>
        <v>0</v>
      </c>
      <c r="BB183" s="57">
        <f>SUM($AH183:$AM183)/SUM($AH$193:$AM$193)*'Capital Spending'!O$12*$AO$1</f>
        <v>0</v>
      </c>
      <c r="BC183" s="57">
        <f>SUM($AH183:$AM183)/SUM($AH$193:$AM$193)*'Capital Spending'!P$12*$AO$1</f>
        <v>0</v>
      </c>
      <c r="BD183" s="57">
        <f>SUM($AH183:$AM183)/SUM($AH$193:$AM$193)*'Capital Spending'!Q$12*$AO$1</f>
        <v>0</v>
      </c>
      <c r="BE183" s="57">
        <f>SUM($AH183:$AM183)/SUM($AH$193:$AM$193)*'Capital Spending'!R$12*$AO$1</f>
        <v>0</v>
      </c>
      <c r="BF183" s="57">
        <f>SUM($AH183:$AM183)/SUM($AH$193:$AM$193)*'Capital Spending'!S$12*$AO$1</f>
        <v>0</v>
      </c>
      <c r="BG183" s="57">
        <f>SUM($AH183:$AM183)/SUM($AH$193:$AM$193)*'Capital Spending'!T$12*$AO$1</f>
        <v>0</v>
      </c>
      <c r="BH183" s="57">
        <f>SUM($AH183:$AM183)/SUM($AH$193:$AM$193)*'Capital Spending'!U$12*$AO$1</f>
        <v>0</v>
      </c>
      <c r="BI183" s="19"/>
      <c r="BJ183" s="106">
        <f t="shared" si="441"/>
        <v>0</v>
      </c>
      <c r="BK183" s="31">
        <f>[20]Retires!R95</f>
        <v>-5492.43</v>
      </c>
      <c r="BL183" s="31">
        <f>[20]Retires!S95</f>
        <v>0</v>
      </c>
      <c r="BM183" s="31">
        <f>[20]Retires!T95</f>
        <v>0</v>
      </c>
      <c r="BN183" s="31">
        <f>[20]Retires!U95</f>
        <v>0</v>
      </c>
      <c r="BO183" s="31">
        <f>[20]Retires!V95</f>
        <v>0</v>
      </c>
      <c r="BP183" s="31">
        <f>[20]Retires!W95</f>
        <v>0</v>
      </c>
      <c r="BQ183" s="18">
        <f t="shared" si="471"/>
        <v>0</v>
      </c>
      <c r="BR183" s="19">
        <f t="shared" si="420"/>
        <v>0</v>
      </c>
      <c r="BS183" s="19">
        <f t="shared" si="421"/>
        <v>0</v>
      </c>
      <c r="BT183" s="19">
        <f t="shared" si="422"/>
        <v>0</v>
      </c>
      <c r="BU183" s="19">
        <f t="shared" si="423"/>
        <v>0</v>
      </c>
      <c r="BV183" s="19">
        <f t="shared" si="424"/>
        <v>0</v>
      </c>
      <c r="BW183" s="19">
        <f t="shared" si="425"/>
        <v>0</v>
      </c>
      <c r="BX183" s="19">
        <f t="shared" si="426"/>
        <v>0</v>
      </c>
      <c r="BY183" s="19">
        <f t="shared" si="427"/>
        <v>0</v>
      </c>
      <c r="BZ183" s="19">
        <f t="shared" si="428"/>
        <v>0</v>
      </c>
      <c r="CA183" s="19">
        <f t="shared" si="429"/>
        <v>0</v>
      </c>
      <c r="CB183" s="19">
        <f t="shared" si="430"/>
        <v>0</v>
      </c>
      <c r="CC183" s="19">
        <f t="shared" si="431"/>
        <v>0</v>
      </c>
      <c r="CD183" s="19">
        <f t="shared" si="432"/>
        <v>0</v>
      </c>
      <c r="CE183" s="19">
        <f t="shared" si="433"/>
        <v>0</v>
      </c>
      <c r="CF183" s="19">
        <f t="shared" si="434"/>
        <v>0</v>
      </c>
      <c r="CG183" s="19">
        <f t="shared" si="435"/>
        <v>0</v>
      </c>
      <c r="CH183" s="19">
        <f t="shared" si="436"/>
        <v>0</v>
      </c>
      <c r="CI183" s="19">
        <f t="shared" si="437"/>
        <v>0</v>
      </c>
      <c r="CJ183" s="19">
        <f t="shared" si="438"/>
        <v>0</v>
      </c>
      <c r="CK183" s="19">
        <f t="shared" si="439"/>
        <v>0</v>
      </c>
      <c r="CL183" s="19"/>
      <c r="CM183" s="18">
        <f>[20]Transfers!R95</f>
        <v>0</v>
      </c>
      <c r="CN183" s="18">
        <f>[20]Transfers!S95</f>
        <v>0</v>
      </c>
      <c r="CO183" s="18">
        <f>[20]Transfers!T95</f>
        <v>0</v>
      </c>
      <c r="CP183" s="18">
        <f>[20]Transfers!U95</f>
        <v>0</v>
      </c>
      <c r="CQ183" s="18">
        <f>[20]Transfers!V95</f>
        <v>0</v>
      </c>
      <c r="CR183" s="18">
        <f>[20]Transfers!W95</f>
        <v>0</v>
      </c>
      <c r="CS183" s="18">
        <v>0</v>
      </c>
      <c r="CT183" s="18">
        <v>0</v>
      </c>
      <c r="CU183" s="18">
        <v>0</v>
      </c>
      <c r="CV183" s="18">
        <v>0</v>
      </c>
      <c r="CW183" s="18">
        <v>0</v>
      </c>
      <c r="CX183" s="18">
        <v>0</v>
      </c>
      <c r="CY183" s="19">
        <v>0</v>
      </c>
      <c r="CZ183" s="19">
        <v>0</v>
      </c>
      <c r="DA183" s="19">
        <v>0</v>
      </c>
      <c r="DB183" s="19">
        <v>0</v>
      </c>
      <c r="DC183" s="19">
        <v>0</v>
      </c>
      <c r="DD183" s="19">
        <v>0</v>
      </c>
      <c r="DE183" s="19">
        <v>0</v>
      </c>
      <c r="DF183" s="19">
        <v>0</v>
      </c>
      <c r="DG183" s="19">
        <v>0</v>
      </c>
      <c r="DH183" s="19">
        <v>0</v>
      </c>
      <c r="DI183" s="19">
        <v>0</v>
      </c>
      <c r="DJ183" s="19">
        <v>0</v>
      </c>
      <c r="DK183" s="19">
        <v>0</v>
      </c>
      <c r="DL183" s="19">
        <v>0</v>
      </c>
      <c r="DM183" s="19">
        <v>0</v>
      </c>
      <c r="DN183" s="19"/>
    </row>
    <row r="184" spans="1:118">
      <c r="A184" s="143">
        <v>39901</v>
      </c>
      <c r="B184" t="s">
        <v>212</v>
      </c>
      <c r="C184" s="50">
        <f t="shared" ref="C184:C185" si="472">SUM(E184:Q184)/13</f>
        <v>14389.76</v>
      </c>
      <c r="D184" s="50">
        <f t="shared" ref="D184:D185" si="473">SUM(T184:AF184)/13</f>
        <v>14389.76</v>
      </c>
      <c r="E184" s="21">
        <f>'[20]Asset End Balances'!$Q$96</f>
        <v>14389.76</v>
      </c>
      <c r="F184" s="19">
        <f t="shared" ref="F184:F185" si="474">E184+AH184+BK184+CM184</f>
        <v>14389.76</v>
      </c>
      <c r="G184" s="19">
        <f t="shared" ref="G184:G185" si="475">F184+AI184+BL184+CN184</f>
        <v>14389.76</v>
      </c>
      <c r="H184" s="19">
        <f t="shared" ref="H184:H185" si="476">G184+AJ184+BM184+CO184</f>
        <v>14389.76</v>
      </c>
      <c r="I184" s="19">
        <f t="shared" ref="I184:I185" si="477">H184+AK184+BN184+CP184</f>
        <v>14389.76</v>
      </c>
      <c r="J184" s="19">
        <f t="shared" ref="J184:J185" si="478">I184+AL184+BO184+CQ184</f>
        <v>14389.76</v>
      </c>
      <c r="K184" s="19">
        <f t="shared" ref="K184:K185" si="479">J184+AM184+BP184+CR184</f>
        <v>14389.76</v>
      </c>
      <c r="L184" s="19">
        <f t="shared" ref="L184:L185" si="480">K184+AN184+BQ184+CS184</f>
        <v>14389.76</v>
      </c>
      <c r="M184" s="19">
        <f t="shared" ref="M184:M185" si="481">L184+AO184+BR184+CT184</f>
        <v>14389.76</v>
      </c>
      <c r="N184" s="19">
        <f t="shared" ref="N184:N185" si="482">M184+AP184+BS184+CU184</f>
        <v>14389.76</v>
      </c>
      <c r="O184" s="19">
        <f t="shared" ref="O184:O185" si="483">N184+AQ184+BT184+CV184</f>
        <v>14389.76</v>
      </c>
      <c r="P184" s="19">
        <f t="shared" ref="P184:P185" si="484">O184+AR184+BU184+CW184</f>
        <v>14389.76</v>
      </c>
      <c r="Q184" s="19">
        <f t="shared" ref="Q184:Q185" si="485">P184+AS184+BV184+CX184</f>
        <v>14389.76</v>
      </c>
      <c r="R184" s="19">
        <f t="shared" ref="R184:R185" si="486">Q184+AT184+BW184+CY184</f>
        <v>14389.76</v>
      </c>
      <c r="S184" s="19">
        <f t="shared" ref="S184:S185" si="487">R184+AU184+BX184+CZ184</f>
        <v>14389.76</v>
      </c>
      <c r="T184" s="19">
        <f t="shared" ref="T184:T185" si="488">S184+AV184+BY184+DA184</f>
        <v>14389.76</v>
      </c>
      <c r="U184" s="19">
        <f t="shared" ref="U184:U185" si="489">T184+AW184+BZ184+DB184</f>
        <v>14389.76</v>
      </c>
      <c r="V184" s="19">
        <f t="shared" ref="V184:V185" si="490">U184+AX184+CA184+DC184</f>
        <v>14389.76</v>
      </c>
      <c r="W184" s="19">
        <f t="shared" ref="W184:W185" si="491">V184+AY184+CB184+DD184</f>
        <v>14389.76</v>
      </c>
      <c r="X184" s="19">
        <f t="shared" ref="X184:X185" si="492">W184+AZ184+CC184+DE184</f>
        <v>14389.76</v>
      </c>
      <c r="Y184" s="19">
        <f t="shared" ref="Y184:Y185" si="493">X184+BA184+CD184+DF184</f>
        <v>14389.76</v>
      </c>
      <c r="Z184" s="19">
        <f t="shared" ref="Z184:Z185" si="494">Y184+BB184+CE184+DG184</f>
        <v>14389.76</v>
      </c>
      <c r="AA184" s="19">
        <f t="shared" ref="AA184:AA185" si="495">Z184+BC184+CF184+DH184</f>
        <v>14389.76</v>
      </c>
      <c r="AB184" s="19">
        <f t="shared" ref="AB184:AB185" si="496">AA184+BD184+CG184+DI184</f>
        <v>14389.76</v>
      </c>
      <c r="AC184" s="19">
        <f t="shared" ref="AC184:AC185" si="497">AB184+BE184+CH184+DJ184</f>
        <v>14389.76</v>
      </c>
      <c r="AD184" s="19">
        <f t="shared" ref="AD184:AD185" si="498">AC184+BF184+CI184+DK184</f>
        <v>14389.76</v>
      </c>
      <c r="AE184" s="19">
        <f t="shared" ref="AE184:AE185" si="499">AD184+BG184+CJ184+DL184</f>
        <v>14389.76</v>
      </c>
      <c r="AF184" s="19">
        <f t="shared" ref="AF184:AF185" si="500">AE184+BH184+CK184+DM184</f>
        <v>14389.76</v>
      </c>
      <c r="AH184" s="18">
        <f>[20]Additions!R96</f>
        <v>0</v>
      </c>
      <c r="AI184" s="18">
        <f>[20]Additions!S96</f>
        <v>0</v>
      </c>
      <c r="AJ184" s="18">
        <f>[20]Additions!T96</f>
        <v>0</v>
      </c>
      <c r="AK184" s="18">
        <f>[20]Additions!U96</f>
        <v>0</v>
      </c>
      <c r="AL184" s="18">
        <f>[20]Additions!V96</f>
        <v>0</v>
      </c>
      <c r="AM184" s="18">
        <f>[20]Additions!W96</f>
        <v>0</v>
      </c>
      <c r="AN184" s="57">
        <f t="shared" si="440"/>
        <v>0</v>
      </c>
      <c r="AO184" s="57">
        <f t="shared" si="440"/>
        <v>0</v>
      </c>
      <c r="AP184" s="57">
        <f t="shared" si="440"/>
        <v>0</v>
      </c>
      <c r="AQ184" s="57">
        <f>SUM($AH184:$AM184)/SUM($AH$193:$AM$193)*'Capital Spending'!D$12*$AO$1</f>
        <v>0</v>
      </c>
      <c r="AR184" s="57">
        <f>SUM($AH184:$AM184)/SUM($AH$193:$AM$193)*'Capital Spending'!E$12*$AO$1</f>
        <v>0</v>
      </c>
      <c r="AS184" s="57">
        <f>SUM($AH184:$AM184)/SUM($AH$193:$AM$193)*'Capital Spending'!F$12*$AO$1</f>
        <v>0</v>
      </c>
      <c r="AT184" s="57">
        <f>SUM($AH184:$AM184)/SUM($AH$193:$AM$193)*'Capital Spending'!G$12*$AO$1</f>
        <v>0</v>
      </c>
      <c r="AU184" s="57">
        <f>SUM($AH184:$AM184)/SUM($AH$193:$AM$193)*'Capital Spending'!H$12*$AO$1</f>
        <v>0</v>
      </c>
      <c r="AV184" s="57">
        <f>SUM($AH184:$AM184)/SUM($AH$193:$AM$193)*'Capital Spending'!I$12*$AO$1</f>
        <v>0</v>
      </c>
      <c r="AW184" s="57">
        <f>SUM($AH184:$AM184)/SUM($AH$193:$AM$193)*'Capital Spending'!J$12*$AO$1</f>
        <v>0</v>
      </c>
      <c r="AX184" s="57">
        <f>SUM($AH184:$AM184)/SUM($AH$193:$AM$193)*'Capital Spending'!K$12*$AO$1</f>
        <v>0</v>
      </c>
      <c r="AY184" s="57">
        <f>SUM($AH184:$AM184)/SUM($AH$193:$AM$193)*'Capital Spending'!L$12*$AO$1</f>
        <v>0</v>
      </c>
      <c r="AZ184" s="57">
        <f>SUM($AH184:$AM184)/SUM($AH$193:$AM$193)*'Capital Spending'!M$12*$AO$1</f>
        <v>0</v>
      </c>
      <c r="BA184" s="57">
        <f>SUM($AH184:$AM184)/SUM($AH$193:$AM$193)*'Capital Spending'!N$12*$AO$1</f>
        <v>0</v>
      </c>
      <c r="BB184" s="57">
        <f>SUM($AH184:$AM184)/SUM($AH$193:$AM$193)*'Capital Spending'!O$12*$AO$1</f>
        <v>0</v>
      </c>
      <c r="BC184" s="57">
        <f>SUM($AH184:$AM184)/SUM($AH$193:$AM$193)*'Capital Spending'!P$12*$AO$1</f>
        <v>0</v>
      </c>
      <c r="BD184" s="57">
        <f>SUM($AH184:$AM184)/SUM($AH$193:$AM$193)*'Capital Spending'!Q$12*$AO$1</f>
        <v>0</v>
      </c>
      <c r="BE184" s="57">
        <f>SUM($AH184:$AM184)/SUM($AH$193:$AM$193)*'Capital Spending'!R$12*$AO$1</f>
        <v>0</v>
      </c>
      <c r="BF184" s="57">
        <f>SUM($AH184:$AM184)/SUM($AH$193:$AM$193)*'Capital Spending'!S$12*$AO$1</f>
        <v>0</v>
      </c>
      <c r="BG184" s="57">
        <f>SUM($AH184:$AM184)/SUM($AH$193:$AM$193)*'Capital Spending'!T$12*$AO$1</f>
        <v>0</v>
      </c>
      <c r="BH184" s="57">
        <f>SUM($AH184:$AM184)/SUM($AH$193:$AM$193)*'Capital Spending'!U$12*$AO$1</f>
        <v>0</v>
      </c>
      <c r="BI184" s="19"/>
      <c r="BJ184" s="106">
        <f t="shared" si="441"/>
        <v>0</v>
      </c>
      <c r="BK184" s="31">
        <f>[20]Retires!R96</f>
        <v>0</v>
      </c>
      <c r="BL184" s="31">
        <f>[20]Retires!S96</f>
        <v>0</v>
      </c>
      <c r="BM184" s="31">
        <f>[20]Retires!T96</f>
        <v>0</v>
      </c>
      <c r="BN184" s="31">
        <f>[20]Retires!U96</f>
        <v>0</v>
      </c>
      <c r="BO184" s="31">
        <f>[20]Retires!V96</f>
        <v>0</v>
      </c>
      <c r="BP184" s="31">
        <f>[20]Retires!W96</f>
        <v>0</v>
      </c>
      <c r="BQ184" s="18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8">
        <f>[20]Transfers!R96</f>
        <v>0</v>
      </c>
      <c r="CN184" s="18">
        <f>[20]Transfers!S96</f>
        <v>0</v>
      </c>
      <c r="CO184" s="18">
        <f>[20]Transfers!T96</f>
        <v>0</v>
      </c>
      <c r="CP184" s="18">
        <f>[20]Transfers!U96</f>
        <v>0</v>
      </c>
      <c r="CQ184" s="18">
        <f>[20]Transfers!V96</f>
        <v>0</v>
      </c>
      <c r="CR184" s="18">
        <f>[20]Transfers!W96</f>
        <v>0</v>
      </c>
      <c r="CS184" s="18">
        <v>0</v>
      </c>
      <c r="CT184" s="18">
        <v>0</v>
      </c>
      <c r="CU184" s="18">
        <v>0</v>
      </c>
      <c r="CV184" s="18">
        <v>0</v>
      </c>
      <c r="CW184" s="18">
        <v>0</v>
      </c>
      <c r="CX184" s="18">
        <v>0</v>
      </c>
      <c r="CY184" s="19">
        <v>0</v>
      </c>
      <c r="CZ184" s="19">
        <v>0</v>
      </c>
      <c r="DA184" s="19">
        <v>0</v>
      </c>
      <c r="DB184" s="19">
        <v>0</v>
      </c>
      <c r="DC184" s="19">
        <v>0</v>
      </c>
      <c r="DD184" s="19">
        <v>0</v>
      </c>
      <c r="DE184" s="19">
        <v>0</v>
      </c>
      <c r="DF184" s="19">
        <v>0</v>
      </c>
      <c r="DG184" s="19">
        <v>0</v>
      </c>
      <c r="DH184" s="19">
        <v>0</v>
      </c>
      <c r="DI184" s="19">
        <v>0</v>
      </c>
      <c r="DJ184" s="19">
        <v>0</v>
      </c>
      <c r="DK184" s="19">
        <v>0</v>
      </c>
      <c r="DL184" s="19">
        <v>0</v>
      </c>
      <c r="DM184" s="19">
        <v>0</v>
      </c>
      <c r="DN184" s="19"/>
    </row>
    <row r="185" spans="1:118">
      <c r="A185" s="143">
        <v>39902</v>
      </c>
      <c r="B185" t="s">
        <v>213</v>
      </c>
      <c r="C185" s="50">
        <f t="shared" si="472"/>
        <v>0</v>
      </c>
      <c r="D185" s="50">
        <f t="shared" si="473"/>
        <v>0</v>
      </c>
      <c r="E185" s="21">
        <v>0</v>
      </c>
      <c r="F185" s="19">
        <f t="shared" si="474"/>
        <v>0</v>
      </c>
      <c r="G185" s="19">
        <f t="shared" si="475"/>
        <v>0</v>
      </c>
      <c r="H185" s="19">
        <f t="shared" si="476"/>
        <v>0</v>
      </c>
      <c r="I185" s="19">
        <f t="shared" si="477"/>
        <v>0</v>
      </c>
      <c r="J185" s="19">
        <f t="shared" si="478"/>
        <v>0</v>
      </c>
      <c r="K185" s="19">
        <f t="shared" si="479"/>
        <v>0</v>
      </c>
      <c r="L185" s="19">
        <f t="shared" si="480"/>
        <v>0</v>
      </c>
      <c r="M185" s="19">
        <f t="shared" si="481"/>
        <v>0</v>
      </c>
      <c r="N185" s="19">
        <f t="shared" si="482"/>
        <v>0</v>
      </c>
      <c r="O185" s="19">
        <f t="shared" si="483"/>
        <v>0</v>
      </c>
      <c r="P185" s="19">
        <f t="shared" si="484"/>
        <v>0</v>
      </c>
      <c r="Q185" s="19">
        <f t="shared" si="485"/>
        <v>0</v>
      </c>
      <c r="R185" s="19">
        <f t="shared" si="486"/>
        <v>0</v>
      </c>
      <c r="S185" s="19">
        <f t="shared" si="487"/>
        <v>0</v>
      </c>
      <c r="T185" s="19">
        <f t="shared" si="488"/>
        <v>0</v>
      </c>
      <c r="U185" s="19">
        <f t="shared" si="489"/>
        <v>0</v>
      </c>
      <c r="V185" s="19">
        <f t="shared" si="490"/>
        <v>0</v>
      </c>
      <c r="W185" s="19">
        <f t="shared" si="491"/>
        <v>0</v>
      </c>
      <c r="X185" s="19">
        <f t="shared" si="492"/>
        <v>0</v>
      </c>
      <c r="Y185" s="19">
        <f t="shared" si="493"/>
        <v>0</v>
      </c>
      <c r="Z185" s="19">
        <f t="shared" si="494"/>
        <v>0</v>
      </c>
      <c r="AA185" s="19">
        <f t="shared" si="495"/>
        <v>0</v>
      </c>
      <c r="AB185" s="19">
        <f t="shared" si="496"/>
        <v>0</v>
      </c>
      <c r="AC185" s="19">
        <f t="shared" si="497"/>
        <v>0</v>
      </c>
      <c r="AD185" s="19">
        <f t="shared" si="498"/>
        <v>0</v>
      </c>
      <c r="AE185" s="19">
        <f t="shared" si="499"/>
        <v>0</v>
      </c>
      <c r="AF185" s="19">
        <f t="shared" si="500"/>
        <v>0</v>
      </c>
      <c r="AH185" s="18">
        <f>0</f>
        <v>0</v>
      </c>
      <c r="AI185" s="18">
        <f>0</f>
        <v>0</v>
      </c>
      <c r="AJ185" s="18">
        <f>0</f>
        <v>0</v>
      </c>
      <c r="AK185" s="18">
        <f>0</f>
        <v>0</v>
      </c>
      <c r="AL185" s="18">
        <f>0</f>
        <v>0</v>
      </c>
      <c r="AM185" s="18">
        <f>0</f>
        <v>0</v>
      </c>
      <c r="AN185" s="57">
        <f t="shared" si="440"/>
        <v>0</v>
      </c>
      <c r="AO185" s="57">
        <f t="shared" si="440"/>
        <v>0</v>
      </c>
      <c r="AP185" s="57">
        <f t="shared" si="440"/>
        <v>0</v>
      </c>
      <c r="AQ185" s="57">
        <f>SUM($AH185:$AM185)/SUM($AH$193:$AM$193)*'Capital Spending'!D$12*$AO$1</f>
        <v>0</v>
      </c>
      <c r="AR185" s="57">
        <f>SUM($AH185:$AM185)/SUM($AH$193:$AM$193)*'Capital Spending'!E$12*$AO$1</f>
        <v>0</v>
      </c>
      <c r="AS185" s="57">
        <f>SUM($AH185:$AM185)/SUM($AH$193:$AM$193)*'Capital Spending'!F$12*$AO$1</f>
        <v>0</v>
      </c>
      <c r="AT185" s="57">
        <f>SUM($AH185:$AM185)/SUM($AH$193:$AM$193)*'Capital Spending'!G$12*$AO$1</f>
        <v>0</v>
      </c>
      <c r="AU185" s="57">
        <f>SUM($AH185:$AM185)/SUM($AH$193:$AM$193)*'Capital Spending'!H$12*$AO$1</f>
        <v>0</v>
      </c>
      <c r="AV185" s="57">
        <f>SUM($AH185:$AM185)/SUM($AH$193:$AM$193)*'Capital Spending'!I$12*$AO$1</f>
        <v>0</v>
      </c>
      <c r="AW185" s="57">
        <f>SUM($AH185:$AM185)/SUM($AH$193:$AM$193)*'Capital Spending'!J$12*$AO$1</f>
        <v>0</v>
      </c>
      <c r="AX185" s="57">
        <f>SUM($AH185:$AM185)/SUM($AH$193:$AM$193)*'Capital Spending'!K$12*$AO$1</f>
        <v>0</v>
      </c>
      <c r="AY185" s="57">
        <f>SUM($AH185:$AM185)/SUM($AH$193:$AM$193)*'Capital Spending'!L$12*$AO$1</f>
        <v>0</v>
      </c>
      <c r="AZ185" s="57">
        <f>SUM($AH185:$AM185)/SUM($AH$193:$AM$193)*'Capital Spending'!M$12*$AO$1</f>
        <v>0</v>
      </c>
      <c r="BA185" s="57">
        <f>SUM($AH185:$AM185)/SUM($AH$193:$AM$193)*'Capital Spending'!N$12*$AO$1</f>
        <v>0</v>
      </c>
      <c r="BB185" s="57">
        <f>SUM($AH185:$AM185)/SUM($AH$193:$AM$193)*'Capital Spending'!O$12*$AO$1</f>
        <v>0</v>
      </c>
      <c r="BC185" s="57">
        <f>SUM($AH185:$AM185)/SUM($AH$193:$AM$193)*'Capital Spending'!P$12*$AO$1</f>
        <v>0</v>
      </c>
      <c r="BD185" s="57">
        <f>SUM($AH185:$AM185)/SUM($AH$193:$AM$193)*'Capital Spending'!Q$12*$AO$1</f>
        <v>0</v>
      </c>
      <c r="BE185" s="57">
        <f>SUM($AH185:$AM185)/SUM($AH$193:$AM$193)*'Capital Spending'!R$12*$AO$1</f>
        <v>0</v>
      </c>
      <c r="BF185" s="57">
        <f>SUM($AH185:$AM185)/SUM($AH$193:$AM$193)*'Capital Spending'!S$12*$AO$1</f>
        <v>0</v>
      </c>
      <c r="BG185" s="57">
        <f>SUM($AH185:$AM185)/SUM($AH$193:$AM$193)*'Capital Spending'!T$12*$AO$1</f>
        <v>0</v>
      </c>
      <c r="BH185" s="57">
        <f>SUM($AH185:$AM185)/SUM($AH$193:$AM$193)*'Capital Spending'!U$12*$AO$1</f>
        <v>0</v>
      </c>
      <c r="BI185" s="19"/>
      <c r="BJ185" s="106">
        <f t="shared" si="441"/>
        <v>0</v>
      </c>
      <c r="BK185" s="31">
        <f>0</f>
        <v>0</v>
      </c>
      <c r="BL185" s="31">
        <f>0</f>
        <v>0</v>
      </c>
      <c r="BM185" s="31">
        <f>0</f>
        <v>0</v>
      </c>
      <c r="BN185" s="31">
        <f>0</f>
        <v>0</v>
      </c>
      <c r="BO185" s="31">
        <f>0</f>
        <v>0</v>
      </c>
      <c r="BP185" s="31">
        <f>0</f>
        <v>0</v>
      </c>
      <c r="BQ185" s="18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8">
        <f>0</f>
        <v>0</v>
      </c>
      <c r="CN185" s="18">
        <f>0</f>
        <v>0</v>
      </c>
      <c r="CO185" s="18">
        <f>0</f>
        <v>0</v>
      </c>
      <c r="CP185" s="18">
        <f>0</f>
        <v>0</v>
      </c>
      <c r="CQ185" s="18">
        <f>0</f>
        <v>0</v>
      </c>
      <c r="CR185" s="18">
        <f>0</f>
        <v>0</v>
      </c>
      <c r="CS185" s="18">
        <v>0</v>
      </c>
      <c r="CT185" s="18">
        <v>0</v>
      </c>
      <c r="CU185" s="18">
        <v>0</v>
      </c>
      <c r="CV185" s="18">
        <v>0</v>
      </c>
      <c r="CW185" s="18">
        <v>0</v>
      </c>
      <c r="CX185" s="18">
        <v>0</v>
      </c>
      <c r="CY185" s="19">
        <v>0</v>
      </c>
      <c r="CZ185" s="19">
        <v>0</v>
      </c>
      <c r="DA185" s="19">
        <v>0</v>
      </c>
      <c r="DB185" s="19">
        <v>0</v>
      </c>
      <c r="DC185" s="19">
        <v>0</v>
      </c>
      <c r="DD185" s="19">
        <v>0</v>
      </c>
      <c r="DE185" s="19">
        <v>0</v>
      </c>
      <c r="DF185" s="19">
        <v>0</v>
      </c>
      <c r="DG185" s="19">
        <v>0</v>
      </c>
      <c r="DH185" s="19">
        <v>0</v>
      </c>
      <c r="DI185" s="19">
        <v>0</v>
      </c>
      <c r="DJ185" s="19">
        <v>0</v>
      </c>
      <c r="DK185" s="19">
        <v>0</v>
      </c>
      <c r="DL185" s="19">
        <v>0</v>
      </c>
      <c r="DM185" s="19">
        <v>0</v>
      </c>
      <c r="DN185" s="19"/>
    </row>
    <row r="186" spans="1:118">
      <c r="A186" s="48">
        <v>39903</v>
      </c>
      <c r="B186" t="s">
        <v>23</v>
      </c>
      <c r="C186" s="50">
        <f t="shared" si="442"/>
        <v>134598.85999999993</v>
      </c>
      <c r="D186" s="50">
        <f t="shared" si="443"/>
        <v>134598.85999999993</v>
      </c>
      <c r="E186" s="21">
        <f>'[20]Asset End Balances'!$Q$97</f>
        <v>134598.85999999999</v>
      </c>
      <c r="F186" s="19">
        <f t="shared" si="444"/>
        <v>134598.85999999999</v>
      </c>
      <c r="G186" s="19">
        <f t="shared" si="445"/>
        <v>134598.85999999999</v>
      </c>
      <c r="H186" s="19">
        <f t="shared" si="446"/>
        <v>134598.85999999999</v>
      </c>
      <c r="I186" s="19">
        <f t="shared" si="447"/>
        <v>134598.85999999999</v>
      </c>
      <c r="J186" s="19">
        <f t="shared" si="448"/>
        <v>134598.85999999999</v>
      </c>
      <c r="K186" s="19">
        <f t="shared" si="449"/>
        <v>134598.85999999999</v>
      </c>
      <c r="L186" s="19">
        <f t="shared" si="450"/>
        <v>134598.85999999999</v>
      </c>
      <c r="M186" s="19">
        <f t="shared" si="451"/>
        <v>134598.85999999999</v>
      </c>
      <c r="N186" s="19">
        <f t="shared" si="452"/>
        <v>134598.85999999999</v>
      </c>
      <c r="O186" s="19">
        <f t="shared" si="453"/>
        <v>134598.85999999999</v>
      </c>
      <c r="P186" s="19">
        <f t="shared" si="454"/>
        <v>134598.85999999999</v>
      </c>
      <c r="Q186" s="19">
        <f t="shared" si="455"/>
        <v>134598.85999999999</v>
      </c>
      <c r="R186" s="19">
        <f t="shared" si="456"/>
        <v>134598.85999999999</v>
      </c>
      <c r="S186" s="19">
        <f t="shared" si="457"/>
        <v>134598.85999999999</v>
      </c>
      <c r="T186" s="19">
        <f t="shared" si="458"/>
        <v>134598.85999999999</v>
      </c>
      <c r="U186" s="19">
        <f t="shared" si="459"/>
        <v>134598.85999999999</v>
      </c>
      <c r="V186" s="19">
        <f t="shared" si="460"/>
        <v>134598.85999999999</v>
      </c>
      <c r="W186" s="19">
        <f t="shared" si="461"/>
        <v>134598.85999999999</v>
      </c>
      <c r="X186" s="19">
        <f t="shared" si="462"/>
        <v>134598.85999999999</v>
      </c>
      <c r="Y186" s="19">
        <f t="shared" si="463"/>
        <v>134598.85999999999</v>
      </c>
      <c r="Z186" s="19">
        <f t="shared" si="464"/>
        <v>134598.85999999999</v>
      </c>
      <c r="AA186" s="19">
        <f t="shared" si="465"/>
        <v>134598.85999999999</v>
      </c>
      <c r="AB186" s="19">
        <f t="shared" si="466"/>
        <v>134598.85999999999</v>
      </c>
      <c r="AC186" s="19">
        <f t="shared" si="467"/>
        <v>134598.85999999999</v>
      </c>
      <c r="AD186" s="19">
        <f t="shared" si="468"/>
        <v>134598.85999999999</v>
      </c>
      <c r="AE186" s="19">
        <f t="shared" si="469"/>
        <v>134598.85999999999</v>
      </c>
      <c r="AF186" s="19">
        <f t="shared" si="470"/>
        <v>134598.85999999999</v>
      </c>
      <c r="AH186" s="18">
        <f>[20]Additions!R97</f>
        <v>0</v>
      </c>
      <c r="AI186" s="18">
        <f>[20]Additions!S97</f>
        <v>0</v>
      </c>
      <c r="AJ186" s="18">
        <f>[20]Additions!T97</f>
        <v>0</v>
      </c>
      <c r="AK186" s="18">
        <f>[20]Additions!U97</f>
        <v>0</v>
      </c>
      <c r="AL186" s="18">
        <f>[20]Additions!V97</f>
        <v>0</v>
      </c>
      <c r="AM186" s="18">
        <f>[20]Additions!W97</f>
        <v>0</v>
      </c>
      <c r="AN186" s="57">
        <f t="shared" si="440"/>
        <v>0</v>
      </c>
      <c r="AO186" s="57">
        <f t="shared" si="440"/>
        <v>0</v>
      </c>
      <c r="AP186" s="57">
        <f t="shared" si="440"/>
        <v>0</v>
      </c>
      <c r="AQ186" s="57">
        <f>SUM($AH186:$AM186)/SUM($AH$193:$AM$193)*'Capital Spending'!D$12*$AO$1</f>
        <v>0</v>
      </c>
      <c r="AR186" s="57">
        <f>SUM($AH186:$AM186)/SUM($AH$193:$AM$193)*'Capital Spending'!E$12*$AO$1</f>
        <v>0</v>
      </c>
      <c r="AS186" s="57">
        <f>SUM($AH186:$AM186)/SUM($AH$193:$AM$193)*'Capital Spending'!F$12*$AO$1</f>
        <v>0</v>
      </c>
      <c r="AT186" s="57">
        <f>SUM($AH186:$AM186)/SUM($AH$193:$AM$193)*'Capital Spending'!G$12*$AO$1</f>
        <v>0</v>
      </c>
      <c r="AU186" s="57">
        <f>SUM($AH186:$AM186)/SUM($AH$193:$AM$193)*'Capital Spending'!H$12*$AO$1</f>
        <v>0</v>
      </c>
      <c r="AV186" s="57">
        <f>SUM($AH186:$AM186)/SUM($AH$193:$AM$193)*'Capital Spending'!I$12*$AO$1</f>
        <v>0</v>
      </c>
      <c r="AW186" s="57">
        <f>SUM($AH186:$AM186)/SUM($AH$193:$AM$193)*'Capital Spending'!J$12*$AO$1</f>
        <v>0</v>
      </c>
      <c r="AX186" s="57">
        <f>SUM($AH186:$AM186)/SUM($AH$193:$AM$193)*'Capital Spending'!K$12*$AO$1</f>
        <v>0</v>
      </c>
      <c r="AY186" s="57">
        <f>SUM($AH186:$AM186)/SUM($AH$193:$AM$193)*'Capital Spending'!L$12*$AO$1</f>
        <v>0</v>
      </c>
      <c r="AZ186" s="57">
        <f>SUM($AH186:$AM186)/SUM($AH$193:$AM$193)*'Capital Spending'!M$12*$AO$1</f>
        <v>0</v>
      </c>
      <c r="BA186" s="57">
        <f>SUM($AH186:$AM186)/SUM($AH$193:$AM$193)*'Capital Spending'!N$12*$AO$1</f>
        <v>0</v>
      </c>
      <c r="BB186" s="57">
        <f>SUM($AH186:$AM186)/SUM($AH$193:$AM$193)*'Capital Spending'!O$12*$AO$1</f>
        <v>0</v>
      </c>
      <c r="BC186" s="57">
        <f>SUM($AH186:$AM186)/SUM($AH$193:$AM$193)*'Capital Spending'!P$12*$AO$1</f>
        <v>0</v>
      </c>
      <c r="BD186" s="57">
        <f>SUM($AH186:$AM186)/SUM($AH$193:$AM$193)*'Capital Spending'!Q$12*$AO$1</f>
        <v>0</v>
      </c>
      <c r="BE186" s="57">
        <f>SUM($AH186:$AM186)/SUM($AH$193:$AM$193)*'Capital Spending'!R$12*$AO$1</f>
        <v>0</v>
      </c>
      <c r="BF186" s="57">
        <f>SUM($AH186:$AM186)/SUM($AH$193:$AM$193)*'Capital Spending'!S$12*$AO$1</f>
        <v>0</v>
      </c>
      <c r="BG186" s="57">
        <f>SUM($AH186:$AM186)/SUM($AH$193:$AM$193)*'Capital Spending'!T$12*$AO$1</f>
        <v>0</v>
      </c>
      <c r="BH186" s="57">
        <f>SUM($AH186:$AM186)/SUM($AH$193:$AM$193)*'Capital Spending'!U$12*$AO$1</f>
        <v>0</v>
      </c>
      <c r="BI186" s="19"/>
      <c r="BJ186" s="106">
        <f t="shared" ref="BJ186:BJ189" si="501">IF(ISERROR(SUM(BK186:BP186)/SUM(AH186:AM186)),0,SUM(BK186:BP186)/SUM(AH186:AM186))</f>
        <v>0</v>
      </c>
      <c r="BK186" s="31">
        <f>[20]Retires!R97</f>
        <v>0</v>
      </c>
      <c r="BL186" s="31">
        <f>[20]Retires!S97</f>
        <v>0</v>
      </c>
      <c r="BM186" s="31">
        <f>[20]Retires!T97</f>
        <v>0</v>
      </c>
      <c r="BN186" s="31">
        <f>[20]Retires!U97</f>
        <v>0</v>
      </c>
      <c r="BO186" s="31">
        <f>[20]Retires!V97</f>
        <v>0</v>
      </c>
      <c r="BP186" s="31">
        <f>[20]Retires!W97</f>
        <v>0</v>
      </c>
      <c r="BQ186" s="18">
        <f t="shared" si="471"/>
        <v>0</v>
      </c>
      <c r="BR186" s="19">
        <f t="shared" si="420"/>
        <v>0</v>
      </c>
      <c r="BS186" s="19">
        <f t="shared" si="421"/>
        <v>0</v>
      </c>
      <c r="BT186" s="19">
        <f t="shared" si="422"/>
        <v>0</v>
      </c>
      <c r="BU186" s="19">
        <f t="shared" si="423"/>
        <v>0</v>
      </c>
      <c r="BV186" s="19">
        <f t="shared" si="424"/>
        <v>0</v>
      </c>
      <c r="BW186" s="19">
        <f t="shared" si="425"/>
        <v>0</v>
      </c>
      <c r="BX186" s="19">
        <f t="shared" si="426"/>
        <v>0</v>
      </c>
      <c r="BY186" s="19">
        <f t="shared" si="427"/>
        <v>0</v>
      </c>
      <c r="BZ186" s="19">
        <f t="shared" si="428"/>
        <v>0</v>
      </c>
      <c r="CA186" s="19">
        <f t="shared" si="429"/>
        <v>0</v>
      </c>
      <c r="CB186" s="19">
        <f t="shared" si="430"/>
        <v>0</v>
      </c>
      <c r="CC186" s="19">
        <f t="shared" si="431"/>
        <v>0</v>
      </c>
      <c r="CD186" s="19">
        <f t="shared" si="432"/>
        <v>0</v>
      </c>
      <c r="CE186" s="19">
        <f t="shared" si="433"/>
        <v>0</v>
      </c>
      <c r="CF186" s="19">
        <f t="shared" si="434"/>
        <v>0</v>
      </c>
      <c r="CG186" s="19">
        <f t="shared" si="435"/>
        <v>0</v>
      </c>
      <c r="CH186" s="19">
        <f t="shared" si="436"/>
        <v>0</v>
      </c>
      <c r="CI186" s="19">
        <f t="shared" si="437"/>
        <v>0</v>
      </c>
      <c r="CJ186" s="19">
        <f t="shared" si="438"/>
        <v>0</v>
      </c>
      <c r="CK186" s="19">
        <f t="shared" si="439"/>
        <v>0</v>
      </c>
      <c r="CL186" s="19"/>
      <c r="CM186" s="18">
        <f>[20]Transfers!R97</f>
        <v>0</v>
      </c>
      <c r="CN186" s="18">
        <f>[20]Transfers!S97</f>
        <v>0</v>
      </c>
      <c r="CO186" s="18">
        <f>[20]Transfers!T97</f>
        <v>0</v>
      </c>
      <c r="CP186" s="18">
        <f>[20]Transfers!U97</f>
        <v>0</v>
      </c>
      <c r="CQ186" s="18">
        <f>[20]Transfers!V97</f>
        <v>0</v>
      </c>
      <c r="CR186" s="18">
        <f>[20]Transfers!W97</f>
        <v>0</v>
      </c>
      <c r="CS186" s="18">
        <v>0</v>
      </c>
      <c r="CT186" s="18">
        <v>0</v>
      </c>
      <c r="CU186" s="18">
        <v>0</v>
      </c>
      <c r="CV186" s="18">
        <v>0</v>
      </c>
      <c r="CW186" s="18">
        <v>0</v>
      </c>
      <c r="CX186" s="18">
        <v>0</v>
      </c>
      <c r="CY186" s="19">
        <v>0</v>
      </c>
      <c r="CZ186" s="19">
        <v>0</v>
      </c>
      <c r="DA186" s="19">
        <v>0</v>
      </c>
      <c r="DB186" s="19">
        <v>0</v>
      </c>
      <c r="DC186" s="19">
        <v>0</v>
      </c>
      <c r="DD186" s="19">
        <v>0</v>
      </c>
      <c r="DE186" s="19">
        <v>0</v>
      </c>
      <c r="DF186" s="19">
        <v>0</v>
      </c>
      <c r="DG186" s="19">
        <v>0</v>
      </c>
      <c r="DH186" s="19">
        <v>0</v>
      </c>
      <c r="DI186" s="19">
        <v>0</v>
      </c>
      <c r="DJ186" s="19">
        <v>0</v>
      </c>
      <c r="DK186" s="19">
        <v>0</v>
      </c>
      <c r="DL186" s="19">
        <v>0</v>
      </c>
      <c r="DM186" s="19">
        <v>0</v>
      </c>
      <c r="DN186" s="19"/>
    </row>
    <row r="187" spans="1:118">
      <c r="A187" s="48">
        <v>39906</v>
      </c>
      <c r="B187" t="s">
        <v>26</v>
      </c>
      <c r="C187" s="50">
        <f t="shared" si="442"/>
        <v>916125.85007187864</v>
      </c>
      <c r="D187" s="50">
        <f t="shared" si="443"/>
        <v>461887.9076963847</v>
      </c>
      <c r="E187" s="21">
        <f>'[20]Asset End Balances'!$Q$98</f>
        <v>1068402.71</v>
      </c>
      <c r="F187" s="19">
        <f t="shared" si="444"/>
        <v>1068402.71</v>
      </c>
      <c r="G187" s="19">
        <f t="shared" si="445"/>
        <v>957182.61999999988</v>
      </c>
      <c r="H187" s="19">
        <f t="shared" si="446"/>
        <v>957291.65999999992</v>
      </c>
      <c r="I187" s="19">
        <f t="shared" si="447"/>
        <v>957291.65999999992</v>
      </c>
      <c r="J187" s="19">
        <f t="shared" si="448"/>
        <v>957291.65999999992</v>
      </c>
      <c r="K187" s="19">
        <f t="shared" si="449"/>
        <v>957291.65999999992</v>
      </c>
      <c r="L187" s="19">
        <f t="shared" si="450"/>
        <v>919373.79223242146</v>
      </c>
      <c r="M187" s="19">
        <f t="shared" si="451"/>
        <v>888303.17957882758</v>
      </c>
      <c r="N187" s="19">
        <f t="shared" si="452"/>
        <v>856436.2766882712</v>
      </c>
      <c r="O187" s="19">
        <f t="shared" si="453"/>
        <v>817674.87427193299</v>
      </c>
      <c r="P187" s="19">
        <f t="shared" si="454"/>
        <v>774284.64616776735</v>
      </c>
      <c r="Q187" s="19">
        <f t="shared" si="455"/>
        <v>730408.60199520155</v>
      </c>
      <c r="R187" s="19">
        <f t="shared" si="456"/>
        <v>694169.22585235967</v>
      </c>
      <c r="S187" s="19">
        <f t="shared" si="457"/>
        <v>667065.10094530729</v>
      </c>
      <c r="T187" s="19">
        <f t="shared" si="458"/>
        <v>643501.28011120553</v>
      </c>
      <c r="U187" s="19">
        <f t="shared" si="459"/>
        <v>615780.35930452682</v>
      </c>
      <c r="V187" s="19">
        <f t="shared" si="460"/>
        <v>588606.78413477703</v>
      </c>
      <c r="W187" s="19">
        <f t="shared" si="461"/>
        <v>561522.69961469865</v>
      </c>
      <c r="X187" s="19">
        <f t="shared" si="462"/>
        <v>532968.4786919161</v>
      </c>
      <c r="Y187" s="19">
        <f t="shared" si="463"/>
        <v>506182.78862756293</v>
      </c>
      <c r="Z187" s="19">
        <f t="shared" si="464"/>
        <v>481070.62005059532</v>
      </c>
      <c r="AA187" s="19">
        <f t="shared" si="465"/>
        <v>442309.2176342571</v>
      </c>
      <c r="AB187" s="19">
        <f t="shared" si="466"/>
        <v>398918.98953009152</v>
      </c>
      <c r="AC187" s="19">
        <f t="shared" si="467"/>
        <v>355042.9453575256</v>
      </c>
      <c r="AD187" s="19">
        <f t="shared" si="468"/>
        <v>318803.56921468378</v>
      </c>
      <c r="AE187" s="19">
        <f t="shared" si="469"/>
        <v>291699.44430763146</v>
      </c>
      <c r="AF187" s="19">
        <f t="shared" si="470"/>
        <v>268135.62347352976</v>
      </c>
      <c r="AH187" s="18">
        <f>[20]Additions!R98</f>
        <v>0</v>
      </c>
      <c r="AI187" s="18">
        <f>[20]Additions!S98</f>
        <v>24287.14</v>
      </c>
      <c r="AJ187" s="18">
        <f>[20]Additions!T98</f>
        <v>109.04</v>
      </c>
      <c r="AK187" s="18">
        <f>[20]Additions!U98</f>
        <v>0</v>
      </c>
      <c r="AL187" s="18">
        <f>[20]Additions!V98</f>
        <v>0</v>
      </c>
      <c r="AM187" s="18">
        <f>[20]Additions!W98</f>
        <v>0</v>
      </c>
      <c r="AN187" s="57">
        <f t="shared" si="440"/>
        <v>8325.4647244719799</v>
      </c>
      <c r="AO187" s="57">
        <f t="shared" si="440"/>
        <v>6822.0420831893334</v>
      </c>
      <c r="AP187" s="57">
        <f t="shared" si="440"/>
        <v>6996.8801389288865</v>
      </c>
      <c r="AQ187" s="57">
        <f>SUM($AH187:$AM187)/SUM($AH$193:$AM$193)*'Capital Spending'!D$12*$AO$1</f>
        <v>8510.6760344846189</v>
      </c>
      <c r="AR187" s="57">
        <f>SUM($AH187:$AM187)/SUM($AH$193:$AM$193)*'Capital Spending'!E$12*$AO$1</f>
        <v>9527.0075754867066</v>
      </c>
      <c r="AS187" s="57">
        <f>SUM($AH187:$AM187)/SUM($AH$193:$AM$193)*'Capital Spending'!F$12*$AO$1</f>
        <v>9633.6761404186927</v>
      </c>
      <c r="AT187" s="57">
        <f>SUM($AH187:$AM187)/SUM($AH$193:$AM$193)*'Capital Spending'!G$12*$AO$1</f>
        <v>7956.9254675252796</v>
      </c>
      <c r="AU187" s="57">
        <f>SUM($AH187:$AM187)/SUM($AH$193:$AM$193)*'Capital Spending'!H$12*$AO$1</f>
        <v>5951.1372628998879</v>
      </c>
      <c r="AV187" s="57">
        <f>SUM($AH187:$AM187)/SUM($AH$193:$AM$193)*'Capital Spending'!I$12*$AO$1</f>
        <v>5173.8077766027363</v>
      </c>
      <c r="AW187" s="57">
        <f>SUM($AH187:$AM187)/SUM($AH$193:$AM$193)*'Capital Spending'!J$12*$AO$1</f>
        <v>6086.5645114997687</v>
      </c>
      <c r="AX187" s="57">
        <f>SUM($AH187:$AM187)/SUM($AH$193:$AM$193)*'Capital Spending'!K$12*$AO$1</f>
        <v>5966.386161275108</v>
      </c>
      <c r="AY187" s="57">
        <f>SUM($AH187:$AM187)/SUM($AH$193:$AM$193)*'Capital Spending'!L$12*$AO$1</f>
        <v>5946.7370804888133</v>
      </c>
      <c r="AZ187" s="57">
        <f>SUM($AH187:$AM187)/SUM($AH$193:$AM$193)*'Capital Spending'!M$12*$AO$1</f>
        <v>6269.5286687684893</v>
      </c>
      <c r="BA187" s="57">
        <f>SUM($AH187:$AM187)/SUM($AH$193:$AM$193)*'Capital Spending'!N$12*$AO$1</f>
        <v>5881.2198807784789</v>
      </c>
      <c r="BB187" s="57">
        <f>SUM($AH187:$AM187)/SUM($AH$193:$AM$193)*'Capital Spending'!O$12*$AO$1</f>
        <v>5513.7718957209545</v>
      </c>
      <c r="BC187" s="57">
        <f>SUM($AH187:$AM187)/SUM($AH$193:$AM$193)*'Capital Spending'!P$12*$AO$1</f>
        <v>8510.6760344846189</v>
      </c>
      <c r="BD187" s="57">
        <f>SUM($AH187:$AM187)/SUM($AH$193:$AM$193)*'Capital Spending'!Q$12*$AO$1</f>
        <v>9527.0075754867066</v>
      </c>
      <c r="BE187" s="57">
        <f>SUM($AH187:$AM187)/SUM($AH$193:$AM$193)*'Capital Spending'!R$12*$AO$1</f>
        <v>9633.6761404186927</v>
      </c>
      <c r="BF187" s="57">
        <f>SUM($AH187:$AM187)/SUM($AH$193:$AM$193)*'Capital Spending'!S$12*$AO$1</f>
        <v>7956.9254675252796</v>
      </c>
      <c r="BG187" s="57">
        <f>SUM($AH187:$AM187)/SUM($AH$193:$AM$193)*'Capital Spending'!T$12*$AO$1</f>
        <v>5951.1372628998879</v>
      </c>
      <c r="BH187" s="57">
        <f>SUM($AH187:$AM187)/SUM($AH$193:$AM$193)*'Capital Spending'!U$12*$AO$1</f>
        <v>5173.8077766027363</v>
      </c>
      <c r="BI187" s="19"/>
      <c r="BJ187" s="106">
        <f t="shared" si="501"/>
        <v>-5.554444589275862</v>
      </c>
      <c r="BK187" s="31">
        <f>[20]Retires!R98</f>
        <v>0</v>
      </c>
      <c r="BL187" s="31">
        <f>[20]Retires!S98</f>
        <v>-135507.23000000001</v>
      </c>
      <c r="BM187" s="31">
        <f>[20]Retires!T98</f>
        <v>0</v>
      </c>
      <c r="BN187" s="31">
        <f>[20]Retires!U98</f>
        <v>0</v>
      </c>
      <c r="BO187" s="31">
        <f>[20]Retires!V98</f>
        <v>0</v>
      </c>
      <c r="BP187" s="31">
        <f>[20]Retires!W98</f>
        <v>0</v>
      </c>
      <c r="BQ187" s="18">
        <f t="shared" si="471"/>
        <v>-46243.332492050446</v>
      </c>
      <c r="BR187" s="19">
        <f t="shared" si="420"/>
        <v>-37892.654736783225</v>
      </c>
      <c r="BS187" s="19">
        <f t="shared" si="421"/>
        <v>-38863.783029485297</v>
      </c>
      <c r="BT187" s="19">
        <f t="shared" si="422"/>
        <v>-47272.078450822839</v>
      </c>
      <c r="BU187" s="19">
        <f t="shared" si="423"/>
        <v>-52917.235679652287</v>
      </c>
      <c r="BV187" s="19">
        <f t="shared" si="424"/>
        <v>-53509.72031298458</v>
      </c>
      <c r="BW187" s="19">
        <f t="shared" si="425"/>
        <v>-44196.301610367096</v>
      </c>
      <c r="BX187" s="19">
        <f t="shared" si="426"/>
        <v>-33055.262169952242</v>
      </c>
      <c r="BY187" s="19">
        <f t="shared" si="427"/>
        <v>-28737.628610704447</v>
      </c>
      <c r="BZ187" s="19">
        <f t="shared" si="428"/>
        <v>-33807.485318178369</v>
      </c>
      <c r="CA187" s="19">
        <f t="shared" si="429"/>
        <v>-33139.961331024904</v>
      </c>
      <c r="CB187" s="19">
        <f t="shared" si="430"/>
        <v>-33030.821600567222</v>
      </c>
      <c r="CC187" s="19">
        <f t="shared" si="431"/>
        <v>-34823.749591551037</v>
      </c>
      <c r="CD187" s="19">
        <f t="shared" si="432"/>
        <v>-32666.909945131654</v>
      </c>
      <c r="CE187" s="19">
        <f t="shared" si="433"/>
        <v>-30625.94047268857</v>
      </c>
      <c r="CF187" s="19">
        <f t="shared" si="434"/>
        <v>-47272.078450822839</v>
      </c>
      <c r="CG187" s="19">
        <f t="shared" si="435"/>
        <v>-52917.235679652287</v>
      </c>
      <c r="CH187" s="19">
        <f t="shared" si="436"/>
        <v>-53509.72031298458</v>
      </c>
      <c r="CI187" s="19">
        <f t="shared" si="437"/>
        <v>-44196.301610367096</v>
      </c>
      <c r="CJ187" s="19">
        <f t="shared" si="438"/>
        <v>-33055.262169952242</v>
      </c>
      <c r="CK187" s="19">
        <f t="shared" si="439"/>
        <v>-28737.628610704447</v>
      </c>
      <c r="CL187" s="19"/>
      <c r="CM187" s="18">
        <f>[20]Transfers!R98</f>
        <v>0</v>
      </c>
      <c r="CN187" s="18">
        <f>[20]Transfers!S98</f>
        <v>0</v>
      </c>
      <c r="CO187" s="18">
        <f>[20]Transfers!T98</f>
        <v>0</v>
      </c>
      <c r="CP187" s="18">
        <f>[20]Transfers!U98</f>
        <v>0</v>
      </c>
      <c r="CQ187" s="18">
        <f>[20]Transfers!V98</f>
        <v>0</v>
      </c>
      <c r="CR187" s="18">
        <f>[20]Transfers!W98</f>
        <v>0</v>
      </c>
      <c r="CS187" s="18">
        <v>0</v>
      </c>
      <c r="CT187" s="18">
        <v>0</v>
      </c>
      <c r="CU187" s="18">
        <v>0</v>
      </c>
      <c r="CV187" s="18">
        <v>0</v>
      </c>
      <c r="CW187" s="18">
        <v>0</v>
      </c>
      <c r="CX187" s="18">
        <v>0</v>
      </c>
      <c r="CY187" s="19">
        <v>0</v>
      </c>
      <c r="CZ187" s="19">
        <v>0</v>
      </c>
      <c r="DA187" s="19">
        <v>0</v>
      </c>
      <c r="DB187" s="19">
        <v>0</v>
      </c>
      <c r="DC187" s="19">
        <v>0</v>
      </c>
      <c r="DD187" s="19">
        <v>0</v>
      </c>
      <c r="DE187" s="19">
        <v>0</v>
      </c>
      <c r="DF187" s="19">
        <v>0</v>
      </c>
      <c r="DG187" s="19">
        <v>0</v>
      </c>
      <c r="DH187" s="19">
        <v>0</v>
      </c>
      <c r="DI187" s="19">
        <v>0</v>
      </c>
      <c r="DJ187" s="19">
        <v>0</v>
      </c>
      <c r="DK187" s="19">
        <v>0</v>
      </c>
      <c r="DL187" s="19">
        <v>0</v>
      </c>
      <c r="DM187" s="19">
        <v>0</v>
      </c>
      <c r="DN187" s="19"/>
    </row>
    <row r="188" spans="1:118">
      <c r="A188" s="48">
        <v>39907</v>
      </c>
      <c r="B188" t="s">
        <v>27</v>
      </c>
      <c r="C188" s="50">
        <f t="shared" si="442"/>
        <v>0</v>
      </c>
      <c r="D188" s="50">
        <f t="shared" si="443"/>
        <v>0</v>
      </c>
      <c r="E188" s="21">
        <v>0</v>
      </c>
      <c r="F188" s="19">
        <f t="shared" si="444"/>
        <v>0</v>
      </c>
      <c r="G188" s="19">
        <f t="shared" si="445"/>
        <v>0</v>
      </c>
      <c r="H188" s="19">
        <f t="shared" si="446"/>
        <v>0</v>
      </c>
      <c r="I188" s="19">
        <f t="shared" si="447"/>
        <v>0</v>
      </c>
      <c r="J188" s="19">
        <f t="shared" si="448"/>
        <v>0</v>
      </c>
      <c r="K188" s="19">
        <f t="shared" si="449"/>
        <v>0</v>
      </c>
      <c r="L188" s="19">
        <f t="shared" si="450"/>
        <v>0</v>
      </c>
      <c r="M188" s="19">
        <f t="shared" si="451"/>
        <v>0</v>
      </c>
      <c r="N188" s="19">
        <f t="shared" si="452"/>
        <v>0</v>
      </c>
      <c r="O188" s="19">
        <f t="shared" si="453"/>
        <v>0</v>
      </c>
      <c r="P188" s="19">
        <f t="shared" si="454"/>
        <v>0</v>
      </c>
      <c r="Q188" s="19">
        <f t="shared" si="455"/>
        <v>0</v>
      </c>
      <c r="R188" s="19">
        <f t="shared" si="456"/>
        <v>0</v>
      </c>
      <c r="S188" s="19">
        <f t="shared" si="457"/>
        <v>0</v>
      </c>
      <c r="T188" s="19">
        <f t="shared" si="458"/>
        <v>0</v>
      </c>
      <c r="U188" s="19">
        <f t="shared" si="459"/>
        <v>0</v>
      </c>
      <c r="V188" s="19">
        <f t="shared" si="460"/>
        <v>0</v>
      </c>
      <c r="W188" s="19">
        <f t="shared" si="461"/>
        <v>0</v>
      </c>
      <c r="X188" s="19">
        <f t="shared" si="462"/>
        <v>0</v>
      </c>
      <c r="Y188" s="19">
        <f t="shared" si="463"/>
        <v>0</v>
      </c>
      <c r="Z188" s="19">
        <f t="shared" si="464"/>
        <v>0</v>
      </c>
      <c r="AA188" s="19">
        <f t="shared" si="465"/>
        <v>0</v>
      </c>
      <c r="AB188" s="19">
        <f t="shared" si="466"/>
        <v>0</v>
      </c>
      <c r="AC188" s="19">
        <f t="shared" si="467"/>
        <v>0</v>
      </c>
      <c r="AD188" s="19">
        <f t="shared" si="468"/>
        <v>0</v>
      </c>
      <c r="AE188" s="19">
        <f t="shared" si="469"/>
        <v>0</v>
      </c>
      <c r="AF188" s="19">
        <f t="shared" si="470"/>
        <v>0</v>
      </c>
      <c r="AH188" s="18">
        <f>0</f>
        <v>0</v>
      </c>
      <c r="AI188" s="18">
        <f>0</f>
        <v>0</v>
      </c>
      <c r="AJ188" s="18">
        <f>0</f>
        <v>0</v>
      </c>
      <c r="AK188" s="18">
        <f>0</f>
        <v>0</v>
      </c>
      <c r="AL188" s="18">
        <f>0</f>
        <v>0</v>
      </c>
      <c r="AM188" s="18">
        <f>0</f>
        <v>0</v>
      </c>
      <c r="AN188" s="57">
        <f t="shared" si="440"/>
        <v>0</v>
      </c>
      <c r="AO188" s="57">
        <f t="shared" si="440"/>
        <v>0</v>
      </c>
      <c r="AP188" s="57">
        <f t="shared" si="440"/>
        <v>0</v>
      </c>
      <c r="AQ188" s="57">
        <f>SUM($AH188:$AM188)/SUM($AH$193:$AM$193)*'Capital Spending'!D$12*$AO$1</f>
        <v>0</v>
      </c>
      <c r="AR188" s="57">
        <f>SUM($AH188:$AM188)/SUM($AH$193:$AM$193)*'Capital Spending'!E$12*$AO$1</f>
        <v>0</v>
      </c>
      <c r="AS188" s="57">
        <f>SUM($AH188:$AM188)/SUM($AH$193:$AM$193)*'Capital Spending'!F$12*$AO$1</f>
        <v>0</v>
      </c>
      <c r="AT188" s="57">
        <f>SUM($AH188:$AM188)/SUM($AH$193:$AM$193)*'Capital Spending'!G$12*$AO$1</f>
        <v>0</v>
      </c>
      <c r="AU188" s="57">
        <f>SUM($AH188:$AM188)/SUM($AH$193:$AM$193)*'Capital Spending'!H$12*$AO$1</f>
        <v>0</v>
      </c>
      <c r="AV188" s="57">
        <f>SUM($AH188:$AM188)/SUM($AH$193:$AM$193)*'Capital Spending'!I$12*$AO$1</f>
        <v>0</v>
      </c>
      <c r="AW188" s="57">
        <f>SUM($AH188:$AM188)/SUM($AH$193:$AM$193)*'Capital Spending'!J$12*$AO$1</f>
        <v>0</v>
      </c>
      <c r="AX188" s="57">
        <f>SUM($AH188:$AM188)/SUM($AH$193:$AM$193)*'Capital Spending'!K$12*$AO$1</f>
        <v>0</v>
      </c>
      <c r="AY188" s="57">
        <f>SUM($AH188:$AM188)/SUM($AH$193:$AM$193)*'Capital Spending'!L$12*$AO$1</f>
        <v>0</v>
      </c>
      <c r="AZ188" s="57">
        <f>SUM($AH188:$AM188)/SUM($AH$193:$AM$193)*'Capital Spending'!M$12*$AO$1</f>
        <v>0</v>
      </c>
      <c r="BA188" s="57">
        <f>SUM($AH188:$AM188)/SUM($AH$193:$AM$193)*'Capital Spending'!N$12*$AO$1</f>
        <v>0</v>
      </c>
      <c r="BB188" s="57">
        <f>SUM($AH188:$AM188)/SUM($AH$193:$AM$193)*'Capital Spending'!O$12*$AO$1</f>
        <v>0</v>
      </c>
      <c r="BC188" s="57">
        <f>SUM($AH188:$AM188)/SUM($AH$193:$AM$193)*'Capital Spending'!P$12*$AO$1</f>
        <v>0</v>
      </c>
      <c r="BD188" s="57">
        <f>SUM($AH188:$AM188)/SUM($AH$193:$AM$193)*'Capital Spending'!Q$12*$AO$1</f>
        <v>0</v>
      </c>
      <c r="BE188" s="57">
        <f>SUM($AH188:$AM188)/SUM($AH$193:$AM$193)*'Capital Spending'!R$12*$AO$1</f>
        <v>0</v>
      </c>
      <c r="BF188" s="57">
        <f>SUM($AH188:$AM188)/SUM($AH$193:$AM$193)*'Capital Spending'!S$12*$AO$1</f>
        <v>0</v>
      </c>
      <c r="BG188" s="57">
        <f>SUM($AH188:$AM188)/SUM($AH$193:$AM$193)*'Capital Spending'!T$12*$AO$1</f>
        <v>0</v>
      </c>
      <c r="BH188" s="57">
        <f>SUM($AH188:$AM188)/SUM($AH$193:$AM$193)*'Capital Spending'!U$12*$AO$1</f>
        <v>0</v>
      </c>
      <c r="BI188" s="19"/>
      <c r="BJ188" s="106">
        <f t="shared" si="501"/>
        <v>0</v>
      </c>
      <c r="BK188" s="31">
        <f>0</f>
        <v>0</v>
      </c>
      <c r="BL188" s="31">
        <f>0</f>
        <v>0</v>
      </c>
      <c r="BM188" s="31">
        <f>0</f>
        <v>0</v>
      </c>
      <c r="BN188" s="31">
        <f>0</f>
        <v>0</v>
      </c>
      <c r="BO188" s="31">
        <f>0</f>
        <v>0</v>
      </c>
      <c r="BP188" s="31">
        <f>0</f>
        <v>0</v>
      </c>
      <c r="BQ188" s="18">
        <f t="shared" si="471"/>
        <v>0</v>
      </c>
      <c r="BR188" s="19">
        <f t="shared" si="420"/>
        <v>0</v>
      </c>
      <c r="BS188" s="19">
        <f t="shared" si="421"/>
        <v>0</v>
      </c>
      <c r="BT188" s="19">
        <f t="shared" si="422"/>
        <v>0</v>
      </c>
      <c r="BU188" s="19">
        <f t="shared" si="423"/>
        <v>0</v>
      </c>
      <c r="BV188" s="19">
        <f t="shared" si="424"/>
        <v>0</v>
      </c>
      <c r="BW188" s="19">
        <f t="shared" si="425"/>
        <v>0</v>
      </c>
      <c r="BX188" s="19">
        <f t="shared" si="426"/>
        <v>0</v>
      </c>
      <c r="BY188" s="19">
        <f t="shared" si="427"/>
        <v>0</v>
      </c>
      <c r="BZ188" s="19">
        <f t="shared" si="428"/>
        <v>0</v>
      </c>
      <c r="CA188" s="19">
        <f t="shared" si="429"/>
        <v>0</v>
      </c>
      <c r="CB188" s="19">
        <f t="shared" si="430"/>
        <v>0</v>
      </c>
      <c r="CC188" s="19">
        <f t="shared" si="431"/>
        <v>0</v>
      </c>
      <c r="CD188" s="19">
        <f t="shared" si="432"/>
        <v>0</v>
      </c>
      <c r="CE188" s="19">
        <f t="shared" si="433"/>
        <v>0</v>
      </c>
      <c r="CF188" s="19">
        <f t="shared" si="434"/>
        <v>0</v>
      </c>
      <c r="CG188" s="19">
        <f t="shared" si="435"/>
        <v>0</v>
      </c>
      <c r="CH188" s="19">
        <f t="shared" si="436"/>
        <v>0</v>
      </c>
      <c r="CI188" s="19">
        <f t="shared" si="437"/>
        <v>0</v>
      </c>
      <c r="CJ188" s="19">
        <f t="shared" si="438"/>
        <v>0</v>
      </c>
      <c r="CK188" s="19">
        <f t="shared" si="439"/>
        <v>0</v>
      </c>
      <c r="CL188" s="19"/>
      <c r="CM188" s="18">
        <f>0</f>
        <v>0</v>
      </c>
      <c r="CN188" s="18">
        <f>0</f>
        <v>0</v>
      </c>
      <c r="CO188" s="18">
        <f>0</f>
        <v>0</v>
      </c>
      <c r="CP188" s="18">
        <f>0</f>
        <v>0</v>
      </c>
      <c r="CQ188" s="18">
        <f>0</f>
        <v>0</v>
      </c>
      <c r="CR188" s="18">
        <f>0</f>
        <v>0</v>
      </c>
      <c r="CS188" s="18">
        <v>0</v>
      </c>
      <c r="CT188" s="18">
        <v>0</v>
      </c>
      <c r="CU188" s="18">
        <v>0</v>
      </c>
      <c r="CV188" s="18">
        <v>0</v>
      </c>
      <c r="CW188" s="18">
        <v>0</v>
      </c>
      <c r="CX188" s="18">
        <v>0</v>
      </c>
      <c r="CY188" s="19">
        <v>0</v>
      </c>
      <c r="CZ188" s="19">
        <v>0</v>
      </c>
      <c r="DA188" s="19">
        <v>0</v>
      </c>
      <c r="DB188" s="19">
        <v>0</v>
      </c>
      <c r="DC188" s="19">
        <v>0</v>
      </c>
      <c r="DD188" s="19">
        <v>0</v>
      </c>
      <c r="DE188" s="19">
        <v>0</v>
      </c>
      <c r="DF188" s="19">
        <v>0</v>
      </c>
      <c r="DG188" s="19">
        <v>0</v>
      </c>
      <c r="DH188" s="19">
        <v>0</v>
      </c>
      <c r="DI188" s="19">
        <v>0</v>
      </c>
      <c r="DJ188" s="19">
        <v>0</v>
      </c>
      <c r="DK188" s="19">
        <v>0</v>
      </c>
      <c r="DL188" s="19">
        <v>0</v>
      </c>
      <c r="DM188" s="19">
        <v>0</v>
      </c>
      <c r="DN188" s="19"/>
    </row>
    <row r="189" spans="1:118">
      <c r="A189" s="48">
        <v>39908</v>
      </c>
      <c r="B189" t="s">
        <v>28</v>
      </c>
      <c r="C189" s="50">
        <f t="shared" si="442"/>
        <v>123514.83000000002</v>
      </c>
      <c r="D189" s="50">
        <f t="shared" si="443"/>
        <v>123514.83000000002</v>
      </c>
      <c r="E189" s="21">
        <f>'[20]Asset End Balances'!$Q$99</f>
        <v>123514.83</v>
      </c>
      <c r="F189" s="19">
        <f t="shared" si="444"/>
        <v>123514.83</v>
      </c>
      <c r="G189" s="19">
        <f t="shared" si="445"/>
        <v>123514.83</v>
      </c>
      <c r="H189" s="19">
        <f t="shared" si="446"/>
        <v>123514.83</v>
      </c>
      <c r="I189" s="19">
        <f t="shared" si="447"/>
        <v>123514.83</v>
      </c>
      <c r="J189" s="19">
        <f t="shared" si="448"/>
        <v>123514.83</v>
      </c>
      <c r="K189" s="20">
        <f t="shared" si="449"/>
        <v>123514.83</v>
      </c>
      <c r="L189" s="19">
        <f t="shared" si="450"/>
        <v>123514.83</v>
      </c>
      <c r="M189" s="19">
        <f t="shared" si="451"/>
        <v>123514.83</v>
      </c>
      <c r="N189" s="19">
        <f t="shared" si="452"/>
        <v>123514.83</v>
      </c>
      <c r="O189" s="19">
        <f t="shared" si="453"/>
        <v>123514.83</v>
      </c>
      <c r="P189" s="19">
        <f t="shared" si="454"/>
        <v>123514.83</v>
      </c>
      <c r="Q189" s="19">
        <f t="shared" si="455"/>
        <v>123514.83</v>
      </c>
      <c r="R189" s="19">
        <f t="shared" si="456"/>
        <v>123514.83</v>
      </c>
      <c r="S189" s="19">
        <f t="shared" si="457"/>
        <v>123514.83</v>
      </c>
      <c r="T189" s="19">
        <f t="shared" si="458"/>
        <v>123514.83</v>
      </c>
      <c r="U189" s="19">
        <f t="shared" si="459"/>
        <v>123514.83</v>
      </c>
      <c r="V189" s="19">
        <f t="shared" si="460"/>
        <v>123514.83</v>
      </c>
      <c r="W189" s="19">
        <f t="shared" si="461"/>
        <v>123514.83</v>
      </c>
      <c r="X189" s="19">
        <f t="shared" si="462"/>
        <v>123514.83</v>
      </c>
      <c r="Y189" s="19">
        <f t="shared" si="463"/>
        <v>123514.83</v>
      </c>
      <c r="Z189" s="19">
        <f t="shared" si="464"/>
        <v>123514.83</v>
      </c>
      <c r="AA189" s="19">
        <f t="shared" si="465"/>
        <v>123514.83</v>
      </c>
      <c r="AB189" s="19">
        <f t="shared" si="466"/>
        <v>123514.83</v>
      </c>
      <c r="AC189" s="19">
        <f t="shared" si="467"/>
        <v>123514.83</v>
      </c>
      <c r="AD189" s="19">
        <f t="shared" si="468"/>
        <v>123514.83</v>
      </c>
      <c r="AE189" s="19">
        <f t="shared" si="469"/>
        <v>123514.83</v>
      </c>
      <c r="AF189" s="19">
        <f t="shared" si="470"/>
        <v>123514.83</v>
      </c>
      <c r="AH189" s="18">
        <f>[20]Additions!R99</f>
        <v>0</v>
      </c>
      <c r="AI189" s="18">
        <f>[20]Additions!S99</f>
        <v>0</v>
      </c>
      <c r="AJ189" s="18">
        <f>[20]Additions!T99</f>
        <v>0</v>
      </c>
      <c r="AK189" s="18">
        <f>[20]Additions!U99</f>
        <v>0</v>
      </c>
      <c r="AL189" s="18">
        <f>[20]Additions!V99</f>
        <v>0</v>
      </c>
      <c r="AM189" s="18">
        <f>[20]Additions!W99</f>
        <v>0</v>
      </c>
      <c r="AN189" s="57">
        <f>SUM($AH189:$AM189)/SUM($AH$193:$AM$193)*AN$193</f>
        <v>0</v>
      </c>
      <c r="AO189" s="57">
        <f t="shared" si="440"/>
        <v>0</v>
      </c>
      <c r="AP189" s="57">
        <f t="shared" si="440"/>
        <v>0</v>
      </c>
      <c r="AQ189" s="57">
        <f>SUM($AH189:$AM189)/SUM($AH$193:$AM$193)*'Capital Spending'!D$12*$AO$1</f>
        <v>0</v>
      </c>
      <c r="AR189" s="57">
        <f>SUM($AH189:$AM189)/SUM($AH$193:$AM$193)*'Capital Spending'!E$12*$AO$1</f>
        <v>0</v>
      </c>
      <c r="AS189" s="57">
        <f>SUM($AH189:$AM189)/SUM($AH$193:$AM$193)*'Capital Spending'!F$12*$AO$1</f>
        <v>0</v>
      </c>
      <c r="AT189" s="57">
        <f>SUM($AH189:$AM189)/SUM($AH$193:$AM$193)*'Capital Spending'!G$12*$AO$1</f>
        <v>0</v>
      </c>
      <c r="AU189" s="57">
        <f>SUM($AH189:$AM189)/SUM($AH$193:$AM$193)*'Capital Spending'!H$12*$AO$1</f>
        <v>0</v>
      </c>
      <c r="AV189" s="57">
        <f>SUM($AH189:$AM189)/SUM($AH$193:$AM$193)*'Capital Spending'!I$12*$AO$1</f>
        <v>0</v>
      </c>
      <c r="AW189" s="57">
        <f>SUM($AH189:$AM189)/SUM($AH$193:$AM$193)*'Capital Spending'!J$12*$AO$1</f>
        <v>0</v>
      </c>
      <c r="AX189" s="57">
        <f>SUM($AH189:$AM189)/SUM($AH$193:$AM$193)*'Capital Spending'!K$12*$AO$1</f>
        <v>0</v>
      </c>
      <c r="AY189" s="57">
        <f>SUM($AH189:$AM189)/SUM($AH$193:$AM$193)*'Capital Spending'!L$12*$AO$1</f>
        <v>0</v>
      </c>
      <c r="AZ189" s="57">
        <f>SUM($AH189:$AM189)/SUM($AH$193:$AM$193)*'Capital Spending'!M$12*$AO$1</f>
        <v>0</v>
      </c>
      <c r="BA189" s="57">
        <f>SUM($AH189:$AM189)/SUM($AH$193:$AM$193)*'Capital Spending'!N$12*$AO$1</f>
        <v>0</v>
      </c>
      <c r="BB189" s="57">
        <f>SUM($AH189:$AM189)/SUM($AH$193:$AM$193)*'Capital Spending'!O$12*$AO$1</f>
        <v>0</v>
      </c>
      <c r="BC189" s="57">
        <f>SUM($AH189:$AM189)/SUM($AH$193:$AM$193)*'Capital Spending'!P$12*$AO$1</f>
        <v>0</v>
      </c>
      <c r="BD189" s="57">
        <f>SUM($AH189:$AM189)/SUM($AH$193:$AM$193)*'Capital Spending'!Q$12*$AO$1</f>
        <v>0</v>
      </c>
      <c r="BE189" s="57">
        <f>SUM($AH189:$AM189)/SUM($AH$193:$AM$193)*'Capital Spending'!R$12*$AO$1</f>
        <v>0</v>
      </c>
      <c r="BF189" s="57">
        <f>SUM($AH189:$AM189)/SUM($AH$193:$AM$193)*'Capital Spending'!S$12*$AO$1</f>
        <v>0</v>
      </c>
      <c r="BG189" s="57">
        <f>SUM($AH189:$AM189)/SUM($AH$193:$AM$193)*'Capital Spending'!T$12*$AO$1</f>
        <v>0</v>
      </c>
      <c r="BH189" s="57">
        <f>SUM($AH189:$AM189)/SUM($AH$193:$AM$193)*'Capital Spending'!U$12*$AO$1</f>
        <v>0</v>
      </c>
      <c r="BI189" s="19"/>
      <c r="BJ189" s="106">
        <f t="shared" si="501"/>
        <v>0</v>
      </c>
      <c r="BK189" s="31">
        <f>[20]Retires!R99</f>
        <v>0</v>
      </c>
      <c r="BL189" s="31">
        <f>[20]Retires!S99</f>
        <v>0</v>
      </c>
      <c r="BM189" s="31">
        <f>[20]Retires!T99</f>
        <v>0</v>
      </c>
      <c r="BN189" s="31">
        <f>[20]Retires!U99</f>
        <v>0</v>
      </c>
      <c r="BO189" s="31">
        <f>[20]Retires!V99</f>
        <v>0</v>
      </c>
      <c r="BP189" s="31">
        <f>[20]Retires!W99</f>
        <v>0</v>
      </c>
      <c r="BQ189" s="18">
        <f t="shared" si="471"/>
        <v>0</v>
      </c>
      <c r="BR189" s="19">
        <f t="shared" si="420"/>
        <v>0</v>
      </c>
      <c r="BS189" s="19">
        <f t="shared" si="421"/>
        <v>0</v>
      </c>
      <c r="BT189" s="19">
        <f t="shared" si="422"/>
        <v>0</v>
      </c>
      <c r="BU189" s="19">
        <f t="shared" si="423"/>
        <v>0</v>
      </c>
      <c r="BV189" s="19">
        <f t="shared" si="424"/>
        <v>0</v>
      </c>
      <c r="BW189" s="19">
        <f t="shared" si="425"/>
        <v>0</v>
      </c>
      <c r="BX189" s="19">
        <f t="shared" si="426"/>
        <v>0</v>
      </c>
      <c r="BY189" s="19">
        <f t="shared" si="427"/>
        <v>0</v>
      </c>
      <c r="BZ189" s="19">
        <f t="shared" si="428"/>
        <v>0</v>
      </c>
      <c r="CA189" s="19">
        <f t="shared" si="429"/>
        <v>0</v>
      </c>
      <c r="CB189" s="19">
        <f t="shared" si="430"/>
        <v>0</v>
      </c>
      <c r="CC189" s="19">
        <f t="shared" si="431"/>
        <v>0</v>
      </c>
      <c r="CD189" s="19">
        <f t="shared" si="432"/>
        <v>0</v>
      </c>
      <c r="CE189" s="19">
        <f t="shared" si="433"/>
        <v>0</v>
      </c>
      <c r="CF189" s="19">
        <f t="shared" si="434"/>
        <v>0</v>
      </c>
      <c r="CG189" s="19">
        <f t="shared" si="435"/>
        <v>0</v>
      </c>
      <c r="CH189" s="19">
        <f t="shared" si="436"/>
        <v>0</v>
      </c>
      <c r="CI189" s="19">
        <f t="shared" si="437"/>
        <v>0</v>
      </c>
      <c r="CJ189" s="19">
        <f t="shared" si="438"/>
        <v>0</v>
      </c>
      <c r="CK189" s="19">
        <f t="shared" si="439"/>
        <v>0</v>
      </c>
      <c r="CL189" s="19"/>
      <c r="CM189" s="18">
        <f>[20]Transfers!R99</f>
        <v>0</v>
      </c>
      <c r="CN189" s="18">
        <f>[20]Transfers!S99</f>
        <v>0</v>
      </c>
      <c r="CO189" s="18">
        <f>[20]Transfers!T99</f>
        <v>0</v>
      </c>
      <c r="CP189" s="18">
        <f>[20]Transfers!U99</f>
        <v>0</v>
      </c>
      <c r="CQ189" s="18">
        <f>[20]Transfers!V99</f>
        <v>0</v>
      </c>
      <c r="CR189" s="18">
        <f>[20]Transfers!W99</f>
        <v>0</v>
      </c>
      <c r="CS189" s="18">
        <v>0</v>
      </c>
      <c r="CT189" s="18">
        <v>0</v>
      </c>
      <c r="CU189" s="18">
        <v>0</v>
      </c>
      <c r="CV189" s="18">
        <v>0</v>
      </c>
      <c r="CW189" s="18">
        <v>0</v>
      </c>
      <c r="CX189" s="18">
        <v>0</v>
      </c>
      <c r="CY189" s="19">
        <v>0</v>
      </c>
      <c r="CZ189" s="19">
        <v>0</v>
      </c>
      <c r="DA189" s="19">
        <v>0</v>
      </c>
      <c r="DB189" s="19">
        <v>0</v>
      </c>
      <c r="DC189" s="19">
        <v>0</v>
      </c>
      <c r="DD189" s="19">
        <v>0</v>
      </c>
      <c r="DE189" s="19">
        <v>0</v>
      </c>
      <c r="DF189" s="19">
        <v>0</v>
      </c>
      <c r="DG189" s="19">
        <v>0</v>
      </c>
      <c r="DH189" s="19">
        <v>0</v>
      </c>
      <c r="DI189" s="19">
        <v>0</v>
      </c>
      <c r="DJ189" s="19">
        <v>0</v>
      </c>
      <c r="DK189" s="19">
        <v>0</v>
      </c>
      <c r="DL189" s="19">
        <v>0</v>
      </c>
      <c r="DM189" s="19">
        <v>0</v>
      </c>
      <c r="DN189" s="19"/>
    </row>
    <row r="190" spans="1:118">
      <c r="A190" s="48"/>
      <c r="B190"/>
      <c r="C190" s="50"/>
      <c r="D190" s="50"/>
      <c r="E190" s="21"/>
      <c r="K190" s="20"/>
      <c r="AH190" s="18"/>
      <c r="AI190" s="18"/>
      <c r="AJ190" s="18"/>
      <c r="AK190" s="18"/>
      <c r="AL190" s="18"/>
      <c r="AM190" s="18"/>
      <c r="AN190" s="18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19"/>
      <c r="BJ190" s="19"/>
      <c r="BK190" s="31"/>
      <c r="BL190" s="31"/>
      <c r="BM190" s="31"/>
      <c r="BN190" s="31"/>
      <c r="BO190" s="31"/>
      <c r="BP190" s="31"/>
      <c r="BQ190" s="31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</row>
    <row r="191" spans="1:118">
      <c r="A191" s="48"/>
      <c r="B191"/>
      <c r="C191" s="50"/>
      <c r="D191" s="50"/>
      <c r="E191" s="21"/>
      <c r="K191" s="20"/>
      <c r="AH191" s="18"/>
      <c r="AI191" s="18"/>
      <c r="AJ191" s="18"/>
      <c r="AK191" s="18"/>
      <c r="AL191" s="18"/>
      <c r="AM191" s="18"/>
      <c r="AN191" s="18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19"/>
      <c r="BJ191" s="19"/>
      <c r="BK191" s="31"/>
      <c r="BL191" s="31"/>
      <c r="BM191" s="31"/>
      <c r="BN191" s="31"/>
      <c r="BO191" s="31"/>
      <c r="BP191" s="31"/>
      <c r="BQ191" s="31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</row>
    <row r="192" spans="1:118">
      <c r="A192" s="48"/>
      <c r="B192"/>
      <c r="C192" s="50"/>
      <c r="D192" s="50"/>
      <c r="E192" s="21"/>
      <c r="K192" s="20"/>
      <c r="AH192" s="18"/>
      <c r="AI192" s="18"/>
      <c r="AJ192" s="18"/>
      <c r="AK192" s="18"/>
      <c r="AL192" s="18"/>
      <c r="AM192" s="18"/>
      <c r="AN192" s="18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19"/>
      <c r="BJ192" s="19"/>
      <c r="BK192" s="31"/>
      <c r="BL192" s="31"/>
      <c r="BM192" s="31"/>
      <c r="BN192" s="31"/>
      <c r="BO192" s="31"/>
      <c r="BP192" s="31"/>
      <c r="BQ192" s="31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</row>
    <row r="193" spans="1:212" s="2" customFormat="1">
      <c r="A193" s="2" t="s">
        <v>76</v>
      </c>
      <c r="C193" s="27">
        <f t="shared" ref="C193:AF193" si="502">SUM(C112:C191)</f>
        <v>613363951.63560736</v>
      </c>
      <c r="D193" s="27">
        <f t="shared" si="502"/>
        <v>704356322.99829137</v>
      </c>
      <c r="E193" s="27">
        <f t="shared" si="502"/>
        <v>585789284.19999993</v>
      </c>
      <c r="F193" s="27">
        <f t="shared" si="502"/>
        <v>592419950.83999991</v>
      </c>
      <c r="G193" s="27">
        <f t="shared" si="502"/>
        <v>593505823.49000001</v>
      </c>
      <c r="H193" s="27">
        <f t="shared" si="502"/>
        <v>596139105.81999993</v>
      </c>
      <c r="I193" s="27">
        <f t="shared" si="502"/>
        <v>601071144.65999997</v>
      </c>
      <c r="J193" s="27">
        <f t="shared" si="502"/>
        <v>604222556.61000001</v>
      </c>
      <c r="K193" s="27">
        <f t="shared" si="502"/>
        <v>607505487.16999996</v>
      </c>
      <c r="L193" s="27">
        <f t="shared" si="502"/>
        <v>614918384.56740606</v>
      </c>
      <c r="M193" s="27">
        <f t="shared" si="502"/>
        <v>620992651.85182774</v>
      </c>
      <c r="N193" s="27">
        <f t="shared" si="502"/>
        <v>627222592.91678333</v>
      </c>
      <c r="O193" s="27">
        <f t="shared" si="502"/>
        <v>634800400.32022488</v>
      </c>
      <c r="P193" s="27">
        <f t="shared" si="502"/>
        <v>643283137.56056213</v>
      </c>
      <c r="Q193" s="27">
        <f t="shared" si="502"/>
        <v>651860851.25609303</v>
      </c>
      <c r="R193" s="27">
        <f t="shared" si="502"/>
        <v>658945605.56610703</v>
      </c>
      <c r="S193" s="27">
        <f t="shared" si="502"/>
        <v>664244429.28198719</v>
      </c>
      <c r="T193" s="27">
        <f t="shared" si="502"/>
        <v>668851127.82328558</v>
      </c>
      <c r="U193" s="27">
        <f t="shared" si="502"/>
        <v>674270534.39332557</v>
      </c>
      <c r="V193" s="27">
        <f t="shared" si="502"/>
        <v>679582935.55176544</v>
      </c>
      <c r="W193" s="27">
        <f t="shared" si="502"/>
        <v>684877841.39617252</v>
      </c>
      <c r="X193" s="27">
        <f t="shared" si="502"/>
        <v>690460157.13346314</v>
      </c>
      <c r="Y193" s="27">
        <f t="shared" si="502"/>
        <v>695696727.22181451</v>
      </c>
      <c r="Z193" s="27">
        <f t="shared" si="502"/>
        <v>700606125.87862909</v>
      </c>
      <c r="AA193" s="27">
        <f t="shared" si="502"/>
        <v>708183933.28207076</v>
      </c>
      <c r="AB193" s="27">
        <f t="shared" si="502"/>
        <v>716666670.52240777</v>
      </c>
      <c r="AC193" s="27">
        <f t="shared" si="502"/>
        <v>725244384.21793866</v>
      </c>
      <c r="AD193" s="27">
        <f t="shared" si="502"/>
        <v>732329138.52795243</v>
      </c>
      <c r="AE193" s="27">
        <f t="shared" si="502"/>
        <v>737627962.24383283</v>
      </c>
      <c r="AF193" s="27">
        <f t="shared" si="502"/>
        <v>742234660.78513145</v>
      </c>
      <c r="AG193" s="3"/>
      <c r="AH193" s="27">
        <f t="shared" ref="AH193:BH193" si="503">SUM(AH112:AH191)</f>
        <v>7245091.9700000007</v>
      </c>
      <c r="AI193" s="27">
        <f t="shared" si="503"/>
        <v>2971509.68</v>
      </c>
      <c r="AJ193" s="27">
        <f t="shared" si="503"/>
        <v>3091409.3</v>
      </c>
      <c r="AK193" s="27">
        <f t="shared" si="503"/>
        <v>5067296.9100000011</v>
      </c>
      <c r="AL193" s="27">
        <f t="shared" si="503"/>
        <v>3303380.9500000007</v>
      </c>
      <c r="AM193" s="27">
        <f t="shared" si="503"/>
        <v>3971920.64</v>
      </c>
      <c r="AN193" s="27">
        <f>'[23]by Project'!K26</f>
        <v>8753552.5700000003</v>
      </c>
      <c r="AO193" s="27">
        <f>'[23]by Project'!L26</f>
        <v>7172825.2999999998</v>
      </c>
      <c r="AP193" s="27">
        <f>'[23]by Project'!M26</f>
        <v>7356653.3700000001</v>
      </c>
      <c r="AQ193" s="27">
        <f t="shared" si="503"/>
        <v>8948287.2776000053</v>
      </c>
      <c r="AR193" s="27">
        <f t="shared" si="503"/>
        <v>10016877.664700003</v>
      </c>
      <c r="AS193" s="27">
        <f t="shared" si="503"/>
        <v>10129031.030499991</v>
      </c>
      <c r="AT193" s="27">
        <f t="shared" si="503"/>
        <v>8366063.3586999942</v>
      </c>
      <c r="AU193" s="27">
        <f t="shared" si="503"/>
        <v>6257139.3436999964</v>
      </c>
      <c r="AV193" s="27">
        <f t="shared" si="503"/>
        <v>5439840.2801999999</v>
      </c>
      <c r="AW193" s="27">
        <f t="shared" si="503"/>
        <v>6399530.138600002</v>
      </c>
      <c r="AX193" s="27">
        <f t="shared" si="503"/>
        <v>6273172.3266000059</v>
      </c>
      <c r="AY193" s="27">
        <f t="shared" si="503"/>
        <v>6252512.9078999981</v>
      </c>
      <c r="AZ193" s="27">
        <f t="shared" si="503"/>
        <v>6591902.1469000047</v>
      </c>
      <c r="BA193" s="27">
        <f t="shared" si="503"/>
        <v>6183626.8731999975</v>
      </c>
      <c r="BB193" s="27">
        <f t="shared" si="503"/>
        <v>5797285.0460000029</v>
      </c>
      <c r="BC193" s="27">
        <f t="shared" si="503"/>
        <v>8948287.2776000053</v>
      </c>
      <c r="BD193" s="27">
        <f t="shared" si="503"/>
        <v>10016877.664700003</v>
      </c>
      <c r="BE193" s="27">
        <f t="shared" si="503"/>
        <v>10129031.030499991</v>
      </c>
      <c r="BF193" s="27">
        <f t="shared" si="503"/>
        <v>8366063.3586999942</v>
      </c>
      <c r="BG193" s="27">
        <f t="shared" si="503"/>
        <v>6257139.3436999964</v>
      </c>
      <c r="BH193" s="27">
        <f t="shared" si="503"/>
        <v>5439840.2801999999</v>
      </c>
      <c r="BI193" s="3"/>
      <c r="BJ193" s="3"/>
      <c r="BK193" s="30">
        <f t="shared" ref="BK193:CK193" si="504">SUM(BK112:BK191)</f>
        <v>-614425.32999999996</v>
      </c>
      <c r="BL193" s="27">
        <f t="shared" si="504"/>
        <v>-1885637.0299999998</v>
      </c>
      <c r="BM193" s="27">
        <f t="shared" si="504"/>
        <v>-458126.97</v>
      </c>
      <c r="BN193" s="27">
        <f t="shared" si="504"/>
        <v>-135258.07</v>
      </c>
      <c r="BO193" s="27">
        <f t="shared" si="504"/>
        <v>-151969</v>
      </c>
      <c r="BP193" s="27">
        <f t="shared" si="504"/>
        <v>-688990.08000000007</v>
      </c>
      <c r="BQ193" s="27">
        <f t="shared" si="504"/>
        <v>-1340655.1725940544</v>
      </c>
      <c r="BR193" s="27">
        <f t="shared" si="504"/>
        <v>-1098558.0155781824</v>
      </c>
      <c r="BS193" s="27">
        <f t="shared" si="504"/>
        <v>-1126712.305044394</v>
      </c>
      <c r="BT193" s="27">
        <f t="shared" si="504"/>
        <v>-1370479.87415834</v>
      </c>
      <c r="BU193" s="27">
        <f t="shared" si="504"/>
        <v>-1534140.4243628031</v>
      </c>
      <c r="BV193" s="27">
        <f t="shared" si="504"/>
        <v>-1551317.3349692349</v>
      </c>
      <c r="BW193" s="27">
        <f t="shared" si="504"/>
        <v>-1281309.0486861304</v>
      </c>
      <c r="BX193" s="27">
        <f t="shared" si="504"/>
        <v>-958315.62781979912</v>
      </c>
      <c r="BY193" s="27">
        <f t="shared" si="504"/>
        <v>-833141.73890151433</v>
      </c>
      <c r="BZ193" s="27">
        <f t="shared" si="504"/>
        <v>-980123.56855996326</v>
      </c>
      <c r="CA193" s="27">
        <f t="shared" si="504"/>
        <v>-960771.16816014901</v>
      </c>
      <c r="CB193" s="27">
        <f t="shared" si="504"/>
        <v>-957607.06349276227</v>
      </c>
      <c r="CC193" s="27">
        <f t="shared" si="504"/>
        <v>-1009586.4096096173</v>
      </c>
      <c r="CD193" s="27">
        <f t="shared" si="504"/>
        <v>-947056.78484857443</v>
      </c>
      <c r="CE193" s="27">
        <f t="shared" si="504"/>
        <v>-887886.38918542082</v>
      </c>
      <c r="CF193" s="27">
        <f t="shared" si="504"/>
        <v>-1370479.87415834</v>
      </c>
      <c r="CG193" s="27">
        <f t="shared" si="504"/>
        <v>-1534140.4243628031</v>
      </c>
      <c r="CH193" s="27">
        <f t="shared" si="504"/>
        <v>-1551317.3349692349</v>
      </c>
      <c r="CI193" s="27">
        <f t="shared" si="504"/>
        <v>-1281309.0486861304</v>
      </c>
      <c r="CJ193" s="27">
        <f t="shared" si="504"/>
        <v>-958315.62781979912</v>
      </c>
      <c r="CK193" s="27">
        <f t="shared" si="504"/>
        <v>-833141.73890151433</v>
      </c>
      <c r="CL193" s="3"/>
      <c r="CM193" s="30">
        <f t="shared" ref="CM193:DM193" si="505">SUM(CM112:CM191)</f>
        <v>0</v>
      </c>
      <c r="CN193" s="27">
        <f t="shared" si="505"/>
        <v>0</v>
      </c>
      <c r="CO193" s="27">
        <f t="shared" si="505"/>
        <v>0</v>
      </c>
      <c r="CP193" s="27">
        <f t="shared" si="505"/>
        <v>0</v>
      </c>
      <c r="CQ193" s="27">
        <f t="shared" si="505"/>
        <v>0</v>
      </c>
      <c r="CR193" s="27">
        <f t="shared" si="505"/>
        <v>0</v>
      </c>
      <c r="CS193" s="27">
        <f t="shared" si="505"/>
        <v>0</v>
      </c>
      <c r="CT193" s="27">
        <f t="shared" si="505"/>
        <v>0</v>
      </c>
      <c r="CU193" s="27">
        <f t="shared" si="505"/>
        <v>0</v>
      </c>
      <c r="CV193" s="27">
        <f t="shared" si="505"/>
        <v>0</v>
      </c>
      <c r="CW193" s="27">
        <f t="shared" si="505"/>
        <v>0</v>
      </c>
      <c r="CX193" s="27">
        <f t="shared" si="505"/>
        <v>0</v>
      </c>
      <c r="CY193" s="27">
        <f t="shared" si="505"/>
        <v>0</v>
      </c>
      <c r="CZ193" s="27">
        <f t="shared" si="505"/>
        <v>0</v>
      </c>
      <c r="DA193" s="27">
        <f t="shared" si="505"/>
        <v>0</v>
      </c>
      <c r="DB193" s="27">
        <f t="shared" si="505"/>
        <v>0</v>
      </c>
      <c r="DC193" s="27">
        <f t="shared" si="505"/>
        <v>0</v>
      </c>
      <c r="DD193" s="27">
        <f t="shared" si="505"/>
        <v>0</v>
      </c>
      <c r="DE193" s="27">
        <f t="shared" si="505"/>
        <v>0</v>
      </c>
      <c r="DF193" s="27">
        <f t="shared" si="505"/>
        <v>0</v>
      </c>
      <c r="DG193" s="27">
        <f t="shared" si="505"/>
        <v>0</v>
      </c>
      <c r="DH193" s="27">
        <f t="shared" si="505"/>
        <v>0</v>
      </c>
      <c r="DI193" s="27">
        <f t="shared" si="505"/>
        <v>0</v>
      </c>
      <c r="DJ193" s="27">
        <f t="shared" si="505"/>
        <v>0</v>
      </c>
      <c r="DK193" s="27">
        <f t="shared" si="505"/>
        <v>0</v>
      </c>
      <c r="DL193" s="27">
        <f t="shared" si="505"/>
        <v>0</v>
      </c>
      <c r="DM193" s="27">
        <f t="shared" si="505"/>
        <v>0</v>
      </c>
      <c r="DN193" s="3"/>
    </row>
    <row r="194" spans="1:212">
      <c r="E194" s="61">
        <f>'[22]major ratebase items'!E45</f>
        <v>585789284.20000005</v>
      </c>
      <c r="F194" s="61">
        <f>'[22]major ratebase items'!F45</f>
        <v>592419950.79999995</v>
      </c>
      <c r="G194" s="61">
        <f>'[22]major ratebase items'!G45</f>
        <v>593505823.5</v>
      </c>
      <c r="H194" s="61">
        <f>'[22]major ratebase items'!H45</f>
        <v>596139105.79999995</v>
      </c>
      <c r="I194" s="61">
        <f>'[22]major ratebase items'!I45</f>
        <v>601071144.70000005</v>
      </c>
      <c r="J194" s="61">
        <f>'[22]major ratebase items'!J45</f>
        <v>604222556.60000002</v>
      </c>
      <c r="K194" s="61">
        <f>'[22]major ratebase items'!K45</f>
        <v>557143051.89999998</v>
      </c>
      <c r="L194" s="61" t="str">
        <f>'[22]major ratebase items'!L45</f>
        <v>0</v>
      </c>
      <c r="M194" s="61" t="str">
        <f>'[22]major ratebase items'!M45</f>
        <v>0</v>
      </c>
      <c r="N194" s="61">
        <f>'[22]major ratebase items'!N45</f>
        <v>0</v>
      </c>
      <c r="O194" s="61">
        <f>'[22]major ratebase items'!O45</f>
        <v>0</v>
      </c>
      <c r="P194" s="61">
        <f>'[22]major ratebase items'!P45</f>
        <v>0</v>
      </c>
      <c r="Q194" s="61">
        <f>'[22]major ratebase items'!Q45</f>
        <v>0</v>
      </c>
      <c r="AN194" s="72"/>
      <c r="AO194" s="72"/>
      <c r="AP194" s="72"/>
      <c r="AQ194" s="72" t="str">
        <f>IF(AQ193='Capital Spending'!D12,"ok",'Capital Spending'!F12)</f>
        <v>ok</v>
      </c>
      <c r="AR194" s="72" t="str">
        <f>IF(AR193='Capital Spending'!E12,"ok",'Capital Spending'!G12)</f>
        <v>ok</v>
      </c>
      <c r="AS194" s="72" t="str">
        <f>IF(AS193='Capital Spending'!F12,"ok",'Capital Spending'!H12)</f>
        <v>ok</v>
      </c>
      <c r="AT194" s="72" t="str">
        <f>IF(AT193='Capital Spending'!G12,"ok",'Capital Spending'!I12)</f>
        <v>ok</v>
      </c>
      <c r="AU194" s="72" t="str">
        <f>IF(AU193='Capital Spending'!H12,"ok",'Capital Spending'!J12)</f>
        <v>ok</v>
      </c>
      <c r="AV194" s="72" t="str">
        <f>IF(AV193='Capital Spending'!I12,"ok",'Capital Spending'!K12)</f>
        <v>ok</v>
      </c>
      <c r="AW194" s="72" t="str">
        <f>IF(AW193='Capital Spending'!J12,"ok",'Capital Spending'!L12)</f>
        <v>ok</v>
      </c>
      <c r="AX194" s="72">
        <f>IF(AX193='Capital Spending'!K12,"ok",'Capital Spending'!M12)</f>
        <v>6591902.1469000028</v>
      </c>
      <c r="AY194" s="72" t="str">
        <f>IF(AY193='Capital Spending'!L12,"ok",'Capital Spending'!N12)</f>
        <v>ok</v>
      </c>
      <c r="AZ194" s="72" t="str">
        <f>IF(AZ193='Capital Spending'!M12,"ok",'Capital Spending'!O12)</f>
        <v>ok</v>
      </c>
      <c r="BA194" s="72" t="str">
        <f>IF(BA193='Capital Spending'!N12,"ok",'Capital Spending'!P12)</f>
        <v>ok</v>
      </c>
      <c r="BB194" s="72" t="str">
        <f>IF(BB193='Capital Spending'!O12,"ok",'Capital Spending'!Q12)</f>
        <v>ok</v>
      </c>
      <c r="BC194" s="72" t="str">
        <f>IF(BC193='Capital Spending'!P12,"ok",'Capital Spending'!R12)</f>
        <v>ok</v>
      </c>
      <c r="BD194" s="72" t="str">
        <f>IF(BD193='Capital Spending'!Q12,"ok",'Capital Spending'!S12)</f>
        <v>ok</v>
      </c>
      <c r="BE194" s="72" t="str">
        <f>IF(BE193='Capital Spending'!R12,"ok",'Capital Spending'!T12)</f>
        <v>ok</v>
      </c>
      <c r="BF194" s="72" t="str">
        <f>IF(BF193='Capital Spending'!S12,"ok",'Capital Spending'!U12)</f>
        <v>ok</v>
      </c>
      <c r="BG194" s="72" t="str">
        <f>IF(BG193='Capital Spending'!T12,"ok",'Capital Spending'!#REF!)</f>
        <v>ok</v>
      </c>
      <c r="BH194" s="72" t="str">
        <f>IF(BH193='Capital Spending'!U12,"ok",'Capital Spending'!#REF!)</f>
        <v>ok</v>
      </c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</row>
    <row r="195" spans="1:212">
      <c r="E195" s="61">
        <f>E193-E194</f>
        <v>0</v>
      </c>
      <c r="F195" s="61">
        <f t="shared" ref="F195:Q195" si="506">F193-F194</f>
        <v>3.9999961853027344E-2</v>
      </c>
      <c r="G195" s="61">
        <f t="shared" si="506"/>
        <v>-9.9999904632568359E-3</v>
      </c>
      <c r="H195" s="61">
        <f t="shared" si="506"/>
        <v>1.9999980926513672E-2</v>
      </c>
      <c r="I195" s="61">
        <f t="shared" si="506"/>
        <v>-4.0000081062316895E-2</v>
      </c>
      <c r="J195" s="61">
        <f t="shared" si="506"/>
        <v>9.9999904632568359E-3</v>
      </c>
      <c r="K195" s="61">
        <f t="shared" si="506"/>
        <v>50362435.269999981</v>
      </c>
      <c r="L195" s="75">
        <f t="shared" si="506"/>
        <v>614918384.56740606</v>
      </c>
      <c r="M195" s="61">
        <f t="shared" si="506"/>
        <v>620992651.85182774</v>
      </c>
      <c r="N195" s="61">
        <f t="shared" si="506"/>
        <v>627222592.91678333</v>
      </c>
      <c r="O195" s="61">
        <f t="shared" si="506"/>
        <v>634800400.32022488</v>
      </c>
      <c r="P195" s="61">
        <f t="shared" si="506"/>
        <v>643283137.56056213</v>
      </c>
      <c r="Q195" s="61">
        <f t="shared" si="506"/>
        <v>651860851.25609303</v>
      </c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</row>
    <row r="196" spans="1:212">
      <c r="K196" s="20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</row>
    <row r="197" spans="1:212">
      <c r="A197" s="130" t="s">
        <v>186</v>
      </c>
      <c r="E197" s="16"/>
      <c r="F197" s="61"/>
      <c r="G197" s="61"/>
      <c r="H197" s="61"/>
      <c r="I197" s="61"/>
      <c r="J197" s="61"/>
      <c r="K197" s="75"/>
      <c r="L197" s="75"/>
      <c r="M197" s="75"/>
      <c r="N197" s="61"/>
      <c r="O197" s="61"/>
      <c r="P197" s="61"/>
      <c r="Q197" s="61"/>
      <c r="AO197" s="117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</row>
    <row r="198" spans="1:212">
      <c r="A198" s="130"/>
      <c r="B198" s="16" t="s">
        <v>225</v>
      </c>
      <c r="C198" s="19">
        <f>(C8+C15)*$AI$214</f>
        <v>145524.99833778522</v>
      </c>
      <c r="D198" s="19">
        <f t="shared" ref="D198:BO198" si="507">(D8+D15)*$AI$214</f>
        <v>146638.4003306097</v>
      </c>
      <c r="E198" s="19">
        <f t="shared" si="507"/>
        <v>145297.6201937536</v>
      </c>
      <c r="F198" s="19">
        <f t="shared" si="507"/>
        <v>145297.6201937536</v>
      </c>
      <c r="G198" s="19">
        <f t="shared" si="507"/>
        <v>145297.6201937536</v>
      </c>
      <c r="H198" s="19">
        <f t="shared" si="507"/>
        <v>145412.2072442472</v>
      </c>
      <c r="I198" s="19">
        <f t="shared" si="507"/>
        <v>145412.2072442472</v>
      </c>
      <c r="J198" s="19">
        <f t="shared" si="507"/>
        <v>145411.5428686032</v>
      </c>
      <c r="K198" s="19">
        <f t="shared" si="507"/>
        <v>145411.5428686032</v>
      </c>
      <c r="L198" s="19">
        <f t="shared" si="507"/>
        <v>145495.79584384477</v>
      </c>
      <c r="M198" s="19">
        <f t="shared" si="507"/>
        <v>145573.09034269018</v>
      </c>
      <c r="N198" s="19">
        <f t="shared" si="507"/>
        <v>145658.44261878839</v>
      </c>
      <c r="O198" s="19">
        <f t="shared" si="507"/>
        <v>145757.7159231469</v>
      </c>
      <c r="P198" s="19">
        <f t="shared" si="507"/>
        <v>145865.32524171195</v>
      </c>
      <c r="Q198" s="19">
        <f t="shared" si="507"/>
        <v>145934.24761406422</v>
      </c>
      <c r="R198" s="19">
        <f t="shared" si="507"/>
        <v>146029.91331734261</v>
      </c>
      <c r="S198" s="19">
        <f t="shared" si="507"/>
        <v>146115.55773117239</v>
      </c>
      <c r="T198" s="19">
        <f t="shared" si="507"/>
        <v>146195.45370324783</v>
      </c>
      <c r="U198" s="19">
        <f t="shared" si="507"/>
        <v>146306.0610076439</v>
      </c>
      <c r="V198" s="19">
        <f t="shared" si="507"/>
        <v>146403.4983250385</v>
      </c>
      <c r="W198" s="19">
        <f t="shared" si="507"/>
        <v>146460.98098854264</v>
      </c>
      <c r="X198" s="19">
        <f t="shared" si="507"/>
        <v>146502.69240070676</v>
      </c>
      <c r="Y198" s="19">
        <f t="shared" si="507"/>
        <v>146535.97555339534</v>
      </c>
      <c r="Z198" s="19">
        <f t="shared" si="507"/>
        <v>146563.8549287708</v>
      </c>
      <c r="AA198" s="19">
        <f t="shared" si="507"/>
        <v>146663.12823312933</v>
      </c>
      <c r="AB198" s="19">
        <f t="shared" si="507"/>
        <v>146770.73755169439</v>
      </c>
      <c r="AC198" s="19">
        <f t="shared" si="507"/>
        <v>146839.65992404666</v>
      </c>
      <c r="AD198" s="19">
        <f t="shared" si="507"/>
        <v>146935.32562732504</v>
      </c>
      <c r="AE198" s="19">
        <f t="shared" si="507"/>
        <v>147020.97004115485</v>
      </c>
      <c r="AF198" s="19">
        <f t="shared" si="507"/>
        <v>147100.86601323023</v>
      </c>
      <c r="AG198" s="19">
        <f t="shared" si="507"/>
        <v>0</v>
      </c>
      <c r="AH198" s="19">
        <f t="shared" si="507"/>
        <v>0</v>
      </c>
      <c r="AI198" s="19">
        <f t="shared" si="507"/>
        <v>0</v>
      </c>
      <c r="AJ198" s="19">
        <f t="shared" si="507"/>
        <v>114.58705049359999</v>
      </c>
      <c r="AK198" s="19">
        <f t="shared" si="507"/>
        <v>0</v>
      </c>
      <c r="AL198" s="19">
        <f t="shared" si="507"/>
        <v>0</v>
      </c>
      <c r="AM198" s="19">
        <f t="shared" si="507"/>
        <v>0</v>
      </c>
      <c r="AN198" s="19">
        <f t="shared" si="507"/>
        <v>84.252975241591741</v>
      </c>
      <c r="AO198" s="19">
        <f t="shared" si="507"/>
        <v>77.294498845410359</v>
      </c>
      <c r="AP198" s="19">
        <f t="shared" si="507"/>
        <v>85.352276098199127</v>
      </c>
      <c r="AQ198" s="19">
        <f t="shared" si="507"/>
        <v>99.273304358512334</v>
      </c>
      <c r="AR198" s="19">
        <f t="shared" si="507"/>
        <v>107.60931856507366</v>
      </c>
      <c r="AS198" s="19">
        <f t="shared" si="507"/>
        <v>68.922372352260595</v>
      </c>
      <c r="AT198" s="19">
        <f t="shared" si="507"/>
        <v>95.665703278376895</v>
      </c>
      <c r="AU198" s="19">
        <f t="shared" si="507"/>
        <v>85.644413829801934</v>
      </c>
      <c r="AV198" s="19">
        <f t="shared" si="507"/>
        <v>79.895972075398618</v>
      </c>
      <c r="AW198" s="19">
        <f t="shared" si="507"/>
        <v>110.60730439610737</v>
      </c>
      <c r="AX198" s="19">
        <f t="shared" si="507"/>
        <v>97.437317394607419</v>
      </c>
      <c r="AY198" s="19">
        <f t="shared" si="507"/>
        <v>57.482663504127729</v>
      </c>
      <c r="AZ198" s="19">
        <f t="shared" si="507"/>
        <v>41.711412164109703</v>
      </c>
      <c r="BA198" s="19">
        <f t="shared" si="507"/>
        <v>33.28315268859285</v>
      </c>
      <c r="BB198" s="19">
        <f t="shared" si="507"/>
        <v>27.879375375462345</v>
      </c>
      <c r="BC198" s="19">
        <f t="shared" si="507"/>
        <v>99.273304358512334</v>
      </c>
      <c r="BD198" s="19">
        <f t="shared" si="507"/>
        <v>107.60931856507366</v>
      </c>
      <c r="BE198" s="19">
        <f t="shared" si="507"/>
        <v>68.922372352260595</v>
      </c>
      <c r="BF198" s="19">
        <f t="shared" si="507"/>
        <v>95.665703278376895</v>
      </c>
      <c r="BG198" s="19">
        <f t="shared" si="507"/>
        <v>85.644413829801934</v>
      </c>
      <c r="BH198" s="19">
        <f t="shared" si="507"/>
        <v>79.895972075398618</v>
      </c>
      <c r="BI198" s="19">
        <f t="shared" si="507"/>
        <v>0</v>
      </c>
      <c r="BJ198" s="19">
        <f t="shared" si="507"/>
        <v>0</v>
      </c>
      <c r="BK198" s="19">
        <f t="shared" si="507"/>
        <v>0</v>
      </c>
      <c r="BL198" s="19">
        <f t="shared" si="507"/>
        <v>0</v>
      </c>
      <c r="BM198" s="19">
        <f t="shared" si="507"/>
        <v>0</v>
      </c>
      <c r="BN198" s="19">
        <f t="shared" si="507"/>
        <v>0</v>
      </c>
      <c r="BO198" s="19">
        <f t="shared" si="507"/>
        <v>0</v>
      </c>
      <c r="BP198" s="19">
        <f t="shared" ref="BP198:DM198" si="508">(BP8+BP15)*$AI$214</f>
        <v>0</v>
      </c>
      <c r="BQ198" s="19">
        <f t="shared" si="508"/>
        <v>0</v>
      </c>
      <c r="BR198" s="19">
        <f t="shared" si="508"/>
        <v>0</v>
      </c>
      <c r="BS198" s="19">
        <f t="shared" si="508"/>
        <v>0</v>
      </c>
      <c r="BT198" s="19">
        <f t="shared" si="508"/>
        <v>0</v>
      </c>
      <c r="BU198" s="19">
        <f t="shared" si="508"/>
        <v>0</v>
      </c>
      <c r="BV198" s="19">
        <f t="shared" si="508"/>
        <v>0</v>
      </c>
      <c r="BW198" s="19">
        <f t="shared" si="508"/>
        <v>0</v>
      </c>
      <c r="BX198" s="19">
        <f t="shared" si="508"/>
        <v>0</v>
      </c>
      <c r="BY198" s="19">
        <f t="shared" si="508"/>
        <v>0</v>
      </c>
      <c r="BZ198" s="19">
        <f t="shared" si="508"/>
        <v>0</v>
      </c>
      <c r="CA198" s="19">
        <f t="shared" si="508"/>
        <v>0</v>
      </c>
      <c r="CB198" s="19">
        <f t="shared" si="508"/>
        <v>0</v>
      </c>
      <c r="CC198" s="19">
        <f t="shared" si="508"/>
        <v>0</v>
      </c>
      <c r="CD198" s="19">
        <f t="shared" si="508"/>
        <v>0</v>
      </c>
      <c r="CE198" s="19">
        <f t="shared" si="508"/>
        <v>0</v>
      </c>
      <c r="CF198" s="19">
        <f t="shared" si="508"/>
        <v>0</v>
      </c>
      <c r="CG198" s="19">
        <f t="shared" si="508"/>
        <v>0</v>
      </c>
      <c r="CH198" s="19">
        <f t="shared" si="508"/>
        <v>0</v>
      </c>
      <c r="CI198" s="19">
        <f t="shared" si="508"/>
        <v>0</v>
      </c>
      <c r="CJ198" s="19">
        <f t="shared" si="508"/>
        <v>0</v>
      </c>
      <c r="CK198" s="19">
        <f t="shared" si="508"/>
        <v>0</v>
      </c>
      <c r="CL198" s="19">
        <f t="shared" si="508"/>
        <v>0</v>
      </c>
      <c r="CM198" s="19">
        <f t="shared" si="508"/>
        <v>0</v>
      </c>
      <c r="CN198" s="19">
        <f t="shared" si="508"/>
        <v>0</v>
      </c>
      <c r="CO198" s="19">
        <f t="shared" si="508"/>
        <v>0</v>
      </c>
      <c r="CP198" s="19">
        <f t="shared" si="508"/>
        <v>0</v>
      </c>
      <c r="CQ198" s="19">
        <f t="shared" si="508"/>
        <v>-0.66437564399999993</v>
      </c>
      <c r="CR198" s="19">
        <f t="shared" si="508"/>
        <v>0</v>
      </c>
      <c r="CS198" s="19">
        <f t="shared" si="508"/>
        <v>0</v>
      </c>
      <c r="CT198" s="19">
        <f t="shared" si="508"/>
        <v>0</v>
      </c>
      <c r="CU198" s="19">
        <f t="shared" si="508"/>
        <v>0</v>
      </c>
      <c r="CV198" s="19">
        <f t="shared" si="508"/>
        <v>0</v>
      </c>
      <c r="CW198" s="19">
        <f t="shared" si="508"/>
        <v>0</v>
      </c>
      <c r="CX198" s="19">
        <f t="shared" si="508"/>
        <v>0</v>
      </c>
      <c r="CY198" s="19">
        <f t="shared" si="508"/>
        <v>0</v>
      </c>
      <c r="CZ198" s="19">
        <f t="shared" si="508"/>
        <v>0</v>
      </c>
      <c r="DA198" s="19">
        <f t="shared" si="508"/>
        <v>0</v>
      </c>
      <c r="DB198" s="19">
        <f t="shared" si="508"/>
        <v>0</v>
      </c>
      <c r="DC198" s="19">
        <f t="shared" si="508"/>
        <v>0</v>
      </c>
      <c r="DD198" s="19">
        <f t="shared" si="508"/>
        <v>0</v>
      </c>
      <c r="DE198" s="19">
        <f t="shared" si="508"/>
        <v>0</v>
      </c>
      <c r="DF198" s="19">
        <f t="shared" si="508"/>
        <v>0</v>
      </c>
      <c r="DG198" s="19">
        <f t="shared" si="508"/>
        <v>0</v>
      </c>
      <c r="DH198" s="19">
        <f t="shared" si="508"/>
        <v>0</v>
      </c>
      <c r="DI198" s="19">
        <f t="shared" si="508"/>
        <v>0</v>
      </c>
      <c r="DJ198" s="19">
        <f t="shared" si="508"/>
        <v>0</v>
      </c>
      <c r="DK198" s="19">
        <f t="shared" si="508"/>
        <v>0</v>
      </c>
      <c r="DL198" s="19">
        <f t="shared" si="508"/>
        <v>0</v>
      </c>
      <c r="DM198" s="19">
        <f t="shared" si="508"/>
        <v>0</v>
      </c>
    </row>
    <row r="199" spans="1:212">
      <c r="A199" s="130"/>
      <c r="B199" s="16" t="s">
        <v>226</v>
      </c>
      <c r="C199" s="19">
        <f>(C10+C11+C16+C20+C23+C25+C36+C37+C38+C40+C41)*$AI$216</f>
        <v>1522932.2428328246</v>
      </c>
      <c r="D199" s="19">
        <f t="shared" ref="D199:BO199" si="509">(D10+D11+D16+D20+D23+D25+D36+D37+D38+D40+D41)*$AI$216</f>
        <v>1528388.3796759099</v>
      </c>
      <c r="E199" s="19">
        <f t="shared" si="509"/>
        <v>1521859.1079187817</v>
      </c>
      <c r="F199" s="19">
        <f t="shared" si="509"/>
        <v>1521877.2733949951</v>
      </c>
      <c r="G199" s="19">
        <f t="shared" si="509"/>
        <v>1521870.1171440687</v>
      </c>
      <c r="H199" s="19">
        <f t="shared" si="509"/>
        <v>1521869.8683803675</v>
      </c>
      <c r="I199" s="19">
        <f t="shared" si="509"/>
        <v>1522444.4546339591</v>
      </c>
      <c r="J199" s="19">
        <f t="shared" si="509"/>
        <v>1522444.4546339591</v>
      </c>
      <c r="K199" s="19">
        <f t="shared" si="509"/>
        <v>1522416.842499339</v>
      </c>
      <c r="L199" s="19">
        <f t="shared" si="509"/>
        <v>1522826.9307039373</v>
      </c>
      <c r="M199" s="19">
        <f t="shared" si="509"/>
        <v>1523203.1496109364</v>
      </c>
      <c r="N199" s="19">
        <f t="shared" si="509"/>
        <v>1523618.5884908463</v>
      </c>
      <c r="O199" s="19">
        <f t="shared" si="509"/>
        <v>1524101.7858026582</v>
      </c>
      <c r="P199" s="19">
        <f t="shared" si="509"/>
        <v>1524625.5573623192</v>
      </c>
      <c r="Q199" s="19">
        <f t="shared" si="509"/>
        <v>1524961.0262505515</v>
      </c>
      <c r="R199" s="19">
        <f t="shared" si="509"/>
        <v>1525426.6641272737</v>
      </c>
      <c r="S199" s="19">
        <f t="shared" si="509"/>
        <v>1525843.5249419881</v>
      </c>
      <c r="T199" s="19">
        <f t="shared" si="509"/>
        <v>1526232.4061138288</v>
      </c>
      <c r="U199" s="19">
        <f t="shared" si="509"/>
        <v>1526770.7699015187</v>
      </c>
      <c r="V199" s="19">
        <f t="shared" si="509"/>
        <v>1527245.0308333924</v>
      </c>
      <c r="W199" s="19">
        <f t="shared" si="509"/>
        <v>1527524.8187246129</v>
      </c>
      <c r="X199" s="19">
        <f t="shared" si="509"/>
        <v>1527727.8425119224</v>
      </c>
      <c r="Y199" s="19">
        <f t="shared" si="509"/>
        <v>1527889.8430619361</v>
      </c>
      <c r="Z199" s="19">
        <f t="shared" si="509"/>
        <v>1528025.5415694397</v>
      </c>
      <c r="AA199" s="19">
        <f t="shared" si="509"/>
        <v>1528508.7388812515</v>
      </c>
      <c r="AB199" s="19">
        <f t="shared" si="509"/>
        <v>1529032.5104409126</v>
      </c>
      <c r="AC199" s="19">
        <f t="shared" si="509"/>
        <v>1529367.9793291448</v>
      </c>
      <c r="AD199" s="19">
        <f t="shared" si="509"/>
        <v>1529833.6172058671</v>
      </c>
      <c r="AE199" s="19">
        <f t="shared" si="509"/>
        <v>1530250.4780205814</v>
      </c>
      <c r="AF199" s="19">
        <f t="shared" si="509"/>
        <v>1530639.3591924221</v>
      </c>
      <c r="AG199" s="19">
        <f t="shared" si="509"/>
        <v>0</v>
      </c>
      <c r="AH199" s="19">
        <f t="shared" si="509"/>
        <v>18.165476213599998</v>
      </c>
      <c r="AI199" s="19">
        <f t="shared" si="509"/>
        <v>-7.1562509263999994</v>
      </c>
      <c r="AJ199" s="19">
        <f t="shared" si="509"/>
        <v>-0.24876370129999997</v>
      </c>
      <c r="AK199" s="19">
        <f t="shared" si="509"/>
        <v>574.58625359170003</v>
      </c>
      <c r="AL199" s="19">
        <f t="shared" si="509"/>
        <v>0</v>
      </c>
      <c r="AM199" s="19">
        <f t="shared" si="509"/>
        <v>-27.612134619999996</v>
      </c>
      <c r="AN199" s="19">
        <f t="shared" si="509"/>
        <v>410.08820459798454</v>
      </c>
      <c r="AO199" s="19">
        <f t="shared" si="509"/>
        <v>376.21890699911722</v>
      </c>
      <c r="AP199" s="19">
        <f t="shared" si="509"/>
        <v>415.43887991012014</v>
      </c>
      <c r="AQ199" s="19">
        <f t="shared" si="509"/>
        <v>483.19731181189883</v>
      </c>
      <c r="AR199" s="19">
        <f t="shared" si="509"/>
        <v>523.77155966094665</v>
      </c>
      <c r="AS199" s="19">
        <f t="shared" si="509"/>
        <v>335.46888823244296</v>
      </c>
      <c r="AT199" s="19">
        <f t="shared" si="509"/>
        <v>465.63787672232161</v>
      </c>
      <c r="AU199" s="19">
        <f t="shared" si="509"/>
        <v>416.86081471425962</v>
      </c>
      <c r="AV199" s="19">
        <f t="shared" si="509"/>
        <v>388.88117184064367</v>
      </c>
      <c r="AW199" s="19">
        <f t="shared" si="509"/>
        <v>538.36378769008684</v>
      </c>
      <c r="AX199" s="19">
        <f t="shared" si="509"/>
        <v>474.26093187357486</v>
      </c>
      <c r="AY199" s="19">
        <f t="shared" si="509"/>
        <v>279.78789122073596</v>
      </c>
      <c r="AZ199" s="19">
        <f t="shared" si="509"/>
        <v>203.02378730931949</v>
      </c>
      <c r="BA199" s="19">
        <f t="shared" si="509"/>
        <v>162.00055001366573</v>
      </c>
      <c r="BB199" s="19">
        <f t="shared" si="509"/>
        <v>135.69850750377628</v>
      </c>
      <c r="BC199" s="19">
        <f t="shared" si="509"/>
        <v>483.19731181189883</v>
      </c>
      <c r="BD199" s="19">
        <f t="shared" si="509"/>
        <v>523.77155966094665</v>
      </c>
      <c r="BE199" s="19">
        <f t="shared" si="509"/>
        <v>335.46888823244296</v>
      </c>
      <c r="BF199" s="19">
        <f t="shared" si="509"/>
        <v>465.63787672232161</v>
      </c>
      <c r="BG199" s="19">
        <f t="shared" si="509"/>
        <v>416.86081471425962</v>
      </c>
      <c r="BH199" s="19">
        <f t="shared" si="509"/>
        <v>388.88117184064367</v>
      </c>
      <c r="BI199" s="19">
        <f t="shared" si="509"/>
        <v>0</v>
      </c>
      <c r="BJ199" s="19">
        <f t="shared" si="509"/>
        <v>0</v>
      </c>
      <c r="BK199" s="19">
        <f t="shared" si="509"/>
        <v>0</v>
      </c>
      <c r="BL199" s="19">
        <f t="shared" si="509"/>
        <v>0</v>
      </c>
      <c r="BM199" s="19">
        <f t="shared" si="509"/>
        <v>0</v>
      </c>
      <c r="BN199" s="19">
        <f t="shared" si="509"/>
        <v>0</v>
      </c>
      <c r="BO199" s="19">
        <f t="shared" si="509"/>
        <v>0</v>
      </c>
      <c r="BP199" s="19">
        <f t="shared" ref="BP199:DM199" si="510">(BP10+BP11+BP16+BP20+BP23+BP25+BP36+BP37+BP38+BP40+BP41)*$AI$216</f>
        <v>0</v>
      </c>
      <c r="BQ199" s="19">
        <f t="shared" si="510"/>
        <v>0</v>
      </c>
      <c r="BR199" s="19">
        <f t="shared" si="510"/>
        <v>0</v>
      </c>
      <c r="BS199" s="19">
        <f t="shared" si="510"/>
        <v>0</v>
      </c>
      <c r="BT199" s="19">
        <f t="shared" si="510"/>
        <v>0</v>
      </c>
      <c r="BU199" s="19">
        <f t="shared" si="510"/>
        <v>0</v>
      </c>
      <c r="BV199" s="19">
        <f t="shared" si="510"/>
        <v>0</v>
      </c>
      <c r="BW199" s="19">
        <f t="shared" si="510"/>
        <v>0</v>
      </c>
      <c r="BX199" s="19">
        <f t="shared" si="510"/>
        <v>0</v>
      </c>
      <c r="BY199" s="19">
        <f t="shared" si="510"/>
        <v>0</v>
      </c>
      <c r="BZ199" s="19">
        <f t="shared" si="510"/>
        <v>0</v>
      </c>
      <c r="CA199" s="19">
        <f t="shared" si="510"/>
        <v>0</v>
      </c>
      <c r="CB199" s="19">
        <f t="shared" si="510"/>
        <v>0</v>
      </c>
      <c r="CC199" s="19">
        <f t="shared" si="510"/>
        <v>0</v>
      </c>
      <c r="CD199" s="19">
        <f t="shared" si="510"/>
        <v>0</v>
      </c>
      <c r="CE199" s="19">
        <f t="shared" si="510"/>
        <v>0</v>
      </c>
      <c r="CF199" s="19">
        <f t="shared" si="510"/>
        <v>0</v>
      </c>
      <c r="CG199" s="19">
        <f t="shared" si="510"/>
        <v>0</v>
      </c>
      <c r="CH199" s="19">
        <f t="shared" si="510"/>
        <v>0</v>
      </c>
      <c r="CI199" s="19">
        <f t="shared" si="510"/>
        <v>0</v>
      </c>
      <c r="CJ199" s="19">
        <f t="shared" si="510"/>
        <v>0</v>
      </c>
      <c r="CK199" s="19">
        <f t="shared" si="510"/>
        <v>0</v>
      </c>
      <c r="CL199" s="19">
        <f t="shared" si="510"/>
        <v>0</v>
      </c>
      <c r="CM199" s="19">
        <f t="shared" si="510"/>
        <v>0</v>
      </c>
      <c r="CN199" s="19">
        <f t="shared" si="510"/>
        <v>0</v>
      </c>
      <c r="CO199" s="19">
        <f t="shared" si="510"/>
        <v>0</v>
      </c>
      <c r="CP199" s="19">
        <f t="shared" si="510"/>
        <v>0</v>
      </c>
      <c r="CQ199" s="19">
        <f t="shared" si="510"/>
        <v>0</v>
      </c>
      <c r="CR199" s="19">
        <f t="shared" si="510"/>
        <v>0</v>
      </c>
      <c r="CS199" s="19">
        <f t="shared" si="510"/>
        <v>0</v>
      </c>
      <c r="CT199" s="19">
        <f t="shared" si="510"/>
        <v>0</v>
      </c>
      <c r="CU199" s="19">
        <f t="shared" si="510"/>
        <v>0</v>
      </c>
      <c r="CV199" s="19">
        <f t="shared" si="510"/>
        <v>0</v>
      </c>
      <c r="CW199" s="19">
        <f t="shared" si="510"/>
        <v>0</v>
      </c>
      <c r="CX199" s="19">
        <f t="shared" si="510"/>
        <v>0</v>
      </c>
      <c r="CY199" s="19">
        <f t="shared" si="510"/>
        <v>0</v>
      </c>
      <c r="CZ199" s="19">
        <f t="shared" si="510"/>
        <v>0</v>
      </c>
      <c r="DA199" s="19">
        <f t="shared" si="510"/>
        <v>0</v>
      </c>
      <c r="DB199" s="19">
        <f t="shared" si="510"/>
        <v>0</v>
      </c>
      <c r="DC199" s="19">
        <f t="shared" si="510"/>
        <v>0</v>
      </c>
      <c r="DD199" s="19">
        <f t="shared" si="510"/>
        <v>0</v>
      </c>
      <c r="DE199" s="19">
        <f t="shared" si="510"/>
        <v>0</v>
      </c>
      <c r="DF199" s="19">
        <f t="shared" si="510"/>
        <v>0</v>
      </c>
      <c r="DG199" s="19">
        <f t="shared" si="510"/>
        <v>0</v>
      </c>
      <c r="DH199" s="19">
        <f t="shared" si="510"/>
        <v>0</v>
      </c>
      <c r="DI199" s="19">
        <f t="shared" si="510"/>
        <v>0</v>
      </c>
      <c r="DJ199" s="19">
        <f t="shared" si="510"/>
        <v>0</v>
      </c>
      <c r="DK199" s="19">
        <f t="shared" si="510"/>
        <v>0</v>
      </c>
      <c r="DL199" s="19">
        <f t="shared" si="510"/>
        <v>0</v>
      </c>
      <c r="DM199" s="19">
        <f t="shared" si="510"/>
        <v>0</v>
      </c>
    </row>
    <row r="200" spans="1:212">
      <c r="A200" s="130"/>
      <c r="B200" s="16" t="s">
        <v>227</v>
      </c>
      <c r="C200" s="19">
        <f>(C42+C43+C44)*$AI$217</f>
        <v>0</v>
      </c>
      <c r="D200" s="19">
        <f t="shared" ref="D200:BO200" si="511">(D42+D43+D44)*$AI$217</f>
        <v>0</v>
      </c>
      <c r="E200" s="19">
        <f t="shared" si="511"/>
        <v>0</v>
      </c>
      <c r="F200" s="19">
        <f t="shared" si="511"/>
        <v>0</v>
      </c>
      <c r="G200" s="19">
        <f t="shared" si="511"/>
        <v>0</v>
      </c>
      <c r="H200" s="19">
        <f t="shared" si="511"/>
        <v>0</v>
      </c>
      <c r="I200" s="19">
        <f t="shared" si="511"/>
        <v>0</v>
      </c>
      <c r="J200" s="19">
        <f t="shared" si="511"/>
        <v>0</v>
      </c>
      <c r="K200" s="19">
        <f t="shared" si="511"/>
        <v>0</v>
      </c>
      <c r="L200" s="19">
        <f t="shared" si="511"/>
        <v>0</v>
      </c>
      <c r="M200" s="19">
        <f t="shared" si="511"/>
        <v>0</v>
      </c>
      <c r="N200" s="19">
        <f t="shared" si="511"/>
        <v>0</v>
      </c>
      <c r="O200" s="19">
        <f t="shared" si="511"/>
        <v>0</v>
      </c>
      <c r="P200" s="19">
        <f t="shared" si="511"/>
        <v>0</v>
      </c>
      <c r="Q200" s="19">
        <f t="shared" si="511"/>
        <v>0</v>
      </c>
      <c r="R200" s="19">
        <f t="shared" si="511"/>
        <v>0</v>
      </c>
      <c r="S200" s="19">
        <f t="shared" si="511"/>
        <v>0</v>
      </c>
      <c r="T200" s="19">
        <f t="shared" si="511"/>
        <v>0</v>
      </c>
      <c r="U200" s="19">
        <f t="shared" si="511"/>
        <v>0</v>
      </c>
      <c r="V200" s="19">
        <f t="shared" si="511"/>
        <v>0</v>
      </c>
      <c r="W200" s="19">
        <f t="shared" si="511"/>
        <v>0</v>
      </c>
      <c r="X200" s="19">
        <f t="shared" si="511"/>
        <v>0</v>
      </c>
      <c r="Y200" s="19">
        <f t="shared" si="511"/>
        <v>0</v>
      </c>
      <c r="Z200" s="19">
        <f t="shared" si="511"/>
        <v>0</v>
      </c>
      <c r="AA200" s="19">
        <f t="shared" si="511"/>
        <v>0</v>
      </c>
      <c r="AB200" s="19">
        <f t="shared" si="511"/>
        <v>0</v>
      </c>
      <c r="AC200" s="19">
        <f t="shared" si="511"/>
        <v>0</v>
      </c>
      <c r="AD200" s="19">
        <f t="shared" si="511"/>
        <v>0</v>
      </c>
      <c r="AE200" s="19">
        <f t="shared" si="511"/>
        <v>0</v>
      </c>
      <c r="AF200" s="19">
        <f t="shared" si="511"/>
        <v>0</v>
      </c>
      <c r="AG200" s="19">
        <f t="shared" si="511"/>
        <v>0</v>
      </c>
      <c r="AH200" s="19">
        <f t="shared" si="511"/>
        <v>0</v>
      </c>
      <c r="AI200" s="19">
        <f t="shared" si="511"/>
        <v>0</v>
      </c>
      <c r="AJ200" s="19">
        <f t="shared" si="511"/>
        <v>0</v>
      </c>
      <c r="AK200" s="19">
        <f t="shared" si="511"/>
        <v>0</v>
      </c>
      <c r="AL200" s="19">
        <f t="shared" si="511"/>
        <v>0</v>
      </c>
      <c r="AM200" s="19">
        <f t="shared" si="511"/>
        <v>0</v>
      </c>
      <c r="AN200" s="19">
        <f t="shared" si="511"/>
        <v>0</v>
      </c>
      <c r="AO200" s="19">
        <f t="shared" si="511"/>
        <v>0</v>
      </c>
      <c r="AP200" s="19">
        <f t="shared" si="511"/>
        <v>0</v>
      </c>
      <c r="AQ200" s="19">
        <f t="shared" si="511"/>
        <v>0</v>
      </c>
      <c r="AR200" s="19">
        <f t="shared" si="511"/>
        <v>0</v>
      </c>
      <c r="AS200" s="19">
        <f t="shared" si="511"/>
        <v>0</v>
      </c>
      <c r="AT200" s="19">
        <f t="shared" si="511"/>
        <v>0</v>
      </c>
      <c r="AU200" s="19">
        <f t="shared" si="511"/>
        <v>0</v>
      </c>
      <c r="AV200" s="19">
        <f t="shared" si="511"/>
        <v>0</v>
      </c>
      <c r="AW200" s="19">
        <f t="shared" si="511"/>
        <v>0</v>
      </c>
      <c r="AX200" s="19">
        <f t="shared" si="511"/>
        <v>0</v>
      </c>
      <c r="AY200" s="19">
        <f t="shared" si="511"/>
        <v>0</v>
      </c>
      <c r="AZ200" s="19">
        <f t="shared" si="511"/>
        <v>0</v>
      </c>
      <c r="BA200" s="19">
        <f t="shared" si="511"/>
        <v>0</v>
      </c>
      <c r="BB200" s="19">
        <f t="shared" si="511"/>
        <v>0</v>
      </c>
      <c r="BC200" s="19">
        <f t="shared" si="511"/>
        <v>0</v>
      </c>
      <c r="BD200" s="19">
        <f t="shared" si="511"/>
        <v>0</v>
      </c>
      <c r="BE200" s="19">
        <f t="shared" si="511"/>
        <v>0</v>
      </c>
      <c r="BF200" s="19">
        <f t="shared" si="511"/>
        <v>0</v>
      </c>
      <c r="BG200" s="19">
        <f t="shared" si="511"/>
        <v>0</v>
      </c>
      <c r="BH200" s="19">
        <f t="shared" si="511"/>
        <v>0</v>
      </c>
      <c r="BI200" s="19">
        <f t="shared" si="511"/>
        <v>0</v>
      </c>
      <c r="BJ200" s="19">
        <f t="shared" si="511"/>
        <v>0</v>
      </c>
      <c r="BK200" s="19">
        <f t="shared" si="511"/>
        <v>0</v>
      </c>
      <c r="BL200" s="19">
        <f t="shared" si="511"/>
        <v>0</v>
      </c>
      <c r="BM200" s="19">
        <f t="shared" si="511"/>
        <v>0</v>
      </c>
      <c r="BN200" s="19">
        <f t="shared" si="511"/>
        <v>0</v>
      </c>
      <c r="BO200" s="19">
        <f t="shared" si="511"/>
        <v>0</v>
      </c>
      <c r="BP200" s="19">
        <f t="shared" ref="BP200:DM200" si="512">(BP42+BP43+BP44)*$AI$217</f>
        <v>0</v>
      </c>
      <c r="BQ200" s="19">
        <f t="shared" si="512"/>
        <v>0</v>
      </c>
      <c r="BR200" s="19">
        <f t="shared" si="512"/>
        <v>0</v>
      </c>
      <c r="BS200" s="19">
        <f t="shared" si="512"/>
        <v>0</v>
      </c>
      <c r="BT200" s="19">
        <f t="shared" si="512"/>
        <v>0</v>
      </c>
      <c r="BU200" s="19">
        <f t="shared" si="512"/>
        <v>0</v>
      </c>
      <c r="BV200" s="19">
        <f t="shared" si="512"/>
        <v>0</v>
      </c>
      <c r="BW200" s="19">
        <f t="shared" si="512"/>
        <v>0</v>
      </c>
      <c r="BX200" s="19">
        <f t="shared" si="512"/>
        <v>0</v>
      </c>
      <c r="BY200" s="19">
        <f t="shared" si="512"/>
        <v>0</v>
      </c>
      <c r="BZ200" s="19">
        <f t="shared" si="512"/>
        <v>0</v>
      </c>
      <c r="CA200" s="19">
        <f t="shared" si="512"/>
        <v>0</v>
      </c>
      <c r="CB200" s="19">
        <f t="shared" si="512"/>
        <v>0</v>
      </c>
      <c r="CC200" s="19">
        <f t="shared" si="512"/>
        <v>0</v>
      </c>
      <c r="CD200" s="19">
        <f t="shared" si="512"/>
        <v>0</v>
      </c>
      <c r="CE200" s="19">
        <f t="shared" si="512"/>
        <v>0</v>
      </c>
      <c r="CF200" s="19">
        <f t="shared" si="512"/>
        <v>0</v>
      </c>
      <c r="CG200" s="19">
        <f t="shared" si="512"/>
        <v>0</v>
      </c>
      <c r="CH200" s="19">
        <f t="shared" si="512"/>
        <v>0</v>
      </c>
      <c r="CI200" s="19">
        <f t="shared" si="512"/>
        <v>0</v>
      </c>
      <c r="CJ200" s="19">
        <f t="shared" si="512"/>
        <v>0</v>
      </c>
      <c r="CK200" s="19">
        <f t="shared" si="512"/>
        <v>0</v>
      </c>
      <c r="CL200" s="19">
        <f t="shared" si="512"/>
        <v>0</v>
      </c>
      <c r="CM200" s="19">
        <f t="shared" si="512"/>
        <v>0</v>
      </c>
      <c r="CN200" s="19">
        <f t="shared" si="512"/>
        <v>0</v>
      </c>
      <c r="CO200" s="19">
        <f t="shared" si="512"/>
        <v>0</v>
      </c>
      <c r="CP200" s="19">
        <f t="shared" si="512"/>
        <v>0</v>
      </c>
      <c r="CQ200" s="19">
        <f t="shared" si="512"/>
        <v>0</v>
      </c>
      <c r="CR200" s="19">
        <f t="shared" si="512"/>
        <v>0</v>
      </c>
      <c r="CS200" s="19">
        <f t="shared" si="512"/>
        <v>0</v>
      </c>
      <c r="CT200" s="19">
        <f t="shared" si="512"/>
        <v>0</v>
      </c>
      <c r="CU200" s="19">
        <f t="shared" si="512"/>
        <v>0</v>
      </c>
      <c r="CV200" s="19">
        <f t="shared" si="512"/>
        <v>0</v>
      </c>
      <c r="CW200" s="19">
        <f t="shared" si="512"/>
        <v>0</v>
      </c>
      <c r="CX200" s="19">
        <f t="shared" si="512"/>
        <v>0</v>
      </c>
      <c r="CY200" s="19">
        <f t="shared" si="512"/>
        <v>0</v>
      </c>
      <c r="CZ200" s="19">
        <f t="shared" si="512"/>
        <v>0</v>
      </c>
      <c r="DA200" s="19">
        <f t="shared" si="512"/>
        <v>0</v>
      </c>
      <c r="DB200" s="19">
        <f t="shared" si="512"/>
        <v>0</v>
      </c>
      <c r="DC200" s="19">
        <f t="shared" si="512"/>
        <v>0</v>
      </c>
      <c r="DD200" s="19">
        <f t="shared" si="512"/>
        <v>0</v>
      </c>
      <c r="DE200" s="19">
        <f t="shared" si="512"/>
        <v>0</v>
      </c>
      <c r="DF200" s="19">
        <f t="shared" si="512"/>
        <v>0</v>
      </c>
      <c r="DG200" s="19">
        <f t="shared" si="512"/>
        <v>0</v>
      </c>
      <c r="DH200" s="19">
        <f t="shared" si="512"/>
        <v>0</v>
      </c>
      <c r="DI200" s="19">
        <f t="shared" si="512"/>
        <v>0</v>
      </c>
      <c r="DJ200" s="19">
        <f t="shared" si="512"/>
        <v>0</v>
      </c>
      <c r="DK200" s="19">
        <f t="shared" si="512"/>
        <v>0</v>
      </c>
      <c r="DL200" s="19">
        <f t="shared" si="512"/>
        <v>0</v>
      </c>
      <c r="DM200" s="19">
        <f t="shared" si="512"/>
        <v>0</v>
      </c>
    </row>
    <row r="201" spans="1:212" s="33" customFormat="1">
      <c r="B201" s="2" t="s">
        <v>9</v>
      </c>
      <c r="C201" s="20">
        <f>(C46-C44-C43-C42-C41-C40-C38-C37-C36-C25-C23-C20-C16-C11-C10-C15-C8)*$AI$211</f>
        <v>7867282.073225908</v>
      </c>
      <c r="D201" s="20">
        <f t="shared" ref="D201:BO201" si="513">(D46-D44-D43-D42-D41-D40-D38-D37-D36-D25-D23-D20-D16-D11-D10-D15-D8)*$AI$211</f>
        <v>9017597.229694806</v>
      </c>
      <c r="E201" s="20">
        <f t="shared" si="513"/>
        <v>7662727.6943501448</v>
      </c>
      <c r="F201" s="20">
        <f t="shared" si="513"/>
        <v>7664667.0114040012</v>
      </c>
      <c r="G201" s="20">
        <f t="shared" si="513"/>
        <v>7665541.6827217303</v>
      </c>
      <c r="H201" s="20">
        <f t="shared" si="513"/>
        <v>7665533.4065776961</v>
      </c>
      <c r="I201" s="20">
        <f t="shared" si="513"/>
        <v>7666388.6963112811</v>
      </c>
      <c r="J201" s="20">
        <f t="shared" si="513"/>
        <v>7667038.4807841778</v>
      </c>
      <c r="K201" s="20">
        <f t="shared" si="513"/>
        <v>7778463.5217615031</v>
      </c>
      <c r="L201" s="20">
        <f t="shared" si="513"/>
        <v>7863559.5535733653</v>
      </c>
      <c r="M201" s="20">
        <f t="shared" si="513"/>
        <v>7941627.4807150532</v>
      </c>
      <c r="N201" s="20">
        <f t="shared" si="513"/>
        <v>8027833.813265807</v>
      </c>
      <c r="O201" s="20">
        <f t="shared" si="513"/>
        <v>8128100.4714050209</v>
      </c>
      <c r="P201" s="20">
        <f t="shared" si="513"/>
        <v>8236786.5560163762</v>
      </c>
      <c r="Q201" s="20">
        <f t="shared" si="513"/>
        <v>8306398.5830506645</v>
      </c>
      <c r="R201" s="20">
        <f t="shared" si="513"/>
        <v>8403021.541541297</v>
      </c>
      <c r="S201" s="20">
        <f t="shared" si="513"/>
        <v>8489522.9350276515</v>
      </c>
      <c r="T201" s="20">
        <f t="shared" si="513"/>
        <v>8570218.3663981445</v>
      </c>
      <c r="U201" s="20">
        <f t="shared" si="513"/>
        <v>8681932.4354446772</v>
      </c>
      <c r="V201" s="20">
        <f t="shared" si="513"/>
        <v>8780344.7352702729</v>
      </c>
      <c r="W201" s="20">
        <f t="shared" si="513"/>
        <v>8838402.5848376192</v>
      </c>
      <c r="X201" s="20">
        <f t="shared" si="513"/>
        <v>8880531.371936908</v>
      </c>
      <c r="Y201" s="20">
        <f t="shared" si="513"/>
        <v>8914147.5642656181</v>
      </c>
      <c r="Z201" s="20">
        <f t="shared" si="513"/>
        <v>8942305.9077192731</v>
      </c>
      <c r="AA201" s="20">
        <f t="shared" si="513"/>
        <v>9042572.5658584889</v>
      </c>
      <c r="AB201" s="20">
        <f t="shared" si="513"/>
        <v>9151258.6504698452</v>
      </c>
      <c r="AC201" s="20">
        <f t="shared" si="513"/>
        <v>9220870.6775041353</v>
      </c>
      <c r="AD201" s="20">
        <f t="shared" si="513"/>
        <v>9317493.6359947678</v>
      </c>
      <c r="AE201" s="20">
        <f t="shared" si="513"/>
        <v>9403995.0294811223</v>
      </c>
      <c r="AF201" s="20">
        <f t="shared" si="513"/>
        <v>9484690.4608516134</v>
      </c>
      <c r="AG201" s="20">
        <f t="shared" si="513"/>
        <v>0</v>
      </c>
      <c r="AH201" s="20">
        <f t="shared" si="513"/>
        <v>1939.3170538559998</v>
      </c>
      <c r="AI201" s="20">
        <f t="shared" si="513"/>
        <v>874.67131772799951</v>
      </c>
      <c r="AJ201" s="20">
        <f t="shared" si="513"/>
        <v>-8.2761440320000297</v>
      </c>
      <c r="AK201" s="20">
        <f t="shared" si="513"/>
        <v>855.28973358399969</v>
      </c>
      <c r="AL201" s="20">
        <f t="shared" si="513"/>
        <v>647.59455113599995</v>
      </c>
      <c r="AM201" s="20">
        <f t="shared" si="513"/>
        <v>111425.04097732798</v>
      </c>
      <c r="AN201" s="20">
        <f t="shared" si="513"/>
        <v>85096.031811860244</v>
      </c>
      <c r="AO201" s="20">
        <f t="shared" si="513"/>
        <v>78067.927141685708</v>
      </c>
      <c r="AP201" s="20">
        <f t="shared" si="513"/>
        <v>86206.33255075317</v>
      </c>
      <c r="AQ201" s="20">
        <f t="shared" si="513"/>
        <v>100266.6581392153</v>
      </c>
      <c r="AR201" s="20">
        <f t="shared" si="513"/>
        <v>108686.08461135588</v>
      </c>
      <c r="AS201" s="20">
        <f t="shared" si="513"/>
        <v>69612.027034287559</v>
      </c>
      <c r="AT201" s="20">
        <f t="shared" si="513"/>
        <v>96622.958490634133</v>
      </c>
      <c r="AU201" s="20">
        <f t="shared" si="513"/>
        <v>86501.393486353772</v>
      </c>
      <c r="AV201" s="20">
        <f t="shared" si="513"/>
        <v>80695.43137049189</v>
      </c>
      <c r="AW201" s="20">
        <f t="shared" si="513"/>
        <v>111714.06904653591</v>
      </c>
      <c r="AX201" s="20">
        <f t="shared" si="513"/>
        <v>98412.299825593553</v>
      </c>
      <c r="AY201" s="20">
        <f t="shared" si="513"/>
        <v>58057.849567346595</v>
      </c>
      <c r="AZ201" s="20">
        <f t="shared" si="513"/>
        <v>42128.787099289097</v>
      </c>
      <c r="BA201" s="20">
        <f t="shared" si="513"/>
        <v>33616.192328711295</v>
      </c>
      <c r="BB201" s="20">
        <f t="shared" si="513"/>
        <v>28158.343453656253</v>
      </c>
      <c r="BC201" s="20">
        <f t="shared" si="513"/>
        <v>100266.6581392153</v>
      </c>
      <c r="BD201" s="20">
        <f t="shared" si="513"/>
        <v>108686.08461135588</v>
      </c>
      <c r="BE201" s="20">
        <f t="shared" si="513"/>
        <v>69612.027034287559</v>
      </c>
      <c r="BF201" s="20">
        <f t="shared" si="513"/>
        <v>96622.958490634133</v>
      </c>
      <c r="BG201" s="20">
        <f t="shared" si="513"/>
        <v>86501.393486353772</v>
      </c>
      <c r="BH201" s="20">
        <f t="shared" si="513"/>
        <v>80695.43137049189</v>
      </c>
      <c r="BI201" s="20">
        <f t="shared" si="513"/>
        <v>0</v>
      </c>
      <c r="BJ201" s="20">
        <f t="shared" si="513"/>
        <v>0</v>
      </c>
      <c r="BK201" s="20">
        <f t="shared" si="513"/>
        <v>0</v>
      </c>
      <c r="BL201" s="20">
        <f t="shared" si="513"/>
        <v>0</v>
      </c>
      <c r="BM201" s="20">
        <f t="shared" si="513"/>
        <v>0</v>
      </c>
      <c r="BN201" s="20">
        <f t="shared" si="513"/>
        <v>0</v>
      </c>
      <c r="BO201" s="20">
        <f t="shared" si="513"/>
        <v>0</v>
      </c>
      <c r="BP201" s="20">
        <f t="shared" ref="BP201:DM201" si="514">(BP46-BP44-BP43-BP42-BP41-BP40-BP38-BP37-BP36-BP25-BP23-BP20-BP16-BP11-BP10-BP15-BP8)*$AI$211</f>
        <v>0</v>
      </c>
      <c r="BQ201" s="20">
        <f t="shared" si="514"/>
        <v>0</v>
      </c>
      <c r="BR201" s="20">
        <f t="shared" si="514"/>
        <v>0</v>
      </c>
      <c r="BS201" s="20">
        <f t="shared" si="514"/>
        <v>0</v>
      </c>
      <c r="BT201" s="20">
        <f t="shared" si="514"/>
        <v>0</v>
      </c>
      <c r="BU201" s="20">
        <f t="shared" si="514"/>
        <v>0</v>
      </c>
      <c r="BV201" s="20">
        <f t="shared" si="514"/>
        <v>0</v>
      </c>
      <c r="BW201" s="20">
        <f t="shared" si="514"/>
        <v>0</v>
      </c>
      <c r="BX201" s="20">
        <f t="shared" si="514"/>
        <v>0</v>
      </c>
      <c r="BY201" s="20">
        <f t="shared" si="514"/>
        <v>0</v>
      </c>
      <c r="BZ201" s="20">
        <f t="shared" si="514"/>
        <v>0</v>
      </c>
      <c r="CA201" s="20">
        <f t="shared" si="514"/>
        <v>0</v>
      </c>
      <c r="CB201" s="20">
        <f t="shared" si="514"/>
        <v>0</v>
      </c>
      <c r="CC201" s="20">
        <f t="shared" si="514"/>
        <v>0</v>
      </c>
      <c r="CD201" s="20">
        <f t="shared" si="514"/>
        <v>0</v>
      </c>
      <c r="CE201" s="20">
        <f t="shared" si="514"/>
        <v>0</v>
      </c>
      <c r="CF201" s="20">
        <f t="shared" si="514"/>
        <v>0</v>
      </c>
      <c r="CG201" s="20">
        <f t="shared" si="514"/>
        <v>0</v>
      </c>
      <c r="CH201" s="20">
        <f t="shared" si="514"/>
        <v>0</v>
      </c>
      <c r="CI201" s="20">
        <f t="shared" si="514"/>
        <v>0</v>
      </c>
      <c r="CJ201" s="20">
        <f t="shared" si="514"/>
        <v>0</v>
      </c>
      <c r="CK201" s="20">
        <f t="shared" si="514"/>
        <v>0</v>
      </c>
      <c r="CL201" s="20">
        <f t="shared" si="514"/>
        <v>0</v>
      </c>
      <c r="CM201" s="20">
        <f t="shared" si="514"/>
        <v>0</v>
      </c>
      <c r="CN201" s="20">
        <f t="shared" si="514"/>
        <v>0</v>
      </c>
      <c r="CO201" s="20">
        <f t="shared" si="514"/>
        <v>0</v>
      </c>
      <c r="CP201" s="20">
        <f t="shared" si="514"/>
        <v>0</v>
      </c>
      <c r="CQ201" s="20">
        <f t="shared" si="514"/>
        <v>2.1899217599999998</v>
      </c>
      <c r="CR201" s="20">
        <f t="shared" si="514"/>
        <v>0</v>
      </c>
      <c r="CS201" s="20">
        <f t="shared" si="514"/>
        <v>0</v>
      </c>
      <c r="CT201" s="20">
        <f t="shared" si="514"/>
        <v>0</v>
      </c>
      <c r="CU201" s="20">
        <f t="shared" si="514"/>
        <v>0</v>
      </c>
      <c r="CV201" s="20">
        <f t="shared" si="514"/>
        <v>0</v>
      </c>
      <c r="CW201" s="20">
        <f t="shared" si="514"/>
        <v>0</v>
      </c>
      <c r="CX201" s="20">
        <f t="shared" si="514"/>
        <v>0</v>
      </c>
      <c r="CY201" s="20">
        <f t="shared" si="514"/>
        <v>0</v>
      </c>
      <c r="CZ201" s="20">
        <f t="shared" si="514"/>
        <v>0</v>
      </c>
      <c r="DA201" s="20">
        <f t="shared" si="514"/>
        <v>0</v>
      </c>
      <c r="DB201" s="20">
        <f t="shared" si="514"/>
        <v>0</v>
      </c>
      <c r="DC201" s="20">
        <f t="shared" si="514"/>
        <v>0</v>
      </c>
      <c r="DD201" s="20">
        <f t="shared" si="514"/>
        <v>0</v>
      </c>
      <c r="DE201" s="20">
        <f t="shared" si="514"/>
        <v>0</v>
      </c>
      <c r="DF201" s="20">
        <f t="shared" si="514"/>
        <v>0</v>
      </c>
      <c r="DG201" s="20">
        <f t="shared" si="514"/>
        <v>0</v>
      </c>
      <c r="DH201" s="20">
        <f t="shared" si="514"/>
        <v>0</v>
      </c>
      <c r="DI201" s="20">
        <f t="shared" si="514"/>
        <v>0</v>
      </c>
      <c r="DJ201" s="20">
        <f t="shared" si="514"/>
        <v>0</v>
      </c>
      <c r="DK201" s="20">
        <f t="shared" si="514"/>
        <v>0</v>
      </c>
      <c r="DL201" s="20">
        <f t="shared" si="514"/>
        <v>0</v>
      </c>
      <c r="DM201" s="20">
        <f t="shared" si="514"/>
        <v>0</v>
      </c>
      <c r="DN201" s="16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</row>
    <row r="202" spans="1:212" s="33" customFormat="1">
      <c r="B202" s="2" t="s">
        <v>228</v>
      </c>
      <c r="C202" s="20">
        <f>(C51+C54+C59+C60+C61+C62+C64+C66+C74+C75+C76+C77)*$AI$215</f>
        <v>386431.22367310885</v>
      </c>
      <c r="D202" s="20">
        <f t="shared" ref="D202:BO202" si="515">(D51+D54+D59+D60+D61+D62+D64+D66+D74+D75+D76+D77)*$AI$215</f>
        <v>397649.69772287284</v>
      </c>
      <c r="E202" s="20">
        <f t="shared" si="515"/>
        <v>385292.41043887439</v>
      </c>
      <c r="F202" s="20">
        <f t="shared" si="515"/>
        <v>385501.46126280481</v>
      </c>
      <c r="G202" s="20">
        <f t="shared" si="515"/>
        <v>385501.46126280481</v>
      </c>
      <c r="H202" s="20">
        <f t="shared" si="515"/>
        <v>385571.72854371596</v>
      </c>
      <c r="I202" s="20">
        <f t="shared" si="515"/>
        <v>385571.72854371596</v>
      </c>
      <c r="J202" s="20">
        <f t="shared" si="515"/>
        <v>386061.07662402478</v>
      </c>
      <c r="K202" s="20">
        <f t="shared" si="515"/>
        <v>386116.9469226072</v>
      </c>
      <c r="L202" s="20">
        <f t="shared" si="515"/>
        <v>386442.51457241923</v>
      </c>
      <c r="M202" s="20">
        <f t="shared" si="515"/>
        <v>386689.84763110097</v>
      </c>
      <c r="N202" s="20">
        <f t="shared" si="515"/>
        <v>386845.60176952608</v>
      </c>
      <c r="O202" s="20">
        <f t="shared" si="515"/>
        <v>387397.39097165712</v>
      </c>
      <c r="P202" s="20">
        <f t="shared" si="515"/>
        <v>387950.69601106871</v>
      </c>
      <c r="Q202" s="20">
        <f t="shared" si="515"/>
        <v>388663.04319609428</v>
      </c>
      <c r="R202" s="20">
        <f t="shared" si="515"/>
        <v>390684.80262998166</v>
      </c>
      <c r="S202" s="20">
        <f t="shared" si="515"/>
        <v>392120.87451747776</v>
      </c>
      <c r="T202" s="20">
        <f t="shared" si="515"/>
        <v>393397.98563156568</v>
      </c>
      <c r="U202" s="20">
        <f t="shared" si="515"/>
        <v>394411.36484613077</v>
      </c>
      <c r="V202" s="20">
        <f t="shared" si="515"/>
        <v>395334.46343092644</v>
      </c>
      <c r="W202" s="20">
        <f t="shared" si="515"/>
        <v>395904.10836892657</v>
      </c>
      <c r="X202" s="20">
        <f t="shared" si="515"/>
        <v>396417.46756183665</v>
      </c>
      <c r="Y202" s="20">
        <f t="shared" si="515"/>
        <v>396734.7033493105</v>
      </c>
      <c r="Z202" s="20">
        <f t="shared" si="515"/>
        <v>396872.11355256592</v>
      </c>
      <c r="AA202" s="20">
        <f t="shared" si="515"/>
        <v>397423.90275469708</v>
      </c>
      <c r="AB202" s="20">
        <f t="shared" si="515"/>
        <v>397977.2077941086</v>
      </c>
      <c r="AC202" s="20">
        <f t="shared" si="515"/>
        <v>398689.55497913412</v>
      </c>
      <c r="AD202" s="20">
        <f t="shared" si="515"/>
        <v>400711.31441302161</v>
      </c>
      <c r="AE202" s="20">
        <f t="shared" si="515"/>
        <v>402147.38630051771</v>
      </c>
      <c r="AF202" s="20">
        <f t="shared" si="515"/>
        <v>403424.49741460546</v>
      </c>
      <c r="AG202" s="20">
        <f t="shared" si="515"/>
        <v>0</v>
      </c>
      <c r="AH202" s="20">
        <f t="shared" si="515"/>
        <v>209.05082393040001</v>
      </c>
      <c r="AI202" s="20">
        <f t="shared" si="515"/>
        <v>0</v>
      </c>
      <c r="AJ202" s="20">
        <f t="shared" si="515"/>
        <v>70.267280911200004</v>
      </c>
      <c r="AK202" s="20">
        <f t="shared" si="515"/>
        <v>0</v>
      </c>
      <c r="AL202" s="20">
        <f t="shared" si="515"/>
        <v>489.34808030880004</v>
      </c>
      <c r="AM202" s="20">
        <f t="shared" si="515"/>
        <v>55.870298582399997</v>
      </c>
      <c r="AN202" s="20">
        <f t="shared" si="515"/>
        <v>325.56764981201985</v>
      </c>
      <c r="AO202" s="20">
        <f t="shared" si="515"/>
        <v>247.3330586817228</v>
      </c>
      <c r="AP202" s="20">
        <f t="shared" si="515"/>
        <v>155.75413842510525</v>
      </c>
      <c r="AQ202" s="20">
        <f t="shared" si="515"/>
        <v>551.78920213107915</v>
      </c>
      <c r="AR202" s="20">
        <f t="shared" si="515"/>
        <v>553.30503941159952</v>
      </c>
      <c r="AS202" s="20">
        <f t="shared" si="515"/>
        <v>712.34718502555859</v>
      </c>
      <c r="AT202" s="20">
        <f t="shared" si="515"/>
        <v>2021.7594338873826</v>
      </c>
      <c r="AU202" s="20">
        <f t="shared" si="515"/>
        <v>1436.0718874961178</v>
      </c>
      <c r="AV202" s="20">
        <f t="shared" si="515"/>
        <v>1277.1111140878111</v>
      </c>
      <c r="AW202" s="20">
        <f t="shared" si="515"/>
        <v>1013.3792145650975</v>
      </c>
      <c r="AX202" s="20">
        <f t="shared" si="515"/>
        <v>923.09858479565753</v>
      </c>
      <c r="AY202" s="20">
        <f t="shared" si="515"/>
        <v>569.64493800020557</v>
      </c>
      <c r="AZ202" s="20">
        <f t="shared" si="515"/>
        <v>513.35919291008372</v>
      </c>
      <c r="BA202" s="20">
        <f t="shared" si="515"/>
        <v>317.23578747381805</v>
      </c>
      <c r="BB202" s="20">
        <f t="shared" si="515"/>
        <v>137.41020325542937</v>
      </c>
      <c r="BC202" s="20">
        <f t="shared" si="515"/>
        <v>551.78920213107915</v>
      </c>
      <c r="BD202" s="20">
        <f t="shared" si="515"/>
        <v>553.30503941159952</v>
      </c>
      <c r="BE202" s="20">
        <f t="shared" si="515"/>
        <v>712.34718502555859</v>
      </c>
      <c r="BF202" s="20">
        <f t="shared" si="515"/>
        <v>2021.7594338873826</v>
      </c>
      <c r="BG202" s="20">
        <f t="shared" si="515"/>
        <v>1436.0718874961178</v>
      </c>
      <c r="BH202" s="20">
        <f t="shared" si="515"/>
        <v>1277.1111140878111</v>
      </c>
      <c r="BI202" s="20">
        <f t="shared" si="515"/>
        <v>0</v>
      </c>
      <c r="BJ202" s="20">
        <f t="shared" si="515"/>
        <v>0</v>
      </c>
      <c r="BK202" s="20">
        <f t="shared" si="515"/>
        <v>0</v>
      </c>
      <c r="BL202" s="20">
        <f t="shared" si="515"/>
        <v>0</v>
      </c>
      <c r="BM202" s="20">
        <f t="shared" si="515"/>
        <v>0</v>
      </c>
      <c r="BN202" s="20">
        <f t="shared" si="515"/>
        <v>0</v>
      </c>
      <c r="BO202" s="20">
        <f t="shared" si="515"/>
        <v>0</v>
      </c>
      <c r="BP202" s="20">
        <f t="shared" ref="BP202:DM202" si="516">(BP51+BP54+BP59+BP60+BP61+BP62+BP64+BP66+BP74+BP75+BP76+BP77)*$AI$215</f>
        <v>0</v>
      </c>
      <c r="BQ202" s="20">
        <f t="shared" si="516"/>
        <v>0</v>
      </c>
      <c r="BR202" s="20">
        <f t="shared" si="516"/>
        <v>0</v>
      </c>
      <c r="BS202" s="20">
        <f t="shared" si="516"/>
        <v>0</v>
      </c>
      <c r="BT202" s="20">
        <f t="shared" si="516"/>
        <v>0</v>
      </c>
      <c r="BU202" s="20">
        <f t="shared" si="516"/>
        <v>0</v>
      </c>
      <c r="BV202" s="20">
        <f t="shared" si="516"/>
        <v>0</v>
      </c>
      <c r="BW202" s="20">
        <f t="shared" si="516"/>
        <v>0</v>
      </c>
      <c r="BX202" s="20">
        <f t="shared" si="516"/>
        <v>0</v>
      </c>
      <c r="BY202" s="20">
        <f t="shared" si="516"/>
        <v>0</v>
      </c>
      <c r="BZ202" s="20">
        <f t="shared" si="516"/>
        <v>0</v>
      </c>
      <c r="CA202" s="20">
        <f t="shared" si="516"/>
        <v>0</v>
      </c>
      <c r="CB202" s="20">
        <f t="shared" si="516"/>
        <v>0</v>
      </c>
      <c r="CC202" s="20">
        <f t="shared" si="516"/>
        <v>0</v>
      </c>
      <c r="CD202" s="20">
        <f t="shared" si="516"/>
        <v>0</v>
      </c>
      <c r="CE202" s="20">
        <f t="shared" si="516"/>
        <v>0</v>
      </c>
      <c r="CF202" s="20">
        <f t="shared" si="516"/>
        <v>0</v>
      </c>
      <c r="CG202" s="20">
        <f t="shared" si="516"/>
        <v>0</v>
      </c>
      <c r="CH202" s="20">
        <f t="shared" si="516"/>
        <v>0</v>
      </c>
      <c r="CI202" s="20">
        <f t="shared" si="516"/>
        <v>0</v>
      </c>
      <c r="CJ202" s="20">
        <f t="shared" si="516"/>
        <v>0</v>
      </c>
      <c r="CK202" s="20">
        <f t="shared" si="516"/>
        <v>0</v>
      </c>
      <c r="CL202" s="20">
        <f t="shared" si="516"/>
        <v>0</v>
      </c>
      <c r="CM202" s="20">
        <f t="shared" si="516"/>
        <v>0</v>
      </c>
      <c r="CN202" s="20">
        <f t="shared" si="516"/>
        <v>0</v>
      </c>
      <c r="CO202" s="20">
        <f t="shared" si="516"/>
        <v>0</v>
      </c>
      <c r="CP202" s="20">
        <f t="shared" si="516"/>
        <v>0</v>
      </c>
      <c r="CQ202" s="20">
        <f t="shared" si="516"/>
        <v>0</v>
      </c>
      <c r="CR202" s="20">
        <f t="shared" si="516"/>
        <v>0</v>
      </c>
      <c r="CS202" s="20">
        <f t="shared" si="516"/>
        <v>0</v>
      </c>
      <c r="CT202" s="20">
        <f t="shared" si="516"/>
        <v>0</v>
      </c>
      <c r="CU202" s="20">
        <f t="shared" si="516"/>
        <v>0</v>
      </c>
      <c r="CV202" s="20">
        <f t="shared" si="516"/>
        <v>0</v>
      </c>
      <c r="CW202" s="20">
        <f t="shared" si="516"/>
        <v>0</v>
      </c>
      <c r="CX202" s="20">
        <f t="shared" si="516"/>
        <v>0</v>
      </c>
      <c r="CY202" s="20">
        <f t="shared" si="516"/>
        <v>0</v>
      </c>
      <c r="CZ202" s="20">
        <f t="shared" si="516"/>
        <v>0</v>
      </c>
      <c r="DA202" s="20">
        <f t="shared" si="516"/>
        <v>0</v>
      </c>
      <c r="DB202" s="20">
        <f t="shared" si="516"/>
        <v>0</v>
      </c>
      <c r="DC202" s="20">
        <f t="shared" si="516"/>
        <v>0</v>
      </c>
      <c r="DD202" s="20">
        <f t="shared" si="516"/>
        <v>0</v>
      </c>
      <c r="DE202" s="20">
        <f t="shared" si="516"/>
        <v>0</v>
      </c>
      <c r="DF202" s="20">
        <f t="shared" si="516"/>
        <v>0</v>
      </c>
      <c r="DG202" s="20">
        <f t="shared" si="516"/>
        <v>0</v>
      </c>
      <c r="DH202" s="20">
        <f t="shared" si="516"/>
        <v>0</v>
      </c>
      <c r="DI202" s="20">
        <f t="shared" si="516"/>
        <v>0</v>
      </c>
      <c r="DJ202" s="20">
        <f t="shared" si="516"/>
        <v>0</v>
      </c>
      <c r="DK202" s="20">
        <f t="shared" si="516"/>
        <v>0</v>
      </c>
      <c r="DL202" s="20">
        <f t="shared" si="516"/>
        <v>0</v>
      </c>
      <c r="DM202" s="20">
        <f t="shared" si="516"/>
        <v>0</v>
      </c>
      <c r="DN202" s="16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</row>
    <row r="203" spans="1:212" s="33" customFormat="1">
      <c r="B203" s="2" t="s">
        <v>31</v>
      </c>
      <c r="C203" s="20">
        <f>(C80-C77-C76-C75-C74-C66-C64-C62-C61-C60-C59-C54-C51)*$AI$212</f>
        <v>7218358.2457014136</v>
      </c>
      <c r="D203" s="20">
        <f t="shared" ref="D203:BO203" si="517">(D80-D77-D76-D75-D74-D66-D64-D62-D61-D60-D59-D54-D51)*$AI$212</f>
        <v>7377727.7551773489</v>
      </c>
      <c r="E203" s="20">
        <f t="shared" si="517"/>
        <v>7202360.6866938286</v>
      </c>
      <c r="F203" s="20">
        <f t="shared" si="517"/>
        <v>7205196.6911310889</v>
      </c>
      <c r="G203" s="20">
        <f t="shared" si="517"/>
        <v>7207549.1484151278</v>
      </c>
      <c r="H203" s="20">
        <f t="shared" si="517"/>
        <v>7207169.5801916849</v>
      </c>
      <c r="I203" s="20">
        <f t="shared" si="517"/>
        <v>7207165.5134376446</v>
      </c>
      <c r="J203" s="20">
        <f t="shared" si="517"/>
        <v>7207363.0367363114</v>
      </c>
      <c r="K203" s="20">
        <f t="shared" si="517"/>
        <v>7214062.0045224726</v>
      </c>
      <c r="L203" s="20">
        <f t="shared" si="517"/>
        <v>7218682.2616248969</v>
      </c>
      <c r="M203" s="20">
        <f t="shared" si="517"/>
        <v>7222192.2612262042</v>
      </c>
      <c r="N203" s="20">
        <f t="shared" si="517"/>
        <v>7224402.6287633553</v>
      </c>
      <c r="O203" s="20">
        <f t="shared" si="517"/>
        <v>7232233.283871931</v>
      </c>
      <c r="P203" s="20">
        <f t="shared" si="517"/>
        <v>7240085.4508167291</v>
      </c>
      <c r="Q203" s="20">
        <f t="shared" si="517"/>
        <v>7250194.6466871034</v>
      </c>
      <c r="R203" s="20">
        <f t="shared" si="517"/>
        <v>7278886.2208935898</v>
      </c>
      <c r="S203" s="20">
        <f t="shared" si="517"/>
        <v>7299266.0754080927</v>
      </c>
      <c r="T203" s="20">
        <f t="shared" si="517"/>
        <v>7317390.0557816271</v>
      </c>
      <c r="U203" s="20">
        <f t="shared" si="517"/>
        <v>7331771.3142274469</v>
      </c>
      <c r="V203" s="20">
        <f t="shared" si="517"/>
        <v>7344871.3651542002</v>
      </c>
      <c r="W203" s="20">
        <f t="shared" si="517"/>
        <v>7352955.4179529808</v>
      </c>
      <c r="X203" s="20">
        <f t="shared" si="517"/>
        <v>7360240.6978587331</v>
      </c>
      <c r="Y203" s="20">
        <f t="shared" si="517"/>
        <v>7364742.7142632036</v>
      </c>
      <c r="Z203" s="20">
        <f t="shared" si="517"/>
        <v>7366692.7558840578</v>
      </c>
      <c r="AA203" s="20">
        <f t="shared" si="517"/>
        <v>7374523.4109926336</v>
      </c>
      <c r="AB203" s="20">
        <f t="shared" si="517"/>
        <v>7382375.5779374307</v>
      </c>
      <c r="AC203" s="20">
        <f t="shared" si="517"/>
        <v>7392484.7738078041</v>
      </c>
      <c r="AD203" s="20">
        <f t="shared" si="517"/>
        <v>7421176.3480142951</v>
      </c>
      <c r="AE203" s="20">
        <f t="shared" si="517"/>
        <v>7441556.202528798</v>
      </c>
      <c r="AF203" s="20">
        <f t="shared" si="517"/>
        <v>7459680.1829023296</v>
      </c>
      <c r="AG203" s="20">
        <f t="shared" si="517"/>
        <v>0</v>
      </c>
      <c r="AH203" s="20">
        <f t="shared" si="517"/>
        <v>2836.0044372624243</v>
      </c>
      <c r="AI203" s="20">
        <f t="shared" si="517"/>
        <v>2352.4572840382807</v>
      </c>
      <c r="AJ203" s="20">
        <f t="shared" si="517"/>
        <v>-379.56822344343061</v>
      </c>
      <c r="AK203" s="20">
        <f t="shared" si="517"/>
        <v>-4.0667540407397977</v>
      </c>
      <c r="AL203" s="20">
        <f t="shared" si="517"/>
        <v>197.52329866649396</v>
      </c>
      <c r="AM203" s="20">
        <f t="shared" si="517"/>
        <v>6698.9677861615537</v>
      </c>
      <c r="AN203" s="20">
        <f t="shared" si="517"/>
        <v>4620.257102425363</v>
      </c>
      <c r="AO203" s="20">
        <f t="shared" si="517"/>
        <v>3509.9996013075292</v>
      </c>
      <c r="AP203" s="20">
        <f t="shared" si="517"/>
        <v>2210.3675371500854</v>
      </c>
      <c r="AQ203" s="20">
        <f t="shared" si="517"/>
        <v>7830.6551085765132</v>
      </c>
      <c r="AR203" s="20">
        <f t="shared" si="517"/>
        <v>7852.1669447969998</v>
      </c>
      <c r="AS203" s="20">
        <f t="shared" si="517"/>
        <v>10109.195870374033</v>
      </c>
      <c r="AT203" s="20">
        <f t="shared" si="517"/>
        <v>28691.574206488589</v>
      </c>
      <c r="AU203" s="20">
        <f t="shared" si="517"/>
        <v>20379.854514502109</v>
      </c>
      <c r="AV203" s="20">
        <f t="shared" si="517"/>
        <v>18123.980373533814</v>
      </c>
      <c r="AW203" s="20">
        <f t="shared" si="517"/>
        <v>14381.25844581923</v>
      </c>
      <c r="AX203" s="20">
        <f t="shared" si="517"/>
        <v>13100.050926753587</v>
      </c>
      <c r="AY203" s="20">
        <f t="shared" si="517"/>
        <v>8084.0527987831319</v>
      </c>
      <c r="AZ203" s="20">
        <f t="shared" si="517"/>
        <v>7285.2799057512457</v>
      </c>
      <c r="BA203" s="20">
        <f t="shared" si="517"/>
        <v>4502.0164044729281</v>
      </c>
      <c r="BB203" s="20">
        <f t="shared" si="517"/>
        <v>1950.0416208526237</v>
      </c>
      <c r="BC203" s="20">
        <f t="shared" si="517"/>
        <v>7830.6551085765132</v>
      </c>
      <c r="BD203" s="20">
        <f t="shared" si="517"/>
        <v>7852.1669447969998</v>
      </c>
      <c r="BE203" s="20">
        <f t="shared" si="517"/>
        <v>10109.195870374033</v>
      </c>
      <c r="BF203" s="20">
        <f t="shared" si="517"/>
        <v>28691.574206488589</v>
      </c>
      <c r="BG203" s="20">
        <f t="shared" si="517"/>
        <v>20379.854514502109</v>
      </c>
      <c r="BH203" s="20">
        <f t="shared" si="517"/>
        <v>18123.980373533814</v>
      </c>
      <c r="BI203" s="20">
        <f t="shared" si="517"/>
        <v>0</v>
      </c>
      <c r="BJ203" s="20">
        <f t="shared" si="517"/>
        <v>0</v>
      </c>
      <c r="BK203" s="20">
        <f t="shared" si="517"/>
        <v>0</v>
      </c>
      <c r="BL203" s="20">
        <f t="shared" si="517"/>
        <v>0</v>
      </c>
      <c r="BM203" s="20">
        <f t="shared" si="517"/>
        <v>0</v>
      </c>
      <c r="BN203" s="20">
        <f t="shared" si="517"/>
        <v>0</v>
      </c>
      <c r="BO203" s="20">
        <f t="shared" si="517"/>
        <v>0</v>
      </c>
      <c r="BP203" s="20">
        <f t="shared" ref="BP203:DM203" si="518">(BP80-BP77-BP76-BP75-BP74-BP66-BP64-BP62-BP61-BP60-BP59-BP54-BP51)*$AI$212</f>
        <v>0</v>
      </c>
      <c r="BQ203" s="20">
        <f t="shared" si="518"/>
        <v>0</v>
      </c>
      <c r="BR203" s="20">
        <f t="shared" si="518"/>
        <v>0</v>
      </c>
      <c r="BS203" s="20">
        <f t="shared" si="518"/>
        <v>0</v>
      </c>
      <c r="BT203" s="20">
        <f t="shared" si="518"/>
        <v>0</v>
      </c>
      <c r="BU203" s="20">
        <f t="shared" si="518"/>
        <v>0</v>
      </c>
      <c r="BV203" s="20">
        <f t="shared" si="518"/>
        <v>0</v>
      </c>
      <c r="BW203" s="20">
        <f t="shared" si="518"/>
        <v>0</v>
      </c>
      <c r="BX203" s="20">
        <f t="shared" si="518"/>
        <v>0</v>
      </c>
      <c r="BY203" s="20">
        <f t="shared" si="518"/>
        <v>0</v>
      </c>
      <c r="BZ203" s="20">
        <f t="shared" si="518"/>
        <v>0</v>
      </c>
      <c r="CA203" s="20">
        <f t="shared" si="518"/>
        <v>0</v>
      </c>
      <c r="CB203" s="20">
        <f t="shared" si="518"/>
        <v>0</v>
      </c>
      <c r="CC203" s="20">
        <f t="shared" si="518"/>
        <v>0</v>
      </c>
      <c r="CD203" s="20">
        <f t="shared" si="518"/>
        <v>0</v>
      </c>
      <c r="CE203" s="20">
        <f t="shared" si="518"/>
        <v>0</v>
      </c>
      <c r="CF203" s="20">
        <f t="shared" si="518"/>
        <v>0</v>
      </c>
      <c r="CG203" s="20">
        <f t="shared" si="518"/>
        <v>0</v>
      </c>
      <c r="CH203" s="20">
        <f t="shared" si="518"/>
        <v>0</v>
      </c>
      <c r="CI203" s="20">
        <f t="shared" si="518"/>
        <v>0</v>
      </c>
      <c r="CJ203" s="20">
        <f t="shared" si="518"/>
        <v>0</v>
      </c>
      <c r="CK203" s="20">
        <f t="shared" si="518"/>
        <v>0</v>
      </c>
      <c r="CL203" s="20">
        <f t="shared" si="518"/>
        <v>0</v>
      </c>
      <c r="CM203" s="20">
        <f t="shared" si="518"/>
        <v>0</v>
      </c>
      <c r="CN203" s="20">
        <f t="shared" si="518"/>
        <v>0</v>
      </c>
      <c r="CO203" s="20">
        <f t="shared" si="518"/>
        <v>0</v>
      </c>
      <c r="CP203" s="20">
        <f t="shared" si="518"/>
        <v>0</v>
      </c>
      <c r="CQ203" s="20">
        <f t="shared" si="518"/>
        <v>0</v>
      </c>
      <c r="CR203" s="20">
        <f t="shared" si="518"/>
        <v>0</v>
      </c>
      <c r="CS203" s="20">
        <f t="shared" si="518"/>
        <v>0</v>
      </c>
      <c r="CT203" s="20">
        <f t="shared" si="518"/>
        <v>0</v>
      </c>
      <c r="CU203" s="20">
        <f t="shared" si="518"/>
        <v>0</v>
      </c>
      <c r="CV203" s="20">
        <f t="shared" si="518"/>
        <v>0</v>
      </c>
      <c r="CW203" s="20">
        <f t="shared" si="518"/>
        <v>0</v>
      </c>
      <c r="CX203" s="20">
        <f t="shared" si="518"/>
        <v>0</v>
      </c>
      <c r="CY203" s="20">
        <f t="shared" si="518"/>
        <v>0</v>
      </c>
      <c r="CZ203" s="20">
        <f t="shared" si="518"/>
        <v>0</v>
      </c>
      <c r="DA203" s="20">
        <f t="shared" si="518"/>
        <v>0</v>
      </c>
      <c r="DB203" s="20">
        <f t="shared" si="518"/>
        <v>0</v>
      </c>
      <c r="DC203" s="20">
        <f t="shared" si="518"/>
        <v>0</v>
      </c>
      <c r="DD203" s="20">
        <f t="shared" si="518"/>
        <v>0</v>
      </c>
      <c r="DE203" s="20">
        <f t="shared" si="518"/>
        <v>0</v>
      </c>
      <c r="DF203" s="20">
        <f t="shared" si="518"/>
        <v>0</v>
      </c>
      <c r="DG203" s="20">
        <f t="shared" si="518"/>
        <v>0</v>
      </c>
      <c r="DH203" s="20">
        <f t="shared" si="518"/>
        <v>0</v>
      </c>
      <c r="DI203" s="20">
        <f t="shared" si="518"/>
        <v>0</v>
      </c>
      <c r="DJ203" s="20">
        <f t="shared" si="518"/>
        <v>0</v>
      </c>
      <c r="DK203" s="20">
        <f t="shared" si="518"/>
        <v>0</v>
      </c>
      <c r="DL203" s="20">
        <f t="shared" si="518"/>
        <v>0</v>
      </c>
      <c r="DM203" s="20">
        <f t="shared" si="518"/>
        <v>0</v>
      </c>
      <c r="DN203" s="16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</row>
    <row r="204" spans="1:212" s="33" customFormat="1">
      <c r="B204" s="2" t="s">
        <v>34</v>
      </c>
      <c r="C204" s="20">
        <f t="shared" ref="C204:D204" si="519">C108*$AI$213</f>
        <v>1807282.8276998459</v>
      </c>
      <c r="D204" s="20">
        <f t="shared" si="519"/>
        <v>1845042.5544890771</v>
      </c>
      <c r="E204" s="20">
        <f>E108*$AI$213</f>
        <v>1781596.8746019998</v>
      </c>
      <c r="F204" s="20">
        <f t="shared" ref="F204:BQ204" si="520">F108*$AI$213</f>
        <v>1803019.9315679995</v>
      </c>
      <c r="G204" s="20">
        <f t="shared" si="520"/>
        <v>1803019.9315679995</v>
      </c>
      <c r="H204" s="20">
        <f t="shared" si="520"/>
        <v>1801718.7669939999</v>
      </c>
      <c r="I204" s="20">
        <f t="shared" si="520"/>
        <v>1801718.7669939999</v>
      </c>
      <c r="J204" s="20">
        <f t="shared" si="520"/>
        <v>1801873.9909899998</v>
      </c>
      <c r="K204" s="20">
        <f t="shared" si="520"/>
        <v>1801874.274736</v>
      </c>
      <c r="L204" s="20">
        <f t="shared" si="520"/>
        <v>1801874.274736</v>
      </c>
      <c r="M204" s="20">
        <f t="shared" si="520"/>
        <v>1801874.274736</v>
      </c>
      <c r="N204" s="20">
        <f t="shared" si="520"/>
        <v>1801874.274736</v>
      </c>
      <c r="O204" s="20">
        <f t="shared" si="520"/>
        <v>1831410.4661459997</v>
      </c>
      <c r="P204" s="20">
        <f t="shared" si="520"/>
        <v>1831410.4661459997</v>
      </c>
      <c r="Q204" s="20">
        <f t="shared" si="520"/>
        <v>1831410.4661459997</v>
      </c>
      <c r="R204" s="20">
        <f t="shared" si="520"/>
        <v>1831410.4661459997</v>
      </c>
      <c r="S204" s="20">
        <f t="shared" si="520"/>
        <v>1831410.4661459997</v>
      </c>
      <c r="T204" s="20">
        <f t="shared" si="520"/>
        <v>1831410.4661459997</v>
      </c>
      <c r="U204" s="20">
        <f t="shared" si="520"/>
        <v>1831410.4661459997</v>
      </c>
      <c r="V204" s="20">
        <f t="shared" si="520"/>
        <v>1831410.4661459997</v>
      </c>
      <c r="W204" s="20">
        <f t="shared" si="520"/>
        <v>1831410.4661459997</v>
      </c>
      <c r="X204" s="20">
        <f t="shared" si="520"/>
        <v>1831410.4661459997</v>
      </c>
      <c r="Y204" s="20">
        <f t="shared" si="520"/>
        <v>1831410.4661459997</v>
      </c>
      <c r="Z204" s="20">
        <f t="shared" si="520"/>
        <v>1831410.4661459997</v>
      </c>
      <c r="AA204" s="20">
        <f t="shared" si="520"/>
        <v>1860946.6575559999</v>
      </c>
      <c r="AB204" s="20">
        <f t="shared" si="520"/>
        <v>1860946.6575559999</v>
      </c>
      <c r="AC204" s="20">
        <f t="shared" si="520"/>
        <v>1860946.6575559999</v>
      </c>
      <c r="AD204" s="20">
        <f t="shared" si="520"/>
        <v>1860946.6575559999</v>
      </c>
      <c r="AE204" s="20">
        <f t="shared" si="520"/>
        <v>1860946.6575559999</v>
      </c>
      <c r="AF204" s="20">
        <f t="shared" si="520"/>
        <v>1860946.6575559999</v>
      </c>
      <c r="AG204" s="20">
        <f t="shared" si="520"/>
        <v>0</v>
      </c>
      <c r="AH204" s="20">
        <f t="shared" si="520"/>
        <v>21423.056966</v>
      </c>
      <c r="AI204" s="20">
        <f t="shared" si="520"/>
        <v>0</v>
      </c>
      <c r="AJ204" s="20">
        <f t="shared" si="520"/>
        <v>86.64209000000001</v>
      </c>
      <c r="AK204" s="20">
        <f t="shared" si="520"/>
        <v>0</v>
      </c>
      <c r="AL204" s="20">
        <f t="shared" si="520"/>
        <v>155.223996</v>
      </c>
      <c r="AM204" s="20">
        <f t="shared" si="520"/>
        <v>0.283746</v>
      </c>
      <c r="AN204" s="20">
        <f t="shared" si="520"/>
        <v>0</v>
      </c>
      <c r="AO204" s="20">
        <f t="shared" si="520"/>
        <v>0</v>
      </c>
      <c r="AP204" s="20">
        <f t="shared" si="520"/>
        <v>0</v>
      </c>
      <c r="AQ204" s="20">
        <f t="shared" si="520"/>
        <v>29536.191409999999</v>
      </c>
      <c r="AR204" s="20">
        <f t="shared" si="520"/>
        <v>0</v>
      </c>
      <c r="AS204" s="20">
        <f t="shared" si="520"/>
        <v>0</v>
      </c>
      <c r="AT204" s="20">
        <f t="shared" si="520"/>
        <v>0</v>
      </c>
      <c r="AU204" s="20">
        <f t="shared" si="520"/>
        <v>0</v>
      </c>
      <c r="AV204" s="20">
        <f t="shared" si="520"/>
        <v>0</v>
      </c>
      <c r="AW204" s="20">
        <f t="shared" si="520"/>
        <v>0</v>
      </c>
      <c r="AX204" s="20">
        <f t="shared" si="520"/>
        <v>0</v>
      </c>
      <c r="AY204" s="20">
        <f t="shared" si="520"/>
        <v>0</v>
      </c>
      <c r="AZ204" s="20">
        <f t="shared" si="520"/>
        <v>0</v>
      </c>
      <c r="BA204" s="20">
        <f t="shared" si="520"/>
        <v>0</v>
      </c>
      <c r="BB204" s="20">
        <f t="shared" si="520"/>
        <v>0</v>
      </c>
      <c r="BC204" s="20">
        <f t="shared" si="520"/>
        <v>29536.191409999999</v>
      </c>
      <c r="BD204" s="20">
        <f t="shared" si="520"/>
        <v>0</v>
      </c>
      <c r="BE204" s="20">
        <f t="shared" si="520"/>
        <v>0</v>
      </c>
      <c r="BF204" s="20">
        <f t="shared" si="520"/>
        <v>0</v>
      </c>
      <c r="BG204" s="20">
        <f t="shared" si="520"/>
        <v>0</v>
      </c>
      <c r="BH204" s="20">
        <f t="shared" si="520"/>
        <v>0</v>
      </c>
      <c r="BI204" s="20">
        <f t="shared" si="520"/>
        <v>0</v>
      </c>
      <c r="BJ204" s="20">
        <f t="shared" si="520"/>
        <v>0</v>
      </c>
      <c r="BK204" s="20">
        <f t="shared" si="520"/>
        <v>0</v>
      </c>
      <c r="BL204" s="20">
        <f t="shared" si="520"/>
        <v>0</v>
      </c>
      <c r="BM204" s="20">
        <f t="shared" si="520"/>
        <v>-1387.8066640000002</v>
      </c>
      <c r="BN204" s="20">
        <f t="shared" si="520"/>
        <v>0</v>
      </c>
      <c r="BO204" s="20">
        <f t="shared" si="520"/>
        <v>0</v>
      </c>
      <c r="BP204" s="20">
        <f t="shared" si="520"/>
        <v>0</v>
      </c>
      <c r="BQ204" s="20">
        <f t="shared" si="520"/>
        <v>0</v>
      </c>
      <c r="BR204" s="20">
        <f t="shared" ref="BR204:DM204" si="521">BR108*$AI$213</f>
        <v>0</v>
      </c>
      <c r="BS204" s="20">
        <f t="shared" si="521"/>
        <v>0</v>
      </c>
      <c r="BT204" s="20">
        <f t="shared" si="521"/>
        <v>0</v>
      </c>
      <c r="BU204" s="20">
        <f t="shared" si="521"/>
        <v>0</v>
      </c>
      <c r="BV204" s="20">
        <f t="shared" si="521"/>
        <v>0</v>
      </c>
      <c r="BW204" s="20">
        <f t="shared" si="521"/>
        <v>0</v>
      </c>
      <c r="BX204" s="20">
        <f t="shared" si="521"/>
        <v>0</v>
      </c>
      <c r="BY204" s="20">
        <f t="shared" si="521"/>
        <v>0</v>
      </c>
      <c r="BZ204" s="20">
        <f t="shared" si="521"/>
        <v>0</v>
      </c>
      <c r="CA204" s="20">
        <f t="shared" si="521"/>
        <v>0</v>
      </c>
      <c r="CB204" s="20">
        <f t="shared" si="521"/>
        <v>0</v>
      </c>
      <c r="CC204" s="20">
        <f t="shared" si="521"/>
        <v>0</v>
      </c>
      <c r="CD204" s="20">
        <f t="shared" si="521"/>
        <v>0</v>
      </c>
      <c r="CE204" s="20">
        <f t="shared" si="521"/>
        <v>0</v>
      </c>
      <c r="CF204" s="20">
        <f t="shared" si="521"/>
        <v>0</v>
      </c>
      <c r="CG204" s="20">
        <f t="shared" si="521"/>
        <v>0</v>
      </c>
      <c r="CH204" s="20">
        <f t="shared" si="521"/>
        <v>0</v>
      </c>
      <c r="CI204" s="20">
        <f t="shared" si="521"/>
        <v>0</v>
      </c>
      <c r="CJ204" s="20">
        <f t="shared" si="521"/>
        <v>0</v>
      </c>
      <c r="CK204" s="20">
        <f t="shared" si="521"/>
        <v>0</v>
      </c>
      <c r="CL204" s="20">
        <f t="shared" si="521"/>
        <v>0</v>
      </c>
      <c r="CM204" s="20">
        <f t="shared" si="521"/>
        <v>0</v>
      </c>
      <c r="CN204" s="20">
        <f t="shared" si="521"/>
        <v>0</v>
      </c>
      <c r="CO204" s="20">
        <f t="shared" si="521"/>
        <v>0</v>
      </c>
      <c r="CP204" s="20">
        <f t="shared" si="521"/>
        <v>0</v>
      </c>
      <c r="CQ204" s="20">
        <f t="shared" si="521"/>
        <v>0</v>
      </c>
      <c r="CR204" s="20">
        <f t="shared" si="521"/>
        <v>0</v>
      </c>
      <c r="CS204" s="20">
        <f t="shared" si="521"/>
        <v>0</v>
      </c>
      <c r="CT204" s="20">
        <f t="shared" si="521"/>
        <v>0</v>
      </c>
      <c r="CU204" s="20">
        <f t="shared" si="521"/>
        <v>0</v>
      </c>
      <c r="CV204" s="20">
        <f t="shared" si="521"/>
        <v>0</v>
      </c>
      <c r="CW204" s="20">
        <f t="shared" si="521"/>
        <v>0</v>
      </c>
      <c r="CX204" s="20">
        <f t="shared" si="521"/>
        <v>0</v>
      </c>
      <c r="CY204" s="20">
        <f t="shared" si="521"/>
        <v>0</v>
      </c>
      <c r="CZ204" s="20">
        <f t="shared" si="521"/>
        <v>0</v>
      </c>
      <c r="DA204" s="20">
        <f t="shared" si="521"/>
        <v>0</v>
      </c>
      <c r="DB204" s="20">
        <f t="shared" si="521"/>
        <v>0</v>
      </c>
      <c r="DC204" s="20">
        <f t="shared" si="521"/>
        <v>0</v>
      </c>
      <c r="DD204" s="20">
        <f t="shared" si="521"/>
        <v>0</v>
      </c>
      <c r="DE204" s="20">
        <f t="shared" si="521"/>
        <v>0</v>
      </c>
      <c r="DF204" s="20">
        <f t="shared" si="521"/>
        <v>0</v>
      </c>
      <c r="DG204" s="20">
        <f t="shared" si="521"/>
        <v>0</v>
      </c>
      <c r="DH204" s="20">
        <f t="shared" si="521"/>
        <v>0</v>
      </c>
      <c r="DI204" s="20">
        <f t="shared" si="521"/>
        <v>0</v>
      </c>
      <c r="DJ204" s="20">
        <f t="shared" si="521"/>
        <v>0</v>
      </c>
      <c r="DK204" s="20">
        <f t="shared" si="521"/>
        <v>0</v>
      </c>
      <c r="DL204" s="20">
        <f t="shared" si="521"/>
        <v>0</v>
      </c>
      <c r="DM204" s="20">
        <f t="shared" si="521"/>
        <v>0</v>
      </c>
      <c r="DN204" s="16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</row>
    <row r="205" spans="1:212" s="33" customFormat="1">
      <c r="B205" s="2" t="s">
        <v>75</v>
      </c>
      <c r="C205" s="20">
        <f t="shared" ref="C205:D205" si="522">C193</f>
        <v>613363951.63560736</v>
      </c>
      <c r="D205" s="20">
        <f t="shared" si="522"/>
        <v>704356322.99829137</v>
      </c>
      <c r="E205" s="20">
        <f>E193</f>
        <v>585789284.19999993</v>
      </c>
      <c r="F205" s="20">
        <f t="shared" ref="F205:BQ205" si="523">F193</f>
        <v>592419950.83999991</v>
      </c>
      <c r="G205" s="20">
        <f t="shared" si="523"/>
        <v>593505823.49000001</v>
      </c>
      <c r="H205" s="20">
        <f t="shared" si="523"/>
        <v>596139105.81999993</v>
      </c>
      <c r="I205" s="20">
        <f t="shared" si="523"/>
        <v>601071144.65999997</v>
      </c>
      <c r="J205" s="20">
        <f t="shared" si="523"/>
        <v>604222556.61000001</v>
      </c>
      <c r="K205" s="20">
        <f t="shared" si="523"/>
        <v>607505487.16999996</v>
      </c>
      <c r="L205" s="20">
        <f t="shared" si="523"/>
        <v>614918384.56740606</v>
      </c>
      <c r="M205" s="20">
        <f t="shared" si="523"/>
        <v>620992651.85182774</v>
      </c>
      <c r="N205" s="20">
        <f t="shared" si="523"/>
        <v>627222592.91678333</v>
      </c>
      <c r="O205" s="20">
        <f t="shared" si="523"/>
        <v>634800400.32022488</v>
      </c>
      <c r="P205" s="20">
        <f t="shared" si="523"/>
        <v>643283137.56056213</v>
      </c>
      <c r="Q205" s="20">
        <f t="shared" si="523"/>
        <v>651860851.25609303</v>
      </c>
      <c r="R205" s="20">
        <f t="shared" si="523"/>
        <v>658945605.56610703</v>
      </c>
      <c r="S205" s="20">
        <f t="shared" si="523"/>
        <v>664244429.28198719</v>
      </c>
      <c r="T205" s="20">
        <f t="shared" si="523"/>
        <v>668851127.82328558</v>
      </c>
      <c r="U205" s="20">
        <f t="shared" si="523"/>
        <v>674270534.39332557</v>
      </c>
      <c r="V205" s="20">
        <f t="shared" si="523"/>
        <v>679582935.55176544</v>
      </c>
      <c r="W205" s="20">
        <f t="shared" si="523"/>
        <v>684877841.39617252</v>
      </c>
      <c r="X205" s="20">
        <f t="shared" si="523"/>
        <v>690460157.13346314</v>
      </c>
      <c r="Y205" s="20">
        <f t="shared" si="523"/>
        <v>695696727.22181451</v>
      </c>
      <c r="Z205" s="20">
        <f t="shared" si="523"/>
        <v>700606125.87862909</v>
      </c>
      <c r="AA205" s="20">
        <f t="shared" si="523"/>
        <v>708183933.28207076</v>
      </c>
      <c r="AB205" s="20">
        <f t="shared" si="523"/>
        <v>716666670.52240777</v>
      </c>
      <c r="AC205" s="20">
        <f t="shared" si="523"/>
        <v>725244384.21793866</v>
      </c>
      <c r="AD205" s="20">
        <f t="shared" si="523"/>
        <v>732329138.52795243</v>
      </c>
      <c r="AE205" s="20">
        <f t="shared" si="523"/>
        <v>737627962.24383283</v>
      </c>
      <c r="AF205" s="20">
        <f t="shared" si="523"/>
        <v>742234660.78513145</v>
      </c>
      <c r="AG205" s="20">
        <f t="shared" si="523"/>
        <v>0</v>
      </c>
      <c r="AH205" s="20">
        <f t="shared" si="523"/>
        <v>7245091.9700000007</v>
      </c>
      <c r="AI205" s="20">
        <f t="shared" si="523"/>
        <v>2971509.68</v>
      </c>
      <c r="AJ205" s="20">
        <f t="shared" si="523"/>
        <v>3091409.3</v>
      </c>
      <c r="AK205" s="20">
        <f t="shared" si="523"/>
        <v>5067296.9100000011</v>
      </c>
      <c r="AL205" s="20">
        <f t="shared" si="523"/>
        <v>3303380.9500000007</v>
      </c>
      <c r="AM205" s="20">
        <f t="shared" si="523"/>
        <v>3971920.64</v>
      </c>
      <c r="AN205" s="20">
        <f t="shared" si="523"/>
        <v>8753552.5700000003</v>
      </c>
      <c r="AO205" s="20">
        <f t="shared" si="523"/>
        <v>7172825.2999999998</v>
      </c>
      <c r="AP205" s="20">
        <f t="shared" si="523"/>
        <v>7356653.3700000001</v>
      </c>
      <c r="AQ205" s="20">
        <f t="shared" si="523"/>
        <v>8948287.2776000053</v>
      </c>
      <c r="AR205" s="20">
        <f t="shared" si="523"/>
        <v>10016877.664700003</v>
      </c>
      <c r="AS205" s="20">
        <f t="shared" si="523"/>
        <v>10129031.030499991</v>
      </c>
      <c r="AT205" s="20">
        <f t="shared" si="523"/>
        <v>8366063.3586999942</v>
      </c>
      <c r="AU205" s="20">
        <f t="shared" si="523"/>
        <v>6257139.3436999964</v>
      </c>
      <c r="AV205" s="20">
        <f t="shared" si="523"/>
        <v>5439840.2801999999</v>
      </c>
      <c r="AW205" s="20">
        <f t="shared" si="523"/>
        <v>6399530.138600002</v>
      </c>
      <c r="AX205" s="20">
        <f t="shared" si="523"/>
        <v>6273172.3266000059</v>
      </c>
      <c r="AY205" s="20">
        <f t="shared" si="523"/>
        <v>6252512.9078999981</v>
      </c>
      <c r="AZ205" s="20">
        <f t="shared" si="523"/>
        <v>6591902.1469000047</v>
      </c>
      <c r="BA205" s="20">
        <f t="shared" si="523"/>
        <v>6183626.8731999975</v>
      </c>
      <c r="BB205" s="20">
        <f t="shared" si="523"/>
        <v>5797285.0460000029</v>
      </c>
      <c r="BC205" s="20">
        <f t="shared" si="523"/>
        <v>8948287.2776000053</v>
      </c>
      <c r="BD205" s="20">
        <f t="shared" si="523"/>
        <v>10016877.664700003</v>
      </c>
      <c r="BE205" s="20">
        <f t="shared" si="523"/>
        <v>10129031.030499991</v>
      </c>
      <c r="BF205" s="20">
        <f t="shared" si="523"/>
        <v>8366063.3586999942</v>
      </c>
      <c r="BG205" s="20">
        <f t="shared" si="523"/>
        <v>6257139.3436999964</v>
      </c>
      <c r="BH205" s="20">
        <f t="shared" si="523"/>
        <v>5439840.2801999999</v>
      </c>
      <c r="BI205" s="20">
        <f t="shared" si="523"/>
        <v>0</v>
      </c>
      <c r="BJ205" s="20">
        <f t="shared" si="523"/>
        <v>0</v>
      </c>
      <c r="BK205" s="20">
        <f t="shared" si="523"/>
        <v>-614425.32999999996</v>
      </c>
      <c r="BL205" s="20">
        <f t="shared" si="523"/>
        <v>-1885637.0299999998</v>
      </c>
      <c r="BM205" s="20">
        <f t="shared" si="523"/>
        <v>-458126.97</v>
      </c>
      <c r="BN205" s="20">
        <f t="shared" si="523"/>
        <v>-135258.07</v>
      </c>
      <c r="BO205" s="20">
        <f t="shared" si="523"/>
        <v>-151969</v>
      </c>
      <c r="BP205" s="20">
        <f t="shared" si="523"/>
        <v>-688990.08000000007</v>
      </c>
      <c r="BQ205" s="20">
        <f t="shared" si="523"/>
        <v>-1340655.1725940544</v>
      </c>
      <c r="BR205" s="20">
        <f t="shared" ref="BR205:DM205" si="524">BR193</f>
        <v>-1098558.0155781824</v>
      </c>
      <c r="BS205" s="20">
        <f t="shared" si="524"/>
        <v>-1126712.305044394</v>
      </c>
      <c r="BT205" s="20">
        <f t="shared" si="524"/>
        <v>-1370479.87415834</v>
      </c>
      <c r="BU205" s="20">
        <f t="shared" si="524"/>
        <v>-1534140.4243628031</v>
      </c>
      <c r="BV205" s="20">
        <f t="shared" si="524"/>
        <v>-1551317.3349692349</v>
      </c>
      <c r="BW205" s="20">
        <f t="shared" si="524"/>
        <v>-1281309.0486861304</v>
      </c>
      <c r="BX205" s="20">
        <f t="shared" si="524"/>
        <v>-958315.62781979912</v>
      </c>
      <c r="BY205" s="20">
        <f t="shared" si="524"/>
        <v>-833141.73890151433</v>
      </c>
      <c r="BZ205" s="20">
        <f t="shared" si="524"/>
        <v>-980123.56855996326</v>
      </c>
      <c r="CA205" s="20">
        <f t="shared" si="524"/>
        <v>-960771.16816014901</v>
      </c>
      <c r="CB205" s="20">
        <f t="shared" si="524"/>
        <v>-957607.06349276227</v>
      </c>
      <c r="CC205" s="20">
        <f t="shared" si="524"/>
        <v>-1009586.4096096173</v>
      </c>
      <c r="CD205" s="20">
        <f t="shared" si="524"/>
        <v>-947056.78484857443</v>
      </c>
      <c r="CE205" s="20">
        <f t="shared" si="524"/>
        <v>-887886.38918542082</v>
      </c>
      <c r="CF205" s="20">
        <f t="shared" si="524"/>
        <v>-1370479.87415834</v>
      </c>
      <c r="CG205" s="20">
        <f t="shared" si="524"/>
        <v>-1534140.4243628031</v>
      </c>
      <c r="CH205" s="20">
        <f t="shared" si="524"/>
        <v>-1551317.3349692349</v>
      </c>
      <c r="CI205" s="20">
        <f t="shared" si="524"/>
        <v>-1281309.0486861304</v>
      </c>
      <c r="CJ205" s="20">
        <f t="shared" si="524"/>
        <v>-958315.62781979912</v>
      </c>
      <c r="CK205" s="20">
        <f t="shared" si="524"/>
        <v>-833141.73890151433</v>
      </c>
      <c r="CL205" s="20">
        <f t="shared" si="524"/>
        <v>0</v>
      </c>
      <c r="CM205" s="20">
        <f t="shared" si="524"/>
        <v>0</v>
      </c>
      <c r="CN205" s="20">
        <f t="shared" si="524"/>
        <v>0</v>
      </c>
      <c r="CO205" s="20">
        <f t="shared" si="524"/>
        <v>0</v>
      </c>
      <c r="CP205" s="20">
        <f t="shared" si="524"/>
        <v>0</v>
      </c>
      <c r="CQ205" s="20">
        <f t="shared" si="524"/>
        <v>0</v>
      </c>
      <c r="CR205" s="20">
        <f t="shared" si="524"/>
        <v>0</v>
      </c>
      <c r="CS205" s="20">
        <f t="shared" si="524"/>
        <v>0</v>
      </c>
      <c r="CT205" s="20">
        <f t="shared" si="524"/>
        <v>0</v>
      </c>
      <c r="CU205" s="20">
        <f t="shared" si="524"/>
        <v>0</v>
      </c>
      <c r="CV205" s="20">
        <f t="shared" si="524"/>
        <v>0</v>
      </c>
      <c r="CW205" s="20">
        <f t="shared" si="524"/>
        <v>0</v>
      </c>
      <c r="CX205" s="20">
        <f t="shared" si="524"/>
        <v>0</v>
      </c>
      <c r="CY205" s="20">
        <f t="shared" si="524"/>
        <v>0</v>
      </c>
      <c r="CZ205" s="20">
        <f t="shared" si="524"/>
        <v>0</v>
      </c>
      <c r="DA205" s="20">
        <f t="shared" si="524"/>
        <v>0</v>
      </c>
      <c r="DB205" s="20">
        <f t="shared" si="524"/>
        <v>0</v>
      </c>
      <c r="DC205" s="20">
        <f t="shared" si="524"/>
        <v>0</v>
      </c>
      <c r="DD205" s="20">
        <f t="shared" si="524"/>
        <v>0</v>
      </c>
      <c r="DE205" s="20">
        <f t="shared" si="524"/>
        <v>0</v>
      </c>
      <c r="DF205" s="20">
        <f t="shared" si="524"/>
        <v>0</v>
      </c>
      <c r="DG205" s="20">
        <f t="shared" si="524"/>
        <v>0</v>
      </c>
      <c r="DH205" s="20">
        <f t="shared" si="524"/>
        <v>0</v>
      </c>
      <c r="DI205" s="20">
        <f t="shared" si="524"/>
        <v>0</v>
      </c>
      <c r="DJ205" s="20">
        <f t="shared" si="524"/>
        <v>0</v>
      </c>
      <c r="DK205" s="20">
        <f t="shared" si="524"/>
        <v>0</v>
      </c>
      <c r="DL205" s="20">
        <f t="shared" si="524"/>
        <v>0</v>
      </c>
      <c r="DM205" s="20">
        <f t="shared" si="524"/>
        <v>0</v>
      </c>
      <c r="DN205" s="16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</row>
    <row r="206" spans="1:212" s="33" customFormat="1">
      <c r="B206" s="129" t="s">
        <v>183</v>
      </c>
      <c r="C206" s="30">
        <f>SUM(C198:C205)</f>
        <v>632311763.2470783</v>
      </c>
      <c r="D206" s="30">
        <f t="shared" ref="D206:BO206" si="525">SUM(D198:D205)</f>
        <v>724669367.01538205</v>
      </c>
      <c r="E206" s="30">
        <f t="shared" si="525"/>
        <v>604488418.59419727</v>
      </c>
      <c r="F206" s="30">
        <f t="shared" si="525"/>
        <v>611145510.82895458</v>
      </c>
      <c r="G206" s="30">
        <f t="shared" si="525"/>
        <v>612234603.45130551</v>
      </c>
      <c r="H206" s="30">
        <f t="shared" si="525"/>
        <v>614866381.37793159</v>
      </c>
      <c r="I206" s="30">
        <f t="shared" si="525"/>
        <v>619799846.02716482</v>
      </c>
      <c r="J206" s="30">
        <f t="shared" si="525"/>
        <v>622952749.19263709</v>
      </c>
      <c r="K206" s="30">
        <f t="shared" si="525"/>
        <v>626353832.30331051</v>
      </c>
      <c r="L206" s="30">
        <f t="shared" si="525"/>
        <v>633857265.89846051</v>
      </c>
      <c r="M206" s="30">
        <f t="shared" si="525"/>
        <v>640013811.95608974</v>
      </c>
      <c r="N206" s="30">
        <f t="shared" si="525"/>
        <v>646332826.26642764</v>
      </c>
      <c r="O206" s="30">
        <f t="shared" si="525"/>
        <v>654049401.43434525</v>
      </c>
      <c r="P206" s="30">
        <f t="shared" si="525"/>
        <v>662649861.61215639</v>
      </c>
      <c r="Q206" s="30">
        <f t="shared" si="525"/>
        <v>671308413.26903749</v>
      </c>
      <c r="R206" s="30">
        <f t="shared" si="525"/>
        <v>678521065.17476249</v>
      </c>
      <c r="S206" s="30">
        <f t="shared" si="525"/>
        <v>683928708.71575952</v>
      </c>
      <c r="T206" s="30">
        <f t="shared" si="525"/>
        <v>688635972.55706</v>
      </c>
      <c r="U206" s="30">
        <f t="shared" si="525"/>
        <v>694183136.80489898</v>
      </c>
      <c r="V206" s="30">
        <f t="shared" si="525"/>
        <v>699608545.11092532</v>
      </c>
      <c r="W206" s="30">
        <f t="shared" si="525"/>
        <v>704970499.77319121</v>
      </c>
      <c r="X206" s="30">
        <f t="shared" si="525"/>
        <v>710602987.67187929</v>
      </c>
      <c r="Y206" s="30">
        <f t="shared" si="525"/>
        <v>715878188.48845398</v>
      </c>
      <c r="Z206" s="30">
        <f t="shared" si="525"/>
        <v>720817996.51842916</v>
      </c>
      <c r="AA206" s="30">
        <f t="shared" si="525"/>
        <v>728534571.68634701</v>
      </c>
      <c r="AB206" s="30">
        <f t="shared" si="525"/>
        <v>737135031.8641578</v>
      </c>
      <c r="AC206" s="30">
        <f t="shared" si="525"/>
        <v>745793583.52103889</v>
      </c>
      <c r="AD206" s="30">
        <f t="shared" si="525"/>
        <v>753006235.42676365</v>
      </c>
      <c r="AE206" s="30">
        <f t="shared" si="525"/>
        <v>758413878.96776104</v>
      </c>
      <c r="AF206" s="30">
        <f t="shared" si="525"/>
        <v>763121142.80906165</v>
      </c>
      <c r="AG206" s="30">
        <f t="shared" si="525"/>
        <v>0</v>
      </c>
      <c r="AH206" s="30">
        <f t="shared" si="525"/>
        <v>7271517.5647572633</v>
      </c>
      <c r="AI206" s="30">
        <f t="shared" si="525"/>
        <v>2974729.6523508402</v>
      </c>
      <c r="AJ206" s="30">
        <f t="shared" si="525"/>
        <v>3091292.7032902278</v>
      </c>
      <c r="AK206" s="30">
        <f t="shared" si="525"/>
        <v>5068722.7192331357</v>
      </c>
      <c r="AL206" s="30">
        <f t="shared" si="525"/>
        <v>3304870.6399261118</v>
      </c>
      <c r="AM206" s="30">
        <f t="shared" si="525"/>
        <v>4090073.1906734519</v>
      </c>
      <c r="AN206" s="30">
        <f t="shared" si="525"/>
        <v>8844088.7677439377</v>
      </c>
      <c r="AO206" s="30">
        <f t="shared" si="525"/>
        <v>7255104.073207519</v>
      </c>
      <c r="AP206" s="30">
        <f t="shared" si="525"/>
        <v>7445726.615382337</v>
      </c>
      <c r="AQ206" s="30">
        <f t="shared" si="525"/>
        <v>9087055.0420760978</v>
      </c>
      <c r="AR206" s="30">
        <f t="shared" si="525"/>
        <v>10134600.602173794</v>
      </c>
      <c r="AS206" s="30">
        <f t="shared" si="525"/>
        <v>10209868.991850263</v>
      </c>
      <c r="AT206" s="30">
        <f t="shared" si="525"/>
        <v>8493960.9544110056</v>
      </c>
      <c r="AU206" s="30">
        <f t="shared" si="525"/>
        <v>6365959.1688168924</v>
      </c>
      <c r="AV206" s="30">
        <f t="shared" si="525"/>
        <v>5540405.5802020291</v>
      </c>
      <c r="AW206" s="30">
        <f t="shared" si="525"/>
        <v>6527287.816399008</v>
      </c>
      <c r="AX206" s="30">
        <f t="shared" si="525"/>
        <v>6386179.4741864167</v>
      </c>
      <c r="AY206" s="30">
        <f t="shared" si="525"/>
        <v>6319561.7257588534</v>
      </c>
      <c r="AZ206" s="30">
        <f t="shared" si="525"/>
        <v>6642074.3082974283</v>
      </c>
      <c r="BA206" s="30">
        <f t="shared" si="525"/>
        <v>6222257.6014233576</v>
      </c>
      <c r="BB206" s="30">
        <f t="shared" si="525"/>
        <v>5827694.4191606464</v>
      </c>
      <c r="BC206" s="30">
        <f t="shared" si="525"/>
        <v>9087055.0420760978</v>
      </c>
      <c r="BD206" s="30">
        <f t="shared" si="525"/>
        <v>10134600.602173794</v>
      </c>
      <c r="BE206" s="30">
        <f t="shared" si="525"/>
        <v>10209868.991850263</v>
      </c>
      <c r="BF206" s="30">
        <f t="shared" si="525"/>
        <v>8493960.9544110056</v>
      </c>
      <c r="BG206" s="30">
        <f t="shared" si="525"/>
        <v>6365959.1688168924</v>
      </c>
      <c r="BH206" s="30">
        <f t="shared" si="525"/>
        <v>5540405.5802020291</v>
      </c>
      <c r="BI206" s="30">
        <f t="shared" si="525"/>
        <v>0</v>
      </c>
      <c r="BJ206" s="30">
        <f t="shared" si="525"/>
        <v>0</v>
      </c>
      <c r="BK206" s="30">
        <f t="shared" si="525"/>
        <v>-614425.32999999996</v>
      </c>
      <c r="BL206" s="30">
        <f t="shared" si="525"/>
        <v>-1885637.0299999998</v>
      </c>
      <c r="BM206" s="30">
        <f t="shared" si="525"/>
        <v>-459514.77666399995</v>
      </c>
      <c r="BN206" s="30">
        <f t="shared" si="525"/>
        <v>-135258.07</v>
      </c>
      <c r="BO206" s="30">
        <f t="shared" si="525"/>
        <v>-151969</v>
      </c>
      <c r="BP206" s="30">
        <f t="shared" ref="BP206:DM206" si="526">SUM(BP198:BP205)</f>
        <v>-688990.08000000007</v>
      </c>
      <c r="BQ206" s="30">
        <f t="shared" si="526"/>
        <v>-1340655.1725940544</v>
      </c>
      <c r="BR206" s="30">
        <f t="shared" si="526"/>
        <v>-1098558.0155781824</v>
      </c>
      <c r="BS206" s="30">
        <f t="shared" si="526"/>
        <v>-1126712.305044394</v>
      </c>
      <c r="BT206" s="30">
        <f t="shared" si="526"/>
        <v>-1370479.87415834</v>
      </c>
      <c r="BU206" s="30">
        <f t="shared" si="526"/>
        <v>-1534140.4243628031</v>
      </c>
      <c r="BV206" s="30">
        <f t="shared" si="526"/>
        <v>-1551317.3349692349</v>
      </c>
      <c r="BW206" s="30">
        <f t="shared" si="526"/>
        <v>-1281309.0486861304</v>
      </c>
      <c r="BX206" s="30">
        <f t="shared" si="526"/>
        <v>-958315.62781979912</v>
      </c>
      <c r="BY206" s="30">
        <f t="shared" si="526"/>
        <v>-833141.73890151433</v>
      </c>
      <c r="BZ206" s="30">
        <f t="shared" si="526"/>
        <v>-980123.56855996326</v>
      </c>
      <c r="CA206" s="30">
        <f t="shared" si="526"/>
        <v>-960771.16816014901</v>
      </c>
      <c r="CB206" s="30">
        <f t="shared" si="526"/>
        <v>-957607.06349276227</v>
      </c>
      <c r="CC206" s="30">
        <f t="shared" si="526"/>
        <v>-1009586.4096096173</v>
      </c>
      <c r="CD206" s="30">
        <f t="shared" si="526"/>
        <v>-947056.78484857443</v>
      </c>
      <c r="CE206" s="30">
        <f t="shared" si="526"/>
        <v>-887886.38918542082</v>
      </c>
      <c r="CF206" s="30">
        <f t="shared" si="526"/>
        <v>-1370479.87415834</v>
      </c>
      <c r="CG206" s="30">
        <f t="shared" si="526"/>
        <v>-1534140.4243628031</v>
      </c>
      <c r="CH206" s="30">
        <f t="shared" si="526"/>
        <v>-1551317.3349692349</v>
      </c>
      <c r="CI206" s="30">
        <f t="shared" si="526"/>
        <v>-1281309.0486861304</v>
      </c>
      <c r="CJ206" s="30">
        <f t="shared" si="526"/>
        <v>-958315.62781979912</v>
      </c>
      <c r="CK206" s="30">
        <f t="shared" si="526"/>
        <v>-833141.73890151433</v>
      </c>
      <c r="CL206" s="30">
        <f t="shared" si="526"/>
        <v>0</v>
      </c>
      <c r="CM206" s="30">
        <f t="shared" si="526"/>
        <v>0</v>
      </c>
      <c r="CN206" s="30">
        <f t="shared" si="526"/>
        <v>0</v>
      </c>
      <c r="CO206" s="30">
        <f t="shared" si="526"/>
        <v>0</v>
      </c>
      <c r="CP206" s="30">
        <f t="shared" si="526"/>
        <v>0</v>
      </c>
      <c r="CQ206" s="30">
        <f t="shared" si="526"/>
        <v>1.5255461159999999</v>
      </c>
      <c r="CR206" s="30">
        <f t="shared" si="526"/>
        <v>0</v>
      </c>
      <c r="CS206" s="30">
        <f t="shared" si="526"/>
        <v>0</v>
      </c>
      <c r="CT206" s="30">
        <f t="shared" si="526"/>
        <v>0</v>
      </c>
      <c r="CU206" s="30">
        <f t="shared" si="526"/>
        <v>0</v>
      </c>
      <c r="CV206" s="30">
        <f t="shared" si="526"/>
        <v>0</v>
      </c>
      <c r="CW206" s="30">
        <f t="shared" si="526"/>
        <v>0</v>
      </c>
      <c r="CX206" s="30">
        <f t="shared" si="526"/>
        <v>0</v>
      </c>
      <c r="CY206" s="30">
        <f t="shared" si="526"/>
        <v>0</v>
      </c>
      <c r="CZ206" s="30">
        <f t="shared" si="526"/>
        <v>0</v>
      </c>
      <c r="DA206" s="30">
        <f t="shared" si="526"/>
        <v>0</v>
      </c>
      <c r="DB206" s="30">
        <f t="shared" si="526"/>
        <v>0</v>
      </c>
      <c r="DC206" s="30">
        <f t="shared" si="526"/>
        <v>0</v>
      </c>
      <c r="DD206" s="30">
        <f t="shared" si="526"/>
        <v>0</v>
      </c>
      <c r="DE206" s="30">
        <f t="shared" si="526"/>
        <v>0</v>
      </c>
      <c r="DF206" s="30">
        <f t="shared" si="526"/>
        <v>0</v>
      </c>
      <c r="DG206" s="30">
        <f t="shared" si="526"/>
        <v>0</v>
      </c>
      <c r="DH206" s="30">
        <f t="shared" si="526"/>
        <v>0</v>
      </c>
      <c r="DI206" s="30">
        <f t="shared" si="526"/>
        <v>0</v>
      </c>
      <c r="DJ206" s="30">
        <f t="shared" si="526"/>
        <v>0</v>
      </c>
      <c r="DK206" s="30">
        <f t="shared" si="526"/>
        <v>0</v>
      </c>
      <c r="DL206" s="30">
        <f t="shared" si="526"/>
        <v>0</v>
      </c>
      <c r="DM206" s="30">
        <f t="shared" si="526"/>
        <v>0</v>
      </c>
      <c r="DN206" s="16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</row>
    <row r="207" spans="1:212" s="33" customFormat="1">
      <c r="C207" s="34"/>
      <c r="D207" s="34"/>
      <c r="E207" s="20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</row>
    <row r="208" spans="1:212">
      <c r="B208" s="91" t="s">
        <v>111</v>
      </c>
      <c r="AU208" s="71"/>
    </row>
    <row r="209" spans="1:47">
      <c r="A209" s="36" t="s">
        <v>9</v>
      </c>
      <c r="B209" s="33"/>
      <c r="C209" s="20"/>
      <c r="D209" s="20"/>
      <c r="E209" s="20"/>
      <c r="F209" s="20"/>
      <c r="G209" s="20"/>
      <c r="H209" s="20"/>
      <c r="I209" s="20"/>
      <c r="J209" s="20"/>
      <c r="K209" s="20"/>
      <c r="AI209" s="44" t="s">
        <v>126</v>
      </c>
      <c r="AU209" s="85"/>
    </row>
    <row r="210" spans="1:47">
      <c r="A210" s="33"/>
      <c r="B210" s="33" t="s">
        <v>140</v>
      </c>
      <c r="C210" s="81">
        <f t="shared" ref="C210:C211" si="527">SUM(E210:Q210)/13</f>
        <v>0</v>
      </c>
      <c r="D210" s="81">
        <f>SUM(T210:AF210)/13</f>
        <v>0</v>
      </c>
      <c r="E210" s="83">
        <f>'[24]CWIP Summary'!L7</f>
        <v>0</v>
      </c>
      <c r="F210" s="83">
        <f>'[24]CWIP Summary'!M7</f>
        <v>0</v>
      </c>
      <c r="G210" s="83">
        <f>'[24]CWIP Summary'!N7</f>
        <v>0</v>
      </c>
      <c r="H210" s="83">
        <f>'[24]CWIP Summary'!O7</f>
        <v>0</v>
      </c>
      <c r="I210" s="83">
        <f>'[24]CWIP Summary'!P7</f>
        <v>0</v>
      </c>
      <c r="J210" s="83">
        <f>'[24]CWIP Summary'!Q7</f>
        <v>0</v>
      </c>
      <c r="K210" s="83">
        <f>'[24]CWIP Summary'!R7</f>
        <v>0</v>
      </c>
      <c r="L210" s="83">
        <f>K210</f>
        <v>0</v>
      </c>
      <c r="M210" s="83">
        <f>L210</f>
        <v>0</v>
      </c>
      <c r="N210" s="83">
        <f t="shared" ref="N210:AF210" si="528">M210</f>
        <v>0</v>
      </c>
      <c r="O210" s="83">
        <f t="shared" si="528"/>
        <v>0</v>
      </c>
      <c r="P210" s="83">
        <f t="shared" si="528"/>
        <v>0</v>
      </c>
      <c r="Q210" s="83">
        <f t="shared" si="528"/>
        <v>0</v>
      </c>
      <c r="R210" s="83">
        <f t="shared" si="528"/>
        <v>0</v>
      </c>
      <c r="S210" s="83">
        <f t="shared" si="528"/>
        <v>0</v>
      </c>
      <c r="T210" s="83">
        <f t="shared" si="528"/>
        <v>0</v>
      </c>
      <c r="U210" s="83">
        <f t="shared" si="528"/>
        <v>0</v>
      </c>
      <c r="V210" s="83">
        <f t="shared" si="528"/>
        <v>0</v>
      </c>
      <c r="W210" s="83">
        <f t="shared" si="528"/>
        <v>0</v>
      </c>
      <c r="X210" s="83">
        <f t="shared" si="528"/>
        <v>0</v>
      </c>
      <c r="Y210" s="83">
        <f t="shared" si="528"/>
        <v>0</v>
      </c>
      <c r="Z210" s="83">
        <f t="shared" si="528"/>
        <v>0</v>
      </c>
      <c r="AA210" s="83">
        <f t="shared" si="528"/>
        <v>0</v>
      </c>
      <c r="AB210" s="83">
        <f t="shared" si="528"/>
        <v>0</v>
      </c>
      <c r="AC210" s="83">
        <f t="shared" si="528"/>
        <v>0</v>
      </c>
      <c r="AD210" s="83">
        <f t="shared" si="528"/>
        <v>0</v>
      </c>
      <c r="AE210" s="83">
        <f t="shared" si="528"/>
        <v>0</v>
      </c>
      <c r="AF210" s="83">
        <f t="shared" si="528"/>
        <v>0</v>
      </c>
      <c r="AI210" s="16" t="s">
        <v>184</v>
      </c>
      <c r="AJ210" s="44" t="s">
        <v>185</v>
      </c>
    </row>
    <row r="211" spans="1:47">
      <c r="A211" s="33"/>
      <c r="B211" s="33" t="s">
        <v>112</v>
      </c>
      <c r="C211" s="81">
        <f t="shared" si="527"/>
        <v>12321402.153846148</v>
      </c>
      <c r="D211" s="113">
        <f>SUM(T211:AF211)/13</f>
        <v>14454840.959999992</v>
      </c>
      <c r="E211" s="78">
        <f>'[24]CWIP Summary'!L8</f>
        <v>9236415.9200000018</v>
      </c>
      <c r="F211" s="78">
        <f>'[24]CWIP Summary'!M8</f>
        <v>6914103.6199999964</v>
      </c>
      <c r="G211" s="78">
        <f>'[24]CWIP Summary'!N8</f>
        <v>6847349.3099999987</v>
      </c>
      <c r="H211" s="78">
        <f>'[24]CWIP Summary'!O8</f>
        <v>12395445.16</v>
      </c>
      <c r="I211" s="78">
        <f>'[24]CWIP Summary'!P8</f>
        <v>12118795.090000004</v>
      </c>
      <c r="J211" s="78">
        <f>'[24]CWIP Summary'!Q8</f>
        <v>11482232.18</v>
      </c>
      <c r="K211" s="78">
        <f>'[24]CWIP Summary'!R8</f>
        <v>14454840.959999993</v>
      </c>
      <c r="L211" s="78">
        <f>K211</f>
        <v>14454840.959999993</v>
      </c>
      <c r="M211" s="78">
        <f>L211</f>
        <v>14454840.959999993</v>
      </c>
      <c r="N211" s="78">
        <f t="shared" ref="N211:AF211" si="529">M211</f>
        <v>14454840.959999993</v>
      </c>
      <c r="O211" s="78">
        <f t="shared" si="529"/>
        <v>14454840.959999993</v>
      </c>
      <c r="P211" s="78">
        <f t="shared" si="529"/>
        <v>14454840.959999993</v>
      </c>
      <c r="Q211" s="78">
        <f t="shared" si="529"/>
        <v>14454840.959999993</v>
      </c>
      <c r="R211" s="78">
        <f t="shared" si="529"/>
        <v>14454840.959999993</v>
      </c>
      <c r="S211" s="78">
        <f t="shared" si="529"/>
        <v>14454840.959999993</v>
      </c>
      <c r="T211" s="78">
        <f t="shared" si="529"/>
        <v>14454840.959999993</v>
      </c>
      <c r="U211" s="78">
        <f t="shared" si="529"/>
        <v>14454840.959999993</v>
      </c>
      <c r="V211" s="78">
        <f t="shared" si="529"/>
        <v>14454840.959999993</v>
      </c>
      <c r="W211" s="78">
        <f t="shared" si="529"/>
        <v>14454840.959999993</v>
      </c>
      <c r="X211" s="78">
        <f t="shared" si="529"/>
        <v>14454840.959999993</v>
      </c>
      <c r="Y211" s="78">
        <f t="shared" si="529"/>
        <v>14454840.959999993</v>
      </c>
      <c r="Z211" s="78">
        <f t="shared" si="529"/>
        <v>14454840.959999993</v>
      </c>
      <c r="AA211" s="78">
        <f t="shared" si="529"/>
        <v>14454840.959999993</v>
      </c>
      <c r="AB211" s="78">
        <f t="shared" si="529"/>
        <v>14454840.959999993</v>
      </c>
      <c r="AC211" s="78">
        <f t="shared" si="529"/>
        <v>14454840.959999993</v>
      </c>
      <c r="AD211" s="78">
        <f t="shared" si="529"/>
        <v>14454840.959999993</v>
      </c>
      <c r="AE211" s="78">
        <f t="shared" si="529"/>
        <v>14454840.959999993</v>
      </c>
      <c r="AF211" s="78">
        <f t="shared" si="529"/>
        <v>14454840.959999993</v>
      </c>
      <c r="AH211" s="19">
        <v>2</v>
      </c>
      <c r="AI211" s="119">
        <v>5.1771199999999996E-2</v>
      </c>
      <c r="AJ211" s="119">
        <v>5.1771199999999996E-2</v>
      </c>
    </row>
    <row r="212" spans="1:47">
      <c r="A212" s="33"/>
      <c r="B212" s="33" t="s">
        <v>113</v>
      </c>
      <c r="C212" s="57">
        <f t="shared" ref="C212:AF212" si="530">SUM(C210:C211)</f>
        <v>12321402.153846148</v>
      </c>
      <c r="D212" s="57">
        <f t="shared" si="530"/>
        <v>14454840.959999992</v>
      </c>
      <c r="E212" s="20">
        <f t="shared" si="530"/>
        <v>9236415.9200000018</v>
      </c>
      <c r="F212" s="20">
        <f t="shared" si="530"/>
        <v>6914103.6199999964</v>
      </c>
      <c r="G212" s="20">
        <f t="shared" si="530"/>
        <v>6847349.3099999987</v>
      </c>
      <c r="H212" s="20">
        <f t="shared" si="530"/>
        <v>12395445.16</v>
      </c>
      <c r="I212" s="20">
        <f t="shared" si="530"/>
        <v>12118795.090000004</v>
      </c>
      <c r="J212" s="20">
        <f t="shared" si="530"/>
        <v>11482232.18</v>
      </c>
      <c r="K212" s="20">
        <f t="shared" si="530"/>
        <v>14454840.959999993</v>
      </c>
      <c r="L212" s="20">
        <f t="shared" si="530"/>
        <v>14454840.959999993</v>
      </c>
      <c r="M212" s="20">
        <f t="shared" si="530"/>
        <v>14454840.959999993</v>
      </c>
      <c r="N212" s="20">
        <f t="shared" si="530"/>
        <v>14454840.959999993</v>
      </c>
      <c r="O212" s="20">
        <f t="shared" si="530"/>
        <v>14454840.959999993</v>
      </c>
      <c r="P212" s="20">
        <f t="shared" si="530"/>
        <v>14454840.959999993</v>
      </c>
      <c r="Q212" s="20">
        <f t="shared" si="530"/>
        <v>14454840.959999993</v>
      </c>
      <c r="R212" s="20">
        <f t="shared" si="530"/>
        <v>14454840.959999993</v>
      </c>
      <c r="S212" s="20">
        <f t="shared" ref="S212" si="531">SUM(S210:S211)</f>
        <v>14454840.959999993</v>
      </c>
      <c r="T212" s="20">
        <f t="shared" si="530"/>
        <v>14454840.959999993</v>
      </c>
      <c r="U212" s="20">
        <f t="shared" si="530"/>
        <v>14454840.959999993</v>
      </c>
      <c r="V212" s="20">
        <f t="shared" si="530"/>
        <v>14454840.959999993</v>
      </c>
      <c r="W212" s="20">
        <f t="shared" si="530"/>
        <v>14454840.959999993</v>
      </c>
      <c r="X212" s="20">
        <f t="shared" si="530"/>
        <v>14454840.959999993</v>
      </c>
      <c r="Y212" s="20">
        <f t="shared" si="530"/>
        <v>14454840.959999993</v>
      </c>
      <c r="Z212" s="20">
        <f t="shared" si="530"/>
        <v>14454840.959999993</v>
      </c>
      <c r="AA212" s="20">
        <f t="shared" si="530"/>
        <v>14454840.959999993</v>
      </c>
      <c r="AB212" s="20">
        <f t="shared" si="530"/>
        <v>14454840.959999993</v>
      </c>
      <c r="AC212" s="20">
        <f t="shared" si="530"/>
        <v>14454840.959999993</v>
      </c>
      <c r="AD212" s="20">
        <f t="shared" si="530"/>
        <v>14454840.959999993</v>
      </c>
      <c r="AE212" s="20">
        <f t="shared" si="530"/>
        <v>14454840.959999993</v>
      </c>
      <c r="AF212" s="20">
        <f t="shared" si="530"/>
        <v>14454840.959999993</v>
      </c>
      <c r="AH212" s="19">
        <v>12</v>
      </c>
      <c r="AI212" s="119">
        <v>5.6412179785543033E-2</v>
      </c>
      <c r="AJ212" s="119">
        <v>5.6412179785543033E-2</v>
      </c>
    </row>
    <row r="213" spans="1:47">
      <c r="A213" s="36" t="s">
        <v>31</v>
      </c>
      <c r="B213" s="33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H213" s="19">
        <v>91</v>
      </c>
      <c r="AI213" s="119">
        <v>0.49780000000000002</v>
      </c>
      <c r="AJ213" s="119">
        <v>0.49780000000000002</v>
      </c>
    </row>
    <row r="214" spans="1:47">
      <c r="A214" s="33"/>
      <c r="B214" s="33" t="s">
        <v>140</v>
      </c>
      <c r="C214" s="81">
        <f t="shared" ref="C214" si="532">SUM(E214:Q214)/13</f>
        <v>0</v>
      </c>
      <c r="D214" s="81">
        <f>SUM(T214:AF214)/13</f>
        <v>0</v>
      </c>
      <c r="E214" s="83">
        <f>'[24]CWIP Summary'!L15</f>
        <v>0</v>
      </c>
      <c r="F214" s="83">
        <f>'[24]CWIP Summary'!M15</f>
        <v>0</v>
      </c>
      <c r="G214" s="83">
        <f>'[24]CWIP Summary'!N15</f>
        <v>0</v>
      </c>
      <c r="H214" s="83">
        <f>'[24]CWIP Summary'!O15</f>
        <v>0</v>
      </c>
      <c r="I214" s="83">
        <f>'[24]CWIP Summary'!P15</f>
        <v>0</v>
      </c>
      <c r="J214" s="83">
        <f>'[24]CWIP Summary'!Q15</f>
        <v>0</v>
      </c>
      <c r="K214" s="83">
        <f>'[24]CWIP Summary'!R15</f>
        <v>0</v>
      </c>
      <c r="L214" s="83">
        <f t="shared" ref="L214:R214" si="533">K214</f>
        <v>0</v>
      </c>
      <c r="M214" s="83">
        <f t="shared" si="533"/>
        <v>0</v>
      </c>
      <c r="N214" s="83">
        <f t="shared" si="533"/>
        <v>0</v>
      </c>
      <c r="O214" s="83">
        <f t="shared" si="533"/>
        <v>0</v>
      </c>
      <c r="P214" s="83">
        <f t="shared" si="533"/>
        <v>0</v>
      </c>
      <c r="Q214" s="83">
        <f t="shared" si="533"/>
        <v>0</v>
      </c>
      <c r="R214" s="83">
        <f t="shared" si="533"/>
        <v>0</v>
      </c>
      <c r="S214" s="83">
        <f t="shared" ref="S214:AF214" si="534">R214</f>
        <v>0</v>
      </c>
      <c r="T214" s="83">
        <f t="shared" si="534"/>
        <v>0</v>
      </c>
      <c r="U214" s="83">
        <f t="shared" si="534"/>
        <v>0</v>
      </c>
      <c r="V214" s="83">
        <f t="shared" si="534"/>
        <v>0</v>
      </c>
      <c r="W214" s="83">
        <f t="shared" si="534"/>
        <v>0</v>
      </c>
      <c r="X214" s="83">
        <f t="shared" si="534"/>
        <v>0</v>
      </c>
      <c r="Y214" s="83">
        <f t="shared" si="534"/>
        <v>0</v>
      </c>
      <c r="Z214" s="83">
        <f t="shared" si="534"/>
        <v>0</v>
      </c>
      <c r="AA214" s="83">
        <f t="shared" si="534"/>
        <v>0</v>
      </c>
      <c r="AB214" s="83">
        <f t="shared" si="534"/>
        <v>0</v>
      </c>
      <c r="AC214" s="83">
        <f t="shared" si="534"/>
        <v>0</v>
      </c>
      <c r="AD214" s="83">
        <f t="shared" si="534"/>
        <v>0</v>
      </c>
      <c r="AE214" s="83">
        <f t="shared" si="534"/>
        <v>0</v>
      </c>
      <c r="AF214" s="83">
        <f t="shared" si="534"/>
        <v>0</v>
      </c>
      <c r="AH214" s="19" t="s">
        <v>222</v>
      </c>
      <c r="AI214" s="154">
        <v>1.570628E-2</v>
      </c>
      <c r="AJ214" s="154">
        <v>1.570628E-2</v>
      </c>
    </row>
    <row r="215" spans="1:47">
      <c r="A215" s="33"/>
      <c r="B215" s="33" t="s">
        <v>112</v>
      </c>
      <c r="C215" s="81">
        <f>SUM(E215:Q215)/13</f>
        <v>3282347.9423076911</v>
      </c>
      <c r="D215" s="113">
        <f>SUM(T215:AF215)/13</f>
        <v>3983793.9399999981</v>
      </c>
      <c r="E215" s="78">
        <f>'[24]CWIP Summary'!L16</f>
        <v>1782633.64</v>
      </c>
      <c r="F215" s="78">
        <f>'[24]CWIP Summary'!M16</f>
        <v>1805353.08</v>
      </c>
      <c r="G215" s="78">
        <f>'[24]CWIP Summary'!N16</f>
        <v>1909411.7500000002</v>
      </c>
      <c r="H215" s="78">
        <f>'[24]CWIP Summary'!O16</f>
        <v>2309500.92</v>
      </c>
      <c r="I215" s="78">
        <f>'[24]CWIP Summary'!P16</f>
        <v>3318544.99</v>
      </c>
      <c r="J215" s="78">
        <f>'[24]CWIP Summary'!Q16</f>
        <v>3658521.29</v>
      </c>
      <c r="K215" s="78">
        <f>'[24]CWIP Summary'!R16</f>
        <v>3983793.9399999995</v>
      </c>
      <c r="L215" s="78">
        <f t="shared" ref="L215:R215" si="535">K215</f>
        <v>3983793.9399999995</v>
      </c>
      <c r="M215" s="78">
        <f t="shared" si="535"/>
        <v>3983793.9399999995</v>
      </c>
      <c r="N215" s="78">
        <f t="shared" si="535"/>
        <v>3983793.9399999995</v>
      </c>
      <c r="O215" s="78">
        <f t="shared" si="535"/>
        <v>3983793.9399999995</v>
      </c>
      <c r="P215" s="78">
        <f t="shared" si="535"/>
        <v>3983793.9399999995</v>
      </c>
      <c r="Q215" s="78">
        <f t="shared" si="535"/>
        <v>3983793.9399999995</v>
      </c>
      <c r="R215" s="78">
        <f t="shared" si="535"/>
        <v>3983793.9399999995</v>
      </c>
      <c r="S215" s="78">
        <f t="shared" ref="S215:AF215" si="536">R215</f>
        <v>3983793.9399999995</v>
      </c>
      <c r="T215" s="78">
        <f t="shared" si="536"/>
        <v>3983793.9399999995</v>
      </c>
      <c r="U215" s="78">
        <f t="shared" si="536"/>
        <v>3983793.9399999995</v>
      </c>
      <c r="V215" s="78">
        <f t="shared" si="536"/>
        <v>3983793.9399999995</v>
      </c>
      <c r="W215" s="78">
        <f t="shared" si="536"/>
        <v>3983793.9399999995</v>
      </c>
      <c r="X215" s="78">
        <f t="shared" si="536"/>
        <v>3983793.9399999995</v>
      </c>
      <c r="Y215" s="78">
        <f t="shared" si="536"/>
        <v>3983793.9399999995</v>
      </c>
      <c r="Z215" s="78">
        <f t="shared" si="536"/>
        <v>3983793.9399999995</v>
      </c>
      <c r="AA215" s="78">
        <f t="shared" si="536"/>
        <v>3983793.9399999995</v>
      </c>
      <c r="AB215" s="78">
        <f t="shared" si="536"/>
        <v>3983793.9399999995</v>
      </c>
      <c r="AC215" s="78">
        <f t="shared" si="536"/>
        <v>3983793.9399999995</v>
      </c>
      <c r="AD215" s="78">
        <f t="shared" si="536"/>
        <v>3983793.9399999995</v>
      </c>
      <c r="AE215" s="78">
        <f t="shared" si="536"/>
        <v>3983793.9399999995</v>
      </c>
      <c r="AF215" s="78">
        <f t="shared" si="536"/>
        <v>3983793.9399999995</v>
      </c>
      <c r="AH215" s="19" t="s">
        <v>187</v>
      </c>
      <c r="AI215" s="154">
        <v>2.3186160000000001E-2</v>
      </c>
      <c r="AJ215" s="154">
        <v>2.3186160000000001E-2</v>
      </c>
    </row>
    <row r="216" spans="1:47">
      <c r="A216" s="33"/>
      <c r="B216" s="33" t="s">
        <v>113</v>
      </c>
      <c r="C216" s="74">
        <f t="shared" ref="C216:AF216" si="537">SUM(C214:C215)</f>
        <v>3282347.9423076911</v>
      </c>
      <c r="D216" s="74">
        <f t="shared" si="537"/>
        <v>3983793.9399999981</v>
      </c>
      <c r="E216" s="20">
        <f>SUM(E214:E215)</f>
        <v>1782633.64</v>
      </c>
      <c r="F216" s="20">
        <f t="shared" ref="F216:S216" si="538">SUM(F214:F215)</f>
        <v>1805353.08</v>
      </c>
      <c r="G216" s="20">
        <f t="shared" si="538"/>
        <v>1909411.7500000002</v>
      </c>
      <c r="H216" s="20">
        <f t="shared" si="538"/>
        <v>2309500.92</v>
      </c>
      <c r="I216" s="20">
        <f t="shared" si="538"/>
        <v>3318544.99</v>
      </c>
      <c r="J216" s="20">
        <f t="shared" si="538"/>
        <v>3658521.29</v>
      </c>
      <c r="K216" s="20">
        <f t="shared" si="538"/>
        <v>3983793.9399999995</v>
      </c>
      <c r="L216" s="20">
        <f t="shared" si="538"/>
        <v>3983793.9399999995</v>
      </c>
      <c r="M216" s="20">
        <f t="shared" si="538"/>
        <v>3983793.9399999995</v>
      </c>
      <c r="N216" s="20">
        <f t="shared" si="538"/>
        <v>3983793.9399999995</v>
      </c>
      <c r="O216" s="20">
        <f t="shared" si="538"/>
        <v>3983793.9399999995</v>
      </c>
      <c r="P216" s="20">
        <f t="shared" si="538"/>
        <v>3983793.9399999995</v>
      </c>
      <c r="Q216" s="20">
        <f t="shared" si="538"/>
        <v>3983793.9399999995</v>
      </c>
      <c r="R216" s="20">
        <f t="shared" si="538"/>
        <v>3983793.9399999995</v>
      </c>
      <c r="S216" s="20">
        <f t="shared" si="538"/>
        <v>3983793.9399999995</v>
      </c>
      <c r="T216" s="20">
        <f t="shared" si="537"/>
        <v>3983793.9399999995</v>
      </c>
      <c r="U216" s="20">
        <f t="shared" si="537"/>
        <v>3983793.9399999995</v>
      </c>
      <c r="V216" s="20">
        <f t="shared" si="537"/>
        <v>3983793.9399999995</v>
      </c>
      <c r="W216" s="20">
        <f t="shared" si="537"/>
        <v>3983793.9399999995</v>
      </c>
      <c r="X216" s="20">
        <f t="shared" si="537"/>
        <v>3983793.9399999995</v>
      </c>
      <c r="Y216" s="20">
        <f t="shared" si="537"/>
        <v>3983793.9399999995</v>
      </c>
      <c r="Z216" s="20">
        <f t="shared" si="537"/>
        <v>3983793.9399999995</v>
      </c>
      <c r="AA216" s="20">
        <f t="shared" si="537"/>
        <v>3983793.9399999995</v>
      </c>
      <c r="AB216" s="20">
        <f t="shared" si="537"/>
        <v>3983793.9399999995</v>
      </c>
      <c r="AC216" s="20">
        <f t="shared" si="537"/>
        <v>3983793.9399999995</v>
      </c>
      <c r="AD216" s="20">
        <f t="shared" si="537"/>
        <v>3983793.9399999995</v>
      </c>
      <c r="AE216" s="20">
        <f t="shared" si="537"/>
        <v>3983793.9399999995</v>
      </c>
      <c r="AF216" s="20">
        <f t="shared" si="537"/>
        <v>3983793.9399999995</v>
      </c>
      <c r="AH216" s="19" t="s">
        <v>223</v>
      </c>
      <c r="AI216" s="154">
        <v>6.3622429999999994E-2</v>
      </c>
      <c r="AJ216" s="154">
        <v>6.3622429999999994E-2</v>
      </c>
    </row>
    <row r="217" spans="1:47">
      <c r="A217" s="36" t="s">
        <v>34</v>
      </c>
      <c r="B217" s="33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H217" s="19" t="s">
        <v>224</v>
      </c>
      <c r="AI217" s="154">
        <v>0</v>
      </c>
      <c r="AJ217" s="154">
        <v>0</v>
      </c>
    </row>
    <row r="218" spans="1:47">
      <c r="A218" s="33"/>
      <c r="B218" s="33" t="s">
        <v>140</v>
      </c>
      <c r="C218" s="81">
        <f t="shared" ref="C218:C219" si="539">SUM(E218:Q218)/13</f>
        <v>0</v>
      </c>
      <c r="D218" s="113">
        <f>SUM(T218:AF218)/13</f>
        <v>0</v>
      </c>
      <c r="E218" s="83">
        <f>'[24]CWIP Summary'!L19</f>
        <v>0</v>
      </c>
      <c r="F218" s="83">
        <f>'[24]CWIP Summary'!M19</f>
        <v>0</v>
      </c>
      <c r="G218" s="83">
        <f>'[24]CWIP Summary'!N19</f>
        <v>0</v>
      </c>
      <c r="H218" s="83">
        <f>'[24]CWIP Summary'!O19</f>
        <v>0</v>
      </c>
      <c r="I218" s="83">
        <f>'[24]CWIP Summary'!P19</f>
        <v>0</v>
      </c>
      <c r="J218" s="83">
        <f>'[24]CWIP Summary'!Q19</f>
        <v>0</v>
      </c>
      <c r="K218" s="83">
        <f>'[24]CWIP Summary'!R19</f>
        <v>0</v>
      </c>
      <c r="L218" s="20">
        <f>K218</f>
        <v>0</v>
      </c>
      <c r="M218" s="20">
        <f>L218</f>
        <v>0</v>
      </c>
      <c r="N218" s="20">
        <f t="shared" ref="N218:AF219" si="540">M218</f>
        <v>0</v>
      </c>
      <c r="O218" s="20">
        <f t="shared" si="540"/>
        <v>0</v>
      </c>
      <c r="P218" s="20">
        <f t="shared" si="540"/>
        <v>0</v>
      </c>
      <c r="Q218" s="20">
        <f t="shared" si="540"/>
        <v>0</v>
      </c>
      <c r="R218" s="20">
        <f t="shared" si="540"/>
        <v>0</v>
      </c>
      <c r="S218" s="20">
        <f t="shared" si="540"/>
        <v>0</v>
      </c>
      <c r="T218" s="20">
        <f t="shared" si="540"/>
        <v>0</v>
      </c>
      <c r="U218" s="20">
        <f t="shared" si="540"/>
        <v>0</v>
      </c>
      <c r="V218" s="20">
        <f t="shared" si="540"/>
        <v>0</v>
      </c>
      <c r="W218" s="20">
        <f t="shared" si="540"/>
        <v>0</v>
      </c>
      <c r="X218" s="20">
        <f t="shared" si="540"/>
        <v>0</v>
      </c>
      <c r="Y218" s="20">
        <f t="shared" si="540"/>
        <v>0</v>
      </c>
      <c r="Z218" s="20">
        <f t="shared" si="540"/>
        <v>0</v>
      </c>
      <c r="AA218" s="20">
        <f t="shared" si="540"/>
        <v>0</v>
      </c>
      <c r="AB218" s="20">
        <f t="shared" si="540"/>
        <v>0</v>
      </c>
      <c r="AC218" s="20">
        <f t="shared" si="540"/>
        <v>0</v>
      </c>
      <c r="AD218" s="20">
        <f t="shared" si="540"/>
        <v>0</v>
      </c>
      <c r="AE218" s="20">
        <f t="shared" si="540"/>
        <v>0</v>
      </c>
      <c r="AF218" s="20">
        <f t="shared" si="540"/>
        <v>0</v>
      </c>
    </row>
    <row r="219" spans="1:47">
      <c r="A219" s="33"/>
      <c r="B219" s="33" t="s">
        <v>112</v>
      </c>
      <c r="C219" s="81">
        <f t="shared" si="539"/>
        <v>59039.563846153855</v>
      </c>
      <c r="D219" s="81">
        <f>SUM(T219:AF219)/13</f>
        <v>4641.7299999999941</v>
      </c>
      <c r="E219" s="78">
        <f>'[24]CWIP Summary'!L20</f>
        <v>-6233.6399999999994</v>
      </c>
      <c r="F219" s="78">
        <f>'[24]CWIP Summary'!M20</f>
        <v>243915.49000000005</v>
      </c>
      <c r="G219" s="78">
        <f>'[24]CWIP Summary'!N20</f>
        <v>538134.89</v>
      </c>
      <c r="H219" s="78">
        <f>'[24]CWIP Summary'!O20</f>
        <v>-9327.7200000000084</v>
      </c>
      <c r="I219" s="78">
        <f>'[24]CWIP Summary'!P20</f>
        <v>36109.290000000052</v>
      </c>
      <c r="J219" s="78">
        <f>'[24]CWIP Summary'!Q20</f>
        <v>-67576.089999999807</v>
      </c>
      <c r="K219" s="78">
        <f>'[24]CWIP Summary'!R20</f>
        <v>4641.7299999999923</v>
      </c>
      <c r="L219" s="78">
        <f>K219</f>
        <v>4641.7299999999923</v>
      </c>
      <c r="M219" s="78">
        <f>L219</f>
        <v>4641.7299999999923</v>
      </c>
      <c r="N219" s="78">
        <f t="shared" ref="N219:Q219" si="541">M219</f>
        <v>4641.7299999999923</v>
      </c>
      <c r="O219" s="78">
        <f t="shared" si="541"/>
        <v>4641.7299999999923</v>
      </c>
      <c r="P219" s="78">
        <f t="shared" si="541"/>
        <v>4641.7299999999923</v>
      </c>
      <c r="Q219" s="78">
        <f t="shared" si="541"/>
        <v>4641.7299999999923</v>
      </c>
      <c r="R219" s="78">
        <f t="shared" si="540"/>
        <v>4641.7299999999923</v>
      </c>
      <c r="S219" s="78">
        <f t="shared" si="540"/>
        <v>4641.7299999999923</v>
      </c>
      <c r="T219" s="78">
        <f t="shared" si="540"/>
        <v>4641.7299999999923</v>
      </c>
      <c r="U219" s="78">
        <f t="shared" si="540"/>
        <v>4641.7299999999923</v>
      </c>
      <c r="V219" s="78">
        <f t="shared" si="540"/>
        <v>4641.7299999999923</v>
      </c>
      <c r="W219" s="78">
        <f t="shared" si="540"/>
        <v>4641.7299999999923</v>
      </c>
      <c r="X219" s="78">
        <f t="shared" si="540"/>
        <v>4641.7299999999923</v>
      </c>
      <c r="Y219" s="78">
        <f t="shared" si="540"/>
        <v>4641.7299999999923</v>
      </c>
      <c r="Z219" s="78">
        <f t="shared" si="540"/>
        <v>4641.7299999999923</v>
      </c>
      <c r="AA219" s="78">
        <f t="shared" si="540"/>
        <v>4641.7299999999923</v>
      </c>
      <c r="AB219" s="78">
        <f t="shared" si="540"/>
        <v>4641.7299999999923</v>
      </c>
      <c r="AC219" s="78">
        <f t="shared" si="540"/>
        <v>4641.7299999999923</v>
      </c>
      <c r="AD219" s="78">
        <f t="shared" si="540"/>
        <v>4641.7299999999923</v>
      </c>
      <c r="AE219" s="78">
        <f t="shared" si="540"/>
        <v>4641.7299999999923</v>
      </c>
      <c r="AF219" s="78">
        <f t="shared" si="540"/>
        <v>4641.7299999999923</v>
      </c>
      <c r="AI219" s="117" t="s">
        <v>170</v>
      </c>
    </row>
    <row r="220" spans="1:47">
      <c r="A220" s="33"/>
      <c r="B220" s="33" t="s">
        <v>113</v>
      </c>
      <c r="C220" s="57">
        <f t="shared" ref="C220:N220" si="542">SUM(C218:C219)</f>
        <v>59039.563846153855</v>
      </c>
      <c r="D220" s="57">
        <f t="shared" si="542"/>
        <v>4641.7299999999941</v>
      </c>
      <c r="E220" s="20">
        <f t="shared" si="542"/>
        <v>-6233.6399999999994</v>
      </c>
      <c r="F220" s="20">
        <f t="shared" si="542"/>
        <v>243915.49000000005</v>
      </c>
      <c r="G220" s="20">
        <f t="shared" si="542"/>
        <v>538134.89</v>
      </c>
      <c r="H220" s="20">
        <f t="shared" si="542"/>
        <v>-9327.7200000000084</v>
      </c>
      <c r="I220" s="20">
        <f t="shared" si="542"/>
        <v>36109.290000000052</v>
      </c>
      <c r="J220" s="20">
        <f t="shared" si="542"/>
        <v>-67576.089999999807</v>
      </c>
      <c r="K220" s="20">
        <f t="shared" si="542"/>
        <v>4641.7299999999923</v>
      </c>
      <c r="L220" s="20">
        <f t="shared" si="542"/>
        <v>4641.7299999999923</v>
      </c>
      <c r="M220" s="20">
        <f t="shared" si="542"/>
        <v>4641.7299999999923</v>
      </c>
      <c r="N220" s="20">
        <f t="shared" si="542"/>
        <v>4641.7299999999923</v>
      </c>
      <c r="O220" s="20">
        <f t="shared" ref="O220:AD220" si="543">SUM(O218:O219)</f>
        <v>4641.7299999999923</v>
      </c>
      <c r="P220" s="20">
        <f t="shared" si="543"/>
        <v>4641.7299999999923</v>
      </c>
      <c r="Q220" s="20">
        <f t="shared" si="543"/>
        <v>4641.7299999999923</v>
      </c>
      <c r="R220" s="20">
        <f t="shared" si="543"/>
        <v>4641.7299999999923</v>
      </c>
      <c r="S220" s="20">
        <f t="shared" si="543"/>
        <v>4641.7299999999923</v>
      </c>
      <c r="T220" s="20">
        <f t="shared" si="543"/>
        <v>4641.7299999999923</v>
      </c>
      <c r="U220" s="20">
        <f t="shared" si="543"/>
        <v>4641.7299999999923</v>
      </c>
      <c r="V220" s="20">
        <f t="shared" si="543"/>
        <v>4641.7299999999923</v>
      </c>
      <c r="W220" s="20">
        <f t="shared" si="543"/>
        <v>4641.7299999999923</v>
      </c>
      <c r="X220" s="20">
        <f t="shared" si="543"/>
        <v>4641.7299999999923</v>
      </c>
      <c r="Y220" s="20">
        <f t="shared" si="543"/>
        <v>4641.7299999999923</v>
      </c>
      <c r="Z220" s="20">
        <f t="shared" si="543"/>
        <v>4641.7299999999923</v>
      </c>
      <c r="AA220" s="20">
        <f t="shared" si="543"/>
        <v>4641.7299999999923</v>
      </c>
      <c r="AB220" s="20">
        <f t="shared" si="543"/>
        <v>4641.7299999999923</v>
      </c>
      <c r="AC220" s="20">
        <f t="shared" si="543"/>
        <v>4641.7299999999923</v>
      </c>
      <c r="AD220" s="20">
        <f t="shared" si="543"/>
        <v>4641.7299999999923</v>
      </c>
      <c r="AE220" s="20">
        <f t="shared" ref="AE220:AF220" si="544">SUM(AE218:AE219)</f>
        <v>4641.7299999999923</v>
      </c>
      <c r="AF220" s="20">
        <f t="shared" si="544"/>
        <v>4641.7299999999923</v>
      </c>
    </row>
    <row r="221" spans="1:47">
      <c r="A221" s="36" t="s">
        <v>75</v>
      </c>
      <c r="B221" s="33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 spans="1:47">
      <c r="A222" s="33"/>
      <c r="B222" s="33" t="s">
        <v>140</v>
      </c>
      <c r="C222" s="81">
        <f t="shared" ref="C222:C223" si="545">SUM(E222:Q222)/13</f>
        <v>481409.90076923068</v>
      </c>
      <c r="D222" s="113">
        <f>SUM(T222:AF222)/13</f>
        <v>581994.09</v>
      </c>
      <c r="E222" s="83">
        <f>'[24]CWIP Summary'!L11</f>
        <v>255946.10000000009</v>
      </c>
      <c r="F222" s="83">
        <f>'[24]CWIP Summary'!M11</f>
        <v>265467.02000000008</v>
      </c>
      <c r="G222" s="83">
        <f>'[24]CWIP Summary'!N11</f>
        <v>323374.35999999993</v>
      </c>
      <c r="H222" s="83">
        <f>'[24]CWIP Summary'!O11</f>
        <v>389015.40999999986</v>
      </c>
      <c r="I222" s="83">
        <f>'[24]CWIP Summary'!P11</f>
        <v>440174.29</v>
      </c>
      <c r="J222" s="83">
        <f>'[24]CWIP Summary'!Q11</f>
        <v>510392.89999999997</v>
      </c>
      <c r="K222" s="83">
        <f>'[24]CWIP Summary'!R11</f>
        <v>581994.09</v>
      </c>
      <c r="L222" s="20">
        <f>K222</f>
        <v>581994.09</v>
      </c>
      <c r="M222" s="20">
        <f>L222</f>
        <v>581994.09</v>
      </c>
      <c r="N222" s="20">
        <f t="shared" ref="N222:AF222" si="546">M222</f>
        <v>581994.09</v>
      </c>
      <c r="O222" s="20">
        <f t="shared" si="546"/>
        <v>581994.09</v>
      </c>
      <c r="P222" s="20">
        <f t="shared" si="546"/>
        <v>581994.09</v>
      </c>
      <c r="Q222" s="20">
        <f t="shared" si="546"/>
        <v>581994.09</v>
      </c>
      <c r="R222" s="20">
        <f t="shared" si="546"/>
        <v>581994.09</v>
      </c>
      <c r="S222" s="20">
        <f t="shared" si="546"/>
        <v>581994.09</v>
      </c>
      <c r="T222" s="20">
        <f t="shared" si="546"/>
        <v>581994.09</v>
      </c>
      <c r="U222" s="20">
        <f t="shared" si="546"/>
        <v>581994.09</v>
      </c>
      <c r="V222" s="20">
        <f t="shared" si="546"/>
        <v>581994.09</v>
      </c>
      <c r="W222" s="20">
        <f t="shared" si="546"/>
        <v>581994.09</v>
      </c>
      <c r="X222" s="20">
        <f t="shared" si="546"/>
        <v>581994.09</v>
      </c>
      <c r="Y222" s="20">
        <f t="shared" si="546"/>
        <v>581994.09</v>
      </c>
      <c r="Z222" s="20">
        <f t="shared" si="546"/>
        <v>581994.09</v>
      </c>
      <c r="AA222" s="20">
        <f t="shared" si="546"/>
        <v>581994.09</v>
      </c>
      <c r="AB222" s="20">
        <f t="shared" si="546"/>
        <v>581994.09</v>
      </c>
      <c r="AC222" s="20">
        <f t="shared" si="546"/>
        <v>581994.09</v>
      </c>
      <c r="AD222" s="20">
        <f t="shared" si="546"/>
        <v>581994.09</v>
      </c>
      <c r="AE222" s="20">
        <f t="shared" si="546"/>
        <v>581994.09</v>
      </c>
      <c r="AF222" s="20">
        <f t="shared" si="546"/>
        <v>581994.09</v>
      </c>
    </row>
    <row r="223" spans="1:47">
      <c r="A223" s="33"/>
      <c r="B223" s="33" t="s">
        <v>112</v>
      </c>
      <c r="C223" s="81">
        <f t="shared" si="545"/>
        <v>35310857.029230766</v>
      </c>
      <c r="D223" s="113">
        <f>SUM(T223:AF223)/13</f>
        <v>38154808.559999995</v>
      </c>
      <c r="E223" s="78">
        <f>'[24]CWIP Summary'!L12</f>
        <v>32043564.909999989</v>
      </c>
      <c r="F223" s="78">
        <f>'[24]CWIP Summary'!M12</f>
        <v>28808151.149999984</v>
      </c>
      <c r="G223" s="78">
        <f>'[24]CWIP Summary'!N12</f>
        <v>30025198.189999994</v>
      </c>
      <c r="H223" s="78">
        <f>'[24]CWIP Summary'!O12</f>
        <v>31842484.640000001</v>
      </c>
      <c r="I223" s="78">
        <f>'[24]CWIP Summary'!P12</f>
        <v>32808550.870000005</v>
      </c>
      <c r="J223" s="78">
        <f>'[24]CWIP Summary'!Q12</f>
        <v>36429531.699999988</v>
      </c>
      <c r="K223" s="78">
        <f>'[24]CWIP Summary'!R12</f>
        <v>38154808.559999995</v>
      </c>
      <c r="L223" s="78">
        <f>K223</f>
        <v>38154808.559999995</v>
      </c>
      <c r="M223" s="78">
        <f>L223</f>
        <v>38154808.559999995</v>
      </c>
      <c r="N223" s="78">
        <f t="shared" ref="N223:AF223" si="547">M223</f>
        <v>38154808.559999995</v>
      </c>
      <c r="O223" s="78">
        <f t="shared" si="547"/>
        <v>38154808.559999995</v>
      </c>
      <c r="P223" s="78">
        <f t="shared" si="547"/>
        <v>38154808.559999995</v>
      </c>
      <c r="Q223" s="78">
        <f t="shared" si="547"/>
        <v>38154808.559999995</v>
      </c>
      <c r="R223" s="78">
        <f t="shared" si="547"/>
        <v>38154808.559999995</v>
      </c>
      <c r="S223" s="78">
        <f t="shared" si="547"/>
        <v>38154808.559999995</v>
      </c>
      <c r="T223" s="78">
        <f t="shared" si="547"/>
        <v>38154808.559999995</v>
      </c>
      <c r="U223" s="78">
        <f t="shared" si="547"/>
        <v>38154808.559999995</v>
      </c>
      <c r="V223" s="78">
        <f t="shared" si="547"/>
        <v>38154808.559999995</v>
      </c>
      <c r="W223" s="78">
        <f t="shared" si="547"/>
        <v>38154808.559999995</v>
      </c>
      <c r="X223" s="78">
        <f t="shared" si="547"/>
        <v>38154808.559999995</v>
      </c>
      <c r="Y223" s="78">
        <f t="shared" si="547"/>
        <v>38154808.559999995</v>
      </c>
      <c r="Z223" s="78">
        <f t="shared" si="547"/>
        <v>38154808.559999995</v>
      </c>
      <c r="AA223" s="78">
        <f t="shared" si="547"/>
        <v>38154808.559999995</v>
      </c>
      <c r="AB223" s="78">
        <f t="shared" si="547"/>
        <v>38154808.559999995</v>
      </c>
      <c r="AC223" s="78">
        <f t="shared" si="547"/>
        <v>38154808.559999995</v>
      </c>
      <c r="AD223" s="78">
        <f t="shared" si="547"/>
        <v>38154808.559999995</v>
      </c>
      <c r="AE223" s="78">
        <f t="shared" si="547"/>
        <v>38154808.559999995</v>
      </c>
      <c r="AF223" s="78">
        <f t="shared" si="547"/>
        <v>38154808.559999995</v>
      </c>
    </row>
    <row r="224" spans="1:47">
      <c r="A224" s="33"/>
      <c r="B224" s="33" t="s">
        <v>113</v>
      </c>
      <c r="C224" s="57">
        <f t="shared" ref="C224:N224" si="548">SUM(C222:C223)</f>
        <v>35792266.93</v>
      </c>
      <c r="D224" s="57">
        <f t="shared" si="548"/>
        <v>38736802.649999999</v>
      </c>
      <c r="E224" s="20">
        <f t="shared" si="548"/>
        <v>32299511.00999999</v>
      </c>
      <c r="F224" s="20">
        <f t="shared" si="548"/>
        <v>29073618.169999983</v>
      </c>
      <c r="G224" s="20">
        <f t="shared" si="548"/>
        <v>30348572.549999993</v>
      </c>
      <c r="H224" s="20">
        <f t="shared" si="548"/>
        <v>32231500.050000001</v>
      </c>
      <c r="I224" s="20">
        <f t="shared" si="548"/>
        <v>33248725.160000004</v>
      </c>
      <c r="J224" s="20">
        <f t="shared" si="548"/>
        <v>36939924.599999987</v>
      </c>
      <c r="K224" s="20">
        <f t="shared" si="548"/>
        <v>38736802.649999999</v>
      </c>
      <c r="L224" s="19">
        <f t="shared" si="548"/>
        <v>38736802.649999999</v>
      </c>
      <c r="M224" s="19">
        <f t="shared" si="548"/>
        <v>38736802.649999999</v>
      </c>
      <c r="N224" s="19">
        <f t="shared" si="548"/>
        <v>38736802.649999999</v>
      </c>
      <c r="O224" s="19">
        <f t="shared" ref="O224:AD224" si="549">SUM(O222:O223)</f>
        <v>38736802.649999999</v>
      </c>
      <c r="P224" s="19">
        <f t="shared" si="549"/>
        <v>38736802.649999999</v>
      </c>
      <c r="Q224" s="19">
        <f t="shared" si="549"/>
        <v>38736802.649999999</v>
      </c>
      <c r="R224" s="19">
        <f t="shared" si="549"/>
        <v>38736802.649999999</v>
      </c>
      <c r="S224" s="19">
        <f t="shared" si="549"/>
        <v>38736802.649999999</v>
      </c>
      <c r="T224" s="19">
        <f t="shared" si="549"/>
        <v>38736802.649999999</v>
      </c>
      <c r="U224" s="19">
        <f t="shared" si="549"/>
        <v>38736802.649999999</v>
      </c>
      <c r="V224" s="19">
        <f t="shared" si="549"/>
        <v>38736802.649999999</v>
      </c>
      <c r="W224" s="19">
        <f t="shared" si="549"/>
        <v>38736802.649999999</v>
      </c>
      <c r="X224" s="19">
        <f t="shared" si="549"/>
        <v>38736802.649999999</v>
      </c>
      <c r="Y224" s="19">
        <f t="shared" si="549"/>
        <v>38736802.649999999</v>
      </c>
      <c r="Z224" s="19">
        <f t="shared" si="549"/>
        <v>38736802.649999999</v>
      </c>
      <c r="AA224" s="19">
        <f t="shared" si="549"/>
        <v>38736802.649999999</v>
      </c>
      <c r="AB224" s="19">
        <f t="shared" si="549"/>
        <v>38736802.649999999</v>
      </c>
      <c r="AC224" s="19">
        <f t="shared" si="549"/>
        <v>38736802.649999999</v>
      </c>
      <c r="AD224" s="19">
        <f t="shared" si="549"/>
        <v>38736802.649999999</v>
      </c>
      <c r="AE224" s="19">
        <f t="shared" ref="AE224:AF224" si="550">SUM(AE222:AE223)</f>
        <v>38736802.649999999</v>
      </c>
      <c r="AF224" s="19">
        <f t="shared" si="550"/>
        <v>38736802.649999999</v>
      </c>
    </row>
    <row r="225" spans="1:32">
      <c r="A225" s="33"/>
      <c r="B225" s="33"/>
    </row>
    <row r="226" spans="1:32">
      <c r="A226" s="33"/>
      <c r="B226" s="33" t="s">
        <v>6</v>
      </c>
    </row>
    <row r="227" spans="1:32">
      <c r="A227" s="33"/>
      <c r="B227" s="33" t="s">
        <v>112</v>
      </c>
      <c r="C227" s="19">
        <f>C223+C219+C215+C211</f>
        <v>50973646.689230755</v>
      </c>
      <c r="D227" s="19">
        <f>D223+D219+D215+D211</f>
        <v>56598085.189999983</v>
      </c>
      <c r="E227" s="19">
        <f t="shared" ref="E227:AF227" si="551">E223+E219+E215+E211</f>
        <v>43056380.829999991</v>
      </c>
      <c r="F227" s="19">
        <f t="shared" si="551"/>
        <v>37771523.339999981</v>
      </c>
      <c r="G227" s="19">
        <f t="shared" si="551"/>
        <v>39320094.139999993</v>
      </c>
      <c r="H227" s="19">
        <f t="shared" si="551"/>
        <v>46538103</v>
      </c>
      <c r="I227" s="19">
        <f t="shared" si="551"/>
        <v>48282000.24000001</v>
      </c>
      <c r="J227" s="19">
        <f t="shared" si="551"/>
        <v>51502709.079999991</v>
      </c>
      <c r="K227" s="19">
        <f t="shared" si="551"/>
        <v>56598085.189999983</v>
      </c>
      <c r="L227" s="19">
        <f t="shared" si="551"/>
        <v>56598085.189999983</v>
      </c>
      <c r="M227" s="19">
        <f t="shared" si="551"/>
        <v>56598085.189999983</v>
      </c>
      <c r="N227" s="19">
        <f t="shared" si="551"/>
        <v>56598085.189999983</v>
      </c>
      <c r="O227" s="19">
        <f t="shared" si="551"/>
        <v>56598085.189999983</v>
      </c>
      <c r="P227" s="19">
        <f t="shared" si="551"/>
        <v>56598085.189999983</v>
      </c>
      <c r="Q227" s="19">
        <f t="shared" si="551"/>
        <v>56598085.189999983</v>
      </c>
      <c r="R227" s="19">
        <f t="shared" si="551"/>
        <v>56598085.189999983</v>
      </c>
      <c r="S227" s="19">
        <f t="shared" ref="S227" si="552">S223+S219+S215+S211</f>
        <v>56598085.189999983</v>
      </c>
      <c r="T227" s="19">
        <f t="shared" si="551"/>
        <v>56598085.189999983</v>
      </c>
      <c r="U227" s="19">
        <f t="shared" si="551"/>
        <v>56598085.189999983</v>
      </c>
      <c r="V227" s="19">
        <f t="shared" si="551"/>
        <v>56598085.189999983</v>
      </c>
      <c r="W227" s="19">
        <f t="shared" si="551"/>
        <v>56598085.189999983</v>
      </c>
      <c r="X227" s="19">
        <f t="shared" si="551"/>
        <v>56598085.189999983</v>
      </c>
      <c r="Y227" s="19">
        <f t="shared" si="551"/>
        <v>56598085.189999983</v>
      </c>
      <c r="Z227" s="19">
        <f t="shared" si="551"/>
        <v>56598085.189999983</v>
      </c>
      <c r="AA227" s="19">
        <f t="shared" si="551"/>
        <v>56598085.189999983</v>
      </c>
      <c r="AB227" s="19">
        <f t="shared" si="551"/>
        <v>56598085.189999983</v>
      </c>
      <c r="AC227" s="19">
        <f t="shared" si="551"/>
        <v>56598085.189999983</v>
      </c>
      <c r="AD227" s="19">
        <f t="shared" si="551"/>
        <v>56598085.189999983</v>
      </c>
      <c r="AE227" s="19">
        <f t="shared" si="551"/>
        <v>56598085.189999983</v>
      </c>
      <c r="AF227" s="19">
        <f t="shared" si="551"/>
        <v>56598085.189999983</v>
      </c>
    </row>
    <row r="229" spans="1:32">
      <c r="B229" s="77"/>
    </row>
    <row r="230" spans="1:32">
      <c r="A230" s="77"/>
    </row>
  </sheetData>
  <phoneticPr fontId="27" type="noConversion"/>
  <pageMargins left="0.5" right="0.5" top="0.5" bottom="0.3" header="0.26" footer="0.17"/>
  <pageSetup scale="35" fitToWidth="9" fitToHeight="2" orientation="landscape" r:id="rId1"/>
  <headerFooter alignWithMargins="0">
    <oddFooter>&amp;C&amp;P of&amp;N</oddFooter>
  </headerFooter>
  <rowBreaks count="2" manualBreakCount="2">
    <brk id="110" max="16383" man="1"/>
    <brk id="195" max="16383" man="1"/>
  </rowBreaks>
  <colBreaks count="10" manualBreakCount="10">
    <brk id="21" max="1048575" man="1"/>
    <brk id="56" max="1048575" man="1"/>
    <brk id="78" max="120" man="1"/>
    <brk id="89" max="120" man="1"/>
    <brk id="117" max="120" man="1"/>
    <brk id="120" max="1048575" man="1"/>
    <brk id="141" max="1048575" man="1"/>
    <brk id="162" max="1048575" man="1"/>
    <brk id="183" max="1048575" man="1"/>
    <brk id="20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223"/>
  <sheetViews>
    <sheetView view="pageBreakPreview" zoomScale="80" zoomScaleNormal="80" zoomScaleSheetLayoutView="8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C6" sqref="C6"/>
    </sheetView>
  </sheetViews>
  <sheetFormatPr defaultRowHeight="12.75"/>
  <cols>
    <col min="1" max="1" width="11.28515625" style="40" customWidth="1"/>
    <col min="2" max="2" width="38.7109375" style="40" bestFit="1" customWidth="1"/>
    <col min="3" max="4" width="15.7109375" style="19" customWidth="1"/>
    <col min="5" max="23" width="15.7109375" style="41" customWidth="1"/>
    <col min="24" max="25" width="15.42578125" style="41" customWidth="1"/>
    <col min="26" max="26" width="17" style="41" customWidth="1"/>
    <col min="27" max="28" width="16.5703125" style="41" customWidth="1"/>
    <col min="29" max="29" width="17.140625" style="41" customWidth="1"/>
    <col min="30" max="31" width="15.42578125" style="41" customWidth="1"/>
    <col min="32" max="32" width="16.42578125" style="41" customWidth="1"/>
    <col min="33" max="33" width="16.5703125" style="41" customWidth="1"/>
    <col min="34" max="34" width="12.42578125" style="44" customWidth="1"/>
    <col min="35" max="35" width="10.28515625" style="44" customWidth="1"/>
    <col min="36" max="41" width="13.85546875" style="41" customWidth="1"/>
    <col min="42" max="62" width="13.7109375" style="41" customWidth="1"/>
    <col min="63" max="63" width="15.28515625" style="40" customWidth="1"/>
    <col min="64" max="64" width="3.7109375" style="40" customWidth="1"/>
    <col min="65" max="70" width="14.7109375" style="40" customWidth="1"/>
    <col min="71" max="80" width="12" style="40" bestFit="1" customWidth="1"/>
    <col min="81" max="81" width="13" style="40" bestFit="1" customWidth="1"/>
    <col min="82" max="91" width="12" style="40" bestFit="1" customWidth="1"/>
    <col min="92" max="92" width="3.7109375" style="40" customWidth="1"/>
    <col min="93" max="96" width="9" style="40" customWidth="1"/>
    <col min="97" max="98" width="12" style="40" bestFit="1" customWidth="1"/>
    <col min="99" max="104" width="9" style="40" customWidth="1"/>
    <col min="105" max="105" width="9.7109375" style="40" bestFit="1" customWidth="1"/>
    <col min="106" max="106" width="9.7109375" style="40" customWidth="1"/>
    <col min="107" max="119" width="9.7109375" style="40" bestFit="1" customWidth="1"/>
    <col min="120" max="120" width="3.7109375" style="40" customWidth="1"/>
    <col min="121" max="126" width="12.5703125" style="40" customWidth="1"/>
    <col min="127" max="127" width="17.140625" style="40" customWidth="1"/>
    <col min="128" max="128" width="10.5703125" style="40" customWidth="1"/>
    <col min="129" max="129" width="10.140625" style="40" bestFit="1" customWidth="1"/>
    <col min="130" max="130" width="10.5703125" style="40" bestFit="1" customWidth="1"/>
    <col min="131" max="131" width="10.42578125" style="40" bestFit="1" customWidth="1"/>
    <col min="132" max="147" width="10.5703125" style="40" bestFit="1" customWidth="1"/>
    <col min="148" max="16384" width="9.140625" style="40"/>
  </cols>
  <sheetData>
    <row r="1" spans="1:147" s="2" customFormat="1" ht="23.25">
      <c r="A1" s="1"/>
      <c r="B1" s="6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5"/>
      <c r="AI1" s="35"/>
      <c r="AJ1" s="3"/>
      <c r="AK1" s="3"/>
      <c r="AL1" s="3"/>
      <c r="AM1" s="3"/>
      <c r="AN1" s="3"/>
      <c r="AO1" s="115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DW1" s="126">
        <v>0</v>
      </c>
      <c r="DX1" s="93" t="s">
        <v>167</v>
      </c>
      <c r="DY1" s="92"/>
      <c r="DZ1" s="92"/>
      <c r="EA1" s="92"/>
      <c r="EB1" s="92"/>
    </row>
    <row r="2" spans="1:147" s="2" customFormat="1" ht="27.75" customHeight="1">
      <c r="A2" s="1"/>
      <c r="C2" s="54"/>
      <c r="D2" s="54"/>
      <c r="E2" s="54" t="s">
        <v>66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6"/>
      <c r="AI2" s="36"/>
      <c r="AJ2" s="55" t="s">
        <v>67</v>
      </c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M2" s="55" t="s">
        <v>2</v>
      </c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O2" s="56" t="s">
        <v>68</v>
      </c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Q2" s="56" t="s">
        <v>69</v>
      </c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</row>
    <row r="3" spans="1:147" s="36" customFormat="1" ht="25.5">
      <c r="C3" s="8" t="s">
        <v>115</v>
      </c>
      <c r="D3" s="10" t="s">
        <v>116</v>
      </c>
      <c r="E3" s="7" t="str">
        <f>'Gross Plant'!E3</f>
        <v>Balance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4"/>
      <c r="AJ3" s="37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9"/>
      <c r="AX3" s="9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9"/>
      <c r="BL3" s="38"/>
      <c r="BM3" s="8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38"/>
      <c r="BZ3" s="38"/>
      <c r="CA3" s="38"/>
      <c r="CB3" s="38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39"/>
      <c r="CO3" s="8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8"/>
      <c r="DB3" s="38"/>
      <c r="DC3" s="38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39"/>
      <c r="DQ3" s="8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38"/>
      <c r="ED3" s="38"/>
      <c r="EE3" s="38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7" s="2" customFormat="1">
      <c r="C4" s="51" t="s">
        <v>114</v>
      </c>
      <c r="D4" s="51" t="s">
        <v>114</v>
      </c>
      <c r="E4" s="14" t="str">
        <f>'Gross Plant'!E4</f>
        <v>Actual</v>
      </c>
      <c r="F4" s="14" t="str">
        <f>'Gross Plant'!F4</f>
        <v>Actual</v>
      </c>
      <c r="G4" s="14" t="str">
        <f>'Gross Plant'!G4</f>
        <v>Actual</v>
      </c>
      <c r="H4" s="14" t="str">
        <f>'Gross Plant'!H4</f>
        <v>Actual</v>
      </c>
      <c r="I4" s="14" t="str">
        <f>'Gross Plant'!I4</f>
        <v>Actual</v>
      </c>
      <c r="J4" s="14" t="str">
        <f>'Gross Plant'!J4</f>
        <v>Actual</v>
      </c>
      <c r="K4" s="14" t="str">
        <f>'Gross Plant'!K4</f>
        <v>Actual</v>
      </c>
      <c r="L4" s="14" t="str">
        <f>'Gross Plant'!L4</f>
        <v>Projected</v>
      </c>
      <c r="M4" s="14" t="str">
        <f>'Gross Plant'!M4</f>
        <v>Projected</v>
      </c>
      <c r="N4" s="14" t="str">
        <f>'Gross Plant'!N4</f>
        <v>Projected</v>
      </c>
      <c r="O4" s="14" t="str">
        <f>'Gross Plant'!O4</f>
        <v>Projected</v>
      </c>
      <c r="P4" s="14" t="str">
        <f>'Gross Plant'!P4</f>
        <v>Projected</v>
      </c>
      <c r="Q4" s="14" t="str">
        <f>'Gross Plant'!Q4</f>
        <v>Projected</v>
      </c>
      <c r="R4" s="14" t="str">
        <f>'Gross Plant'!R4</f>
        <v>Projected</v>
      </c>
      <c r="S4" s="14" t="str">
        <f>'Gross Plant'!S4</f>
        <v>Projected</v>
      </c>
      <c r="T4" s="14" t="str">
        <f>'Gross Plant'!T4</f>
        <v>Projected</v>
      </c>
      <c r="U4" s="14" t="str">
        <f>'Gross Plant'!U4</f>
        <v>Projected</v>
      </c>
      <c r="V4" s="14" t="str">
        <f>'Gross Plant'!V4</f>
        <v>Projected</v>
      </c>
      <c r="W4" s="14" t="str">
        <f>'Gross Plant'!W4</f>
        <v>Projected</v>
      </c>
      <c r="X4" s="14" t="str">
        <f>'Gross Plant'!X4</f>
        <v>Projected</v>
      </c>
      <c r="Y4" s="14" t="str">
        <f>'Gross Plant'!Y4</f>
        <v>Projected</v>
      </c>
      <c r="Z4" s="14" t="str">
        <f>'Gross Plant'!Z4</f>
        <v>Projected</v>
      </c>
      <c r="AA4" s="14" t="str">
        <f>'Gross Plant'!AA4</f>
        <v>Projected</v>
      </c>
      <c r="AB4" s="14" t="str">
        <f>'Gross Plant'!AB4</f>
        <v>Projected</v>
      </c>
      <c r="AC4" s="14" t="str">
        <f>'Gross Plant'!AC4</f>
        <v>Projected</v>
      </c>
      <c r="AD4" s="14" t="str">
        <f>'Gross Plant'!AD4</f>
        <v>Projected</v>
      </c>
      <c r="AE4" s="14" t="str">
        <f>'Gross Plant'!AE4</f>
        <v>Projected</v>
      </c>
      <c r="AF4" s="14" t="str">
        <f>'Gross Plant'!AF4</f>
        <v>Projected</v>
      </c>
      <c r="AG4" s="13" t="s">
        <v>70</v>
      </c>
      <c r="AH4" s="66" t="s">
        <v>71</v>
      </c>
      <c r="AI4" s="66" t="s">
        <v>138</v>
      </c>
      <c r="AJ4" s="14" t="str">
        <f>$F$4</f>
        <v>Actual</v>
      </c>
      <c r="AK4" s="14" t="str">
        <f>$G$4</f>
        <v>Actual</v>
      </c>
      <c r="AL4" s="14" t="str">
        <f>$H$4</f>
        <v>Actual</v>
      </c>
      <c r="AM4" s="14" t="str">
        <f>$I$4</f>
        <v>Actual</v>
      </c>
      <c r="AN4" s="14" t="str">
        <f>$J$4</f>
        <v>Actual</v>
      </c>
      <c r="AO4" s="14" t="str">
        <f>$K$4</f>
        <v>Actual</v>
      </c>
      <c r="AP4" s="133" t="str">
        <f>$L$4</f>
        <v>Projected</v>
      </c>
      <c r="AQ4" s="14" t="str">
        <f>$M$4</f>
        <v>Projected</v>
      </c>
      <c r="AR4" s="14" t="str">
        <f>$N$4</f>
        <v>Projected</v>
      </c>
      <c r="AS4" s="14" t="str">
        <f>$O$4</f>
        <v>Projected</v>
      </c>
      <c r="AT4" s="14" t="str">
        <f>$P$4</f>
        <v>Projected</v>
      </c>
      <c r="AU4" s="14" t="str">
        <f>$Q$4</f>
        <v>Projected</v>
      </c>
      <c r="AV4" s="14" t="str">
        <f>$R$4</f>
        <v>Projected</v>
      </c>
      <c r="AW4" s="14" t="str">
        <f t="shared" ref="AW4" si="0">$R$4</f>
        <v>Projected</v>
      </c>
      <c r="AX4" s="14" t="str">
        <f>$T$4</f>
        <v>Projected</v>
      </c>
      <c r="AY4" s="14" t="str">
        <f>$U$4</f>
        <v>Projected</v>
      </c>
      <c r="AZ4" s="14" t="str">
        <f>$V$4</f>
        <v>Projected</v>
      </c>
      <c r="BA4" s="14" t="str">
        <f>$W$4</f>
        <v>Projected</v>
      </c>
      <c r="BB4" s="14" t="str">
        <f>$X$4</f>
        <v>Projected</v>
      </c>
      <c r="BC4" s="14" t="str">
        <f>$Y$4</f>
        <v>Projected</v>
      </c>
      <c r="BD4" s="14" t="str">
        <f>$Z$4</f>
        <v>Projected</v>
      </c>
      <c r="BE4" s="14" t="str">
        <f>$AA$4</f>
        <v>Projected</v>
      </c>
      <c r="BF4" s="14" t="str">
        <f>$AB$4</f>
        <v>Projected</v>
      </c>
      <c r="BG4" s="14" t="str">
        <f>$AC$4</f>
        <v>Projected</v>
      </c>
      <c r="BH4" s="14" t="str">
        <f>$AD$4</f>
        <v>Projected</v>
      </c>
      <c r="BI4" s="14" t="str">
        <f>$AE$4</f>
        <v>Projected</v>
      </c>
      <c r="BJ4" s="14" t="str">
        <f>$AF$4</f>
        <v>Projected</v>
      </c>
      <c r="BK4" s="13" t="s">
        <v>125</v>
      </c>
      <c r="BM4" s="14" t="str">
        <f>$F$4</f>
        <v>Actual</v>
      </c>
      <c r="BN4" s="14" t="str">
        <f>$G$4</f>
        <v>Actual</v>
      </c>
      <c r="BO4" s="14" t="str">
        <f>$H$4</f>
        <v>Actual</v>
      </c>
      <c r="BP4" s="14" t="str">
        <f>$I$4</f>
        <v>Actual</v>
      </c>
      <c r="BQ4" s="14" t="str">
        <f>$J$4</f>
        <v>Actual</v>
      </c>
      <c r="BR4" s="14" t="str">
        <f>$K$4</f>
        <v>Actual</v>
      </c>
      <c r="BS4" s="14" t="str">
        <f>$L$4</f>
        <v>Projected</v>
      </c>
      <c r="BT4" s="14" t="str">
        <f>$M$4</f>
        <v>Projected</v>
      </c>
      <c r="BU4" s="14" t="str">
        <f>$N$4</f>
        <v>Projected</v>
      </c>
      <c r="BV4" s="14" t="str">
        <f>$O$4</f>
        <v>Projected</v>
      </c>
      <c r="BW4" s="14" t="str">
        <f>$P$4</f>
        <v>Projected</v>
      </c>
      <c r="BX4" s="14" t="str">
        <f>$Q$4</f>
        <v>Projected</v>
      </c>
      <c r="BY4" s="14" t="str">
        <f>$R$4</f>
        <v>Projected</v>
      </c>
      <c r="BZ4" s="14" t="str">
        <f t="shared" ref="BZ4" si="1">$R$4</f>
        <v>Projected</v>
      </c>
      <c r="CA4" s="14" t="str">
        <f>$T$4</f>
        <v>Projected</v>
      </c>
      <c r="CB4" s="14" t="str">
        <f>$U$4</f>
        <v>Projected</v>
      </c>
      <c r="CC4" s="14" t="str">
        <f>$V$4</f>
        <v>Projected</v>
      </c>
      <c r="CD4" s="14" t="str">
        <f>$W$4</f>
        <v>Projected</v>
      </c>
      <c r="CE4" s="14" t="str">
        <f>$X$4</f>
        <v>Projected</v>
      </c>
      <c r="CF4" s="14" t="str">
        <f>$Y$4</f>
        <v>Projected</v>
      </c>
      <c r="CG4" s="14" t="str">
        <f>$Z$4</f>
        <v>Projected</v>
      </c>
      <c r="CH4" s="14" t="str">
        <f>$AA$4</f>
        <v>Projected</v>
      </c>
      <c r="CI4" s="14" t="str">
        <f>$AB$4</f>
        <v>Projected</v>
      </c>
      <c r="CJ4" s="14" t="str">
        <f>$AC$4</f>
        <v>Projected</v>
      </c>
      <c r="CK4" s="14" t="str">
        <f>$AD$4</f>
        <v>Projected</v>
      </c>
      <c r="CL4" s="14" t="str">
        <f>$AE$4</f>
        <v>Projected</v>
      </c>
      <c r="CM4" s="14" t="str">
        <f>$AF$4</f>
        <v>Projected</v>
      </c>
      <c r="CO4" s="14" t="str">
        <f>$F$4</f>
        <v>Actual</v>
      </c>
      <c r="CP4" s="14" t="str">
        <f>$G$4</f>
        <v>Actual</v>
      </c>
      <c r="CQ4" s="14" t="str">
        <f>$H$4</f>
        <v>Actual</v>
      </c>
      <c r="CR4" s="14" t="str">
        <f>$I$4</f>
        <v>Actual</v>
      </c>
      <c r="CS4" s="14" t="str">
        <f>$J$4</f>
        <v>Actual</v>
      </c>
      <c r="CT4" s="14" t="str">
        <f>$K$4</f>
        <v>Actual</v>
      </c>
      <c r="CU4" s="14" t="str">
        <f>$L$4</f>
        <v>Projected</v>
      </c>
      <c r="CV4" s="14" t="str">
        <f>$M$4</f>
        <v>Projected</v>
      </c>
      <c r="CW4" s="14" t="str">
        <f>$N$4</f>
        <v>Projected</v>
      </c>
      <c r="CX4" s="14" t="str">
        <f>$O$4</f>
        <v>Projected</v>
      </c>
      <c r="CY4" s="14" t="str">
        <f>$P$4</f>
        <v>Projected</v>
      </c>
      <c r="CZ4" s="14" t="str">
        <f>$Q$4</f>
        <v>Projected</v>
      </c>
      <c r="DA4" s="14" t="str">
        <f>$R$4</f>
        <v>Projected</v>
      </c>
      <c r="DB4" s="14" t="str">
        <f t="shared" ref="DB4" si="2">$R$4</f>
        <v>Projected</v>
      </c>
      <c r="DC4" s="14" t="str">
        <f>$T$4</f>
        <v>Projected</v>
      </c>
      <c r="DD4" s="14" t="str">
        <f>$U$4</f>
        <v>Projected</v>
      </c>
      <c r="DE4" s="14" t="str">
        <f>$V$4</f>
        <v>Projected</v>
      </c>
      <c r="DF4" s="14" t="str">
        <f>$W$4</f>
        <v>Projected</v>
      </c>
      <c r="DG4" s="14" t="str">
        <f>$X$4</f>
        <v>Projected</v>
      </c>
      <c r="DH4" s="14" t="str">
        <f>$Y$4</f>
        <v>Projected</v>
      </c>
      <c r="DI4" s="14" t="str">
        <f>$Z$4</f>
        <v>Projected</v>
      </c>
      <c r="DJ4" s="14" t="str">
        <f>$AA$4</f>
        <v>Projected</v>
      </c>
      <c r="DK4" s="14" t="str">
        <f>$AB$4</f>
        <v>Projected</v>
      </c>
      <c r="DL4" s="14" t="str">
        <f>$AC$4</f>
        <v>Projected</v>
      </c>
      <c r="DM4" s="14" t="str">
        <f>$AD$4</f>
        <v>Projected</v>
      </c>
      <c r="DN4" s="14" t="str">
        <f>$AE$4</f>
        <v>Projected</v>
      </c>
      <c r="DO4" s="14" t="str">
        <f>$AF$4</f>
        <v>Projected</v>
      </c>
      <c r="DQ4" s="14" t="str">
        <f>$F$4</f>
        <v>Actual</v>
      </c>
      <c r="DR4" s="14" t="str">
        <f>$G$4</f>
        <v>Actual</v>
      </c>
      <c r="DS4" s="14" t="str">
        <f>$H$4</f>
        <v>Actual</v>
      </c>
      <c r="DT4" s="14" t="str">
        <f>$I$4</f>
        <v>Actual</v>
      </c>
      <c r="DU4" s="14" t="str">
        <f>$J$4</f>
        <v>Actual</v>
      </c>
      <c r="DV4" s="14" t="str">
        <f>$K$4</f>
        <v>Actual</v>
      </c>
      <c r="DW4" s="14" t="str">
        <f>$L$4</f>
        <v>Projected</v>
      </c>
      <c r="DX4" s="14" t="str">
        <f>$M$4</f>
        <v>Projected</v>
      </c>
      <c r="DY4" s="14" t="str">
        <f>$N$4</f>
        <v>Projected</v>
      </c>
      <c r="DZ4" s="14" t="str">
        <f>$O$4</f>
        <v>Projected</v>
      </c>
      <c r="EA4" s="14" t="str">
        <f>$P$4</f>
        <v>Projected</v>
      </c>
      <c r="EB4" s="14" t="str">
        <f>$Q$4</f>
        <v>Projected</v>
      </c>
      <c r="EC4" s="14" t="str">
        <f>$R$4</f>
        <v>Projected</v>
      </c>
      <c r="ED4" s="14" t="str">
        <f t="shared" ref="ED4" si="3">$R$4</f>
        <v>Projected</v>
      </c>
      <c r="EE4" s="14" t="str">
        <f>$T$4</f>
        <v>Projected</v>
      </c>
      <c r="EF4" s="14" t="str">
        <f>$U$4</f>
        <v>Projected</v>
      </c>
      <c r="EG4" s="14" t="str">
        <f>$V$4</f>
        <v>Projected</v>
      </c>
      <c r="EH4" s="14" t="str">
        <f>$W$4</f>
        <v>Projected</v>
      </c>
      <c r="EI4" s="14" t="str">
        <f>$X$4</f>
        <v>Projected</v>
      </c>
      <c r="EJ4" s="14" t="str">
        <f>$Y$4</f>
        <v>Projected</v>
      </c>
      <c r="EK4" s="14" t="str">
        <f>$Z$4</f>
        <v>Projected</v>
      </c>
      <c r="EL4" s="14" t="str">
        <f>$AA$4</f>
        <v>Projected</v>
      </c>
      <c r="EM4" s="14" t="str">
        <f>$AB$4</f>
        <v>Projected</v>
      </c>
      <c r="EN4" s="14" t="str">
        <f>$AC$4</f>
        <v>Projected</v>
      </c>
      <c r="EO4" s="14" t="str">
        <f>$AD$4</f>
        <v>Projected</v>
      </c>
      <c r="EP4" s="14" t="str">
        <f>$AE$4</f>
        <v>Projected</v>
      </c>
      <c r="EQ4" s="14" t="str">
        <f>$AF$4</f>
        <v>Projected</v>
      </c>
    </row>
    <row r="5" spans="1:147" s="13" customFormat="1">
      <c r="A5" s="13" t="s">
        <v>7</v>
      </c>
      <c r="B5" s="13" t="s">
        <v>8</v>
      </c>
      <c r="C5" s="52" t="s">
        <v>72</v>
      </c>
      <c r="D5" s="52" t="s">
        <v>72</v>
      </c>
      <c r="E5" s="15">
        <f>'Gross Plant'!E5</f>
        <v>43100</v>
      </c>
      <c r="F5" s="15">
        <f>'Gross Plant'!F5</f>
        <v>43131</v>
      </c>
      <c r="G5" s="15">
        <f>'Gross Plant'!G5</f>
        <v>43159</v>
      </c>
      <c r="H5" s="15">
        <f>'Gross Plant'!H5</f>
        <v>43190</v>
      </c>
      <c r="I5" s="15">
        <f>'Gross Plant'!I5</f>
        <v>43220</v>
      </c>
      <c r="J5" s="15">
        <f>'Gross Plant'!J5</f>
        <v>43251</v>
      </c>
      <c r="K5" s="15">
        <f>'Gross Plant'!K5</f>
        <v>43281</v>
      </c>
      <c r="L5" s="15">
        <f>'Gross Plant'!L5</f>
        <v>43312</v>
      </c>
      <c r="M5" s="15">
        <f>'Gross Plant'!M5</f>
        <v>43343</v>
      </c>
      <c r="N5" s="15">
        <f>'Gross Plant'!N5</f>
        <v>43373</v>
      </c>
      <c r="O5" s="15">
        <f>'Gross Plant'!O5</f>
        <v>43404</v>
      </c>
      <c r="P5" s="15">
        <f>'Gross Plant'!P5</f>
        <v>43434</v>
      </c>
      <c r="Q5" s="15">
        <f>'Gross Plant'!Q5</f>
        <v>43465</v>
      </c>
      <c r="R5" s="15">
        <f>'Gross Plant'!R5</f>
        <v>43496</v>
      </c>
      <c r="S5" s="15">
        <f>'Gross Plant'!S5</f>
        <v>43524</v>
      </c>
      <c r="T5" s="15">
        <f>'Gross Plant'!T5</f>
        <v>43555</v>
      </c>
      <c r="U5" s="15">
        <f>'Gross Plant'!U5</f>
        <v>43585</v>
      </c>
      <c r="V5" s="15">
        <f>'Gross Plant'!V5</f>
        <v>43616</v>
      </c>
      <c r="W5" s="15">
        <f>'Gross Plant'!W5</f>
        <v>43646</v>
      </c>
      <c r="X5" s="15">
        <f>'Gross Plant'!X5</f>
        <v>43677</v>
      </c>
      <c r="Y5" s="15">
        <f>'Gross Plant'!Y5</f>
        <v>43708</v>
      </c>
      <c r="Z5" s="15">
        <f>'Gross Plant'!Z5</f>
        <v>43738</v>
      </c>
      <c r="AA5" s="15">
        <f>'Gross Plant'!AA5</f>
        <v>43769</v>
      </c>
      <c r="AB5" s="15">
        <f>'Gross Plant'!AB5</f>
        <v>43799</v>
      </c>
      <c r="AC5" s="15">
        <f>'Gross Plant'!AC5</f>
        <v>43830</v>
      </c>
      <c r="AD5" s="15">
        <f>'Gross Plant'!AD5</f>
        <v>43861</v>
      </c>
      <c r="AE5" s="15">
        <f>'Gross Plant'!AE5</f>
        <v>43890</v>
      </c>
      <c r="AF5" s="15">
        <f>'Gross Plant'!AF5</f>
        <v>43921</v>
      </c>
      <c r="AG5" s="15" t="s">
        <v>72</v>
      </c>
      <c r="AH5" s="67" t="s">
        <v>73</v>
      </c>
      <c r="AI5" s="67" t="s">
        <v>73</v>
      </c>
      <c r="AJ5" s="15">
        <f>$F$5</f>
        <v>43131</v>
      </c>
      <c r="AK5" s="15">
        <f>$G$5</f>
        <v>43159</v>
      </c>
      <c r="AL5" s="15">
        <f>$H$5</f>
        <v>43190</v>
      </c>
      <c r="AM5" s="15">
        <f>$I$5</f>
        <v>43220</v>
      </c>
      <c r="AN5" s="15">
        <f>$J$5</f>
        <v>43251</v>
      </c>
      <c r="AO5" s="15">
        <f>$K$5</f>
        <v>43281</v>
      </c>
      <c r="AP5" s="102">
        <f>$L$5</f>
        <v>43312</v>
      </c>
      <c r="AQ5" s="15">
        <f>$M$5</f>
        <v>43343</v>
      </c>
      <c r="AR5" s="15">
        <f>$N$5</f>
        <v>43373</v>
      </c>
      <c r="AS5" s="15">
        <f>$O$5</f>
        <v>43404</v>
      </c>
      <c r="AT5" s="15">
        <f>$P$5</f>
        <v>43434</v>
      </c>
      <c r="AU5" s="15">
        <f>$Q$5</f>
        <v>43465</v>
      </c>
      <c r="AV5" s="15">
        <f>R$5</f>
        <v>43496</v>
      </c>
      <c r="AW5" s="15">
        <f>S$5</f>
        <v>43524</v>
      </c>
      <c r="AX5" s="15">
        <f>$T$5</f>
        <v>43555</v>
      </c>
      <c r="AY5" s="15">
        <f>$U$5</f>
        <v>43585</v>
      </c>
      <c r="AZ5" s="15">
        <f>$V$5</f>
        <v>43616</v>
      </c>
      <c r="BA5" s="15">
        <f>$W$5</f>
        <v>43646</v>
      </c>
      <c r="BB5" s="15">
        <f>$X$5</f>
        <v>43677</v>
      </c>
      <c r="BC5" s="15">
        <f>$Y$5</f>
        <v>43708</v>
      </c>
      <c r="BD5" s="15">
        <f>$Z$5</f>
        <v>43738</v>
      </c>
      <c r="BE5" s="15">
        <f>$AA$5</f>
        <v>43769</v>
      </c>
      <c r="BF5" s="15">
        <f>$AB$5</f>
        <v>43799</v>
      </c>
      <c r="BG5" s="15">
        <f>$AC$5</f>
        <v>43830</v>
      </c>
      <c r="BH5" s="15">
        <f>$AD$5</f>
        <v>43861</v>
      </c>
      <c r="BI5" s="15">
        <f>$AE$5</f>
        <v>43890</v>
      </c>
      <c r="BJ5" s="15">
        <f>$AF$5</f>
        <v>43921</v>
      </c>
      <c r="BK5" s="13" t="s">
        <v>156</v>
      </c>
      <c r="BM5" s="15">
        <f>$F$5</f>
        <v>43131</v>
      </c>
      <c r="BN5" s="15">
        <f>$G$5</f>
        <v>43159</v>
      </c>
      <c r="BO5" s="15">
        <f>$H$5</f>
        <v>43190</v>
      </c>
      <c r="BP5" s="15">
        <f>$I$5</f>
        <v>43220</v>
      </c>
      <c r="BQ5" s="15">
        <f>$J$5</f>
        <v>43251</v>
      </c>
      <c r="BR5" s="15">
        <f>$K$5</f>
        <v>43281</v>
      </c>
      <c r="BS5" s="15">
        <f>$L$5</f>
        <v>43312</v>
      </c>
      <c r="BT5" s="15">
        <f>$M$5</f>
        <v>43343</v>
      </c>
      <c r="BU5" s="15">
        <f>$N$5</f>
        <v>43373</v>
      </c>
      <c r="BV5" s="15">
        <f>$O$5</f>
        <v>43404</v>
      </c>
      <c r="BW5" s="15">
        <f>$P$5</f>
        <v>43434</v>
      </c>
      <c r="BX5" s="15">
        <f>$Q$5</f>
        <v>43465</v>
      </c>
      <c r="BY5" s="15">
        <f>R$5</f>
        <v>43496</v>
      </c>
      <c r="BZ5" s="15">
        <f>S$5</f>
        <v>43524</v>
      </c>
      <c r="CA5" s="15">
        <f>$T$5</f>
        <v>43555</v>
      </c>
      <c r="CB5" s="15">
        <f>$U$5</f>
        <v>43585</v>
      </c>
      <c r="CC5" s="15">
        <f>$V$5</f>
        <v>43616</v>
      </c>
      <c r="CD5" s="15">
        <f>$W$5</f>
        <v>43646</v>
      </c>
      <c r="CE5" s="15">
        <f>$X$5</f>
        <v>43677</v>
      </c>
      <c r="CF5" s="15">
        <f>$Y$5</f>
        <v>43708</v>
      </c>
      <c r="CG5" s="15">
        <f>$Z$5</f>
        <v>43738</v>
      </c>
      <c r="CH5" s="15">
        <f>$AA$5</f>
        <v>43769</v>
      </c>
      <c r="CI5" s="15">
        <f>$AB$5</f>
        <v>43799</v>
      </c>
      <c r="CJ5" s="15">
        <f>$AC$5</f>
        <v>43830</v>
      </c>
      <c r="CK5" s="15">
        <f>$AD$5</f>
        <v>43861</v>
      </c>
      <c r="CL5" s="15">
        <f>$AE$5</f>
        <v>43890</v>
      </c>
      <c r="CM5" s="15">
        <f>$AF$5</f>
        <v>43921</v>
      </c>
      <c r="CO5" s="15">
        <f>$F$5</f>
        <v>43131</v>
      </c>
      <c r="CP5" s="15">
        <f>$G$5</f>
        <v>43159</v>
      </c>
      <c r="CQ5" s="15">
        <f>$H$5</f>
        <v>43190</v>
      </c>
      <c r="CR5" s="15">
        <f>$I$5</f>
        <v>43220</v>
      </c>
      <c r="CS5" s="15">
        <f>$J$5</f>
        <v>43251</v>
      </c>
      <c r="CT5" s="15">
        <f>$K$5</f>
        <v>43281</v>
      </c>
      <c r="CU5" s="15">
        <f>$L$5</f>
        <v>43312</v>
      </c>
      <c r="CV5" s="15">
        <f>$M$5</f>
        <v>43343</v>
      </c>
      <c r="CW5" s="15">
        <f>$N$5</f>
        <v>43373</v>
      </c>
      <c r="CX5" s="15">
        <f>$O$5</f>
        <v>43404</v>
      </c>
      <c r="CY5" s="15">
        <f>$P$5</f>
        <v>43434</v>
      </c>
      <c r="CZ5" s="15">
        <f>$Q$5</f>
        <v>43465</v>
      </c>
      <c r="DA5" s="15">
        <f>R$5</f>
        <v>43496</v>
      </c>
      <c r="DB5" s="15">
        <f>S$5</f>
        <v>43524</v>
      </c>
      <c r="DC5" s="15">
        <f>$T$5</f>
        <v>43555</v>
      </c>
      <c r="DD5" s="15">
        <f>$U$5</f>
        <v>43585</v>
      </c>
      <c r="DE5" s="15">
        <f>$V$5</f>
        <v>43616</v>
      </c>
      <c r="DF5" s="15">
        <f>$W$5</f>
        <v>43646</v>
      </c>
      <c r="DG5" s="15">
        <f>$X$5</f>
        <v>43677</v>
      </c>
      <c r="DH5" s="15">
        <f>$Y$5</f>
        <v>43708</v>
      </c>
      <c r="DI5" s="15">
        <f>$Z$5</f>
        <v>43738</v>
      </c>
      <c r="DJ5" s="15">
        <f>$AA$5</f>
        <v>43769</v>
      </c>
      <c r="DK5" s="15">
        <f>$AB$5</f>
        <v>43799</v>
      </c>
      <c r="DL5" s="15">
        <f>$AC$5</f>
        <v>43830</v>
      </c>
      <c r="DM5" s="15">
        <f>$AD$5</f>
        <v>43861</v>
      </c>
      <c r="DN5" s="15">
        <f>$AE$5</f>
        <v>43890</v>
      </c>
      <c r="DO5" s="15">
        <f>$AF$5</f>
        <v>43921</v>
      </c>
      <c r="DP5" s="15"/>
      <c r="DQ5" s="15">
        <f>$F$5</f>
        <v>43131</v>
      </c>
      <c r="DR5" s="15">
        <f>$G$5</f>
        <v>43159</v>
      </c>
      <c r="DS5" s="15">
        <f>$H$5</f>
        <v>43190</v>
      </c>
      <c r="DT5" s="15">
        <f>$I$5</f>
        <v>43220</v>
      </c>
      <c r="DU5" s="15">
        <f>$J$5</f>
        <v>43251</v>
      </c>
      <c r="DV5" s="15">
        <f>$K$5</f>
        <v>43281</v>
      </c>
      <c r="DW5" s="15">
        <f>$L$5</f>
        <v>43312</v>
      </c>
      <c r="DX5" s="15">
        <f>$M$5</f>
        <v>43343</v>
      </c>
      <c r="DY5" s="15">
        <f>$N$5</f>
        <v>43373</v>
      </c>
      <c r="DZ5" s="15">
        <f>$O$5</f>
        <v>43404</v>
      </c>
      <c r="EA5" s="15">
        <f>$P$5</f>
        <v>43434</v>
      </c>
      <c r="EB5" s="15">
        <f>$Q$5</f>
        <v>43465</v>
      </c>
      <c r="EC5" s="15">
        <f>R$5</f>
        <v>43496</v>
      </c>
      <c r="ED5" s="15">
        <f>S$5</f>
        <v>43524</v>
      </c>
      <c r="EE5" s="15">
        <f>$T$5</f>
        <v>43555</v>
      </c>
      <c r="EF5" s="15">
        <f>$U$5</f>
        <v>43585</v>
      </c>
      <c r="EG5" s="15">
        <f>$V$5</f>
        <v>43616</v>
      </c>
      <c r="EH5" s="15">
        <f>$W$5</f>
        <v>43646</v>
      </c>
      <c r="EI5" s="15">
        <f>$X$5</f>
        <v>43677</v>
      </c>
      <c r="EJ5" s="15">
        <f>$Y$5</f>
        <v>43708</v>
      </c>
      <c r="EK5" s="15">
        <f>$Z$5</f>
        <v>43738</v>
      </c>
      <c r="EL5" s="15">
        <f>$AA$5</f>
        <v>43769</v>
      </c>
      <c r="EM5" s="15">
        <f>$AB$5</f>
        <v>43799</v>
      </c>
      <c r="EN5" s="15">
        <f>$AC$5</f>
        <v>43830</v>
      </c>
      <c r="EO5" s="15">
        <f>$AD$5</f>
        <v>43861</v>
      </c>
      <c r="EP5" s="15">
        <f>$AE$5</f>
        <v>43890</v>
      </c>
      <c r="EQ5" s="15">
        <f>$AF$5</f>
        <v>43921</v>
      </c>
    </row>
    <row r="6" spans="1:147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5"/>
      <c r="AI6" s="35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>
      <c r="A7" s="147">
        <v>39000</v>
      </c>
      <c r="B7" s="32" t="s">
        <v>10</v>
      </c>
      <c r="C7" s="50">
        <f t="shared" ref="C7:C9" si="4">SUM(E7:Q7)/13</f>
        <v>493349.57603280933</v>
      </c>
      <c r="D7" s="50">
        <f>SUM(T7:AF7)/13</f>
        <v>555047.88364092272</v>
      </c>
      <c r="E7" s="68">
        <f>'[20]Reserve End Balances'!$Q$5</f>
        <v>470718.95</v>
      </c>
      <c r="F7" s="41">
        <f t="shared" ref="F7:F9" si="5">E7+AJ7+BM7+CO7+DQ7</f>
        <v>474473.95</v>
      </c>
      <c r="G7" s="41">
        <f t="shared" ref="G7:G9" si="6">F7+AK7+BN7+CP7+DR7</f>
        <v>478228.95</v>
      </c>
      <c r="H7" s="41">
        <f t="shared" ref="H7:H9" si="7">G7+AL7+BO7+CQ7+DS7</f>
        <v>481983.95</v>
      </c>
      <c r="I7" s="41">
        <f t="shared" ref="I7:I9" si="8">H7+AM7+BP7+CR7+DT7</f>
        <v>485738.95</v>
      </c>
      <c r="J7" s="41">
        <f t="shared" ref="J7:J9" si="9">I7+AN7+BQ7+CS7+DU7</f>
        <v>489493.95</v>
      </c>
      <c r="K7" s="41">
        <f t="shared" ref="K7:K9" si="10">J7+AO7+BR7+CT7+DV7</f>
        <v>493374.45</v>
      </c>
      <c r="L7" s="41">
        <f t="shared" ref="L7:L9" si="11">K7+AP7+BS7+CU7+DW7</f>
        <v>497051.56055156142</v>
      </c>
      <c r="M7" s="41">
        <f t="shared" ref="M7:M9" si="12">L7+AQ7+BT7+CV7+DX7</f>
        <v>500781.87778679573</v>
      </c>
      <c r="N7" s="41">
        <f t="shared" ref="N7:N9" si="13">M7+AR7+BU7+CW7+DY7</f>
        <v>504570.94838252722</v>
      </c>
      <c r="O7" s="41">
        <f t="shared" ref="O7:O9" si="14">N7+AS7+BV7+CX7+DZ7</f>
        <v>508428.35506143497</v>
      </c>
      <c r="P7" s="41">
        <f t="shared" ref="P7:P9" si="15">O7+AT7+BW7+CY7+EA7</f>
        <v>512359.83602840552</v>
      </c>
      <c r="Q7" s="41">
        <f t="shared" ref="Q7:Q9" si="16">P7+AU7+BX7+CZ7+EB7</f>
        <v>516338.7606157955</v>
      </c>
      <c r="R7" s="41">
        <f t="shared" ref="R7:R9" si="17">Q7+AV7+BY7+DA7+EC7</f>
        <v>520383.5379467663</v>
      </c>
      <c r="S7" s="41">
        <f t="shared" ref="S7:S9" si="18">R7+AW7+BZ7+DB7+ED7</f>
        <v>524487.26973507961</v>
      </c>
      <c r="T7" s="41">
        <f t="shared" ref="T7:T9" si="19">S7+AX7+CA7+DC7+EE7</f>
        <v>528645.99896533834</v>
      </c>
      <c r="U7" s="41">
        <f t="shared" ref="U7:U9" si="20">T7+AY7+CB7+DD7+EF7</f>
        <v>532880.86618659028</v>
      </c>
      <c r="V7" s="41">
        <f t="shared" ref="V7:V9" si="21">U7+AZ7+CC7+DE7+EG7</f>
        <v>537182.80566527299</v>
      </c>
      <c r="W7" s="41">
        <f t="shared" ref="W7:W9" si="22">V7+BA7+CD7+DF7+EH7</f>
        <v>541524.31409050978</v>
      </c>
      <c r="X7" s="41">
        <f t="shared" ref="X7:X9" si="23">W7+BB7+CE7+DG7+EI7</f>
        <v>545894.53511425899</v>
      </c>
      <c r="Y7" s="41">
        <f t="shared" ref="Y7:Y9" si="24">X7+BC7+CF7+DH7+EJ7</f>
        <v>550287.66703339131</v>
      </c>
      <c r="Z7" s="41">
        <f t="shared" ref="Z7:Z9" si="25">Y7+BD7+CG7+DI7+EK7</f>
        <v>554699.99008680566</v>
      </c>
      <c r="AA7" s="41">
        <f t="shared" ref="AA7:AA9" si="26">Z7+BE7+CH7+DJ7+EL7</f>
        <v>559180.64922339621</v>
      </c>
      <c r="AB7" s="41">
        <f t="shared" ref="AB7:AB9" si="27">AA7+BF7+CI7+DK7+EM7</f>
        <v>563735.3826480495</v>
      </c>
      <c r="AC7" s="41">
        <f t="shared" ref="AC7:AC9" si="28">AB7+BG7+CJ7+DL7+EN7</f>
        <v>568337.55969312228</v>
      </c>
      <c r="AD7" s="41">
        <f t="shared" ref="AD7:AD9" si="29">AC7+BH7+CK7+DM7+EO7</f>
        <v>573005.58948177588</v>
      </c>
      <c r="AE7" s="41">
        <f t="shared" ref="AE7:AE9" si="30">AD7+BI7+CL7+DN7+EP7</f>
        <v>577732.57372777199</v>
      </c>
      <c r="AF7" s="41">
        <f t="shared" ref="AF7:AF9" si="31">AE7+BJ7+CM7+DO7+EQ7</f>
        <v>582514.55541571346</v>
      </c>
      <c r="AG7" s="22">
        <f>ROUND(AVERAGE(T7:AF7),0)</f>
        <v>555048</v>
      </c>
      <c r="AH7" s="79">
        <f>'[25]KY Depreciation Rates_03-2'!$G2</f>
        <v>3.0099999999999998E-2</v>
      </c>
      <c r="AI7" s="79">
        <f>'[25]KY Depreciation Rates_03-2'!$G2</f>
        <v>3.0099999999999998E-2</v>
      </c>
      <c r="AJ7" s="31">
        <f>'[20]Depreciation Provision'!R5</f>
        <v>3755</v>
      </c>
      <c r="AK7" s="31">
        <f>'[20]Depreciation Provision'!S5</f>
        <v>3755</v>
      </c>
      <c r="AL7" s="31">
        <f>'[20]Depreciation Provision'!T5</f>
        <v>3755</v>
      </c>
      <c r="AM7" s="31">
        <f>'[20]Depreciation Provision'!U5</f>
        <v>3755</v>
      </c>
      <c r="AN7" s="31">
        <f>'[20]Depreciation Provision'!V5</f>
        <v>3755</v>
      </c>
      <c r="AO7" s="31">
        <f>'[20]Depreciation Provision'!W5</f>
        <v>3880.5</v>
      </c>
      <c r="AP7" s="41">
        <f>IF('Net Plant'!I7&gt;0,'Gross Plant'!L7*$AH7/12,0)</f>
        <v>3677.1105515614213</v>
      </c>
      <c r="AQ7" s="41">
        <f>IF('Net Plant'!J7&gt;0,'Gross Plant'!M7*$AH7/12,0)</f>
        <v>3730.3172352342949</v>
      </c>
      <c r="AR7" s="41">
        <f>IF('Net Plant'!K7&gt;0,'Gross Plant'!N7*$AH7/12,0)</f>
        <v>3789.070595731519</v>
      </c>
      <c r="AS7" s="41">
        <f>IF('Net Plant'!L7&gt;0,'Gross Plant'!O7*$AH7/12,0)</f>
        <v>3857.4066789077406</v>
      </c>
      <c r="AT7" s="41">
        <f>IF('Net Plant'!M7&gt;0,'Gross Plant'!P7*$AH7/12,0)</f>
        <v>3931.4809669705501</v>
      </c>
      <c r="AU7" s="41">
        <f>IF('Net Plant'!N7&gt;0,'Gross Plant'!Q7*$AH7/12,0)</f>
        <v>3978.9245873899672</v>
      </c>
      <c r="AV7" s="41">
        <f>IF('Net Plant'!O7&gt;0,'Gross Plant'!R7*$AH7/12,0)</f>
        <v>4044.7773309707977</v>
      </c>
      <c r="AW7" s="41">
        <f>IF('Net Plant'!P7&gt;0,'Gross Plant'!S7*$AH7/12,0)</f>
        <v>4103.7317883132891</v>
      </c>
      <c r="AX7" s="41">
        <f>IF('Net Plant'!Q7&gt;0,'Gross Plant'!T7*$AH7/12,0)</f>
        <v>4158.7292302587311</v>
      </c>
      <c r="AY7" s="41">
        <f>IF('Net Plant'!R7&gt;0,'Gross Plant'!U7*$AI7/12,0)</f>
        <v>4234.867221251895</v>
      </c>
      <c r="AZ7" s="41">
        <f>IF('Net Plant'!S7&gt;0,'Gross Plant'!V7*$AI7/12,0)</f>
        <v>4301.9394786827497</v>
      </c>
      <c r="BA7" s="41">
        <f>IF('Net Plant'!T7&gt;0,'Gross Plant'!W7*$AI7/12,0)</f>
        <v>4341.5084252368297</v>
      </c>
      <c r="BB7" s="41">
        <f>IF('Net Plant'!U7&gt;0,'Gross Plant'!X7*$AI7/12,0)</f>
        <v>4370.2210237492191</v>
      </c>
      <c r="BC7" s="41">
        <f>IF('Net Plant'!V7&gt;0,'Gross Plant'!Y7*$AI7/12,0)</f>
        <v>4393.13191913234</v>
      </c>
      <c r="BD7" s="41">
        <f>IF('Net Plant'!W7&gt;0,'Gross Plant'!Z7*$AI7/12,0)</f>
        <v>4412.3230534143058</v>
      </c>
      <c r="BE7" s="41">
        <f>IF('Net Plant'!X7&gt;0,'Gross Plant'!AA7*$AI7/12,0)</f>
        <v>4480.6591365905269</v>
      </c>
      <c r="BF7" s="41">
        <f>IF('Net Plant'!Y7&gt;0,'Gross Plant'!AB7*$AI7/12,0)</f>
        <v>4554.7334246533364</v>
      </c>
      <c r="BG7" s="41">
        <f>IF('Net Plant'!Z7&gt;0,'Gross Plant'!AC7*$AI7/12,0)</f>
        <v>4602.1770450727536</v>
      </c>
      <c r="BH7" s="41">
        <f>IF('Net Plant'!AA7&gt;0,'Gross Plant'!AD7*$AI7/12,0)</f>
        <v>4668.0297886535845</v>
      </c>
      <c r="BI7" s="41">
        <f>IF('Net Plant'!AB7&gt;0,'Gross Plant'!AE7*$AI7/12,0)</f>
        <v>4726.9842459960755</v>
      </c>
      <c r="BJ7" s="41">
        <f>IF('Net Plant'!AC7&gt;0,'Gross Plant'!AF7*$AI7/12,0)</f>
        <v>4781.9816879415175</v>
      </c>
      <c r="BK7" s="22">
        <f>SUM(AY7:BJ7)</f>
        <v>53868.556450375138</v>
      </c>
      <c r="BL7" s="41"/>
      <c r="BM7" s="31">
        <f>[20]Retires!R148</f>
        <v>0</v>
      </c>
      <c r="BN7" s="31">
        <f>[20]Retires!S148</f>
        <v>0</v>
      </c>
      <c r="BO7" s="31">
        <f>[20]Retires!T148</f>
        <v>0</v>
      </c>
      <c r="BP7" s="31">
        <f>[20]Retires!U148</f>
        <v>0</v>
      </c>
      <c r="BQ7" s="31">
        <f>[20]Retires!V148</f>
        <v>0</v>
      </c>
      <c r="BR7" s="31">
        <f>[20]Retires!W148</f>
        <v>0</v>
      </c>
      <c r="BS7" s="31">
        <f>'Gross Plant'!BQ7</f>
        <v>0</v>
      </c>
      <c r="BT7" s="41">
        <f>'Gross Plant'!BR7</f>
        <v>0</v>
      </c>
      <c r="BU7" s="41">
        <f>'Gross Plant'!BS7</f>
        <v>0</v>
      </c>
      <c r="BV7" s="41">
        <f>'Gross Plant'!BT7</f>
        <v>0</v>
      </c>
      <c r="BW7" s="41">
        <f>'Gross Plant'!BU7</f>
        <v>0</v>
      </c>
      <c r="BX7" s="41">
        <f>'Gross Plant'!BV7</f>
        <v>0</v>
      </c>
      <c r="BY7" s="41">
        <f>'Gross Plant'!BW7</f>
        <v>0</v>
      </c>
      <c r="BZ7" s="41">
        <f>'Gross Plant'!BX7</f>
        <v>0</v>
      </c>
      <c r="CA7" s="41">
        <f>'Gross Plant'!BY7</f>
        <v>0</v>
      </c>
      <c r="CB7" s="41">
        <f>'Gross Plant'!BZ7</f>
        <v>0</v>
      </c>
      <c r="CC7" s="41">
        <f>'Gross Plant'!CA7</f>
        <v>0</v>
      </c>
      <c r="CD7" s="41">
        <f>'Gross Plant'!CB7</f>
        <v>0</v>
      </c>
      <c r="CE7" s="41">
        <f>'Gross Plant'!CC7</f>
        <v>0</v>
      </c>
      <c r="CF7" s="41">
        <f>'Gross Plant'!CD7</f>
        <v>0</v>
      </c>
      <c r="CG7" s="41">
        <f>'Gross Plant'!CE7</f>
        <v>0</v>
      </c>
      <c r="CH7" s="41">
        <f>'Gross Plant'!CF7</f>
        <v>0</v>
      </c>
      <c r="CI7" s="41">
        <f>'Gross Plant'!CG7</f>
        <v>0</v>
      </c>
      <c r="CJ7" s="41">
        <f>'Gross Plant'!CH7</f>
        <v>0</v>
      </c>
      <c r="CK7" s="41">
        <f>'Gross Plant'!CI7</f>
        <v>0</v>
      </c>
      <c r="CL7" s="41">
        <f>'Gross Plant'!CJ7</f>
        <v>0</v>
      </c>
      <c r="CM7" s="41">
        <f>'Gross Plant'!CK7</f>
        <v>0</v>
      </c>
      <c r="CN7" s="41"/>
      <c r="CO7" s="31">
        <f>[20]Transfers!R148</f>
        <v>0</v>
      </c>
      <c r="CP7" s="31">
        <f>[20]Transfers!S148</f>
        <v>0</v>
      </c>
      <c r="CQ7" s="31">
        <f>[20]Transfers!T148</f>
        <v>0</v>
      </c>
      <c r="CR7" s="31">
        <f>[20]Transfers!U148</f>
        <v>0</v>
      </c>
      <c r="CS7" s="31">
        <f>[20]Transfers!V148</f>
        <v>0</v>
      </c>
      <c r="CT7" s="31">
        <f>[20]Transfers!W148</f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/>
      <c r="DQ7" s="41">
        <f>[20]COR!Q5</f>
        <v>0</v>
      </c>
      <c r="DR7" s="41">
        <f>[20]COR!R5</f>
        <v>0</v>
      </c>
      <c r="DS7" s="41">
        <f>[20]COR!S5</f>
        <v>0</v>
      </c>
      <c r="DT7" s="41">
        <f>[20]COR!T5</f>
        <v>0</v>
      </c>
      <c r="DU7" s="41">
        <f>[20]COR!U5</f>
        <v>0</v>
      </c>
      <c r="DV7" s="41">
        <f>[20]COR!V5</f>
        <v>0</v>
      </c>
      <c r="DW7" s="118">
        <f>SUM('Gross Plant'!$AH7:$AM7)/SUM('Gross Plant'!$AH$46:$AM$46)*DW$46</f>
        <v>0</v>
      </c>
      <c r="DX7" s="118">
        <f>SUM('Gross Plant'!$AH7:$AM7)/SUM('Gross Plant'!$AH$46:$AM$46)*DX$46</f>
        <v>0</v>
      </c>
      <c r="DY7" s="118">
        <f>SUM('Gross Plant'!$AH7:$AM7)/SUM('Gross Plant'!$AH$46:$AM$46)*DY$46</f>
        <v>0</v>
      </c>
      <c r="DZ7" s="57">
        <f>-SUM('Gross Plant'!$AH7:$AM7)/SUM('Gross Plant'!$AH$46:$AM$46)*'Capital Spending'!D$6*Reserve!$DW$1</f>
        <v>0</v>
      </c>
      <c r="EA7" s="57">
        <f>-SUM('Gross Plant'!$AH7:$AM7)/SUM('Gross Plant'!$AH$46:$AM$46)*'Capital Spending'!E$6*Reserve!$DW$1</f>
        <v>0</v>
      </c>
      <c r="EB7" s="57">
        <f>-SUM('Gross Plant'!$AH7:$AM7)/SUM('Gross Plant'!$AH$46:$AM$46)*'Capital Spending'!F$6*Reserve!$DW$1</f>
        <v>0</v>
      </c>
      <c r="EC7" s="57">
        <f>-SUM('Gross Plant'!$AH7:$AM7)/SUM('Gross Plant'!$AH$46:$AM$46)*'Capital Spending'!G$6*Reserve!$DW$1</f>
        <v>0</v>
      </c>
      <c r="ED7" s="57">
        <f>-SUM('Gross Plant'!$AH7:$AM7)/SUM('Gross Plant'!$AH$46:$AM$46)*'Capital Spending'!H$6*Reserve!$DW$1</f>
        <v>0</v>
      </c>
      <c r="EE7" s="57">
        <f>-SUM('Gross Plant'!$AH7:$AM7)/SUM('Gross Plant'!$AH$46:$AM$46)*'Capital Spending'!I$6*Reserve!$DW$1</f>
        <v>0</v>
      </c>
      <c r="EF7" s="57">
        <f>-SUM('Gross Plant'!$AH7:$AM7)/SUM('Gross Plant'!$AH$46:$AM$46)*'Capital Spending'!J$6*Reserve!$DW$1</f>
        <v>0</v>
      </c>
      <c r="EG7" s="57">
        <f>-SUM('Gross Plant'!$AH7:$AM7)/SUM('Gross Plant'!$AH$46:$AM$46)*'Capital Spending'!K$6*Reserve!$DW$1</f>
        <v>0</v>
      </c>
      <c r="EH7" s="57">
        <f>-SUM('Gross Plant'!$AH7:$AM7)/SUM('Gross Plant'!$AH$46:$AM$46)*'Capital Spending'!L$6*Reserve!$DW$1</f>
        <v>0</v>
      </c>
      <c r="EI7" s="57">
        <f>-SUM('Gross Plant'!$AH7:$AM7)/SUM('Gross Plant'!$AH$46:$AM$46)*'Capital Spending'!M$6*Reserve!$DW$1</f>
        <v>0</v>
      </c>
      <c r="EJ7" s="57">
        <f>-SUM('Gross Plant'!$AH7:$AM7)/SUM('Gross Plant'!$AH$46:$AM$46)*'Capital Spending'!N$6*Reserve!$DW$1</f>
        <v>0</v>
      </c>
      <c r="EK7" s="57">
        <f>-SUM('Gross Plant'!$AH7:$AM7)/SUM('Gross Plant'!$AH$46:$AM$46)*'Capital Spending'!O$6*Reserve!$DW$1</f>
        <v>0</v>
      </c>
      <c r="EL7" s="57">
        <f>-SUM('Gross Plant'!$AH7:$AM7)/SUM('Gross Plant'!$AH$46:$AM$46)*'Capital Spending'!P$6*Reserve!$DW$1</f>
        <v>0</v>
      </c>
      <c r="EM7" s="57">
        <f>-SUM('Gross Plant'!$AH7:$AM7)/SUM('Gross Plant'!$AH$46:$AM$46)*'Capital Spending'!Q$6*Reserve!$DW$1</f>
        <v>0</v>
      </c>
      <c r="EN7" s="57">
        <f>-SUM('Gross Plant'!$AH7:$AM7)/SUM('Gross Plant'!$AH$46:$AM$46)*'Capital Spending'!R$6*Reserve!$DW$1</f>
        <v>0</v>
      </c>
      <c r="EO7" s="57">
        <f>-SUM('Gross Plant'!$AH7:$AM7)/SUM('Gross Plant'!$AH$46:$AM$46)*'Capital Spending'!S$6*Reserve!$DW$1</f>
        <v>0</v>
      </c>
      <c r="EP7" s="57">
        <f>-SUM('Gross Plant'!$AH7:$AM7)/SUM('Gross Plant'!$AH$46:$AM$46)*'Capital Spending'!T$6*Reserve!$DW$1</f>
        <v>0</v>
      </c>
      <c r="EQ7" s="57">
        <f>-SUM('Gross Plant'!$AH7:$AM7)/SUM('Gross Plant'!$AH$46:$AM$46)*'Capital Spending'!U$6*Reserve!$DW$1</f>
        <v>0</v>
      </c>
    </row>
    <row r="8" spans="1:147">
      <c r="A8" s="148">
        <v>39005</v>
      </c>
      <c r="B8" s="58" t="s">
        <v>127</v>
      </c>
      <c r="C8" s="50">
        <f t="shared" si="4"/>
        <v>3608671.8225592109</v>
      </c>
      <c r="D8" s="50">
        <f t="shared" ref="D8:D9" si="32">SUM(T8:AF8)/13</f>
        <v>3955061.1366212466</v>
      </c>
      <c r="E8" s="68">
        <f>'[20]Reserve End Balances'!$Q$6</f>
        <v>3468460.65</v>
      </c>
      <c r="F8" s="41">
        <f t="shared" si="5"/>
        <v>3491942.6799999997</v>
      </c>
      <c r="G8" s="41">
        <f t="shared" si="6"/>
        <v>3515424.7099999995</v>
      </c>
      <c r="H8" s="41">
        <f t="shared" si="7"/>
        <v>3538906.7399999993</v>
      </c>
      <c r="I8" s="41">
        <f t="shared" si="8"/>
        <v>3562388.7699999991</v>
      </c>
      <c r="J8" s="41">
        <f t="shared" si="9"/>
        <v>3585912.9999999991</v>
      </c>
      <c r="K8" s="41">
        <f t="shared" si="10"/>
        <v>3609394.919999999</v>
      </c>
      <c r="L8" s="41">
        <f t="shared" si="11"/>
        <v>3632439.3344414155</v>
      </c>
      <c r="M8" s="41">
        <f t="shared" si="12"/>
        <v>3655483.748882832</v>
      </c>
      <c r="N8" s="41">
        <f t="shared" si="13"/>
        <v>3678528.1633242485</v>
      </c>
      <c r="O8" s="41">
        <f t="shared" si="14"/>
        <v>3701572.577765665</v>
      </c>
      <c r="P8" s="41">
        <f t="shared" si="15"/>
        <v>3724616.9922070815</v>
      </c>
      <c r="Q8" s="41">
        <f t="shared" si="16"/>
        <v>3747661.406648498</v>
      </c>
      <c r="R8" s="41">
        <f t="shared" si="17"/>
        <v>3770705.8210899145</v>
      </c>
      <c r="S8" s="41">
        <f t="shared" si="18"/>
        <v>3793750.235531331</v>
      </c>
      <c r="T8" s="41">
        <f t="shared" si="19"/>
        <v>3816794.6499727475</v>
      </c>
      <c r="U8" s="41">
        <f t="shared" si="20"/>
        <v>3839839.0644141641</v>
      </c>
      <c r="V8" s="41">
        <f t="shared" si="21"/>
        <v>3862883.4788555806</v>
      </c>
      <c r="W8" s="41">
        <f t="shared" si="22"/>
        <v>3885927.8932969971</v>
      </c>
      <c r="X8" s="41">
        <f t="shared" si="23"/>
        <v>3908972.3077384136</v>
      </c>
      <c r="Y8" s="41">
        <f t="shared" si="24"/>
        <v>3932016.7221798301</v>
      </c>
      <c r="Z8" s="41">
        <f t="shared" si="25"/>
        <v>3955061.1366212466</v>
      </c>
      <c r="AA8" s="41">
        <f t="shared" si="26"/>
        <v>3978105.5510626631</v>
      </c>
      <c r="AB8" s="41">
        <f t="shared" si="27"/>
        <v>4001149.9655040796</v>
      </c>
      <c r="AC8" s="41">
        <f t="shared" si="28"/>
        <v>4024194.3799454961</v>
      </c>
      <c r="AD8" s="41">
        <f t="shared" si="29"/>
        <v>4047238.7943869126</v>
      </c>
      <c r="AE8" s="41">
        <f t="shared" si="30"/>
        <v>4070283.2088283291</v>
      </c>
      <c r="AF8" s="41">
        <f t="shared" si="31"/>
        <v>4093327.6232697456</v>
      </c>
      <c r="AG8" s="23">
        <f t="shared" ref="AG8:AG9" si="33">ROUND(AVERAGE(T8:AF8),0)</f>
        <v>3955061</v>
      </c>
      <c r="AH8" s="79">
        <f>'[25]KY Depreciation Rates_03-2'!$G3</f>
        <v>3.0099999999999998E-2</v>
      </c>
      <c r="AI8" s="79">
        <f>'[25]KY Depreciation Rates_03-2'!$G3</f>
        <v>3.0099999999999998E-2</v>
      </c>
      <c r="AJ8" s="31">
        <f>'[20]Depreciation Provision'!R6</f>
        <v>23482.03</v>
      </c>
      <c r="AK8" s="31">
        <f>'[20]Depreciation Provision'!S6</f>
        <v>23482.03</v>
      </c>
      <c r="AL8" s="31">
        <f>'[20]Depreciation Provision'!T6</f>
        <v>23482.03</v>
      </c>
      <c r="AM8" s="31">
        <f>'[20]Depreciation Provision'!U6</f>
        <v>23482.03</v>
      </c>
      <c r="AN8" s="31">
        <f>'[20]Depreciation Provision'!V6</f>
        <v>23481.919999999998</v>
      </c>
      <c r="AO8" s="31">
        <f>'[20]Depreciation Provision'!W6</f>
        <v>23481.919999999998</v>
      </c>
      <c r="AP8" s="41">
        <f>IF('Net Plant'!I8&gt;0,'Gross Plant'!L8*$AH8/12,0)</f>
        <v>23044.414441416662</v>
      </c>
      <c r="AQ8" s="41">
        <f>IF('Net Plant'!J8&gt;0,'Gross Plant'!M8*$AH8/12,0)</f>
        <v>23044.414441416662</v>
      </c>
      <c r="AR8" s="41">
        <f>IF('Net Plant'!K8&gt;0,'Gross Plant'!N8*$AH8/12,0)</f>
        <v>23044.414441416662</v>
      </c>
      <c r="AS8" s="41">
        <f>IF('Net Plant'!L8&gt;0,'Gross Plant'!O8*$AH8/12,0)</f>
        <v>23044.414441416662</v>
      </c>
      <c r="AT8" s="41">
        <f>IF('Net Plant'!M8&gt;0,'Gross Plant'!P8*$AH8/12,0)</f>
        <v>23044.414441416662</v>
      </c>
      <c r="AU8" s="41">
        <f>IF('Net Plant'!N8&gt;0,'Gross Plant'!Q8*$AH8/12,0)</f>
        <v>23044.414441416662</v>
      </c>
      <c r="AV8" s="41">
        <f>IF('Net Plant'!O8&gt;0,'Gross Plant'!R8*$AH8/12,0)</f>
        <v>23044.414441416662</v>
      </c>
      <c r="AW8" s="41">
        <f>IF('Net Plant'!P8&gt;0,'Gross Plant'!S8*$AH8/12,0)</f>
        <v>23044.414441416662</v>
      </c>
      <c r="AX8" s="41">
        <f>IF('Net Plant'!Q8&gt;0,'Gross Plant'!T8*$AH8/12,0)</f>
        <v>23044.414441416662</v>
      </c>
      <c r="AY8" s="41">
        <f>IF('Net Plant'!R8&gt;0,'Gross Plant'!U8*$AI8/12,0)</f>
        <v>23044.414441416662</v>
      </c>
      <c r="AZ8" s="41">
        <f>IF('Net Plant'!S8&gt;0,'Gross Plant'!V8*$AI8/12,0)</f>
        <v>23044.414441416662</v>
      </c>
      <c r="BA8" s="41">
        <f>IF('Net Plant'!T8&gt;0,'Gross Plant'!W8*$AI8/12,0)</f>
        <v>23044.414441416662</v>
      </c>
      <c r="BB8" s="41">
        <f>IF('Net Plant'!U8&gt;0,'Gross Plant'!X8*$AI8/12,0)</f>
        <v>23044.414441416662</v>
      </c>
      <c r="BC8" s="41">
        <f>IF('Net Plant'!V8&gt;0,'Gross Plant'!Y8*$AI8/12,0)</f>
        <v>23044.414441416662</v>
      </c>
      <c r="BD8" s="41">
        <f>IF('Net Plant'!W8&gt;0,'Gross Plant'!Z8*$AI8/12,0)</f>
        <v>23044.414441416662</v>
      </c>
      <c r="BE8" s="41">
        <f>IF('Net Plant'!X8&gt;0,'Gross Plant'!AA8*$AI8/12,0)</f>
        <v>23044.414441416662</v>
      </c>
      <c r="BF8" s="41">
        <f>IF('Net Plant'!Y8&gt;0,'Gross Plant'!AB8*$AI8/12,0)</f>
        <v>23044.414441416662</v>
      </c>
      <c r="BG8" s="41">
        <f>IF('Net Plant'!Z8&gt;0,'Gross Plant'!AC8*$AI8/12,0)</f>
        <v>23044.414441416662</v>
      </c>
      <c r="BH8" s="41">
        <f>IF('Net Plant'!AA8&gt;0,'Gross Plant'!AD8*$AI8/12,0)</f>
        <v>23044.414441416662</v>
      </c>
      <c r="BI8" s="41">
        <f>IF('Net Plant'!AB8&gt;0,'Gross Plant'!AE8*$AI8/12,0)</f>
        <v>23044.414441416662</v>
      </c>
      <c r="BJ8" s="41">
        <f>IF('Net Plant'!AC8&gt;0,'Gross Plant'!AF8*$AI8/12,0)</f>
        <v>23044.414441416662</v>
      </c>
      <c r="BK8" s="23">
        <f t="shared" ref="BK8:BK9" si="34">SUM(AY8:BJ8)</f>
        <v>276532.97329699987</v>
      </c>
      <c r="BL8" s="41"/>
      <c r="BM8" s="31">
        <f>[20]Retires!R149</f>
        <v>0</v>
      </c>
      <c r="BN8" s="31">
        <f>[20]Retires!S149</f>
        <v>0</v>
      </c>
      <c r="BO8" s="31">
        <f>[20]Retires!T149</f>
        <v>0</v>
      </c>
      <c r="BP8" s="31">
        <f>[20]Retires!U149</f>
        <v>0</v>
      </c>
      <c r="BQ8" s="31">
        <f>[20]Retires!V149</f>
        <v>0</v>
      </c>
      <c r="BR8" s="31">
        <f>[20]Retires!W149</f>
        <v>0</v>
      </c>
      <c r="BS8" s="31">
        <f>'Gross Plant'!BQ8</f>
        <v>0</v>
      </c>
      <c r="BT8" s="41">
        <f>'Gross Plant'!BR8</f>
        <v>0</v>
      </c>
      <c r="BU8" s="41">
        <f>'Gross Plant'!BS8</f>
        <v>0</v>
      </c>
      <c r="BV8" s="41">
        <f>'Gross Plant'!BT8</f>
        <v>0</v>
      </c>
      <c r="BW8" s="41">
        <f>'Gross Plant'!BU8</f>
        <v>0</v>
      </c>
      <c r="BX8" s="41">
        <f>'Gross Plant'!BV8</f>
        <v>0</v>
      </c>
      <c r="BY8" s="41">
        <f>'Gross Plant'!BW8</f>
        <v>0</v>
      </c>
      <c r="BZ8" s="41">
        <f>'Gross Plant'!BX8</f>
        <v>0</v>
      </c>
      <c r="CA8" s="41">
        <f>'Gross Plant'!BY8</f>
        <v>0</v>
      </c>
      <c r="CB8" s="41">
        <f>'Gross Plant'!BZ8</f>
        <v>0</v>
      </c>
      <c r="CC8" s="41">
        <f>'Gross Plant'!CA8</f>
        <v>0</v>
      </c>
      <c r="CD8" s="41">
        <f>'Gross Plant'!CB8</f>
        <v>0</v>
      </c>
      <c r="CE8" s="41">
        <f>'Gross Plant'!CC8</f>
        <v>0</v>
      </c>
      <c r="CF8" s="41">
        <f>'Gross Plant'!CD8</f>
        <v>0</v>
      </c>
      <c r="CG8" s="41">
        <f>'Gross Plant'!CE8</f>
        <v>0</v>
      </c>
      <c r="CH8" s="41">
        <f>'Gross Plant'!CF8</f>
        <v>0</v>
      </c>
      <c r="CI8" s="41">
        <f>'Gross Plant'!CG8</f>
        <v>0</v>
      </c>
      <c r="CJ8" s="41">
        <f>'Gross Plant'!CH8</f>
        <v>0</v>
      </c>
      <c r="CK8" s="41">
        <f>'Gross Plant'!CI8</f>
        <v>0</v>
      </c>
      <c r="CL8" s="41">
        <f>'Gross Plant'!CJ8</f>
        <v>0</v>
      </c>
      <c r="CM8" s="41">
        <f>'Gross Plant'!CK8</f>
        <v>0</v>
      </c>
      <c r="CN8" s="41"/>
      <c r="CO8" s="31">
        <f>[20]Transfers!R149</f>
        <v>0</v>
      </c>
      <c r="CP8" s="31">
        <f>[20]Transfers!S149</f>
        <v>0</v>
      </c>
      <c r="CQ8" s="31">
        <f>[20]Transfers!T149</f>
        <v>0</v>
      </c>
      <c r="CR8" s="31">
        <f>[20]Transfers!U149</f>
        <v>0</v>
      </c>
      <c r="CS8" s="31">
        <f>[20]Transfers!V149</f>
        <v>42.31</v>
      </c>
      <c r="CT8" s="31">
        <f>[20]Transfers!W149</f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/>
      <c r="DQ8" s="41">
        <f>[20]COR!Q6</f>
        <v>0</v>
      </c>
      <c r="DR8" s="41">
        <f>[20]COR!R6</f>
        <v>0</v>
      </c>
      <c r="DS8" s="41">
        <f>[20]COR!S6</f>
        <v>0</v>
      </c>
      <c r="DT8" s="41">
        <f>[20]COR!T6</f>
        <v>0</v>
      </c>
      <c r="DU8" s="41">
        <f>[20]COR!U6</f>
        <v>0</v>
      </c>
      <c r="DV8" s="41">
        <f>[20]COR!V6</f>
        <v>0</v>
      </c>
      <c r="DW8" s="118">
        <f>SUM('Gross Plant'!$AH8:$AM8)/SUM('Gross Plant'!$AH$46:$AM$46)*DW$46</f>
        <v>0</v>
      </c>
      <c r="DX8" s="118">
        <f>SUM('Gross Plant'!$AH8:$AM8)/SUM('Gross Plant'!$AH$46:$AM$46)*DX$46</f>
        <v>0</v>
      </c>
      <c r="DY8" s="118">
        <f>SUM('Gross Plant'!$AH8:$AM8)/SUM('Gross Plant'!$AH$46:$AM$46)*DY$46</f>
        <v>0</v>
      </c>
      <c r="DZ8" s="57">
        <f>-SUM('Gross Plant'!$AH8:$AM8)/SUM('Gross Plant'!$AH$46:$AM$46)*'Capital Spending'!D$6*Reserve!$DW$1</f>
        <v>0</v>
      </c>
      <c r="EA8" s="57">
        <f>-SUM('Gross Plant'!$AH8:$AM8)/SUM('Gross Plant'!$AH$46:$AM$46)*'Capital Spending'!E$6*Reserve!$DW$1</f>
        <v>0</v>
      </c>
      <c r="EB8" s="57">
        <f>-SUM('Gross Plant'!$AH8:$AM8)/SUM('Gross Plant'!$AH$46:$AM$46)*'Capital Spending'!F$6*Reserve!$DW$1</f>
        <v>0</v>
      </c>
      <c r="EC8" s="57">
        <f>-SUM('Gross Plant'!$AH8:$AM8)/SUM('Gross Plant'!$AH$46:$AM$46)*'Capital Spending'!G$6*Reserve!$DW$1</f>
        <v>0</v>
      </c>
      <c r="ED8" s="57">
        <f>-SUM('Gross Plant'!$AH8:$AM8)/SUM('Gross Plant'!$AH$46:$AM$46)*'Capital Spending'!H$6*Reserve!$DW$1</f>
        <v>0</v>
      </c>
      <c r="EE8" s="57">
        <f>-SUM('Gross Plant'!$AH8:$AM8)/SUM('Gross Plant'!$AH$46:$AM$46)*'Capital Spending'!I$6*Reserve!$DW$1</f>
        <v>0</v>
      </c>
      <c r="EF8" s="57">
        <f>-SUM('Gross Plant'!$AH8:$AM8)/SUM('Gross Plant'!$AH$46:$AM$46)*'Capital Spending'!J$6*Reserve!$DW$1</f>
        <v>0</v>
      </c>
      <c r="EG8" s="57">
        <f>-SUM('Gross Plant'!$AH8:$AM8)/SUM('Gross Plant'!$AH$46:$AM$46)*'Capital Spending'!K$6*Reserve!$DW$1</f>
        <v>0</v>
      </c>
      <c r="EH8" s="57">
        <f>-SUM('Gross Plant'!$AH8:$AM8)/SUM('Gross Plant'!$AH$46:$AM$46)*'Capital Spending'!L$6*Reserve!$DW$1</f>
        <v>0</v>
      </c>
      <c r="EI8" s="57">
        <f>-SUM('Gross Plant'!$AH8:$AM8)/SUM('Gross Plant'!$AH$46:$AM$46)*'Capital Spending'!M$6*Reserve!$DW$1</f>
        <v>0</v>
      </c>
      <c r="EJ8" s="57">
        <f>-SUM('Gross Plant'!$AH8:$AM8)/SUM('Gross Plant'!$AH$46:$AM$46)*'Capital Spending'!N$6*Reserve!$DW$1</f>
        <v>0</v>
      </c>
      <c r="EK8" s="57">
        <f>-SUM('Gross Plant'!$AH8:$AM8)/SUM('Gross Plant'!$AH$46:$AM$46)*'Capital Spending'!O$6*Reserve!$DW$1</f>
        <v>0</v>
      </c>
      <c r="EL8" s="57">
        <f>-SUM('Gross Plant'!$AH8:$AM8)/SUM('Gross Plant'!$AH$46:$AM$46)*'Capital Spending'!P$6*Reserve!$DW$1</f>
        <v>0</v>
      </c>
      <c r="EM8" s="57">
        <f>-SUM('Gross Plant'!$AH8:$AM8)/SUM('Gross Plant'!$AH$46:$AM$46)*'Capital Spending'!Q$6*Reserve!$DW$1</f>
        <v>0</v>
      </c>
      <c r="EN8" s="57">
        <f>-SUM('Gross Plant'!$AH8:$AM8)/SUM('Gross Plant'!$AH$46:$AM$46)*'Capital Spending'!R$6*Reserve!$DW$1</f>
        <v>0</v>
      </c>
      <c r="EO8" s="57">
        <f>-SUM('Gross Plant'!$AH8:$AM8)/SUM('Gross Plant'!$AH$46:$AM$46)*'Capital Spending'!S$6*Reserve!$DW$1</f>
        <v>0</v>
      </c>
      <c r="EP8" s="57">
        <f>-SUM('Gross Plant'!$AH8:$AM8)/SUM('Gross Plant'!$AH$46:$AM$46)*'Capital Spending'!T$6*Reserve!$DW$1</f>
        <v>0</v>
      </c>
      <c r="EQ8" s="57">
        <f>-SUM('Gross Plant'!$AH8:$AM8)/SUM('Gross Plant'!$AH$46:$AM$46)*'Capital Spending'!U$6*Reserve!$DW$1</f>
        <v>0</v>
      </c>
    </row>
    <row r="9" spans="1:147">
      <c r="A9" s="147">
        <v>39009</v>
      </c>
      <c r="B9" s="58" t="s">
        <v>11</v>
      </c>
      <c r="C9" s="50">
        <f t="shared" si="4"/>
        <v>9316061.6315384656</v>
      </c>
      <c r="D9" s="50">
        <f t="shared" si="32"/>
        <v>9316766.3500000052</v>
      </c>
      <c r="E9" s="68">
        <f>'[20]Reserve End Balances'!$Q$7</f>
        <v>9311888.2699999996</v>
      </c>
      <c r="F9" s="41">
        <f t="shared" si="5"/>
        <v>9315021.0899999999</v>
      </c>
      <c r="G9" s="41">
        <f t="shared" si="6"/>
        <v>9315751.1500000004</v>
      </c>
      <c r="H9" s="41">
        <f t="shared" si="7"/>
        <v>9316004.9500000011</v>
      </c>
      <c r="I9" s="41">
        <f t="shared" si="8"/>
        <v>9316258.7500000019</v>
      </c>
      <c r="J9" s="41">
        <f t="shared" si="9"/>
        <v>9316512.5500000026</v>
      </c>
      <c r="K9" s="41">
        <f t="shared" si="10"/>
        <v>9316766.3500000034</v>
      </c>
      <c r="L9" s="41">
        <f t="shared" si="11"/>
        <v>9316766.3500000034</v>
      </c>
      <c r="M9" s="41">
        <f t="shared" si="12"/>
        <v>9316766.3500000034</v>
      </c>
      <c r="N9" s="41">
        <f t="shared" si="13"/>
        <v>9316766.3500000034</v>
      </c>
      <c r="O9" s="41">
        <f t="shared" si="14"/>
        <v>9316766.3500000034</v>
      </c>
      <c r="P9" s="41">
        <f t="shared" si="15"/>
        <v>9316766.3500000034</v>
      </c>
      <c r="Q9" s="41">
        <f t="shared" si="16"/>
        <v>9316766.3500000034</v>
      </c>
      <c r="R9" s="41">
        <f t="shared" si="17"/>
        <v>9316766.3500000034</v>
      </c>
      <c r="S9" s="41">
        <f t="shared" si="18"/>
        <v>9316766.3500000034</v>
      </c>
      <c r="T9" s="41">
        <f t="shared" si="19"/>
        <v>9316766.3500000034</v>
      </c>
      <c r="U9" s="41">
        <f t="shared" si="20"/>
        <v>9316766.3500000034</v>
      </c>
      <c r="V9" s="41">
        <f t="shared" si="21"/>
        <v>9316766.3500000034</v>
      </c>
      <c r="W9" s="41">
        <f t="shared" si="22"/>
        <v>9316766.3500000034</v>
      </c>
      <c r="X9" s="41">
        <f t="shared" si="23"/>
        <v>9316766.3500000034</v>
      </c>
      <c r="Y9" s="41">
        <f t="shared" si="24"/>
        <v>9316766.3500000034</v>
      </c>
      <c r="Z9" s="41">
        <f t="shared" si="25"/>
        <v>9316766.3500000034</v>
      </c>
      <c r="AA9" s="41">
        <f t="shared" si="26"/>
        <v>9316766.3500000034</v>
      </c>
      <c r="AB9" s="41">
        <f t="shared" si="27"/>
        <v>9316766.3500000034</v>
      </c>
      <c r="AC9" s="41">
        <f t="shared" si="28"/>
        <v>9316766.3500000034</v>
      </c>
      <c r="AD9" s="41">
        <f t="shared" si="29"/>
        <v>9316766.3500000034</v>
      </c>
      <c r="AE9" s="41">
        <f t="shared" si="30"/>
        <v>9316766.3500000034</v>
      </c>
      <c r="AF9" s="41">
        <f t="shared" si="31"/>
        <v>9316766.3500000034</v>
      </c>
      <c r="AG9" s="23">
        <f t="shared" si="33"/>
        <v>9316766</v>
      </c>
      <c r="AH9" s="79">
        <f>'[25]KY Depreciation Rates_03-2'!$G4</f>
        <v>3.2500000000000001E-2</v>
      </c>
      <c r="AI9" s="79">
        <f>'[25]KY Depreciation Rates_03-2'!$G4</f>
        <v>3.2500000000000001E-2</v>
      </c>
      <c r="AJ9" s="31">
        <f>'[20]Depreciation Provision'!R7</f>
        <v>3132.8199999999997</v>
      </c>
      <c r="AK9" s="31">
        <f>'[20]Depreciation Provision'!S7</f>
        <v>730.05999999999767</v>
      </c>
      <c r="AL9" s="31">
        <f>'[20]Depreciation Provision'!T7</f>
        <v>253.79999999999927</v>
      </c>
      <c r="AM9" s="31">
        <f>'[20]Depreciation Provision'!U7</f>
        <v>253.79999999999927</v>
      </c>
      <c r="AN9" s="31">
        <f>'[20]Depreciation Provision'!V7</f>
        <v>253.79999999999927</v>
      </c>
      <c r="AO9" s="31">
        <f>'[20]Depreciation Provision'!W7</f>
        <v>253.79999999999927</v>
      </c>
      <c r="AP9" s="41">
        <f>IF('Net Plant'!I9&gt;0,'Gross Plant'!L9*$AH9/12,0)</f>
        <v>0</v>
      </c>
      <c r="AQ9" s="41">
        <f>IF('Net Plant'!J9&gt;0,'Gross Plant'!M9*$AH9/12,0)</f>
        <v>0</v>
      </c>
      <c r="AR9" s="41">
        <f>IF('Net Plant'!K9&gt;0,'Gross Plant'!N9*$AH9/12,0)</f>
        <v>0</v>
      </c>
      <c r="AS9" s="41">
        <f>IF('Net Plant'!L9&gt;0,'Gross Plant'!O9*$AH9/12,0)</f>
        <v>0</v>
      </c>
      <c r="AT9" s="41">
        <f>IF('Net Plant'!M9&gt;0,'Gross Plant'!P9*$AH9/12,0)</f>
        <v>0</v>
      </c>
      <c r="AU9" s="41">
        <f>IF('Net Plant'!N9&gt;0,'Gross Plant'!Q9*$AH9/12,0)</f>
        <v>0</v>
      </c>
      <c r="AV9" s="41">
        <f>IF('Net Plant'!O9&gt;0,'Gross Plant'!R9*$AH9/12,0)</f>
        <v>0</v>
      </c>
      <c r="AW9" s="41">
        <f>IF('Net Plant'!P9&gt;0,'Gross Plant'!S9*$AH9/12,0)</f>
        <v>0</v>
      </c>
      <c r="AX9" s="41">
        <f>IF('Net Plant'!Q9&gt;0,'Gross Plant'!T9*$AH9/12,0)</f>
        <v>0</v>
      </c>
      <c r="AY9" s="41">
        <f>IF('Net Plant'!R9&gt;0,'Gross Plant'!U9*$AI9/12,0)</f>
        <v>0</v>
      </c>
      <c r="AZ9" s="41">
        <f>IF('Net Plant'!S9&gt;0,'Gross Plant'!V9*$AI9/12,0)</f>
        <v>0</v>
      </c>
      <c r="BA9" s="41">
        <f>IF('Net Plant'!T9&gt;0,'Gross Plant'!W9*$AI9/12,0)</f>
        <v>0</v>
      </c>
      <c r="BB9" s="41">
        <f>IF('Net Plant'!U9&gt;0,'Gross Plant'!X9*$AI9/12,0)</f>
        <v>0</v>
      </c>
      <c r="BC9" s="41">
        <f>IF('Net Plant'!V9&gt;0,'Gross Plant'!Y9*$AI9/12,0)</f>
        <v>0</v>
      </c>
      <c r="BD9" s="41">
        <f>IF('Net Plant'!W9&gt;0,'Gross Plant'!Z9*$AI9/12,0)</f>
        <v>0</v>
      </c>
      <c r="BE9" s="41">
        <f>IF('Net Plant'!X9&gt;0,'Gross Plant'!AA9*$AI9/12,0)</f>
        <v>0</v>
      </c>
      <c r="BF9" s="41">
        <f>IF('Net Plant'!Y9&gt;0,'Gross Plant'!AB9*$AI9/12,0)</f>
        <v>0</v>
      </c>
      <c r="BG9" s="41">
        <f>IF('Net Plant'!Z9&gt;0,'Gross Plant'!AC9*$AI9/12,0)</f>
        <v>0</v>
      </c>
      <c r="BH9" s="41">
        <f>IF('Net Plant'!AA9&gt;0,'Gross Plant'!AD9*$AI9/12,0)</f>
        <v>0</v>
      </c>
      <c r="BI9" s="41">
        <f>IF('Net Plant'!AB9&gt;0,'Gross Plant'!AE9*$AI9/12,0)</f>
        <v>0</v>
      </c>
      <c r="BJ9" s="41">
        <f>IF('Net Plant'!AC9&gt;0,'Gross Plant'!AF9*$AI9/12,0)</f>
        <v>0</v>
      </c>
      <c r="BK9" s="23">
        <f t="shared" si="34"/>
        <v>0</v>
      </c>
      <c r="BL9" s="41"/>
      <c r="BM9" s="31">
        <f>[20]Retires!R150</f>
        <v>0</v>
      </c>
      <c r="BN9" s="31">
        <f>[20]Retires!S150</f>
        <v>0</v>
      </c>
      <c r="BO9" s="31">
        <f>[20]Retires!T150</f>
        <v>0</v>
      </c>
      <c r="BP9" s="31">
        <f>[20]Retires!U150</f>
        <v>0</v>
      </c>
      <c r="BQ9" s="31">
        <f>[20]Retires!V150</f>
        <v>0</v>
      </c>
      <c r="BR9" s="31">
        <f>[20]Retires!W150</f>
        <v>0</v>
      </c>
      <c r="BS9" s="31">
        <f>'Gross Plant'!BQ9</f>
        <v>0</v>
      </c>
      <c r="BT9" s="41">
        <f>'Gross Plant'!BR9</f>
        <v>0</v>
      </c>
      <c r="BU9" s="41">
        <f>'Gross Plant'!BS9</f>
        <v>0</v>
      </c>
      <c r="BV9" s="41">
        <f>'Gross Plant'!BT9</f>
        <v>0</v>
      </c>
      <c r="BW9" s="41">
        <f>'Gross Plant'!BU9</f>
        <v>0</v>
      </c>
      <c r="BX9" s="41">
        <f>'Gross Plant'!BV9</f>
        <v>0</v>
      </c>
      <c r="BY9" s="41">
        <f>'Gross Plant'!BW9</f>
        <v>0</v>
      </c>
      <c r="BZ9" s="41">
        <f>'Gross Plant'!BX9</f>
        <v>0</v>
      </c>
      <c r="CA9" s="41">
        <f>'Gross Plant'!BY9</f>
        <v>0</v>
      </c>
      <c r="CB9" s="41">
        <f>'Gross Plant'!BZ9</f>
        <v>0</v>
      </c>
      <c r="CC9" s="41">
        <f>'Gross Plant'!CA9</f>
        <v>0</v>
      </c>
      <c r="CD9" s="41">
        <f>'Gross Plant'!CB9</f>
        <v>0</v>
      </c>
      <c r="CE9" s="41">
        <f>'Gross Plant'!CC9</f>
        <v>0</v>
      </c>
      <c r="CF9" s="41">
        <f>'Gross Plant'!CD9</f>
        <v>0</v>
      </c>
      <c r="CG9" s="41">
        <f>'Gross Plant'!CE9</f>
        <v>0</v>
      </c>
      <c r="CH9" s="41">
        <f>'Gross Plant'!CF9</f>
        <v>0</v>
      </c>
      <c r="CI9" s="41">
        <f>'Gross Plant'!CG9</f>
        <v>0</v>
      </c>
      <c r="CJ9" s="41">
        <f>'Gross Plant'!CH9</f>
        <v>0</v>
      </c>
      <c r="CK9" s="41">
        <f>'Gross Plant'!CI9</f>
        <v>0</v>
      </c>
      <c r="CL9" s="41">
        <f>'Gross Plant'!CJ9</f>
        <v>0</v>
      </c>
      <c r="CM9" s="41">
        <f>'Gross Plant'!CK9</f>
        <v>0</v>
      </c>
      <c r="CN9" s="41"/>
      <c r="CO9" s="31">
        <f>[20]Transfers!R150</f>
        <v>0</v>
      </c>
      <c r="CP9" s="31">
        <f>[20]Transfers!S150</f>
        <v>0</v>
      </c>
      <c r="CQ9" s="31">
        <f>[20]Transfers!T150</f>
        <v>0</v>
      </c>
      <c r="CR9" s="31">
        <f>[20]Transfers!U150</f>
        <v>0</v>
      </c>
      <c r="CS9" s="31">
        <f>[20]Transfers!V150</f>
        <v>0</v>
      </c>
      <c r="CT9" s="31">
        <f>[20]Transfers!W150</f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/>
      <c r="DQ9" s="41">
        <f>[20]COR!Q7</f>
        <v>0</v>
      </c>
      <c r="DR9" s="41">
        <f>[20]COR!R7</f>
        <v>0</v>
      </c>
      <c r="DS9" s="41">
        <f>[20]COR!S7</f>
        <v>0</v>
      </c>
      <c r="DT9" s="41">
        <f>[20]COR!T7</f>
        <v>0</v>
      </c>
      <c r="DU9" s="41">
        <f>[20]COR!U7</f>
        <v>0</v>
      </c>
      <c r="DV9" s="41">
        <f>[20]COR!V7</f>
        <v>0</v>
      </c>
      <c r="DW9" s="118">
        <f>SUM('Gross Plant'!$AH9:$AM9)/SUM('Gross Plant'!$AH$46:$AM$46)*DW$46</f>
        <v>0</v>
      </c>
      <c r="DX9" s="118">
        <f>SUM('Gross Plant'!$AH9:$AM9)/SUM('Gross Plant'!$AH$46:$AM$46)*DX$46</f>
        <v>0</v>
      </c>
      <c r="DY9" s="118">
        <f>SUM('Gross Plant'!$AH9:$AM9)/SUM('Gross Plant'!$AH$46:$AM$46)*DY$46</f>
        <v>0</v>
      </c>
      <c r="DZ9" s="57">
        <f>-SUM('Gross Plant'!$AH9:$AM9)/SUM('Gross Plant'!$AH$46:$AM$46)*'Capital Spending'!D$6*Reserve!$DW$1</f>
        <v>0</v>
      </c>
      <c r="EA9" s="57">
        <f>-SUM('Gross Plant'!$AH9:$AM9)/SUM('Gross Plant'!$AH$46:$AM$46)*'Capital Spending'!E$6*Reserve!$DW$1</f>
        <v>0</v>
      </c>
      <c r="EB9" s="57">
        <f>-SUM('Gross Plant'!$AH9:$AM9)/SUM('Gross Plant'!$AH$46:$AM$46)*'Capital Spending'!F$6*Reserve!$DW$1</f>
        <v>0</v>
      </c>
      <c r="EC9" s="57">
        <f>-SUM('Gross Plant'!$AH9:$AM9)/SUM('Gross Plant'!$AH$46:$AM$46)*'Capital Spending'!G$6*Reserve!$DW$1</f>
        <v>0</v>
      </c>
      <c r="ED9" s="57">
        <f>-SUM('Gross Plant'!$AH9:$AM9)/SUM('Gross Plant'!$AH$46:$AM$46)*'Capital Spending'!H$6*Reserve!$DW$1</f>
        <v>0</v>
      </c>
      <c r="EE9" s="57">
        <f>-SUM('Gross Plant'!$AH9:$AM9)/SUM('Gross Plant'!$AH$46:$AM$46)*'Capital Spending'!I$6*Reserve!$DW$1</f>
        <v>0</v>
      </c>
      <c r="EF9" s="57">
        <f>-SUM('Gross Plant'!$AH9:$AM9)/SUM('Gross Plant'!$AH$46:$AM$46)*'Capital Spending'!J$6*Reserve!$DW$1</f>
        <v>0</v>
      </c>
      <c r="EG9" s="57">
        <f>-SUM('Gross Plant'!$AH9:$AM9)/SUM('Gross Plant'!$AH$46:$AM$46)*'Capital Spending'!K$6*Reserve!$DW$1</f>
        <v>0</v>
      </c>
      <c r="EH9" s="57">
        <f>-SUM('Gross Plant'!$AH9:$AM9)/SUM('Gross Plant'!$AH$46:$AM$46)*'Capital Spending'!L$6*Reserve!$DW$1</f>
        <v>0</v>
      </c>
      <c r="EI9" s="57">
        <f>-SUM('Gross Plant'!$AH9:$AM9)/SUM('Gross Plant'!$AH$46:$AM$46)*'Capital Spending'!M$6*Reserve!$DW$1</f>
        <v>0</v>
      </c>
      <c r="EJ9" s="57">
        <f>-SUM('Gross Plant'!$AH9:$AM9)/SUM('Gross Plant'!$AH$46:$AM$46)*'Capital Spending'!N$6*Reserve!$DW$1</f>
        <v>0</v>
      </c>
      <c r="EK9" s="57">
        <f>-SUM('Gross Plant'!$AH9:$AM9)/SUM('Gross Plant'!$AH$46:$AM$46)*'Capital Spending'!O$6*Reserve!$DW$1</f>
        <v>0</v>
      </c>
      <c r="EL9" s="57">
        <f>-SUM('Gross Plant'!$AH9:$AM9)/SUM('Gross Plant'!$AH$46:$AM$46)*'Capital Spending'!P$6*Reserve!$DW$1</f>
        <v>0</v>
      </c>
      <c r="EM9" s="57">
        <f>-SUM('Gross Plant'!$AH9:$AM9)/SUM('Gross Plant'!$AH$46:$AM$46)*'Capital Spending'!Q$6*Reserve!$DW$1</f>
        <v>0</v>
      </c>
      <c r="EN9" s="57">
        <f>-SUM('Gross Plant'!$AH9:$AM9)/SUM('Gross Plant'!$AH$46:$AM$46)*'Capital Spending'!R$6*Reserve!$DW$1</f>
        <v>0</v>
      </c>
      <c r="EO9" s="57">
        <f>-SUM('Gross Plant'!$AH9:$AM9)/SUM('Gross Plant'!$AH$46:$AM$46)*'Capital Spending'!S$6*Reserve!$DW$1</f>
        <v>0</v>
      </c>
      <c r="EP9" s="57">
        <f>-SUM('Gross Plant'!$AH9:$AM9)/SUM('Gross Plant'!$AH$46:$AM$46)*'Capital Spending'!T$6*Reserve!$DW$1</f>
        <v>0</v>
      </c>
      <c r="EQ9" s="57">
        <f>-SUM('Gross Plant'!$AH9:$AM9)/SUM('Gross Plant'!$AH$46:$AM$46)*'Capital Spending'!U$6*Reserve!$DW$1</f>
        <v>0</v>
      </c>
    </row>
    <row r="10" spans="1:147">
      <c r="A10" s="146">
        <v>39020</v>
      </c>
      <c r="B10" t="s">
        <v>189</v>
      </c>
      <c r="C10" s="50">
        <f t="shared" ref="C10:C45" si="35">SUM(E10:Q10)/13</f>
        <v>-3.9999999999999994E-2</v>
      </c>
      <c r="D10" s="50">
        <f t="shared" ref="D10:D45" si="36">SUM(T10:AF10)/13</f>
        <v>-3.9999999999999994E-2</v>
      </c>
      <c r="E10" s="68">
        <f>'[20]Reserve End Balances'!$Q$8</f>
        <v>-0.04</v>
      </c>
      <c r="F10" s="41">
        <f t="shared" ref="F10:F45" si="37">E10+AJ10+BM10+CO10+DQ10</f>
        <v>-0.04</v>
      </c>
      <c r="G10" s="41">
        <f t="shared" ref="G10:G45" si="38">F10+AK10+BN10+CP10+DR10</f>
        <v>-0.04</v>
      </c>
      <c r="H10" s="41">
        <f t="shared" ref="H10:H45" si="39">G10+AL10+BO10+CQ10+DS10</f>
        <v>-0.04</v>
      </c>
      <c r="I10" s="41">
        <f t="shared" ref="I10:I45" si="40">H10+AM10+BP10+CR10+DT10</f>
        <v>-0.04</v>
      </c>
      <c r="J10" s="41">
        <f t="shared" ref="J10:J45" si="41">I10+AN10+BQ10+CS10+DU10</f>
        <v>-0.04</v>
      </c>
      <c r="K10" s="41">
        <f t="shared" ref="K10:K45" si="42">J10+AO10+BR10+CT10+DV10</f>
        <v>-0.04</v>
      </c>
      <c r="L10" s="41">
        <f t="shared" ref="L10:L45" si="43">K10+AP10+BS10+CU10+DW10</f>
        <v>-0.04</v>
      </c>
      <c r="M10" s="41">
        <f t="shared" ref="M10:M45" si="44">L10+AQ10+BT10+CV10+DX10</f>
        <v>-0.04</v>
      </c>
      <c r="N10" s="41">
        <f t="shared" ref="N10:N45" si="45">M10+AR10+BU10+CW10+DY10</f>
        <v>-0.04</v>
      </c>
      <c r="O10" s="41">
        <f t="shared" ref="O10:O45" si="46">N10+AS10+BV10+CX10+DZ10</f>
        <v>-0.04</v>
      </c>
      <c r="P10" s="41">
        <f t="shared" ref="P10:P45" si="47">O10+AT10+BW10+CY10+EA10</f>
        <v>-0.04</v>
      </c>
      <c r="Q10" s="41">
        <f t="shared" ref="Q10:Q45" si="48">P10+AU10+BX10+CZ10+EB10</f>
        <v>-0.04</v>
      </c>
      <c r="R10" s="41">
        <f t="shared" ref="R10:R45" si="49">Q10+AV10+BY10+DA10+EC10</f>
        <v>-0.04</v>
      </c>
      <c r="S10" s="41">
        <f t="shared" ref="S10:S45" si="50">R10+AW10+BZ10+DB10+ED10</f>
        <v>-0.04</v>
      </c>
      <c r="T10" s="41">
        <f t="shared" ref="T10:T45" si="51">S10+AX10+CA10+DC10+EE10</f>
        <v>-0.04</v>
      </c>
      <c r="U10" s="41">
        <f t="shared" ref="U10:U45" si="52">T10+AY10+CB10+DD10+EF10</f>
        <v>-0.04</v>
      </c>
      <c r="V10" s="41">
        <f t="shared" ref="V10:V45" si="53">U10+AZ10+CC10+DE10+EG10</f>
        <v>-0.04</v>
      </c>
      <c r="W10" s="41">
        <f t="shared" ref="W10:W45" si="54">V10+BA10+CD10+DF10+EH10</f>
        <v>-0.04</v>
      </c>
      <c r="X10" s="41">
        <f t="shared" ref="X10:X45" si="55">W10+BB10+CE10+DG10+EI10</f>
        <v>-0.04</v>
      </c>
      <c r="Y10" s="41">
        <f t="shared" ref="Y10:Y45" si="56">X10+BC10+CF10+DH10+EJ10</f>
        <v>-0.04</v>
      </c>
      <c r="Z10" s="41">
        <f t="shared" ref="Z10:Z45" si="57">Y10+BD10+CG10+DI10+EK10</f>
        <v>-0.04</v>
      </c>
      <c r="AA10" s="41">
        <f t="shared" ref="AA10:AA45" si="58">Z10+BE10+CH10+DJ10+EL10</f>
        <v>-0.04</v>
      </c>
      <c r="AB10" s="41">
        <f t="shared" ref="AB10:AB45" si="59">AA10+BF10+CI10+DK10+EM10</f>
        <v>-0.04</v>
      </c>
      <c r="AC10" s="41">
        <f t="shared" ref="AC10:AC45" si="60">AB10+BG10+CJ10+DL10+EN10</f>
        <v>-0.04</v>
      </c>
      <c r="AD10" s="41">
        <f t="shared" ref="AD10:AD45" si="61">AC10+BH10+CK10+DM10+EO10</f>
        <v>-0.04</v>
      </c>
      <c r="AE10" s="41">
        <f t="shared" ref="AE10:AE45" si="62">AD10+BI10+CL10+DN10+EP10</f>
        <v>-0.04</v>
      </c>
      <c r="AF10" s="41">
        <f t="shared" ref="AF10:AF45" si="63">AE10+BJ10+CM10+DO10+EQ10</f>
        <v>-0.04</v>
      </c>
      <c r="AG10" s="23">
        <f t="shared" ref="AG10:AG45" si="64">ROUND(AVERAGE(T10:AF10),0)</f>
        <v>0</v>
      </c>
      <c r="AH10" s="79">
        <f>'[25]KY Depreciation Rates_03-2'!$G5</f>
        <v>3.0099999999999998E-2</v>
      </c>
      <c r="AI10" s="79">
        <f>'[25]KY Depreciation Rates_03-2'!$G5</f>
        <v>3.0099999999999998E-2</v>
      </c>
      <c r="AJ10" s="31">
        <f>'[20]Depreciation Provision'!R8</f>
        <v>0</v>
      </c>
      <c r="AK10" s="31">
        <f>'[20]Depreciation Provision'!S8</f>
        <v>0</v>
      </c>
      <c r="AL10" s="31">
        <f>'[20]Depreciation Provision'!T8</f>
        <v>0</v>
      </c>
      <c r="AM10" s="31">
        <f>'[20]Depreciation Provision'!U8</f>
        <v>0</v>
      </c>
      <c r="AN10" s="31">
        <f>'[20]Depreciation Provision'!V8</f>
        <v>0</v>
      </c>
      <c r="AO10" s="31">
        <f>'[20]Depreciation Provision'!W8</f>
        <v>0</v>
      </c>
      <c r="AP10" s="41">
        <f>IF('Net Plant'!I10&gt;0,'Gross Plant'!L10*$AH10/12,0)</f>
        <v>0</v>
      </c>
      <c r="AQ10" s="41">
        <f>IF('Net Plant'!J10&gt;0,'Gross Plant'!M10*$AH10/12,0)</f>
        <v>0</v>
      </c>
      <c r="AR10" s="41">
        <f>IF('Net Plant'!K10&gt;0,'Gross Plant'!N10*$AH10/12,0)</f>
        <v>0</v>
      </c>
      <c r="AS10" s="41">
        <f>IF('Net Plant'!L10&gt;0,'Gross Plant'!O10*$AH10/12,0)</f>
        <v>0</v>
      </c>
      <c r="AT10" s="41">
        <f>IF('Net Plant'!M10&gt;0,'Gross Plant'!P10*$AH10/12,0)</f>
        <v>0</v>
      </c>
      <c r="AU10" s="41">
        <f>IF('Net Plant'!N10&gt;0,'Gross Plant'!Q10*$AH10/12,0)</f>
        <v>0</v>
      </c>
      <c r="AV10" s="41">
        <f>IF('Net Plant'!O10&gt;0,'Gross Plant'!R10*$AH10/12,0)</f>
        <v>0</v>
      </c>
      <c r="AW10" s="41">
        <f>IF('Net Plant'!P10&gt;0,'Gross Plant'!S10*$AH10/12,0)</f>
        <v>0</v>
      </c>
      <c r="AX10" s="41">
        <f>IF('Net Plant'!Q10&gt;0,'Gross Plant'!T10*$AH10/12,0)</f>
        <v>0</v>
      </c>
      <c r="AY10" s="41">
        <f>IF('Net Plant'!R10&gt;0,'Gross Plant'!U10*$AI10/12,0)</f>
        <v>0</v>
      </c>
      <c r="AZ10" s="41">
        <f>IF('Net Plant'!S10&gt;0,'Gross Plant'!V10*$AI10/12,0)</f>
        <v>0</v>
      </c>
      <c r="BA10" s="41">
        <f>IF('Net Plant'!T10&gt;0,'Gross Plant'!W10*$AI10/12,0)</f>
        <v>0</v>
      </c>
      <c r="BB10" s="41">
        <f>IF('Net Plant'!U10&gt;0,'Gross Plant'!X10*$AI10/12,0)</f>
        <v>0</v>
      </c>
      <c r="BC10" s="41">
        <f>IF('Net Plant'!V10&gt;0,'Gross Plant'!Y10*$AI10/12,0)</f>
        <v>0</v>
      </c>
      <c r="BD10" s="41">
        <f>IF('Net Plant'!W10&gt;0,'Gross Plant'!Z10*$AI10/12,0)</f>
        <v>0</v>
      </c>
      <c r="BE10" s="41">
        <f>IF('Net Plant'!X10&gt;0,'Gross Plant'!AA10*$AI10/12,0)</f>
        <v>0</v>
      </c>
      <c r="BF10" s="41">
        <f>IF('Net Plant'!Y10&gt;0,'Gross Plant'!AB10*$AI10/12,0)</f>
        <v>0</v>
      </c>
      <c r="BG10" s="41">
        <f>IF('Net Plant'!Z10&gt;0,'Gross Plant'!AC10*$AI10/12,0)</f>
        <v>0</v>
      </c>
      <c r="BH10" s="41">
        <f>IF('Net Plant'!AA10&gt;0,'Gross Plant'!AD10*$AI10/12,0)</f>
        <v>0</v>
      </c>
      <c r="BI10" s="41">
        <f>IF('Net Plant'!AB10&gt;0,'Gross Plant'!AE10*$AI10/12,0)</f>
        <v>0</v>
      </c>
      <c r="BJ10" s="41">
        <f>IF('Net Plant'!AC10&gt;0,'Gross Plant'!AF10*$AI10/12,0)</f>
        <v>0</v>
      </c>
      <c r="BK10" s="23">
        <f t="shared" ref="BK10:BK45" si="65">SUM(AY10:BJ10)</f>
        <v>0</v>
      </c>
      <c r="BL10" s="41"/>
      <c r="BM10" s="31">
        <f>[20]Retires!R151</f>
        <v>0</v>
      </c>
      <c r="BN10" s="31">
        <f>[20]Retires!S151</f>
        <v>0</v>
      </c>
      <c r="BO10" s="31">
        <f>[20]Retires!T151</f>
        <v>0</v>
      </c>
      <c r="BP10" s="31">
        <f>[20]Retires!U151</f>
        <v>0</v>
      </c>
      <c r="BQ10" s="31">
        <f>[20]Retires!V151</f>
        <v>0</v>
      </c>
      <c r="BR10" s="31">
        <f>[20]Retires!W151</f>
        <v>0</v>
      </c>
      <c r="BS10" s="31">
        <f>'Gross Plant'!BQ10</f>
        <v>0</v>
      </c>
      <c r="BT10" s="41">
        <f>'Gross Plant'!BR10</f>
        <v>0</v>
      </c>
      <c r="BU10" s="41">
        <f>'Gross Plant'!BS10</f>
        <v>0</v>
      </c>
      <c r="BV10" s="41">
        <f>'Gross Plant'!BT10</f>
        <v>0</v>
      </c>
      <c r="BW10" s="41">
        <f>'Gross Plant'!BU10</f>
        <v>0</v>
      </c>
      <c r="BX10" s="41">
        <f>'Gross Plant'!BV10</f>
        <v>0</v>
      </c>
      <c r="BY10" s="41">
        <f>'Gross Plant'!BW10</f>
        <v>0</v>
      </c>
      <c r="BZ10" s="41">
        <f>'Gross Plant'!BX10</f>
        <v>0</v>
      </c>
      <c r="CA10" s="41">
        <f>'Gross Plant'!BY10</f>
        <v>0</v>
      </c>
      <c r="CB10" s="41">
        <f>'Gross Plant'!BZ10</f>
        <v>0</v>
      </c>
      <c r="CC10" s="41">
        <f>'Gross Plant'!CA10</f>
        <v>0</v>
      </c>
      <c r="CD10" s="41">
        <f>'Gross Plant'!CB10</f>
        <v>0</v>
      </c>
      <c r="CE10" s="41">
        <f>'Gross Plant'!CC10</f>
        <v>0</v>
      </c>
      <c r="CF10" s="41">
        <f>'Gross Plant'!CD10</f>
        <v>0</v>
      </c>
      <c r="CG10" s="41">
        <f>'Gross Plant'!CE10</f>
        <v>0</v>
      </c>
      <c r="CH10" s="41">
        <f>'Gross Plant'!CF10</f>
        <v>0</v>
      </c>
      <c r="CI10" s="41">
        <f>'Gross Plant'!CG10</f>
        <v>0</v>
      </c>
      <c r="CJ10" s="41">
        <f>'Gross Plant'!CH10</f>
        <v>0</v>
      </c>
      <c r="CK10" s="41">
        <f>'Gross Plant'!CI10</f>
        <v>0</v>
      </c>
      <c r="CL10" s="41">
        <f>'Gross Plant'!CJ10</f>
        <v>0</v>
      </c>
      <c r="CM10" s="41">
        <f>'Gross Plant'!CK10</f>
        <v>0</v>
      </c>
      <c r="CN10" s="41"/>
      <c r="CO10" s="31">
        <f>[20]Transfers!R151</f>
        <v>0</v>
      </c>
      <c r="CP10" s="31">
        <f>[20]Transfers!S151</f>
        <v>0</v>
      </c>
      <c r="CQ10" s="31">
        <f>[20]Transfers!T151</f>
        <v>0</v>
      </c>
      <c r="CR10" s="31">
        <f>[20]Transfers!U151</f>
        <v>0</v>
      </c>
      <c r="CS10" s="31">
        <f>[20]Transfers!V151</f>
        <v>0</v>
      </c>
      <c r="CT10" s="31">
        <f>[20]Transfers!W151</f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/>
      <c r="DQ10" s="41">
        <f>[20]COR!Q8</f>
        <v>0</v>
      </c>
      <c r="DR10" s="41">
        <f>[20]COR!R8</f>
        <v>0</v>
      </c>
      <c r="DS10" s="41">
        <f>[20]COR!S8</f>
        <v>0</v>
      </c>
      <c r="DT10" s="41">
        <f>[20]COR!T8</f>
        <v>0</v>
      </c>
      <c r="DU10" s="41">
        <f>[20]COR!U8</f>
        <v>0</v>
      </c>
      <c r="DV10" s="41">
        <f>[20]COR!V8</f>
        <v>0</v>
      </c>
      <c r="DW10" s="118">
        <f>SUM('Gross Plant'!$AH10:$AM10)/SUM('Gross Plant'!$AH$46:$AM$46)*DW$46</f>
        <v>0</v>
      </c>
      <c r="DX10" s="118">
        <f>SUM('Gross Plant'!$AH10:$AM10)/SUM('Gross Plant'!$AH$46:$AM$46)*DX$46</f>
        <v>0</v>
      </c>
      <c r="DY10" s="118">
        <f>SUM('Gross Plant'!$AH10:$AM10)/SUM('Gross Plant'!$AH$46:$AM$46)*DY$46</f>
        <v>0</v>
      </c>
      <c r="DZ10" s="57">
        <f>-SUM('Gross Plant'!$AH10:$AM10)/SUM('Gross Plant'!$AH$46:$AM$46)*'Capital Spending'!D$6*Reserve!$DW$1</f>
        <v>0</v>
      </c>
      <c r="EA10" s="57">
        <f>-SUM('Gross Plant'!$AH10:$AM10)/SUM('Gross Plant'!$AH$46:$AM$46)*'Capital Spending'!E$6*Reserve!$DW$1</f>
        <v>0</v>
      </c>
      <c r="EB10" s="57">
        <f>-SUM('Gross Plant'!$AH10:$AM10)/SUM('Gross Plant'!$AH$46:$AM$46)*'Capital Spending'!F$6*Reserve!$DW$1</f>
        <v>0</v>
      </c>
      <c r="EC10" s="57">
        <f>-SUM('Gross Plant'!$AH10:$AM10)/SUM('Gross Plant'!$AH$46:$AM$46)*'Capital Spending'!G$6*Reserve!$DW$1</f>
        <v>0</v>
      </c>
      <c r="ED10" s="57">
        <f>-SUM('Gross Plant'!$AH10:$AM10)/SUM('Gross Plant'!$AH$46:$AM$46)*'Capital Spending'!H$6*Reserve!$DW$1</f>
        <v>0</v>
      </c>
      <c r="EE10" s="57">
        <f>-SUM('Gross Plant'!$AH10:$AM10)/SUM('Gross Plant'!$AH$46:$AM$46)*'Capital Spending'!I$6*Reserve!$DW$1</f>
        <v>0</v>
      </c>
      <c r="EF10" s="57">
        <f>-SUM('Gross Plant'!$AH10:$AM10)/SUM('Gross Plant'!$AH$46:$AM$46)*'Capital Spending'!J$6*Reserve!$DW$1</f>
        <v>0</v>
      </c>
      <c r="EG10" s="57">
        <f>-SUM('Gross Plant'!$AH10:$AM10)/SUM('Gross Plant'!$AH$46:$AM$46)*'Capital Spending'!K$6*Reserve!$DW$1</f>
        <v>0</v>
      </c>
      <c r="EH10" s="57">
        <f>-SUM('Gross Plant'!$AH10:$AM10)/SUM('Gross Plant'!$AH$46:$AM$46)*'Capital Spending'!L$6*Reserve!$DW$1</f>
        <v>0</v>
      </c>
      <c r="EI10" s="57">
        <f>-SUM('Gross Plant'!$AH10:$AM10)/SUM('Gross Plant'!$AH$46:$AM$46)*'Capital Spending'!M$6*Reserve!$DW$1</f>
        <v>0</v>
      </c>
      <c r="EJ10" s="57">
        <f>-SUM('Gross Plant'!$AH10:$AM10)/SUM('Gross Plant'!$AH$46:$AM$46)*'Capital Spending'!N$6*Reserve!$DW$1</f>
        <v>0</v>
      </c>
      <c r="EK10" s="57">
        <f>-SUM('Gross Plant'!$AH10:$AM10)/SUM('Gross Plant'!$AH$46:$AM$46)*'Capital Spending'!O$6*Reserve!$DW$1</f>
        <v>0</v>
      </c>
      <c r="EL10" s="57">
        <f>-SUM('Gross Plant'!$AH10:$AM10)/SUM('Gross Plant'!$AH$46:$AM$46)*'Capital Spending'!P$6*Reserve!$DW$1</f>
        <v>0</v>
      </c>
      <c r="EM10" s="57">
        <f>-SUM('Gross Plant'!$AH10:$AM10)/SUM('Gross Plant'!$AH$46:$AM$46)*'Capital Spending'!Q$6*Reserve!$DW$1</f>
        <v>0</v>
      </c>
      <c r="EN10" s="57">
        <f>-SUM('Gross Plant'!$AH10:$AM10)/SUM('Gross Plant'!$AH$46:$AM$46)*'Capital Spending'!R$6*Reserve!$DW$1</f>
        <v>0</v>
      </c>
      <c r="EO10" s="57">
        <f>-SUM('Gross Plant'!$AH10:$AM10)/SUM('Gross Plant'!$AH$46:$AM$46)*'Capital Spending'!S$6*Reserve!$DW$1</f>
        <v>0</v>
      </c>
      <c r="EP10" s="57">
        <f>-SUM('Gross Plant'!$AH10:$AM10)/SUM('Gross Plant'!$AH$46:$AM$46)*'Capital Spending'!T$6*Reserve!$DW$1</f>
        <v>0</v>
      </c>
      <c r="EQ10" s="57">
        <f>-SUM('Gross Plant'!$AH10:$AM10)/SUM('Gross Plant'!$AH$46:$AM$46)*'Capital Spending'!U$6*Reserve!$DW$1</f>
        <v>0</v>
      </c>
    </row>
    <row r="11" spans="1:147">
      <c r="A11" s="146">
        <v>39029</v>
      </c>
      <c r="B11" t="s">
        <v>190</v>
      </c>
      <c r="C11" s="50">
        <f t="shared" si="35"/>
        <v>28.084654805093013</v>
      </c>
      <c r="D11" s="50">
        <f t="shared" si="36"/>
        <v>432.87688030568194</v>
      </c>
      <c r="E11" s="68">
        <f>'[20]Reserve End Balances'!$Q$9</f>
        <v>-0.08</v>
      </c>
      <c r="F11" s="41">
        <f t="shared" si="37"/>
        <v>-0.08</v>
      </c>
      <c r="G11" s="41">
        <f t="shared" si="38"/>
        <v>-0.08</v>
      </c>
      <c r="H11" s="41">
        <f t="shared" si="39"/>
        <v>-0.08</v>
      </c>
      <c r="I11" s="41">
        <f t="shared" si="40"/>
        <v>5.7</v>
      </c>
      <c r="J11" s="41">
        <f t="shared" si="41"/>
        <v>11.48</v>
      </c>
      <c r="K11" s="41">
        <f t="shared" si="42"/>
        <v>15.370000000000001</v>
      </c>
      <c r="L11" s="41">
        <f t="shared" si="43"/>
        <v>22.038220161897595</v>
      </c>
      <c r="M11" s="41">
        <f t="shared" si="44"/>
        <v>31.298557950510592</v>
      </c>
      <c r="N11" s="41">
        <f t="shared" si="45"/>
        <v>43.421235784783377</v>
      </c>
      <c r="O11" s="41">
        <f t="shared" si="46"/>
        <v>58.873103741688837</v>
      </c>
      <c r="P11" s="41">
        <f t="shared" si="47"/>
        <v>77.933715084190666</v>
      </c>
      <c r="Q11" s="41">
        <f t="shared" si="48"/>
        <v>99.305679743138072</v>
      </c>
      <c r="R11" s="41">
        <f t="shared" si="49"/>
        <v>123.88585144714261</v>
      </c>
      <c r="S11" s="41">
        <f t="shared" si="50"/>
        <v>151.33816021179285</v>
      </c>
      <c r="T11" s="41">
        <f t="shared" si="51"/>
        <v>181.46982857659268</v>
      </c>
      <c r="U11" s="41">
        <f t="shared" si="52"/>
        <v>215.3107795895929</v>
      </c>
      <c r="V11" s="41">
        <f t="shared" si="53"/>
        <v>252.41934979530652</v>
      </c>
      <c r="W11" s="41">
        <f t="shared" si="54"/>
        <v>291.45563578319508</v>
      </c>
      <c r="X11" s="41">
        <f t="shared" si="55"/>
        <v>331.89073912963875</v>
      </c>
      <c r="Y11" s="41">
        <f t="shared" si="56"/>
        <v>373.44201307095636</v>
      </c>
      <c r="Z11" s="41">
        <f t="shared" si="57"/>
        <v>415.92823867651964</v>
      </c>
      <c r="AA11" s="41">
        <f t="shared" si="58"/>
        <v>461.74365440471558</v>
      </c>
      <c r="AB11" s="41">
        <f t="shared" si="59"/>
        <v>511.1678135185079</v>
      </c>
      <c r="AC11" s="41">
        <f t="shared" si="60"/>
        <v>562.90332594874576</v>
      </c>
      <c r="AD11" s="41">
        <f t="shared" si="61"/>
        <v>617.84704542404074</v>
      </c>
      <c r="AE11" s="41">
        <f t="shared" si="62"/>
        <v>675.66290195998147</v>
      </c>
      <c r="AF11" s="41">
        <f t="shared" si="63"/>
        <v>736.1581180960718</v>
      </c>
      <c r="AG11" s="23">
        <f t="shared" si="64"/>
        <v>433</v>
      </c>
      <c r="AH11" s="79">
        <f>'[25]KY Depreciation Rates_03-2'!$G6</f>
        <v>3.2500000000000001E-2</v>
      </c>
      <c r="AI11" s="79">
        <f>'[25]KY Depreciation Rates_03-2'!$G6</f>
        <v>3.2500000000000001E-2</v>
      </c>
      <c r="AJ11" s="31">
        <f>'[20]Depreciation Provision'!R9</f>
        <v>0</v>
      </c>
      <c r="AK11" s="31">
        <f>'[20]Depreciation Provision'!S9</f>
        <v>0</v>
      </c>
      <c r="AL11" s="31">
        <f>'[20]Depreciation Provision'!T9</f>
        <v>0</v>
      </c>
      <c r="AM11" s="31">
        <f>'[20]Depreciation Provision'!U9</f>
        <v>5.78</v>
      </c>
      <c r="AN11" s="31">
        <f>'[20]Depreciation Provision'!V9</f>
        <v>5.78</v>
      </c>
      <c r="AO11" s="31">
        <f>'[20]Depreciation Provision'!W9</f>
        <v>3.89</v>
      </c>
      <c r="AP11" s="41">
        <f>IF('Net Plant'!I11&gt;0,'Gross Plant'!L11*$AH11/12,0)</f>
        <v>6.6682201618975929</v>
      </c>
      <c r="AQ11" s="41">
        <f>IF('Net Plant'!J11&gt;0,'Gross Plant'!M11*$AH11/12,0)</f>
        <v>9.2603377886129987</v>
      </c>
      <c r="AR11" s="41">
        <f>IF('Net Plant'!K11&gt;0,'Gross Plant'!N11*$AH11/12,0)</f>
        <v>12.122677834272784</v>
      </c>
      <c r="AS11" s="41">
        <f>IF('Net Plant'!L11&gt;0,'Gross Plant'!O11*$AH11/12,0)</f>
        <v>15.451867956905462</v>
      </c>
      <c r="AT11" s="41">
        <f>IF('Net Plant'!M11&gt;0,'Gross Plant'!P11*$AH11/12,0)</f>
        <v>19.060611342501833</v>
      </c>
      <c r="AU11" s="41">
        <f>IF('Net Plant'!N11&gt;0,'Gross Plant'!Q11*$AH11/12,0)</f>
        <v>21.371964658947402</v>
      </c>
      <c r="AV11" s="41">
        <f>IF('Net Plant'!O11&gt;0,'Gross Plant'!R11*$AH11/12,0)</f>
        <v>24.580171704004545</v>
      </c>
      <c r="AW11" s="41">
        <f>IF('Net Plant'!P11&gt;0,'Gross Plant'!S11*$AH11/12,0)</f>
        <v>27.45230876465023</v>
      </c>
      <c r="AX11" s="41">
        <f>IF('Net Plant'!Q11&gt;0,'Gross Plant'!T11*$AH11/12,0)</f>
        <v>30.131668364799832</v>
      </c>
      <c r="AY11" s="41">
        <f>IF('Net Plant'!R11&gt;0,'Gross Plant'!U11*$AI11/12,0)</f>
        <v>33.840951013000229</v>
      </c>
      <c r="AZ11" s="41">
        <f>IF('Net Plant'!S11&gt;0,'Gross Plant'!V11*$AI11/12,0)</f>
        <v>37.108570205713612</v>
      </c>
      <c r="BA11" s="41">
        <f>IF('Net Plant'!T11&gt;0,'Gross Plant'!W11*$AI11/12,0)</f>
        <v>39.036285987888554</v>
      </c>
      <c r="BB11" s="41">
        <f>IF('Net Plant'!U11&gt;0,'Gross Plant'!X11*$AI11/12,0)</f>
        <v>40.43510334644369</v>
      </c>
      <c r="BC11" s="41">
        <f>IF('Net Plant'!V11&gt;0,'Gross Plant'!Y11*$AI11/12,0)</f>
        <v>41.551273941317596</v>
      </c>
      <c r="BD11" s="41">
        <f>IF('Net Plant'!W11&gt;0,'Gross Plant'!Z11*$AI11/12,0)</f>
        <v>42.486225605563263</v>
      </c>
      <c r="BE11" s="41">
        <f>IF('Net Plant'!X11&gt;0,'Gross Plant'!AA11*$AI11/12,0)</f>
        <v>45.815415728195944</v>
      </c>
      <c r="BF11" s="41">
        <f>IF('Net Plant'!Y11&gt;0,'Gross Plant'!AB11*$AI11/12,0)</f>
        <v>49.424159113792314</v>
      </c>
      <c r="BG11" s="41">
        <f>IF('Net Plant'!Z11&gt;0,'Gross Plant'!AC11*$AI11/12,0)</f>
        <v>51.735512430237883</v>
      </c>
      <c r="BH11" s="41">
        <f>IF('Net Plant'!AA11&gt;0,'Gross Plant'!AD11*$AI11/12,0)</f>
        <v>54.943719475295033</v>
      </c>
      <c r="BI11" s="41">
        <f>IF('Net Plant'!AB11&gt;0,'Gross Plant'!AE11*$AI11/12,0)</f>
        <v>57.815856535940718</v>
      </c>
      <c r="BJ11" s="41">
        <f>IF('Net Plant'!AC11&gt;0,'Gross Plant'!AF11*$AI11/12,0)</f>
        <v>60.495216136090313</v>
      </c>
      <c r="BK11" s="23">
        <f t="shared" si="65"/>
        <v>554.6882895194791</v>
      </c>
      <c r="BL11" s="41"/>
      <c r="BM11" s="31">
        <f>[20]Retires!R152</f>
        <v>0</v>
      </c>
      <c r="BN11" s="31">
        <f>[20]Retires!S152</f>
        <v>0</v>
      </c>
      <c r="BO11" s="31">
        <f>[20]Retires!T152</f>
        <v>0</v>
      </c>
      <c r="BP11" s="31">
        <f>[20]Retires!U152</f>
        <v>0</v>
      </c>
      <c r="BQ11" s="31">
        <f>[20]Retires!V152</f>
        <v>0</v>
      </c>
      <c r="BR11" s="31">
        <f>[20]Retires!W152</f>
        <v>0</v>
      </c>
      <c r="BS11" s="31">
        <f>'Gross Plant'!BQ11</f>
        <v>0</v>
      </c>
      <c r="BT11" s="41">
        <f>'Gross Plant'!BR11</f>
        <v>0</v>
      </c>
      <c r="BU11" s="41">
        <f>'Gross Plant'!BS11</f>
        <v>0</v>
      </c>
      <c r="BV11" s="41">
        <f>'Gross Plant'!BT11</f>
        <v>0</v>
      </c>
      <c r="BW11" s="41">
        <f>'Gross Plant'!BU11</f>
        <v>0</v>
      </c>
      <c r="BX11" s="41">
        <f>'Gross Plant'!BV11</f>
        <v>0</v>
      </c>
      <c r="BY11" s="41">
        <f>'Gross Plant'!BW11</f>
        <v>0</v>
      </c>
      <c r="BZ11" s="41">
        <f>'Gross Plant'!BX11</f>
        <v>0</v>
      </c>
      <c r="CA11" s="41">
        <f>'Gross Plant'!BY11</f>
        <v>0</v>
      </c>
      <c r="CB11" s="41">
        <f>'Gross Plant'!BZ11</f>
        <v>0</v>
      </c>
      <c r="CC11" s="41">
        <f>'Gross Plant'!CA11</f>
        <v>0</v>
      </c>
      <c r="CD11" s="41">
        <f>'Gross Plant'!CB11</f>
        <v>0</v>
      </c>
      <c r="CE11" s="41">
        <f>'Gross Plant'!CC11</f>
        <v>0</v>
      </c>
      <c r="CF11" s="41">
        <f>'Gross Plant'!CD11</f>
        <v>0</v>
      </c>
      <c r="CG11" s="41">
        <f>'Gross Plant'!CE11</f>
        <v>0</v>
      </c>
      <c r="CH11" s="41">
        <f>'Gross Plant'!CF11</f>
        <v>0</v>
      </c>
      <c r="CI11" s="41">
        <f>'Gross Plant'!CG11</f>
        <v>0</v>
      </c>
      <c r="CJ11" s="41">
        <f>'Gross Plant'!CH11</f>
        <v>0</v>
      </c>
      <c r="CK11" s="41">
        <f>'Gross Plant'!CI11</f>
        <v>0</v>
      </c>
      <c r="CL11" s="41">
        <f>'Gross Plant'!CJ11</f>
        <v>0</v>
      </c>
      <c r="CM11" s="41">
        <f>'Gross Plant'!CK11</f>
        <v>0</v>
      </c>
      <c r="CN11" s="41"/>
      <c r="CO11" s="31">
        <f>[20]Transfers!R152</f>
        <v>0</v>
      </c>
      <c r="CP11" s="31">
        <f>[20]Transfers!S152</f>
        <v>0</v>
      </c>
      <c r="CQ11" s="31">
        <f>[20]Transfers!T152</f>
        <v>0</v>
      </c>
      <c r="CR11" s="31">
        <f>[20]Transfers!U152</f>
        <v>0</v>
      </c>
      <c r="CS11" s="31">
        <f>[20]Transfers!V152</f>
        <v>0</v>
      </c>
      <c r="CT11" s="31">
        <f>[20]Transfers!W152</f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/>
      <c r="DQ11" s="41">
        <f>[20]COR!Q9</f>
        <v>0</v>
      </c>
      <c r="DR11" s="41">
        <f>[20]COR!R9</f>
        <v>0</v>
      </c>
      <c r="DS11" s="41">
        <f>[20]COR!S9</f>
        <v>0</v>
      </c>
      <c r="DT11" s="41">
        <f>[20]COR!T9</f>
        <v>0</v>
      </c>
      <c r="DU11" s="41">
        <f>[20]COR!U9</f>
        <v>0</v>
      </c>
      <c r="DV11" s="41">
        <f>[20]COR!V9</f>
        <v>0</v>
      </c>
      <c r="DW11" s="118">
        <f>SUM('Gross Plant'!$AH11:$AM11)/SUM('Gross Plant'!$AH$46:$AM$46)*DW$46</f>
        <v>0</v>
      </c>
      <c r="DX11" s="118">
        <f>SUM('Gross Plant'!$AH11:$AM11)/SUM('Gross Plant'!$AH$46:$AM$46)*DX$46</f>
        <v>0</v>
      </c>
      <c r="DY11" s="118">
        <f>SUM('Gross Plant'!$AH11:$AM11)/SUM('Gross Plant'!$AH$46:$AM$46)*DY$46</f>
        <v>0</v>
      </c>
      <c r="DZ11" s="57">
        <f>-SUM('Gross Plant'!$AH11:$AM11)/SUM('Gross Plant'!$AH$46:$AM$46)*'Capital Spending'!D$6*Reserve!$DW$1</f>
        <v>0</v>
      </c>
      <c r="EA11" s="57">
        <f>-SUM('Gross Plant'!$AH11:$AM11)/SUM('Gross Plant'!$AH$46:$AM$46)*'Capital Spending'!E$6*Reserve!$DW$1</f>
        <v>0</v>
      </c>
      <c r="EB11" s="57">
        <f>-SUM('Gross Plant'!$AH11:$AM11)/SUM('Gross Plant'!$AH$46:$AM$46)*'Capital Spending'!F$6*Reserve!$DW$1</f>
        <v>0</v>
      </c>
      <c r="EC11" s="57">
        <f>-SUM('Gross Plant'!$AH11:$AM11)/SUM('Gross Plant'!$AH$46:$AM$46)*'Capital Spending'!G$6*Reserve!$DW$1</f>
        <v>0</v>
      </c>
      <c r="ED11" s="57">
        <f>-SUM('Gross Plant'!$AH11:$AM11)/SUM('Gross Plant'!$AH$46:$AM$46)*'Capital Spending'!H$6*Reserve!$DW$1</f>
        <v>0</v>
      </c>
      <c r="EE11" s="57">
        <f>-SUM('Gross Plant'!$AH11:$AM11)/SUM('Gross Plant'!$AH$46:$AM$46)*'Capital Spending'!I$6*Reserve!$DW$1</f>
        <v>0</v>
      </c>
      <c r="EF11" s="57">
        <f>-SUM('Gross Plant'!$AH11:$AM11)/SUM('Gross Plant'!$AH$46:$AM$46)*'Capital Spending'!J$6*Reserve!$DW$1</f>
        <v>0</v>
      </c>
      <c r="EG11" s="57">
        <f>-SUM('Gross Plant'!$AH11:$AM11)/SUM('Gross Plant'!$AH$46:$AM$46)*'Capital Spending'!K$6*Reserve!$DW$1</f>
        <v>0</v>
      </c>
      <c r="EH11" s="57">
        <f>-SUM('Gross Plant'!$AH11:$AM11)/SUM('Gross Plant'!$AH$46:$AM$46)*'Capital Spending'!L$6*Reserve!$DW$1</f>
        <v>0</v>
      </c>
      <c r="EI11" s="57">
        <f>-SUM('Gross Plant'!$AH11:$AM11)/SUM('Gross Plant'!$AH$46:$AM$46)*'Capital Spending'!M$6*Reserve!$DW$1</f>
        <v>0</v>
      </c>
      <c r="EJ11" s="57">
        <f>-SUM('Gross Plant'!$AH11:$AM11)/SUM('Gross Plant'!$AH$46:$AM$46)*'Capital Spending'!N$6*Reserve!$DW$1</f>
        <v>0</v>
      </c>
      <c r="EK11" s="57">
        <f>-SUM('Gross Plant'!$AH11:$AM11)/SUM('Gross Plant'!$AH$46:$AM$46)*'Capital Spending'!O$6*Reserve!$DW$1</f>
        <v>0</v>
      </c>
      <c r="EL11" s="57">
        <f>-SUM('Gross Plant'!$AH11:$AM11)/SUM('Gross Plant'!$AH$46:$AM$46)*'Capital Spending'!P$6*Reserve!$DW$1</f>
        <v>0</v>
      </c>
      <c r="EM11" s="57">
        <f>-SUM('Gross Plant'!$AH11:$AM11)/SUM('Gross Plant'!$AH$46:$AM$46)*'Capital Spending'!Q$6*Reserve!$DW$1</f>
        <v>0</v>
      </c>
      <c r="EN11" s="57">
        <f>-SUM('Gross Plant'!$AH11:$AM11)/SUM('Gross Plant'!$AH$46:$AM$46)*'Capital Spending'!R$6*Reserve!$DW$1</f>
        <v>0</v>
      </c>
      <c r="EO11" s="57">
        <f>-SUM('Gross Plant'!$AH11:$AM11)/SUM('Gross Plant'!$AH$46:$AM$46)*'Capital Spending'!S$6*Reserve!$DW$1</f>
        <v>0</v>
      </c>
      <c r="EP11" s="57">
        <f>-SUM('Gross Plant'!$AH11:$AM11)/SUM('Gross Plant'!$AH$46:$AM$46)*'Capital Spending'!T$6*Reserve!$DW$1</f>
        <v>0</v>
      </c>
      <c r="EQ11" s="57">
        <f>-SUM('Gross Plant'!$AH11:$AM11)/SUM('Gross Plant'!$AH$46:$AM$46)*'Capital Spending'!U$6*Reserve!$DW$1</f>
        <v>0</v>
      </c>
    </row>
    <row r="12" spans="1:147">
      <c r="A12" s="147">
        <v>39100</v>
      </c>
      <c r="B12" s="58" t="s">
        <v>12</v>
      </c>
      <c r="C12" s="50">
        <f t="shared" si="35"/>
        <v>1849949.7732141423</v>
      </c>
      <c r="D12" s="50">
        <f t="shared" si="36"/>
        <v>2105155.3256489048</v>
      </c>
      <c r="E12" s="68">
        <f>'[20]Reserve End Balances'!$Q$10</f>
        <v>1747910.54</v>
      </c>
      <c r="F12" s="41">
        <f t="shared" si="37"/>
        <v>1764936.27</v>
      </c>
      <c r="G12" s="41">
        <f t="shared" si="38"/>
        <v>1781962</v>
      </c>
      <c r="H12" s="41">
        <f t="shared" si="39"/>
        <v>1798984.37</v>
      </c>
      <c r="I12" s="41">
        <f t="shared" si="40"/>
        <v>1816026.11</v>
      </c>
      <c r="J12" s="41">
        <f t="shared" si="41"/>
        <v>1833067.85</v>
      </c>
      <c r="K12" s="41">
        <f t="shared" si="42"/>
        <v>1850109.59</v>
      </c>
      <c r="L12" s="41">
        <f t="shared" si="43"/>
        <v>1867028.2345617951</v>
      </c>
      <c r="M12" s="41">
        <f t="shared" si="44"/>
        <v>1883957.216020965</v>
      </c>
      <c r="N12" s="41">
        <f t="shared" si="45"/>
        <v>1900897.6119757576</v>
      </c>
      <c r="O12" s="41">
        <f t="shared" si="46"/>
        <v>1917851.2841400416</v>
      </c>
      <c r="P12" s="41">
        <f t="shared" si="47"/>
        <v>1934819.3473217874</v>
      </c>
      <c r="Q12" s="41">
        <f t="shared" si="48"/>
        <v>1951796.6277634995</v>
      </c>
      <c r="R12" s="41">
        <f t="shared" si="49"/>
        <v>1968786.70195602</v>
      </c>
      <c r="S12" s="41">
        <f t="shared" si="50"/>
        <v>1985788.2297128912</v>
      </c>
      <c r="T12" s="41">
        <f t="shared" si="51"/>
        <v>2002800.4422723853</v>
      </c>
      <c r="U12" s="41">
        <f t="shared" si="52"/>
        <v>2019827.4467817792</v>
      </c>
      <c r="V12" s="41">
        <f t="shared" si="53"/>
        <v>2036867.4819669058</v>
      </c>
      <c r="W12" s="41">
        <f t="shared" si="54"/>
        <v>2053915.2045347355</v>
      </c>
      <c r="X12" s="41">
        <f t="shared" si="55"/>
        <v>2070968.5053337892</v>
      </c>
      <c r="Y12" s="41">
        <f t="shared" si="56"/>
        <v>2088026.257219774</v>
      </c>
      <c r="Z12" s="41">
        <f t="shared" si="57"/>
        <v>2105087.7375242934</v>
      </c>
      <c r="AA12" s="41">
        <f t="shared" si="58"/>
        <v>2122162.4940383043</v>
      </c>
      <c r="AB12" s="41">
        <f t="shared" si="59"/>
        <v>2139251.6415697769</v>
      </c>
      <c r="AC12" s="41">
        <f t="shared" si="60"/>
        <v>2156350.0063612158</v>
      </c>
      <c r="AD12" s="41">
        <f t="shared" si="61"/>
        <v>2173461.1649034633</v>
      </c>
      <c r="AE12" s="41">
        <f t="shared" si="62"/>
        <v>2190583.7770100613</v>
      </c>
      <c r="AF12" s="41">
        <f t="shared" si="63"/>
        <v>2207717.0739192823</v>
      </c>
      <c r="AG12" s="23">
        <f t="shared" si="64"/>
        <v>2105155</v>
      </c>
      <c r="AH12" s="79">
        <f>'[25]KY Depreciation Rates_03-2'!$G7</f>
        <v>3.9600000000000003E-2</v>
      </c>
      <c r="AI12" s="79">
        <f>'[25]KY Depreciation Rates_03-2'!$G7</f>
        <v>3.9600000000000003E-2</v>
      </c>
      <c r="AJ12" s="31">
        <f>'[20]Depreciation Provision'!R10</f>
        <v>17025.73</v>
      </c>
      <c r="AK12" s="31">
        <f>'[20]Depreciation Provision'!S10</f>
        <v>17025.73</v>
      </c>
      <c r="AL12" s="31">
        <f>'[20]Depreciation Provision'!T10</f>
        <v>17022.370000000003</v>
      </c>
      <c r="AM12" s="31">
        <f>'[20]Depreciation Provision'!U10</f>
        <v>17041.740000000002</v>
      </c>
      <c r="AN12" s="31">
        <f>'[20]Depreciation Provision'!V10</f>
        <v>17041.740000000002</v>
      </c>
      <c r="AO12" s="31">
        <f>'[20]Depreciation Provision'!W10</f>
        <v>17041.740000000002</v>
      </c>
      <c r="AP12" s="41">
        <f>IF('Net Plant'!I12&gt;0,'Gross Plant'!L12*$AH12/12,0)</f>
        <v>16918.644561794994</v>
      </c>
      <c r="AQ12" s="41">
        <f>IF('Net Plant'!J12&gt;0,'Gross Plant'!M12*$AH12/12,0)</f>
        <v>16928.981459169794</v>
      </c>
      <c r="AR12" s="41">
        <f>IF('Net Plant'!K12&gt;0,'Gross Plant'!N12*$AH12/12,0)</f>
        <v>16940.395954792533</v>
      </c>
      <c r="AS12" s="41">
        <f>IF('Net Plant'!L12&gt;0,'Gross Plant'!O12*$AH12/12,0)</f>
        <v>16953.67216428402</v>
      </c>
      <c r="AT12" s="41">
        <f>IF('Net Plant'!M12&gt;0,'Gross Plant'!P12*$AH12/12,0)</f>
        <v>16968.06318174574</v>
      </c>
      <c r="AU12" s="41">
        <f>IF('Net Plant'!N12&gt;0,'Gross Plant'!Q12*$AH12/12,0)</f>
        <v>16977.28044171217</v>
      </c>
      <c r="AV12" s="41">
        <f>IF('Net Plant'!O12&gt;0,'Gross Plant'!R12*$AH12/12,0)</f>
        <v>16990.074192520417</v>
      </c>
      <c r="AW12" s="41">
        <f>IF('Net Plant'!P12&gt;0,'Gross Plant'!S12*$AH12/12,0)</f>
        <v>17001.52775687115</v>
      </c>
      <c r="AX12" s="41">
        <f>IF('Net Plant'!Q12&gt;0,'Gross Plant'!T12*$AH12/12,0)</f>
        <v>17012.212559494106</v>
      </c>
      <c r="AY12" s="41">
        <f>IF('Net Plant'!R12&gt;0,'Gross Plant'!U12*$AI12/12,0)</f>
        <v>17027.004509393832</v>
      </c>
      <c r="AZ12" s="41">
        <f>IF('Net Plant'!S12&gt;0,'Gross Plant'!V12*$AI12/12,0)</f>
        <v>17040.035185126631</v>
      </c>
      <c r="BA12" s="41">
        <f>IF('Net Plant'!T12&gt;0,'Gross Plant'!W12*$AI12/12,0)</f>
        <v>17047.722567829773</v>
      </c>
      <c r="BB12" s="41">
        <f>IF('Net Plant'!U12&gt;0,'Gross Plant'!X12*$AI12/12,0)</f>
        <v>17053.300799053715</v>
      </c>
      <c r="BC12" s="41">
        <f>IF('Net Plant'!V12&gt;0,'Gross Plant'!Y12*$AI12/12,0)</f>
        <v>17057.751885984751</v>
      </c>
      <c r="BD12" s="41">
        <f>IF('Net Plant'!W12&gt;0,'Gross Plant'!Z12*$AI12/12,0)</f>
        <v>17061.480304519504</v>
      </c>
      <c r="BE12" s="41">
        <f>IF('Net Plant'!X12&gt;0,'Gross Plant'!AA12*$AI12/12,0)</f>
        <v>17074.756514010991</v>
      </c>
      <c r="BF12" s="41">
        <f>IF('Net Plant'!Y12&gt;0,'Gross Plant'!AB12*$AI12/12,0)</f>
        <v>17089.14753147271</v>
      </c>
      <c r="BG12" s="41">
        <f>IF('Net Plant'!Z12&gt;0,'Gross Plant'!AC12*$AI12/12,0)</f>
        <v>17098.364791439144</v>
      </c>
      <c r="BH12" s="41">
        <f>IF('Net Plant'!AA12&gt;0,'Gross Plant'!AD12*$AI12/12,0)</f>
        <v>17111.158542247391</v>
      </c>
      <c r="BI12" s="41">
        <f>IF('Net Plant'!AB12&gt;0,'Gross Plant'!AE12*$AI12/12,0)</f>
        <v>17122.612106598124</v>
      </c>
      <c r="BJ12" s="41">
        <f>IF('Net Plant'!AC12&gt;0,'Gross Plant'!AF12*$AI12/12,0)</f>
        <v>17133.296909221077</v>
      </c>
      <c r="BK12" s="23">
        <f t="shared" si="65"/>
        <v>204916.63164689764</v>
      </c>
      <c r="BL12" s="41"/>
      <c r="BM12" s="31">
        <f>[20]Retires!R153</f>
        <v>0</v>
      </c>
      <c r="BN12" s="31">
        <f>[20]Retires!S153</f>
        <v>0</v>
      </c>
      <c r="BO12" s="31">
        <f>[20]Retires!T153</f>
        <v>0</v>
      </c>
      <c r="BP12" s="31">
        <f>[20]Retires!U153</f>
        <v>0</v>
      </c>
      <c r="BQ12" s="31">
        <f>[20]Retires!V153</f>
        <v>0</v>
      </c>
      <c r="BR12" s="31">
        <f>[20]Retires!W153</f>
        <v>0</v>
      </c>
      <c r="BS12" s="31">
        <f>'Gross Plant'!BQ12</f>
        <v>0</v>
      </c>
      <c r="BT12" s="41">
        <f>'Gross Plant'!BR12</f>
        <v>0</v>
      </c>
      <c r="BU12" s="41">
        <f>'Gross Plant'!BS12</f>
        <v>0</v>
      </c>
      <c r="BV12" s="41">
        <f>'Gross Plant'!BT12</f>
        <v>0</v>
      </c>
      <c r="BW12" s="41">
        <f>'Gross Plant'!BU12</f>
        <v>0</v>
      </c>
      <c r="BX12" s="41">
        <f>'Gross Plant'!BV12</f>
        <v>0</v>
      </c>
      <c r="BY12" s="41">
        <f>'Gross Plant'!BW12</f>
        <v>0</v>
      </c>
      <c r="BZ12" s="41">
        <f>'Gross Plant'!BX12</f>
        <v>0</v>
      </c>
      <c r="CA12" s="41">
        <f>'Gross Plant'!BY12</f>
        <v>0</v>
      </c>
      <c r="CB12" s="41">
        <f>'Gross Plant'!BZ12</f>
        <v>0</v>
      </c>
      <c r="CC12" s="41">
        <f>'Gross Plant'!CA12</f>
        <v>0</v>
      </c>
      <c r="CD12" s="41">
        <f>'Gross Plant'!CB12</f>
        <v>0</v>
      </c>
      <c r="CE12" s="41">
        <f>'Gross Plant'!CC12</f>
        <v>0</v>
      </c>
      <c r="CF12" s="41">
        <f>'Gross Plant'!CD12</f>
        <v>0</v>
      </c>
      <c r="CG12" s="41">
        <f>'Gross Plant'!CE12</f>
        <v>0</v>
      </c>
      <c r="CH12" s="41">
        <f>'Gross Plant'!CF12</f>
        <v>0</v>
      </c>
      <c r="CI12" s="41">
        <f>'Gross Plant'!CG12</f>
        <v>0</v>
      </c>
      <c r="CJ12" s="41">
        <f>'Gross Plant'!CH12</f>
        <v>0</v>
      </c>
      <c r="CK12" s="41">
        <f>'Gross Plant'!CI12</f>
        <v>0</v>
      </c>
      <c r="CL12" s="41">
        <f>'Gross Plant'!CJ12</f>
        <v>0</v>
      </c>
      <c r="CM12" s="41">
        <f>'Gross Plant'!CK12</f>
        <v>0</v>
      </c>
      <c r="CN12" s="41"/>
      <c r="CO12" s="31">
        <f>[20]Transfers!R153</f>
        <v>0</v>
      </c>
      <c r="CP12" s="31">
        <f>[20]Transfers!S153</f>
        <v>0</v>
      </c>
      <c r="CQ12" s="31">
        <f>[20]Transfers!T153</f>
        <v>0</v>
      </c>
      <c r="CR12" s="31">
        <f>[20]Transfers!U153</f>
        <v>0</v>
      </c>
      <c r="CS12" s="31">
        <f>[20]Transfers!V153</f>
        <v>0</v>
      </c>
      <c r="CT12" s="31">
        <f>[20]Transfers!W153</f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/>
      <c r="DQ12" s="41">
        <f>[20]COR!Q10</f>
        <v>0</v>
      </c>
      <c r="DR12" s="41">
        <f>[20]COR!R10</f>
        <v>0</v>
      </c>
      <c r="DS12" s="41">
        <f>[20]COR!S10</f>
        <v>0</v>
      </c>
      <c r="DT12" s="41">
        <f>[20]COR!T10</f>
        <v>0</v>
      </c>
      <c r="DU12" s="41">
        <f>[20]COR!U10</f>
        <v>0</v>
      </c>
      <c r="DV12" s="41">
        <f>[20]COR!V10</f>
        <v>0</v>
      </c>
      <c r="DW12" s="118">
        <f>SUM('Gross Plant'!$AH12:$AM12)/SUM('Gross Plant'!$AH$46:$AM$46)*DW$46</f>
        <v>0</v>
      </c>
      <c r="DX12" s="118">
        <f>SUM('Gross Plant'!$AH12:$AM12)/SUM('Gross Plant'!$AH$46:$AM$46)*DX$46</f>
        <v>0</v>
      </c>
      <c r="DY12" s="118">
        <f>SUM('Gross Plant'!$AH12:$AM12)/SUM('Gross Plant'!$AH$46:$AM$46)*DY$46</f>
        <v>0</v>
      </c>
      <c r="DZ12" s="57">
        <f>-SUM('Gross Plant'!$AH12:$AM12)/SUM('Gross Plant'!$AH$46:$AM$46)*'Capital Spending'!D$6*Reserve!$DW$1</f>
        <v>0</v>
      </c>
      <c r="EA12" s="57">
        <f>-SUM('Gross Plant'!$AH12:$AM12)/SUM('Gross Plant'!$AH$46:$AM$46)*'Capital Spending'!E$6*Reserve!$DW$1</f>
        <v>0</v>
      </c>
      <c r="EB12" s="57">
        <f>-SUM('Gross Plant'!$AH12:$AM12)/SUM('Gross Plant'!$AH$46:$AM$46)*'Capital Spending'!F$6*Reserve!$DW$1</f>
        <v>0</v>
      </c>
      <c r="EC12" s="57">
        <f>-SUM('Gross Plant'!$AH12:$AM12)/SUM('Gross Plant'!$AH$46:$AM$46)*'Capital Spending'!G$6*Reserve!$DW$1</f>
        <v>0</v>
      </c>
      <c r="ED12" s="57">
        <f>-SUM('Gross Plant'!$AH12:$AM12)/SUM('Gross Plant'!$AH$46:$AM$46)*'Capital Spending'!H$6*Reserve!$DW$1</f>
        <v>0</v>
      </c>
      <c r="EE12" s="57">
        <f>-SUM('Gross Plant'!$AH12:$AM12)/SUM('Gross Plant'!$AH$46:$AM$46)*'Capital Spending'!I$6*Reserve!$DW$1</f>
        <v>0</v>
      </c>
      <c r="EF12" s="57">
        <f>-SUM('Gross Plant'!$AH12:$AM12)/SUM('Gross Plant'!$AH$46:$AM$46)*'Capital Spending'!J$6*Reserve!$DW$1</f>
        <v>0</v>
      </c>
      <c r="EG12" s="57">
        <f>-SUM('Gross Plant'!$AH12:$AM12)/SUM('Gross Plant'!$AH$46:$AM$46)*'Capital Spending'!K$6*Reserve!$DW$1</f>
        <v>0</v>
      </c>
      <c r="EH12" s="57">
        <f>-SUM('Gross Plant'!$AH12:$AM12)/SUM('Gross Plant'!$AH$46:$AM$46)*'Capital Spending'!L$6*Reserve!$DW$1</f>
        <v>0</v>
      </c>
      <c r="EI12" s="57">
        <f>-SUM('Gross Plant'!$AH12:$AM12)/SUM('Gross Plant'!$AH$46:$AM$46)*'Capital Spending'!M$6*Reserve!$DW$1</f>
        <v>0</v>
      </c>
      <c r="EJ12" s="57">
        <f>-SUM('Gross Plant'!$AH12:$AM12)/SUM('Gross Plant'!$AH$46:$AM$46)*'Capital Spending'!N$6*Reserve!$DW$1</f>
        <v>0</v>
      </c>
      <c r="EK12" s="57">
        <f>-SUM('Gross Plant'!$AH12:$AM12)/SUM('Gross Plant'!$AH$46:$AM$46)*'Capital Spending'!O$6*Reserve!$DW$1</f>
        <v>0</v>
      </c>
      <c r="EL12" s="57">
        <f>-SUM('Gross Plant'!$AH12:$AM12)/SUM('Gross Plant'!$AH$46:$AM$46)*'Capital Spending'!P$6*Reserve!$DW$1</f>
        <v>0</v>
      </c>
      <c r="EM12" s="57">
        <f>-SUM('Gross Plant'!$AH12:$AM12)/SUM('Gross Plant'!$AH$46:$AM$46)*'Capital Spending'!Q$6*Reserve!$DW$1</f>
        <v>0</v>
      </c>
      <c r="EN12" s="57">
        <f>-SUM('Gross Plant'!$AH12:$AM12)/SUM('Gross Plant'!$AH$46:$AM$46)*'Capital Spending'!R$6*Reserve!$DW$1</f>
        <v>0</v>
      </c>
      <c r="EO12" s="57">
        <f>-SUM('Gross Plant'!$AH12:$AM12)/SUM('Gross Plant'!$AH$46:$AM$46)*'Capital Spending'!S$6*Reserve!$DW$1</f>
        <v>0</v>
      </c>
      <c r="EP12" s="57">
        <f>-SUM('Gross Plant'!$AH12:$AM12)/SUM('Gross Plant'!$AH$46:$AM$46)*'Capital Spending'!T$6*Reserve!$DW$1</f>
        <v>0</v>
      </c>
      <c r="EQ12" s="57">
        <f>-SUM('Gross Plant'!$AH12:$AM12)/SUM('Gross Plant'!$AH$46:$AM$46)*'Capital Spending'!U$6*Reserve!$DW$1</f>
        <v>0</v>
      </c>
    </row>
    <row r="13" spans="1:147">
      <c r="A13" s="147">
        <v>39102</v>
      </c>
      <c r="B13" s="58" t="s">
        <v>13</v>
      </c>
      <c r="C13" s="50">
        <f t="shared" si="35"/>
        <v>1.26</v>
      </c>
      <c r="D13" s="50">
        <f t="shared" si="36"/>
        <v>1.26</v>
      </c>
      <c r="E13" s="68">
        <f>'[20]Reserve End Balances'!$Q$11</f>
        <v>1.26</v>
      </c>
      <c r="F13" s="41">
        <f t="shared" si="37"/>
        <v>1.26</v>
      </c>
      <c r="G13" s="41">
        <f t="shared" si="38"/>
        <v>1.26</v>
      </c>
      <c r="H13" s="41">
        <f t="shared" si="39"/>
        <v>1.26</v>
      </c>
      <c r="I13" s="41">
        <f t="shared" si="40"/>
        <v>1.26</v>
      </c>
      <c r="J13" s="41">
        <f t="shared" si="41"/>
        <v>1.26</v>
      </c>
      <c r="K13" s="41">
        <f t="shared" si="42"/>
        <v>1.26</v>
      </c>
      <c r="L13" s="41">
        <f t="shared" si="43"/>
        <v>1.26</v>
      </c>
      <c r="M13" s="41">
        <f t="shared" si="44"/>
        <v>1.26</v>
      </c>
      <c r="N13" s="41">
        <f t="shared" si="45"/>
        <v>1.26</v>
      </c>
      <c r="O13" s="41">
        <f t="shared" si="46"/>
        <v>1.26</v>
      </c>
      <c r="P13" s="41">
        <f t="shared" si="47"/>
        <v>1.26</v>
      </c>
      <c r="Q13" s="41">
        <f t="shared" si="48"/>
        <v>1.26</v>
      </c>
      <c r="R13" s="41">
        <f t="shared" si="49"/>
        <v>1.26</v>
      </c>
      <c r="S13" s="41">
        <f t="shared" si="50"/>
        <v>1.26</v>
      </c>
      <c r="T13" s="41">
        <f t="shared" si="51"/>
        <v>1.26</v>
      </c>
      <c r="U13" s="41">
        <f t="shared" si="52"/>
        <v>1.26</v>
      </c>
      <c r="V13" s="41">
        <f t="shared" si="53"/>
        <v>1.26</v>
      </c>
      <c r="W13" s="41">
        <f t="shared" si="54"/>
        <v>1.26</v>
      </c>
      <c r="X13" s="41">
        <f t="shared" si="55"/>
        <v>1.26</v>
      </c>
      <c r="Y13" s="41">
        <f t="shared" si="56"/>
        <v>1.26</v>
      </c>
      <c r="Z13" s="41">
        <f t="shared" si="57"/>
        <v>1.26</v>
      </c>
      <c r="AA13" s="41">
        <f t="shared" si="58"/>
        <v>1.26</v>
      </c>
      <c r="AB13" s="41">
        <f t="shared" si="59"/>
        <v>1.26</v>
      </c>
      <c r="AC13" s="41">
        <f t="shared" si="60"/>
        <v>1.26</v>
      </c>
      <c r="AD13" s="41">
        <f t="shared" si="61"/>
        <v>1.26</v>
      </c>
      <c r="AE13" s="41">
        <f t="shared" si="62"/>
        <v>1.26</v>
      </c>
      <c r="AF13" s="41">
        <f t="shared" si="63"/>
        <v>1.26</v>
      </c>
      <c r="AG13" s="23">
        <f t="shared" si="64"/>
        <v>1</v>
      </c>
      <c r="AH13" s="79">
        <f>'[25]KY Depreciation Rates_03-2'!$G9</f>
        <v>3.9600000000000003E-2</v>
      </c>
      <c r="AI13" s="79">
        <f>'[25]KY Depreciation Rates_03-2'!$G9</f>
        <v>3.9600000000000003E-2</v>
      </c>
      <c r="AJ13" s="31">
        <f>'[20]Depreciation Provision'!R11</f>
        <v>0</v>
      </c>
      <c r="AK13" s="31">
        <f>'[20]Depreciation Provision'!S11</f>
        <v>0</v>
      </c>
      <c r="AL13" s="31">
        <f>'[20]Depreciation Provision'!T11</f>
        <v>0</v>
      </c>
      <c r="AM13" s="31">
        <f>'[20]Depreciation Provision'!U11</f>
        <v>0</v>
      </c>
      <c r="AN13" s="31">
        <f>'[20]Depreciation Provision'!V11</f>
        <v>0</v>
      </c>
      <c r="AO13" s="31">
        <f>'[20]Depreciation Provision'!W11</f>
        <v>0</v>
      </c>
      <c r="AP13" s="41">
        <f>IF('Net Plant'!I13&gt;0,'Gross Plant'!L14*$AH13/12,0)</f>
        <v>0</v>
      </c>
      <c r="AQ13" s="41">
        <f>IF('Net Plant'!J13&gt;0,'Gross Plant'!M14*$AH13/12,0)</f>
        <v>0</v>
      </c>
      <c r="AR13" s="41">
        <f>IF('Net Plant'!K13&gt;0,'Gross Plant'!N14*$AH13/12,0)</f>
        <v>0</v>
      </c>
      <c r="AS13" s="41">
        <f>IF('Net Plant'!L13&gt;0,'Gross Plant'!O14*$AH13/12,0)</f>
        <v>0</v>
      </c>
      <c r="AT13" s="41">
        <f>IF('Net Plant'!M13&gt;0,'Gross Plant'!P14*$AH13/12,0)</f>
        <v>0</v>
      </c>
      <c r="AU13" s="41">
        <f>IF('Net Plant'!N13&gt;0,'Gross Plant'!Q14*$AH13/12,0)</f>
        <v>0</v>
      </c>
      <c r="AV13" s="41">
        <f>IF('Net Plant'!O13&gt;0,'Gross Plant'!R14*$AH13/12,0)</f>
        <v>0</v>
      </c>
      <c r="AW13" s="41">
        <f>IF('Net Plant'!P13&gt;0,'Gross Plant'!S14*$AH13/12,0)</f>
        <v>0</v>
      </c>
      <c r="AX13" s="41">
        <f>IF('Net Plant'!Q13&gt;0,'Gross Plant'!T14*$AH13/12,0)</f>
        <v>0</v>
      </c>
      <c r="AY13" s="41">
        <f>IF('Net Plant'!R13&gt;0,'Gross Plant'!U14*$AI13/12,0)</f>
        <v>0</v>
      </c>
      <c r="AZ13" s="41">
        <f>IF('Net Plant'!S13&gt;0,'Gross Plant'!V14*$AI13/12,0)</f>
        <v>0</v>
      </c>
      <c r="BA13" s="41">
        <f>IF('Net Plant'!T13&gt;0,'Gross Plant'!W14*$AI13/12,0)</f>
        <v>0</v>
      </c>
      <c r="BB13" s="41">
        <f>IF('Net Plant'!U13&gt;0,'Gross Plant'!X14*$AI13/12,0)</f>
        <v>0</v>
      </c>
      <c r="BC13" s="41">
        <f>IF('Net Plant'!V13&gt;0,'Gross Plant'!Y14*$AI13/12,0)</f>
        <v>0</v>
      </c>
      <c r="BD13" s="41">
        <f>IF('Net Plant'!W13&gt;0,'Gross Plant'!Z14*$AI13/12,0)</f>
        <v>0</v>
      </c>
      <c r="BE13" s="41">
        <f>IF('Net Plant'!X13&gt;0,'Gross Plant'!AA14*$AI13/12,0)</f>
        <v>0</v>
      </c>
      <c r="BF13" s="41">
        <f>IF('Net Plant'!Y13&gt;0,'Gross Plant'!AB14*$AI13/12,0)</f>
        <v>0</v>
      </c>
      <c r="BG13" s="41">
        <f>IF('Net Plant'!Z13&gt;0,'Gross Plant'!AC14*$AI13/12,0)</f>
        <v>0</v>
      </c>
      <c r="BH13" s="41">
        <f>IF('Net Plant'!AA13&gt;0,'Gross Plant'!AD14*$AI13/12,0)</f>
        <v>0</v>
      </c>
      <c r="BI13" s="41">
        <f>IF('Net Plant'!AB13&gt;0,'Gross Plant'!AE14*$AI13/12,0)</f>
        <v>0</v>
      </c>
      <c r="BJ13" s="41">
        <f>IF('Net Plant'!AC13&gt;0,'Gross Plant'!AF14*$AI13/12,0)</f>
        <v>0</v>
      </c>
      <c r="BK13" s="23">
        <f t="shared" si="65"/>
        <v>0</v>
      </c>
      <c r="BL13" s="41"/>
      <c r="BM13" s="31">
        <f>[20]Retires!R154</f>
        <v>0</v>
      </c>
      <c r="BN13" s="31">
        <f>[20]Retires!S154</f>
        <v>0</v>
      </c>
      <c r="BO13" s="31">
        <f>[20]Retires!T154</f>
        <v>0</v>
      </c>
      <c r="BP13" s="31">
        <f>[20]Retires!U154</f>
        <v>0</v>
      </c>
      <c r="BQ13" s="31">
        <f>[20]Retires!V154</f>
        <v>0</v>
      </c>
      <c r="BR13" s="31">
        <f>[20]Retires!W154</f>
        <v>0</v>
      </c>
      <c r="BS13" s="31">
        <f>'Gross Plant'!BQ14</f>
        <v>0</v>
      </c>
      <c r="BT13" s="41">
        <f>'Gross Plant'!BR14</f>
        <v>0</v>
      </c>
      <c r="BU13" s="41">
        <f>'Gross Plant'!BS14</f>
        <v>0</v>
      </c>
      <c r="BV13" s="41">
        <f>'Gross Plant'!BT14</f>
        <v>0</v>
      </c>
      <c r="BW13" s="41">
        <f>'Gross Plant'!BU14</f>
        <v>0</v>
      </c>
      <c r="BX13" s="41">
        <f>'Gross Plant'!BV14</f>
        <v>0</v>
      </c>
      <c r="BY13" s="41">
        <f>'Gross Plant'!BW14</f>
        <v>0</v>
      </c>
      <c r="BZ13" s="41">
        <f>'Gross Plant'!BX14</f>
        <v>0</v>
      </c>
      <c r="CA13" s="41">
        <f>'Gross Plant'!BY14</f>
        <v>0</v>
      </c>
      <c r="CB13" s="41">
        <f>'Gross Plant'!BZ14</f>
        <v>0</v>
      </c>
      <c r="CC13" s="41">
        <f>'Gross Plant'!CA14</f>
        <v>0</v>
      </c>
      <c r="CD13" s="41">
        <f>'Gross Plant'!CB14</f>
        <v>0</v>
      </c>
      <c r="CE13" s="41">
        <f>'Gross Plant'!CC14</f>
        <v>0</v>
      </c>
      <c r="CF13" s="41">
        <f>'Gross Plant'!CD14</f>
        <v>0</v>
      </c>
      <c r="CG13" s="41">
        <f>'Gross Plant'!CE14</f>
        <v>0</v>
      </c>
      <c r="CH13" s="41">
        <f>'Gross Plant'!CF14</f>
        <v>0</v>
      </c>
      <c r="CI13" s="41">
        <f>'Gross Plant'!CG14</f>
        <v>0</v>
      </c>
      <c r="CJ13" s="41">
        <f>'Gross Plant'!CH14</f>
        <v>0</v>
      </c>
      <c r="CK13" s="41">
        <f>'Gross Plant'!CI14</f>
        <v>0</v>
      </c>
      <c r="CL13" s="41">
        <f>'Gross Plant'!CJ14</f>
        <v>0</v>
      </c>
      <c r="CM13" s="41">
        <f>'Gross Plant'!CK14</f>
        <v>0</v>
      </c>
      <c r="CN13" s="41"/>
      <c r="CO13" s="31">
        <f>[20]Transfers!R154</f>
        <v>0</v>
      </c>
      <c r="CP13" s="31">
        <f>[20]Transfers!S154</f>
        <v>0</v>
      </c>
      <c r="CQ13" s="31">
        <f>[20]Transfers!T154</f>
        <v>0</v>
      </c>
      <c r="CR13" s="31">
        <f>[20]Transfers!U154</f>
        <v>0</v>
      </c>
      <c r="CS13" s="31">
        <f>[20]Transfers!V154</f>
        <v>0</v>
      </c>
      <c r="CT13" s="31">
        <f>[20]Transfers!W154</f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/>
      <c r="DQ13" s="41">
        <f>[20]COR!Q11</f>
        <v>0</v>
      </c>
      <c r="DR13" s="41">
        <f>[20]COR!R11</f>
        <v>0</v>
      </c>
      <c r="DS13" s="41">
        <f>[20]COR!S11</f>
        <v>0</v>
      </c>
      <c r="DT13" s="41">
        <f>[20]COR!T11</f>
        <v>0</v>
      </c>
      <c r="DU13" s="41">
        <f>[20]COR!U11</f>
        <v>0</v>
      </c>
      <c r="DV13" s="41">
        <f>[20]COR!V11</f>
        <v>0</v>
      </c>
      <c r="DW13" s="118">
        <f>SUM('Gross Plant'!$AH13:$AM13)/SUM('Gross Plant'!$AH$46:$AM$46)*DW$46</f>
        <v>0</v>
      </c>
      <c r="DX13" s="118">
        <f>SUM('Gross Plant'!$AH13:$AM13)/SUM('Gross Plant'!$AH$46:$AM$46)*DX$46</f>
        <v>0</v>
      </c>
      <c r="DY13" s="118">
        <f>SUM('Gross Plant'!$AH13:$AM13)/SUM('Gross Plant'!$AH$46:$AM$46)*DY$46</f>
        <v>0</v>
      </c>
      <c r="DZ13" s="57">
        <f>-SUM('Gross Plant'!$AH13:$AM13)/SUM('Gross Plant'!$AH$46:$AM$46)*'Capital Spending'!D$6*Reserve!$DW$1</f>
        <v>0</v>
      </c>
      <c r="EA13" s="57">
        <f>-SUM('Gross Plant'!$AH13:$AM13)/SUM('Gross Plant'!$AH$46:$AM$46)*'Capital Spending'!E$6*Reserve!$DW$1</f>
        <v>0</v>
      </c>
      <c r="EB13" s="57">
        <f>-SUM('Gross Plant'!$AH13:$AM13)/SUM('Gross Plant'!$AH$46:$AM$46)*'Capital Spending'!F$6*Reserve!$DW$1</f>
        <v>0</v>
      </c>
      <c r="EC13" s="57">
        <f>-SUM('Gross Plant'!$AH13:$AM13)/SUM('Gross Plant'!$AH$46:$AM$46)*'Capital Spending'!G$6*Reserve!$DW$1</f>
        <v>0</v>
      </c>
      <c r="ED13" s="57">
        <f>-SUM('Gross Plant'!$AH13:$AM13)/SUM('Gross Plant'!$AH$46:$AM$46)*'Capital Spending'!H$6*Reserve!$DW$1</f>
        <v>0</v>
      </c>
      <c r="EE13" s="57">
        <f>-SUM('Gross Plant'!$AH13:$AM13)/SUM('Gross Plant'!$AH$46:$AM$46)*'Capital Spending'!I$6*Reserve!$DW$1</f>
        <v>0</v>
      </c>
      <c r="EF13" s="57">
        <f>-SUM('Gross Plant'!$AH13:$AM13)/SUM('Gross Plant'!$AH$46:$AM$46)*'Capital Spending'!J$6*Reserve!$DW$1</f>
        <v>0</v>
      </c>
      <c r="EG13" s="57">
        <f>-SUM('Gross Plant'!$AH13:$AM13)/SUM('Gross Plant'!$AH$46:$AM$46)*'Capital Spending'!K$6*Reserve!$DW$1</f>
        <v>0</v>
      </c>
      <c r="EH13" s="57">
        <f>-SUM('Gross Plant'!$AH13:$AM13)/SUM('Gross Plant'!$AH$46:$AM$46)*'Capital Spending'!L$6*Reserve!$DW$1</f>
        <v>0</v>
      </c>
      <c r="EI13" s="57">
        <f>-SUM('Gross Plant'!$AH13:$AM13)/SUM('Gross Plant'!$AH$46:$AM$46)*'Capital Spending'!M$6*Reserve!$DW$1</f>
        <v>0</v>
      </c>
      <c r="EJ13" s="57">
        <f>-SUM('Gross Plant'!$AH13:$AM13)/SUM('Gross Plant'!$AH$46:$AM$46)*'Capital Spending'!N$6*Reserve!$DW$1</f>
        <v>0</v>
      </c>
      <c r="EK13" s="57">
        <f>-SUM('Gross Plant'!$AH13:$AM13)/SUM('Gross Plant'!$AH$46:$AM$46)*'Capital Spending'!O$6*Reserve!$DW$1</f>
        <v>0</v>
      </c>
      <c r="EL13" s="57">
        <f>-SUM('Gross Plant'!$AH13:$AM13)/SUM('Gross Plant'!$AH$46:$AM$46)*'Capital Spending'!P$6*Reserve!$DW$1</f>
        <v>0</v>
      </c>
      <c r="EM13" s="57">
        <f>-SUM('Gross Plant'!$AH13:$AM13)/SUM('Gross Plant'!$AH$46:$AM$46)*'Capital Spending'!Q$6*Reserve!$DW$1</f>
        <v>0</v>
      </c>
      <c r="EN13" s="57">
        <f>-SUM('Gross Plant'!$AH13:$AM13)/SUM('Gross Plant'!$AH$46:$AM$46)*'Capital Spending'!R$6*Reserve!$DW$1</f>
        <v>0</v>
      </c>
      <c r="EO13" s="57">
        <f>-SUM('Gross Plant'!$AH13:$AM13)/SUM('Gross Plant'!$AH$46:$AM$46)*'Capital Spending'!S$6*Reserve!$DW$1</f>
        <v>0</v>
      </c>
      <c r="EP13" s="57">
        <f>-SUM('Gross Plant'!$AH13:$AM13)/SUM('Gross Plant'!$AH$46:$AM$46)*'Capital Spending'!T$6*Reserve!$DW$1</f>
        <v>0</v>
      </c>
      <c r="EQ13" s="57">
        <f>-SUM('Gross Plant'!$AH13:$AM13)/SUM('Gross Plant'!$AH$46:$AM$46)*'Capital Spending'!U$6*Reserve!$DW$1</f>
        <v>0</v>
      </c>
    </row>
    <row r="14" spans="1:147">
      <c r="A14" s="147">
        <v>39103</v>
      </c>
      <c r="B14" s="58" t="s">
        <v>14</v>
      </c>
      <c r="C14" s="50">
        <f t="shared" si="35"/>
        <v>0.45000000000000012</v>
      </c>
      <c r="D14" s="50">
        <f t="shared" si="36"/>
        <v>0.45000000000000012</v>
      </c>
      <c r="E14" s="68">
        <f>'[20]Reserve End Balances'!$Q$12</f>
        <v>0.45</v>
      </c>
      <c r="F14" s="41">
        <f t="shared" si="37"/>
        <v>0.45</v>
      </c>
      <c r="G14" s="41">
        <f t="shared" si="38"/>
        <v>0.45</v>
      </c>
      <c r="H14" s="41">
        <f t="shared" si="39"/>
        <v>0.45</v>
      </c>
      <c r="I14" s="41">
        <f t="shared" si="40"/>
        <v>0.45</v>
      </c>
      <c r="J14" s="41">
        <f t="shared" si="41"/>
        <v>0.45</v>
      </c>
      <c r="K14" s="41">
        <f t="shared" si="42"/>
        <v>0.45</v>
      </c>
      <c r="L14" s="41">
        <f t="shared" si="43"/>
        <v>0.45</v>
      </c>
      <c r="M14" s="41">
        <f t="shared" si="44"/>
        <v>0.45</v>
      </c>
      <c r="N14" s="41">
        <f t="shared" si="45"/>
        <v>0.45</v>
      </c>
      <c r="O14" s="41">
        <f t="shared" si="46"/>
        <v>0.45</v>
      </c>
      <c r="P14" s="41">
        <f t="shared" si="47"/>
        <v>0.45</v>
      </c>
      <c r="Q14" s="41">
        <f t="shared" si="48"/>
        <v>0.45</v>
      </c>
      <c r="R14" s="41">
        <f t="shared" si="49"/>
        <v>0.45</v>
      </c>
      <c r="S14" s="41">
        <f t="shared" si="50"/>
        <v>0.45</v>
      </c>
      <c r="T14" s="41">
        <f t="shared" si="51"/>
        <v>0.45</v>
      </c>
      <c r="U14" s="41">
        <f t="shared" si="52"/>
        <v>0.45</v>
      </c>
      <c r="V14" s="41">
        <f t="shared" si="53"/>
        <v>0.45</v>
      </c>
      <c r="W14" s="41">
        <f t="shared" si="54"/>
        <v>0.45</v>
      </c>
      <c r="X14" s="41">
        <f t="shared" si="55"/>
        <v>0.45</v>
      </c>
      <c r="Y14" s="41">
        <f t="shared" si="56"/>
        <v>0.45</v>
      </c>
      <c r="Z14" s="41">
        <f t="shared" si="57"/>
        <v>0.45</v>
      </c>
      <c r="AA14" s="41">
        <f t="shared" si="58"/>
        <v>0.45</v>
      </c>
      <c r="AB14" s="41">
        <f t="shared" si="59"/>
        <v>0.45</v>
      </c>
      <c r="AC14" s="41">
        <f t="shared" si="60"/>
        <v>0.45</v>
      </c>
      <c r="AD14" s="41">
        <f t="shared" si="61"/>
        <v>0.45</v>
      </c>
      <c r="AE14" s="41">
        <f t="shared" si="62"/>
        <v>0.45</v>
      </c>
      <c r="AF14" s="41">
        <f t="shared" si="63"/>
        <v>0.45</v>
      </c>
      <c r="AG14" s="23">
        <f t="shared" si="64"/>
        <v>0</v>
      </c>
      <c r="AH14" s="79">
        <f>'[25]KY Depreciation Rates_03-2'!$G10</f>
        <v>3.9600000000000003E-2</v>
      </c>
      <c r="AI14" s="79">
        <f>'[25]KY Depreciation Rates_03-2'!$G10</f>
        <v>3.9600000000000003E-2</v>
      </c>
      <c r="AJ14" s="31">
        <f>'[20]Depreciation Provision'!R12</f>
        <v>0</v>
      </c>
      <c r="AK14" s="31">
        <f>'[20]Depreciation Provision'!S12</f>
        <v>0</v>
      </c>
      <c r="AL14" s="31">
        <f>'[20]Depreciation Provision'!T12</f>
        <v>0</v>
      </c>
      <c r="AM14" s="31">
        <f>'[20]Depreciation Provision'!U12</f>
        <v>0</v>
      </c>
      <c r="AN14" s="31">
        <f>'[20]Depreciation Provision'!V12</f>
        <v>0</v>
      </c>
      <c r="AO14" s="31">
        <f>'[20]Depreciation Provision'!W12</f>
        <v>0</v>
      </c>
      <c r="AP14" s="41">
        <f>IF('Net Plant'!I14&gt;0,'Gross Plant'!L15*$AH14/12,0)</f>
        <v>0</v>
      </c>
      <c r="AQ14" s="41">
        <f>IF('Net Plant'!J14&gt;0,'Gross Plant'!M15*$AH14/12,0)</f>
        <v>0</v>
      </c>
      <c r="AR14" s="41">
        <f>IF('Net Plant'!K14&gt;0,'Gross Plant'!N15*$AH14/12,0)</f>
        <v>0</v>
      </c>
      <c r="AS14" s="41">
        <f>IF('Net Plant'!L14&gt;0,'Gross Plant'!O15*$AH14/12,0)</f>
        <v>0</v>
      </c>
      <c r="AT14" s="41">
        <f>IF('Net Plant'!M14&gt;0,'Gross Plant'!P15*$AH14/12,0)</f>
        <v>0</v>
      </c>
      <c r="AU14" s="41">
        <f>IF('Net Plant'!N14&gt;0,'Gross Plant'!Q15*$AH14/12,0)</f>
        <v>0</v>
      </c>
      <c r="AV14" s="41">
        <f>IF('Net Plant'!O14&gt;0,'Gross Plant'!R15*$AH14/12,0)</f>
        <v>0</v>
      </c>
      <c r="AW14" s="41">
        <f>IF('Net Plant'!P14&gt;0,'Gross Plant'!S15*$AH14/12,0)</f>
        <v>0</v>
      </c>
      <c r="AX14" s="41">
        <f>IF('Net Plant'!Q14&gt;0,'Gross Plant'!T15*$AH14/12,0)</f>
        <v>0</v>
      </c>
      <c r="AY14" s="41">
        <f>IF('Net Plant'!R14&gt;0,'Gross Plant'!U15*$AI14/12,0)</f>
        <v>0</v>
      </c>
      <c r="AZ14" s="41">
        <f>IF('Net Plant'!S14&gt;0,'Gross Plant'!V15*$AI14/12,0)</f>
        <v>0</v>
      </c>
      <c r="BA14" s="41">
        <f>IF('Net Plant'!T14&gt;0,'Gross Plant'!W15*$AI14/12,0)</f>
        <v>0</v>
      </c>
      <c r="BB14" s="41">
        <f>IF('Net Plant'!U14&gt;0,'Gross Plant'!X15*$AI14/12,0)</f>
        <v>0</v>
      </c>
      <c r="BC14" s="41">
        <f>IF('Net Plant'!V14&gt;0,'Gross Plant'!Y15*$AI14/12,0)</f>
        <v>0</v>
      </c>
      <c r="BD14" s="41">
        <f>IF('Net Plant'!W14&gt;0,'Gross Plant'!Z15*$AI14/12,0)</f>
        <v>0</v>
      </c>
      <c r="BE14" s="41">
        <f>IF('Net Plant'!X14&gt;0,'Gross Plant'!AA15*$AI14/12,0)</f>
        <v>0</v>
      </c>
      <c r="BF14" s="41">
        <f>IF('Net Plant'!Y14&gt;0,'Gross Plant'!AB15*$AI14/12,0)</f>
        <v>0</v>
      </c>
      <c r="BG14" s="41">
        <f>IF('Net Plant'!Z14&gt;0,'Gross Plant'!AC15*$AI14/12,0)</f>
        <v>0</v>
      </c>
      <c r="BH14" s="41">
        <f>IF('Net Plant'!AA14&gt;0,'Gross Plant'!AD15*$AI14/12,0)</f>
        <v>0</v>
      </c>
      <c r="BI14" s="41">
        <f>IF('Net Plant'!AB14&gt;0,'Gross Plant'!AE15*$AI14/12,0)</f>
        <v>0</v>
      </c>
      <c r="BJ14" s="41">
        <f>IF('Net Plant'!AC14&gt;0,'Gross Plant'!AF15*$AI14/12,0)</f>
        <v>0</v>
      </c>
      <c r="BK14" s="23">
        <f t="shared" si="65"/>
        <v>0</v>
      </c>
      <c r="BL14" s="41"/>
      <c r="BM14" s="31">
        <f>[20]Retires!R155</f>
        <v>0</v>
      </c>
      <c r="BN14" s="31">
        <f>[20]Retires!S155</f>
        <v>0</v>
      </c>
      <c r="BO14" s="31">
        <f>[20]Retires!T155</f>
        <v>0</v>
      </c>
      <c r="BP14" s="31">
        <f>[20]Retires!U155</f>
        <v>0</v>
      </c>
      <c r="BQ14" s="31">
        <f>[20]Retires!V155</f>
        <v>0</v>
      </c>
      <c r="BR14" s="31">
        <f>[20]Retires!W155</f>
        <v>0</v>
      </c>
      <c r="BS14" s="31">
        <f>'Gross Plant'!BQ15</f>
        <v>0</v>
      </c>
      <c r="BT14" s="41">
        <f>'Gross Plant'!BR15</f>
        <v>0</v>
      </c>
      <c r="BU14" s="41">
        <f>'Gross Plant'!BS15</f>
        <v>0</v>
      </c>
      <c r="BV14" s="41">
        <f>'Gross Plant'!BT15</f>
        <v>0</v>
      </c>
      <c r="BW14" s="41">
        <f>'Gross Plant'!BU15</f>
        <v>0</v>
      </c>
      <c r="BX14" s="41">
        <f>'Gross Plant'!BV15</f>
        <v>0</v>
      </c>
      <c r="BY14" s="41">
        <f>'Gross Plant'!BW15</f>
        <v>0</v>
      </c>
      <c r="BZ14" s="41">
        <f>'Gross Plant'!BX15</f>
        <v>0</v>
      </c>
      <c r="CA14" s="41">
        <f>'Gross Plant'!BY15</f>
        <v>0</v>
      </c>
      <c r="CB14" s="41">
        <f>'Gross Plant'!BZ15</f>
        <v>0</v>
      </c>
      <c r="CC14" s="41">
        <f>'Gross Plant'!CA15</f>
        <v>0</v>
      </c>
      <c r="CD14" s="41">
        <f>'Gross Plant'!CB15</f>
        <v>0</v>
      </c>
      <c r="CE14" s="41">
        <f>'Gross Plant'!CC15</f>
        <v>0</v>
      </c>
      <c r="CF14" s="41">
        <f>'Gross Plant'!CD15</f>
        <v>0</v>
      </c>
      <c r="CG14" s="41">
        <f>'Gross Plant'!CE15</f>
        <v>0</v>
      </c>
      <c r="CH14" s="41">
        <f>'Gross Plant'!CF15</f>
        <v>0</v>
      </c>
      <c r="CI14" s="41">
        <f>'Gross Plant'!CG15</f>
        <v>0</v>
      </c>
      <c r="CJ14" s="41">
        <f>'Gross Plant'!CH15</f>
        <v>0</v>
      </c>
      <c r="CK14" s="41">
        <f>'Gross Plant'!CI15</f>
        <v>0</v>
      </c>
      <c r="CL14" s="41">
        <f>'Gross Plant'!CJ15</f>
        <v>0</v>
      </c>
      <c r="CM14" s="41">
        <f>'Gross Plant'!CK15</f>
        <v>0</v>
      </c>
      <c r="CN14" s="41"/>
      <c r="CO14" s="31">
        <f>[20]Transfers!R155</f>
        <v>0</v>
      </c>
      <c r="CP14" s="31">
        <f>[20]Transfers!S155</f>
        <v>0</v>
      </c>
      <c r="CQ14" s="31">
        <f>[20]Transfers!T155</f>
        <v>0</v>
      </c>
      <c r="CR14" s="31">
        <f>[20]Transfers!U155</f>
        <v>0</v>
      </c>
      <c r="CS14" s="31">
        <f>[20]Transfers!V155</f>
        <v>0</v>
      </c>
      <c r="CT14" s="31">
        <f>[20]Transfers!W155</f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/>
      <c r="DQ14" s="41">
        <f>[20]COR!Q12</f>
        <v>0</v>
      </c>
      <c r="DR14" s="41">
        <f>[20]COR!R12</f>
        <v>0</v>
      </c>
      <c r="DS14" s="41">
        <f>[20]COR!S12</f>
        <v>0</v>
      </c>
      <c r="DT14" s="41">
        <f>[20]COR!T12</f>
        <v>0</v>
      </c>
      <c r="DU14" s="41">
        <f>[20]COR!U12</f>
        <v>0</v>
      </c>
      <c r="DV14" s="41">
        <f>[20]COR!V12</f>
        <v>0</v>
      </c>
      <c r="DW14" s="118">
        <f>SUM('Gross Plant'!$AH14:$AM14)/SUM('Gross Plant'!$AH$46:$AM$46)*DW$46</f>
        <v>0</v>
      </c>
      <c r="DX14" s="118">
        <f>SUM('Gross Plant'!$AH14:$AM14)/SUM('Gross Plant'!$AH$46:$AM$46)*DX$46</f>
        <v>0</v>
      </c>
      <c r="DY14" s="118">
        <f>SUM('Gross Plant'!$AH14:$AM14)/SUM('Gross Plant'!$AH$46:$AM$46)*DY$46</f>
        <v>0</v>
      </c>
      <c r="DZ14" s="57">
        <f>-SUM('Gross Plant'!$AH14:$AM14)/SUM('Gross Plant'!$AH$46:$AM$46)*'Capital Spending'!D$6*Reserve!$DW$1</f>
        <v>0</v>
      </c>
      <c r="EA14" s="57">
        <f>-SUM('Gross Plant'!$AH14:$AM14)/SUM('Gross Plant'!$AH$46:$AM$46)*'Capital Spending'!E$6*Reserve!$DW$1</f>
        <v>0</v>
      </c>
      <c r="EB14" s="57">
        <f>-SUM('Gross Plant'!$AH14:$AM14)/SUM('Gross Plant'!$AH$46:$AM$46)*'Capital Spending'!F$6*Reserve!$DW$1</f>
        <v>0</v>
      </c>
      <c r="EC14" s="57">
        <f>-SUM('Gross Plant'!$AH14:$AM14)/SUM('Gross Plant'!$AH$46:$AM$46)*'Capital Spending'!G$6*Reserve!$DW$1</f>
        <v>0</v>
      </c>
      <c r="ED14" s="57">
        <f>-SUM('Gross Plant'!$AH14:$AM14)/SUM('Gross Plant'!$AH$46:$AM$46)*'Capital Spending'!H$6*Reserve!$DW$1</f>
        <v>0</v>
      </c>
      <c r="EE14" s="57">
        <f>-SUM('Gross Plant'!$AH14:$AM14)/SUM('Gross Plant'!$AH$46:$AM$46)*'Capital Spending'!I$6*Reserve!$DW$1</f>
        <v>0</v>
      </c>
      <c r="EF14" s="57">
        <f>-SUM('Gross Plant'!$AH14:$AM14)/SUM('Gross Plant'!$AH$46:$AM$46)*'Capital Spending'!J$6*Reserve!$DW$1</f>
        <v>0</v>
      </c>
      <c r="EG14" s="57">
        <f>-SUM('Gross Plant'!$AH14:$AM14)/SUM('Gross Plant'!$AH$46:$AM$46)*'Capital Spending'!K$6*Reserve!$DW$1</f>
        <v>0</v>
      </c>
      <c r="EH14" s="57">
        <f>-SUM('Gross Plant'!$AH14:$AM14)/SUM('Gross Plant'!$AH$46:$AM$46)*'Capital Spending'!L$6*Reserve!$DW$1</f>
        <v>0</v>
      </c>
      <c r="EI14" s="57">
        <f>-SUM('Gross Plant'!$AH14:$AM14)/SUM('Gross Plant'!$AH$46:$AM$46)*'Capital Spending'!M$6*Reserve!$DW$1</f>
        <v>0</v>
      </c>
      <c r="EJ14" s="57">
        <f>-SUM('Gross Plant'!$AH14:$AM14)/SUM('Gross Plant'!$AH$46:$AM$46)*'Capital Spending'!N$6*Reserve!$DW$1</f>
        <v>0</v>
      </c>
      <c r="EK14" s="57">
        <f>-SUM('Gross Plant'!$AH14:$AM14)/SUM('Gross Plant'!$AH$46:$AM$46)*'Capital Spending'!O$6*Reserve!$DW$1</f>
        <v>0</v>
      </c>
      <c r="EL14" s="57">
        <f>-SUM('Gross Plant'!$AH14:$AM14)/SUM('Gross Plant'!$AH$46:$AM$46)*'Capital Spending'!P$6*Reserve!$DW$1</f>
        <v>0</v>
      </c>
      <c r="EM14" s="57">
        <f>-SUM('Gross Plant'!$AH14:$AM14)/SUM('Gross Plant'!$AH$46:$AM$46)*'Capital Spending'!Q$6*Reserve!$DW$1</f>
        <v>0</v>
      </c>
      <c r="EN14" s="57">
        <f>-SUM('Gross Plant'!$AH14:$AM14)/SUM('Gross Plant'!$AH$46:$AM$46)*'Capital Spending'!R$6*Reserve!$DW$1</f>
        <v>0</v>
      </c>
      <c r="EO14" s="57">
        <f>-SUM('Gross Plant'!$AH14:$AM14)/SUM('Gross Plant'!$AH$46:$AM$46)*'Capital Spending'!S$6*Reserve!$DW$1</f>
        <v>0</v>
      </c>
      <c r="EP14" s="57">
        <f>-SUM('Gross Plant'!$AH14:$AM14)/SUM('Gross Plant'!$AH$46:$AM$46)*'Capital Spending'!T$6*Reserve!$DW$1</f>
        <v>0</v>
      </c>
      <c r="EQ14" s="57">
        <f>-SUM('Gross Plant'!$AH14:$AM14)/SUM('Gross Plant'!$AH$46:$AM$46)*'Capital Spending'!U$6*Reserve!$DW$1</f>
        <v>0</v>
      </c>
    </row>
    <row r="15" spans="1:147">
      <c r="A15" s="148">
        <v>39104</v>
      </c>
      <c r="B15" s="58" t="s">
        <v>128</v>
      </c>
      <c r="C15" s="50">
        <f t="shared" si="35"/>
        <v>32583.453521307682</v>
      </c>
      <c r="D15" s="50">
        <f t="shared" si="36"/>
        <v>44584.185554999975</v>
      </c>
      <c r="E15" s="68">
        <f>'[20]Reserve End Balances'!$Q$13</f>
        <v>30200.92</v>
      </c>
      <c r="F15" s="41">
        <f t="shared" si="37"/>
        <v>30411.8</v>
      </c>
      <c r="G15" s="41">
        <f t="shared" si="38"/>
        <v>30622.68</v>
      </c>
      <c r="H15" s="41">
        <f t="shared" si="39"/>
        <v>30854.25</v>
      </c>
      <c r="I15" s="41">
        <f t="shared" si="40"/>
        <v>31085.82</v>
      </c>
      <c r="J15" s="41">
        <f t="shared" si="41"/>
        <v>31317.39</v>
      </c>
      <c r="K15" s="41">
        <f t="shared" si="42"/>
        <v>31548.959999999999</v>
      </c>
      <c r="L15" s="41">
        <f t="shared" si="43"/>
        <v>32417.975037</v>
      </c>
      <c r="M15" s="41">
        <f t="shared" si="44"/>
        <v>33286.990074000001</v>
      </c>
      <c r="N15" s="41">
        <f t="shared" si="45"/>
        <v>34156.005110999999</v>
      </c>
      <c r="O15" s="41">
        <f t="shared" si="46"/>
        <v>35025.020147999996</v>
      </c>
      <c r="P15" s="41">
        <f t="shared" si="47"/>
        <v>35894.035184999993</v>
      </c>
      <c r="Q15" s="41">
        <f t="shared" si="48"/>
        <v>36763.050221999991</v>
      </c>
      <c r="R15" s="41">
        <f t="shared" si="49"/>
        <v>37632.065258999988</v>
      </c>
      <c r="S15" s="41">
        <f t="shared" si="50"/>
        <v>38501.080295999986</v>
      </c>
      <c r="T15" s="41">
        <f t="shared" si="51"/>
        <v>39370.095332999983</v>
      </c>
      <c r="U15" s="41">
        <f t="shared" si="52"/>
        <v>40239.11036999998</v>
      </c>
      <c r="V15" s="41">
        <f t="shared" si="53"/>
        <v>41108.125406999978</v>
      </c>
      <c r="W15" s="41">
        <f t="shared" si="54"/>
        <v>41977.140443999975</v>
      </c>
      <c r="X15" s="41">
        <f t="shared" si="55"/>
        <v>42846.155480999972</v>
      </c>
      <c r="Y15" s="41">
        <f t="shared" si="56"/>
        <v>43715.17051799997</v>
      </c>
      <c r="Z15" s="41">
        <f t="shared" si="57"/>
        <v>44584.185554999967</v>
      </c>
      <c r="AA15" s="41">
        <f t="shared" si="58"/>
        <v>45453.200591999965</v>
      </c>
      <c r="AB15" s="41">
        <f t="shared" si="59"/>
        <v>46322.215628999962</v>
      </c>
      <c r="AC15" s="41">
        <f t="shared" si="60"/>
        <v>47191.230665999959</v>
      </c>
      <c r="AD15" s="41">
        <f t="shared" si="61"/>
        <v>48060.245702999957</v>
      </c>
      <c r="AE15" s="41">
        <f t="shared" si="62"/>
        <v>48929.260739999954</v>
      </c>
      <c r="AF15" s="41">
        <f t="shared" si="63"/>
        <v>49798.275776999952</v>
      </c>
      <c r="AG15" s="23">
        <f t="shared" si="64"/>
        <v>44584</v>
      </c>
      <c r="AH15" s="79">
        <f>'[25]KY Depreciation Rates_03-2'!$G11</f>
        <v>3.9600000000000003E-2</v>
      </c>
      <c r="AI15" s="79">
        <f>'[25]KY Depreciation Rates_03-2'!$G11</f>
        <v>3.9600000000000003E-2</v>
      </c>
      <c r="AJ15" s="31">
        <f>'[20]Depreciation Provision'!R13</f>
        <v>210.88</v>
      </c>
      <c r="AK15" s="31">
        <f>'[20]Depreciation Provision'!S13</f>
        <v>210.88</v>
      </c>
      <c r="AL15" s="31">
        <f>'[20]Depreciation Provision'!T13</f>
        <v>231.57</v>
      </c>
      <c r="AM15" s="31">
        <f>'[20]Depreciation Provision'!U13</f>
        <v>231.57</v>
      </c>
      <c r="AN15" s="31">
        <f>'[20]Depreciation Provision'!V13</f>
        <v>231.57</v>
      </c>
      <c r="AO15" s="31">
        <f>'[20]Depreciation Provision'!W13</f>
        <v>231.57</v>
      </c>
      <c r="AP15" s="41">
        <f>IF('Net Plant'!I15&gt;0,'Gross Plant'!L16*$AH15/12,0)</f>
        <v>869.01503700000012</v>
      </c>
      <c r="AQ15" s="41">
        <f>IF('Net Plant'!J15&gt;0,'Gross Plant'!M16*$AH15/12,0)</f>
        <v>869.01503700000012</v>
      </c>
      <c r="AR15" s="41">
        <f>IF('Net Plant'!K15&gt;0,'Gross Plant'!N16*$AH15/12,0)</f>
        <v>869.01503700000012</v>
      </c>
      <c r="AS15" s="41">
        <f>IF('Net Plant'!L15&gt;0,'Gross Plant'!O16*$AH15/12,0)</f>
        <v>869.01503700000012</v>
      </c>
      <c r="AT15" s="41">
        <f>IF('Net Plant'!M15&gt;0,'Gross Plant'!P16*$AH15/12,0)</f>
        <v>869.01503700000012</v>
      </c>
      <c r="AU15" s="41">
        <f>IF('Net Plant'!N15&gt;0,'Gross Plant'!Q16*$AH15/12,0)</f>
        <v>869.01503700000012</v>
      </c>
      <c r="AV15" s="41">
        <f>IF('Net Plant'!O15&gt;0,'Gross Plant'!R16*$AH15/12,0)</f>
        <v>869.01503700000012</v>
      </c>
      <c r="AW15" s="41">
        <f>IF('Net Plant'!P15&gt;0,'Gross Plant'!S16*$AH15/12,0)</f>
        <v>869.01503700000012</v>
      </c>
      <c r="AX15" s="41">
        <f>IF('Net Plant'!Q15&gt;0,'Gross Plant'!T16*$AH15/12,0)</f>
        <v>869.01503700000012</v>
      </c>
      <c r="AY15" s="41">
        <f>IF('Net Plant'!R15&gt;0,'Gross Plant'!U16*$AI15/12,0)</f>
        <v>869.01503700000012</v>
      </c>
      <c r="AZ15" s="41">
        <f>IF('Net Plant'!S15&gt;0,'Gross Plant'!V16*$AI15/12,0)</f>
        <v>869.01503700000012</v>
      </c>
      <c r="BA15" s="41">
        <f>IF('Net Plant'!T15&gt;0,'Gross Plant'!W16*$AI15/12,0)</f>
        <v>869.01503700000012</v>
      </c>
      <c r="BB15" s="41">
        <f>IF('Net Plant'!U15&gt;0,'Gross Plant'!X16*$AI15/12,0)</f>
        <v>869.01503700000012</v>
      </c>
      <c r="BC15" s="41">
        <f>IF('Net Plant'!V15&gt;0,'Gross Plant'!Y16*$AI15/12,0)</f>
        <v>869.01503700000012</v>
      </c>
      <c r="BD15" s="41">
        <f>IF('Net Plant'!W15&gt;0,'Gross Plant'!Z16*$AI15/12,0)</f>
        <v>869.01503700000012</v>
      </c>
      <c r="BE15" s="41">
        <f>IF('Net Plant'!X15&gt;0,'Gross Plant'!AA16*$AI15/12,0)</f>
        <v>869.01503700000012</v>
      </c>
      <c r="BF15" s="41">
        <f>IF('Net Plant'!Y15&gt;0,'Gross Plant'!AB16*$AI15/12,0)</f>
        <v>869.01503700000012</v>
      </c>
      <c r="BG15" s="41">
        <f>IF('Net Plant'!Z15&gt;0,'Gross Plant'!AC16*$AI15/12,0)</f>
        <v>869.01503700000012</v>
      </c>
      <c r="BH15" s="41">
        <f>IF('Net Plant'!AA15&gt;0,'Gross Plant'!AD16*$AI15/12,0)</f>
        <v>869.01503700000012</v>
      </c>
      <c r="BI15" s="41">
        <f>IF('Net Plant'!AB15&gt;0,'Gross Plant'!AE16*$AI15/12,0)</f>
        <v>869.01503700000012</v>
      </c>
      <c r="BJ15" s="41">
        <f>IF('Net Plant'!AC15&gt;0,'Gross Plant'!AF16*$AI15/12,0)</f>
        <v>869.01503700000012</v>
      </c>
      <c r="BK15" s="23">
        <f t="shared" si="65"/>
        <v>10428.180444000001</v>
      </c>
      <c r="BL15" s="41"/>
      <c r="BM15" s="31">
        <f>[20]Retires!R156</f>
        <v>0</v>
      </c>
      <c r="BN15" s="31">
        <f>[20]Retires!S156</f>
        <v>0</v>
      </c>
      <c r="BO15" s="31">
        <f>[20]Retires!T156</f>
        <v>0</v>
      </c>
      <c r="BP15" s="31">
        <f>[20]Retires!U156</f>
        <v>0</v>
      </c>
      <c r="BQ15" s="31">
        <f>[20]Retires!V156</f>
        <v>0</v>
      </c>
      <c r="BR15" s="31">
        <f>[20]Retires!W156</f>
        <v>0</v>
      </c>
      <c r="BS15" s="31">
        <f>'Gross Plant'!BQ16</f>
        <v>0</v>
      </c>
      <c r="BT15" s="41">
        <f>'Gross Plant'!BR16</f>
        <v>0</v>
      </c>
      <c r="BU15" s="41">
        <f>'Gross Plant'!BS16</f>
        <v>0</v>
      </c>
      <c r="BV15" s="41">
        <f>'Gross Plant'!BT16</f>
        <v>0</v>
      </c>
      <c r="BW15" s="41">
        <f>'Gross Plant'!BU16</f>
        <v>0</v>
      </c>
      <c r="BX15" s="41">
        <f>'Gross Plant'!BV16</f>
        <v>0</v>
      </c>
      <c r="BY15" s="41">
        <f>'Gross Plant'!BW16</f>
        <v>0</v>
      </c>
      <c r="BZ15" s="41">
        <f>'Gross Plant'!BX16</f>
        <v>0</v>
      </c>
      <c r="CA15" s="41">
        <f>'Gross Plant'!BY16</f>
        <v>0</v>
      </c>
      <c r="CB15" s="41">
        <f>'Gross Plant'!BZ16</f>
        <v>0</v>
      </c>
      <c r="CC15" s="41">
        <f>'Gross Plant'!CA16</f>
        <v>0</v>
      </c>
      <c r="CD15" s="41">
        <f>'Gross Plant'!CB16</f>
        <v>0</v>
      </c>
      <c r="CE15" s="41">
        <f>'Gross Plant'!CC16</f>
        <v>0</v>
      </c>
      <c r="CF15" s="41">
        <f>'Gross Plant'!CD16</f>
        <v>0</v>
      </c>
      <c r="CG15" s="41">
        <f>'Gross Plant'!CE16</f>
        <v>0</v>
      </c>
      <c r="CH15" s="41">
        <f>'Gross Plant'!CF16</f>
        <v>0</v>
      </c>
      <c r="CI15" s="41">
        <f>'Gross Plant'!CG16</f>
        <v>0</v>
      </c>
      <c r="CJ15" s="41">
        <f>'Gross Plant'!CH16</f>
        <v>0</v>
      </c>
      <c r="CK15" s="41">
        <f>'Gross Plant'!CI16</f>
        <v>0</v>
      </c>
      <c r="CL15" s="41">
        <f>'Gross Plant'!CJ16</f>
        <v>0</v>
      </c>
      <c r="CM15" s="41">
        <f>'Gross Plant'!CK16</f>
        <v>0</v>
      </c>
      <c r="CN15" s="41"/>
      <c r="CO15" s="31">
        <f>[20]Transfers!R156</f>
        <v>0</v>
      </c>
      <c r="CP15" s="31">
        <f>[20]Transfers!S156</f>
        <v>0</v>
      </c>
      <c r="CQ15" s="31">
        <f>[20]Transfers!T156</f>
        <v>0</v>
      </c>
      <c r="CR15" s="31">
        <f>[20]Transfers!U156</f>
        <v>0</v>
      </c>
      <c r="CS15" s="31">
        <f>[20]Transfers!V156</f>
        <v>0</v>
      </c>
      <c r="CT15" s="31">
        <f>[20]Transfers!W156</f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/>
      <c r="DQ15" s="41">
        <f>[20]COR!Q13</f>
        <v>0</v>
      </c>
      <c r="DR15" s="41">
        <f>[20]COR!R13</f>
        <v>0</v>
      </c>
      <c r="DS15" s="41">
        <f>[20]COR!S13</f>
        <v>0</v>
      </c>
      <c r="DT15" s="41">
        <f>[20]COR!T13</f>
        <v>0</v>
      </c>
      <c r="DU15" s="41">
        <f>[20]COR!U13</f>
        <v>0</v>
      </c>
      <c r="DV15" s="41">
        <f>[20]COR!V13</f>
        <v>0</v>
      </c>
      <c r="DW15" s="118">
        <f>SUM('Gross Plant'!$AH15:$AM15)/SUM('Gross Plant'!$AH$46:$AM$46)*DW$46</f>
        <v>0</v>
      </c>
      <c r="DX15" s="118">
        <f>SUM('Gross Plant'!$AH15:$AM15)/SUM('Gross Plant'!$AH$46:$AM$46)*DX$46</f>
        <v>0</v>
      </c>
      <c r="DY15" s="118">
        <f>SUM('Gross Plant'!$AH15:$AM15)/SUM('Gross Plant'!$AH$46:$AM$46)*DY$46</f>
        <v>0</v>
      </c>
      <c r="DZ15" s="57">
        <f>-SUM('Gross Plant'!$AH15:$AM15)/SUM('Gross Plant'!$AH$46:$AM$46)*'Capital Spending'!D$6*Reserve!$DW$1</f>
        <v>0</v>
      </c>
      <c r="EA15" s="57">
        <f>-SUM('Gross Plant'!$AH15:$AM15)/SUM('Gross Plant'!$AH$46:$AM$46)*'Capital Spending'!E$6*Reserve!$DW$1</f>
        <v>0</v>
      </c>
      <c r="EB15" s="57">
        <f>-SUM('Gross Plant'!$AH15:$AM15)/SUM('Gross Plant'!$AH$46:$AM$46)*'Capital Spending'!F$6*Reserve!$DW$1</f>
        <v>0</v>
      </c>
      <c r="EC15" s="57">
        <f>-SUM('Gross Plant'!$AH15:$AM15)/SUM('Gross Plant'!$AH$46:$AM$46)*'Capital Spending'!G$6*Reserve!$DW$1</f>
        <v>0</v>
      </c>
      <c r="ED15" s="57">
        <f>-SUM('Gross Plant'!$AH15:$AM15)/SUM('Gross Plant'!$AH$46:$AM$46)*'Capital Spending'!H$6*Reserve!$DW$1</f>
        <v>0</v>
      </c>
      <c r="EE15" s="57">
        <f>-SUM('Gross Plant'!$AH15:$AM15)/SUM('Gross Plant'!$AH$46:$AM$46)*'Capital Spending'!I$6*Reserve!$DW$1</f>
        <v>0</v>
      </c>
      <c r="EF15" s="57">
        <f>-SUM('Gross Plant'!$AH15:$AM15)/SUM('Gross Plant'!$AH$46:$AM$46)*'Capital Spending'!J$6*Reserve!$DW$1</f>
        <v>0</v>
      </c>
      <c r="EG15" s="57">
        <f>-SUM('Gross Plant'!$AH15:$AM15)/SUM('Gross Plant'!$AH$46:$AM$46)*'Capital Spending'!K$6*Reserve!$DW$1</f>
        <v>0</v>
      </c>
      <c r="EH15" s="57">
        <f>-SUM('Gross Plant'!$AH15:$AM15)/SUM('Gross Plant'!$AH$46:$AM$46)*'Capital Spending'!L$6*Reserve!$DW$1</f>
        <v>0</v>
      </c>
      <c r="EI15" s="57">
        <f>-SUM('Gross Plant'!$AH15:$AM15)/SUM('Gross Plant'!$AH$46:$AM$46)*'Capital Spending'!M$6*Reserve!$DW$1</f>
        <v>0</v>
      </c>
      <c r="EJ15" s="57">
        <f>-SUM('Gross Plant'!$AH15:$AM15)/SUM('Gross Plant'!$AH$46:$AM$46)*'Capital Spending'!N$6*Reserve!$DW$1</f>
        <v>0</v>
      </c>
      <c r="EK15" s="57">
        <f>-SUM('Gross Plant'!$AH15:$AM15)/SUM('Gross Plant'!$AH$46:$AM$46)*'Capital Spending'!O$6*Reserve!$DW$1</f>
        <v>0</v>
      </c>
      <c r="EL15" s="57">
        <f>-SUM('Gross Plant'!$AH15:$AM15)/SUM('Gross Plant'!$AH$46:$AM$46)*'Capital Spending'!P$6*Reserve!$DW$1</f>
        <v>0</v>
      </c>
      <c r="EM15" s="57">
        <f>-SUM('Gross Plant'!$AH15:$AM15)/SUM('Gross Plant'!$AH$46:$AM$46)*'Capital Spending'!Q$6*Reserve!$DW$1</f>
        <v>0</v>
      </c>
      <c r="EN15" s="57">
        <f>-SUM('Gross Plant'!$AH15:$AM15)/SUM('Gross Plant'!$AH$46:$AM$46)*'Capital Spending'!R$6*Reserve!$DW$1</f>
        <v>0</v>
      </c>
      <c r="EO15" s="57">
        <f>-SUM('Gross Plant'!$AH15:$AM15)/SUM('Gross Plant'!$AH$46:$AM$46)*'Capital Spending'!S$6*Reserve!$DW$1</f>
        <v>0</v>
      </c>
      <c r="EP15" s="57">
        <f>-SUM('Gross Plant'!$AH15:$AM15)/SUM('Gross Plant'!$AH$46:$AM$46)*'Capital Spending'!T$6*Reserve!$DW$1</f>
        <v>0</v>
      </c>
      <c r="EQ15" s="57">
        <f>-SUM('Gross Plant'!$AH15:$AM15)/SUM('Gross Plant'!$AH$46:$AM$46)*'Capital Spending'!U$6*Reserve!$DW$1</f>
        <v>0</v>
      </c>
    </row>
    <row r="16" spans="1:147">
      <c r="A16" s="146">
        <v>39120</v>
      </c>
      <c r="B16" t="s">
        <v>192</v>
      </c>
      <c r="C16" s="50">
        <f t="shared" si="35"/>
        <v>100758.94391638463</v>
      </c>
      <c r="D16" s="50">
        <f t="shared" si="36"/>
        <v>102492.007795</v>
      </c>
      <c r="E16" s="68">
        <f>'[20]Reserve End Balances'!$Q$14</f>
        <v>96871.18</v>
      </c>
      <c r="F16" s="41">
        <f t="shared" si="37"/>
        <v>97749.2</v>
      </c>
      <c r="G16" s="41">
        <f t="shared" si="38"/>
        <v>98627.22</v>
      </c>
      <c r="H16" s="41">
        <f t="shared" si="39"/>
        <v>99505.24</v>
      </c>
      <c r="I16" s="41">
        <f t="shared" si="40"/>
        <v>100383.26000000001</v>
      </c>
      <c r="J16" s="41">
        <f t="shared" si="41"/>
        <v>101261.28000000001</v>
      </c>
      <c r="K16" s="41">
        <f t="shared" si="42"/>
        <v>102139.30000000002</v>
      </c>
      <c r="L16" s="41">
        <f t="shared" si="43"/>
        <v>102162.81385300001</v>
      </c>
      <c r="M16" s="41">
        <f t="shared" si="44"/>
        <v>102186.32770600001</v>
      </c>
      <c r="N16" s="41">
        <f t="shared" si="45"/>
        <v>102209.84155900001</v>
      </c>
      <c r="O16" s="41">
        <f t="shared" si="46"/>
        <v>102233.355412</v>
      </c>
      <c r="P16" s="41">
        <f t="shared" si="47"/>
        <v>102256.869265</v>
      </c>
      <c r="Q16" s="41">
        <f t="shared" si="48"/>
        <v>102280.383118</v>
      </c>
      <c r="R16" s="41">
        <f t="shared" si="49"/>
        <v>102303.89697099999</v>
      </c>
      <c r="S16" s="41">
        <f t="shared" si="50"/>
        <v>102327.41082399999</v>
      </c>
      <c r="T16" s="41">
        <f t="shared" si="51"/>
        <v>102350.92467699999</v>
      </c>
      <c r="U16" s="41">
        <f t="shared" si="52"/>
        <v>102374.43852999998</v>
      </c>
      <c r="V16" s="41">
        <f t="shared" si="53"/>
        <v>102397.95238299998</v>
      </c>
      <c r="W16" s="41">
        <f t="shared" si="54"/>
        <v>102421.46623599998</v>
      </c>
      <c r="X16" s="41">
        <f t="shared" si="55"/>
        <v>102444.98008899998</v>
      </c>
      <c r="Y16" s="41">
        <f t="shared" si="56"/>
        <v>102468.49394199997</v>
      </c>
      <c r="Z16" s="41">
        <f t="shared" si="57"/>
        <v>102492.00779499997</v>
      </c>
      <c r="AA16" s="41">
        <f t="shared" si="58"/>
        <v>102515.52164799997</v>
      </c>
      <c r="AB16" s="41">
        <f t="shared" si="59"/>
        <v>102539.03550099996</v>
      </c>
      <c r="AC16" s="41">
        <f t="shared" si="60"/>
        <v>102562.54935399996</v>
      </c>
      <c r="AD16" s="41">
        <f t="shared" si="61"/>
        <v>102586.06320699996</v>
      </c>
      <c r="AE16" s="41">
        <f t="shared" si="62"/>
        <v>102609.57705999995</v>
      </c>
      <c r="AF16" s="41">
        <f t="shared" si="63"/>
        <v>102633.09091299995</v>
      </c>
      <c r="AG16" s="23">
        <f t="shared" si="64"/>
        <v>102492</v>
      </c>
      <c r="AH16" s="79">
        <f>'[25]KY Depreciation Rates_03-2'!$G12</f>
        <v>3.9600000000000003E-2</v>
      </c>
      <c r="AI16" s="79">
        <f>'[25]KY Depreciation Rates_03-2'!$G12</f>
        <v>3.9600000000000003E-2</v>
      </c>
      <c r="AJ16" s="31">
        <f>'[20]Depreciation Provision'!R14</f>
        <v>878.02</v>
      </c>
      <c r="AK16" s="31">
        <f>'[20]Depreciation Provision'!S14</f>
        <v>878.02</v>
      </c>
      <c r="AL16" s="31">
        <f>'[20]Depreciation Provision'!T14</f>
        <v>878.02</v>
      </c>
      <c r="AM16" s="31">
        <f>'[20]Depreciation Provision'!U14</f>
        <v>878.02</v>
      </c>
      <c r="AN16" s="31">
        <f>'[20]Depreciation Provision'!V14</f>
        <v>878.02</v>
      </c>
      <c r="AO16" s="31">
        <f>'[20]Depreciation Provision'!W14</f>
        <v>878.02</v>
      </c>
      <c r="AP16" s="41">
        <f>IF('Net Plant'!I16&gt;0,'Gross Plant'!L17*$AH16/12,0)</f>
        <v>23.513853000000001</v>
      </c>
      <c r="AQ16" s="41">
        <f>IF('Net Plant'!J16&gt;0,'Gross Plant'!M17*$AH16/12,0)</f>
        <v>23.513853000000001</v>
      </c>
      <c r="AR16" s="41">
        <f>IF('Net Plant'!K16&gt;0,'Gross Plant'!N17*$AH16/12,0)</f>
        <v>23.513853000000001</v>
      </c>
      <c r="AS16" s="41">
        <f>IF('Net Plant'!L16&gt;0,'Gross Plant'!O17*$AH16/12,0)</f>
        <v>23.513853000000001</v>
      </c>
      <c r="AT16" s="41">
        <f>IF('Net Plant'!M16&gt;0,'Gross Plant'!P17*$AH16/12,0)</f>
        <v>23.513853000000001</v>
      </c>
      <c r="AU16" s="41">
        <f>IF('Net Plant'!N16&gt;0,'Gross Plant'!Q17*$AH16/12,0)</f>
        <v>23.513853000000001</v>
      </c>
      <c r="AV16" s="41">
        <f>IF('Net Plant'!O16&gt;0,'Gross Plant'!R17*$AH16/12,0)</f>
        <v>23.513853000000001</v>
      </c>
      <c r="AW16" s="41">
        <f>IF('Net Plant'!P16&gt;0,'Gross Plant'!S17*$AH16/12,0)</f>
        <v>23.513853000000001</v>
      </c>
      <c r="AX16" s="41">
        <f>IF('Net Plant'!Q16&gt;0,'Gross Plant'!T17*$AH16/12,0)</f>
        <v>23.513853000000001</v>
      </c>
      <c r="AY16" s="41">
        <f>IF('Net Plant'!R16&gt;0,'Gross Plant'!U17*$AI16/12,0)</f>
        <v>23.513853000000001</v>
      </c>
      <c r="AZ16" s="41">
        <f>IF('Net Plant'!S16&gt;0,'Gross Plant'!V17*$AI16/12,0)</f>
        <v>23.513853000000001</v>
      </c>
      <c r="BA16" s="41">
        <f>IF('Net Plant'!T16&gt;0,'Gross Plant'!W17*$AI16/12,0)</f>
        <v>23.513853000000001</v>
      </c>
      <c r="BB16" s="41">
        <f>IF('Net Plant'!U16&gt;0,'Gross Plant'!X17*$AI16/12,0)</f>
        <v>23.513853000000001</v>
      </c>
      <c r="BC16" s="41">
        <f>IF('Net Plant'!V16&gt;0,'Gross Plant'!Y17*$AI16/12,0)</f>
        <v>23.513853000000001</v>
      </c>
      <c r="BD16" s="41">
        <f>IF('Net Plant'!W16&gt;0,'Gross Plant'!Z17*$AI16/12,0)</f>
        <v>23.513853000000001</v>
      </c>
      <c r="BE16" s="41">
        <f>IF('Net Plant'!X16&gt;0,'Gross Plant'!AA17*$AI16/12,0)</f>
        <v>23.513853000000001</v>
      </c>
      <c r="BF16" s="41">
        <f>IF('Net Plant'!Y16&gt;0,'Gross Plant'!AB17*$AI16/12,0)</f>
        <v>23.513853000000001</v>
      </c>
      <c r="BG16" s="41">
        <f>IF('Net Plant'!Z16&gt;0,'Gross Plant'!AC17*$AI16/12,0)</f>
        <v>23.513853000000001</v>
      </c>
      <c r="BH16" s="41">
        <f>IF('Net Plant'!AA16&gt;0,'Gross Plant'!AD17*$AI16/12,0)</f>
        <v>23.513853000000001</v>
      </c>
      <c r="BI16" s="41">
        <f>IF('Net Plant'!AB16&gt;0,'Gross Plant'!AE17*$AI16/12,0)</f>
        <v>23.513853000000001</v>
      </c>
      <c r="BJ16" s="41">
        <f>IF('Net Plant'!AC16&gt;0,'Gross Plant'!AF17*$AI16/12,0)</f>
        <v>23.513853000000001</v>
      </c>
      <c r="BK16" s="23">
        <f t="shared" si="65"/>
        <v>282.16623600000003</v>
      </c>
      <c r="BL16" s="41"/>
      <c r="BM16" s="31">
        <f>[20]Retires!R157</f>
        <v>0</v>
      </c>
      <c r="BN16" s="31">
        <f>[20]Retires!S157</f>
        <v>0</v>
      </c>
      <c r="BO16" s="31">
        <f>[20]Retires!T157</f>
        <v>0</v>
      </c>
      <c r="BP16" s="31">
        <f>[20]Retires!U157</f>
        <v>0</v>
      </c>
      <c r="BQ16" s="31">
        <f>[20]Retires!V157</f>
        <v>0</v>
      </c>
      <c r="BR16" s="31">
        <f>[20]Retires!W157</f>
        <v>0</v>
      </c>
      <c r="BS16" s="31">
        <f>'Gross Plant'!BQ17</f>
        <v>0</v>
      </c>
      <c r="BT16" s="41">
        <f>'Gross Plant'!BR17</f>
        <v>0</v>
      </c>
      <c r="BU16" s="41">
        <f>'Gross Plant'!BS17</f>
        <v>0</v>
      </c>
      <c r="BV16" s="41">
        <f>'Gross Plant'!BT17</f>
        <v>0</v>
      </c>
      <c r="BW16" s="41">
        <f>'Gross Plant'!BU17</f>
        <v>0</v>
      </c>
      <c r="BX16" s="41">
        <f>'Gross Plant'!BV17</f>
        <v>0</v>
      </c>
      <c r="BY16" s="41">
        <f>'Gross Plant'!BW17</f>
        <v>0</v>
      </c>
      <c r="BZ16" s="41">
        <f>'Gross Plant'!BX17</f>
        <v>0</v>
      </c>
      <c r="CA16" s="41">
        <f>'Gross Plant'!BY17</f>
        <v>0</v>
      </c>
      <c r="CB16" s="41">
        <f>'Gross Plant'!BZ17</f>
        <v>0</v>
      </c>
      <c r="CC16" s="41">
        <f>'Gross Plant'!CA17</f>
        <v>0</v>
      </c>
      <c r="CD16" s="41">
        <f>'Gross Plant'!CB17</f>
        <v>0</v>
      </c>
      <c r="CE16" s="41">
        <f>'Gross Plant'!CC17</f>
        <v>0</v>
      </c>
      <c r="CF16" s="41">
        <f>'Gross Plant'!CD17</f>
        <v>0</v>
      </c>
      <c r="CG16" s="41">
        <f>'Gross Plant'!CE17</f>
        <v>0</v>
      </c>
      <c r="CH16" s="41">
        <f>'Gross Plant'!CF17</f>
        <v>0</v>
      </c>
      <c r="CI16" s="41">
        <f>'Gross Plant'!CG17</f>
        <v>0</v>
      </c>
      <c r="CJ16" s="41">
        <f>'Gross Plant'!CH17</f>
        <v>0</v>
      </c>
      <c r="CK16" s="41">
        <f>'Gross Plant'!CI17</f>
        <v>0</v>
      </c>
      <c r="CL16" s="41">
        <f>'Gross Plant'!CJ17</f>
        <v>0</v>
      </c>
      <c r="CM16" s="41">
        <f>'Gross Plant'!CK17</f>
        <v>0</v>
      </c>
      <c r="CN16" s="41"/>
      <c r="CO16" s="31">
        <f>[20]Transfers!R157</f>
        <v>0</v>
      </c>
      <c r="CP16" s="31">
        <f>[20]Transfers!S157</f>
        <v>0</v>
      </c>
      <c r="CQ16" s="31">
        <f>[20]Transfers!T157</f>
        <v>0</v>
      </c>
      <c r="CR16" s="31">
        <f>[20]Transfers!U157</f>
        <v>0</v>
      </c>
      <c r="CS16" s="31">
        <f>[20]Transfers!V157</f>
        <v>0</v>
      </c>
      <c r="CT16" s="31">
        <f>[20]Transfers!W157</f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/>
      <c r="DQ16" s="41">
        <f>[20]COR!Q14</f>
        <v>0</v>
      </c>
      <c r="DR16" s="41">
        <f>[20]COR!R14</f>
        <v>0</v>
      </c>
      <c r="DS16" s="41">
        <f>[20]COR!S14</f>
        <v>0</v>
      </c>
      <c r="DT16" s="41">
        <f>[20]COR!T14</f>
        <v>0</v>
      </c>
      <c r="DU16" s="41">
        <f>[20]COR!U14</f>
        <v>0</v>
      </c>
      <c r="DV16" s="41">
        <f>[20]COR!V14</f>
        <v>0</v>
      </c>
      <c r="DW16" s="118">
        <f>SUM('Gross Plant'!$AH16:$AM16)/SUM('Gross Plant'!$AH$46:$AM$46)*DW$46</f>
        <v>0</v>
      </c>
      <c r="DX16" s="118">
        <f>SUM('Gross Plant'!$AH16:$AM16)/SUM('Gross Plant'!$AH$46:$AM$46)*DX$46</f>
        <v>0</v>
      </c>
      <c r="DY16" s="118">
        <f>SUM('Gross Plant'!$AH16:$AM16)/SUM('Gross Plant'!$AH$46:$AM$46)*DY$46</f>
        <v>0</v>
      </c>
      <c r="DZ16" s="57">
        <f>-SUM('Gross Plant'!$AH16:$AM16)/SUM('Gross Plant'!$AH$46:$AM$46)*'Capital Spending'!D$6*Reserve!$DW$1</f>
        <v>0</v>
      </c>
      <c r="EA16" s="57">
        <f>-SUM('Gross Plant'!$AH16:$AM16)/SUM('Gross Plant'!$AH$46:$AM$46)*'Capital Spending'!E$6*Reserve!$DW$1</f>
        <v>0</v>
      </c>
      <c r="EB16" s="57">
        <f>-SUM('Gross Plant'!$AH16:$AM16)/SUM('Gross Plant'!$AH$46:$AM$46)*'Capital Spending'!F$6*Reserve!$DW$1</f>
        <v>0</v>
      </c>
      <c r="EC16" s="57">
        <f>-SUM('Gross Plant'!$AH16:$AM16)/SUM('Gross Plant'!$AH$46:$AM$46)*'Capital Spending'!G$6*Reserve!$DW$1</f>
        <v>0</v>
      </c>
      <c r="ED16" s="57">
        <f>-SUM('Gross Plant'!$AH16:$AM16)/SUM('Gross Plant'!$AH$46:$AM$46)*'Capital Spending'!H$6*Reserve!$DW$1</f>
        <v>0</v>
      </c>
      <c r="EE16" s="57">
        <f>-SUM('Gross Plant'!$AH16:$AM16)/SUM('Gross Plant'!$AH$46:$AM$46)*'Capital Spending'!I$6*Reserve!$DW$1</f>
        <v>0</v>
      </c>
      <c r="EF16" s="57">
        <f>-SUM('Gross Plant'!$AH16:$AM16)/SUM('Gross Plant'!$AH$46:$AM$46)*'Capital Spending'!J$6*Reserve!$DW$1</f>
        <v>0</v>
      </c>
      <c r="EG16" s="57">
        <f>-SUM('Gross Plant'!$AH16:$AM16)/SUM('Gross Plant'!$AH$46:$AM$46)*'Capital Spending'!K$6*Reserve!$DW$1</f>
        <v>0</v>
      </c>
      <c r="EH16" s="57">
        <f>-SUM('Gross Plant'!$AH16:$AM16)/SUM('Gross Plant'!$AH$46:$AM$46)*'Capital Spending'!L$6*Reserve!$DW$1</f>
        <v>0</v>
      </c>
      <c r="EI16" s="57">
        <f>-SUM('Gross Plant'!$AH16:$AM16)/SUM('Gross Plant'!$AH$46:$AM$46)*'Capital Spending'!M$6*Reserve!$DW$1</f>
        <v>0</v>
      </c>
      <c r="EJ16" s="57">
        <f>-SUM('Gross Plant'!$AH16:$AM16)/SUM('Gross Plant'!$AH$46:$AM$46)*'Capital Spending'!N$6*Reserve!$DW$1</f>
        <v>0</v>
      </c>
      <c r="EK16" s="57">
        <f>-SUM('Gross Plant'!$AH16:$AM16)/SUM('Gross Plant'!$AH$46:$AM$46)*'Capital Spending'!O$6*Reserve!$DW$1</f>
        <v>0</v>
      </c>
      <c r="EL16" s="57">
        <f>-SUM('Gross Plant'!$AH16:$AM16)/SUM('Gross Plant'!$AH$46:$AM$46)*'Capital Spending'!P$6*Reserve!$DW$1</f>
        <v>0</v>
      </c>
      <c r="EM16" s="57">
        <f>-SUM('Gross Plant'!$AH16:$AM16)/SUM('Gross Plant'!$AH$46:$AM$46)*'Capital Spending'!Q$6*Reserve!$DW$1</f>
        <v>0</v>
      </c>
      <c r="EN16" s="57">
        <f>-SUM('Gross Plant'!$AH16:$AM16)/SUM('Gross Plant'!$AH$46:$AM$46)*'Capital Spending'!R$6*Reserve!$DW$1</f>
        <v>0</v>
      </c>
      <c r="EO16" s="57">
        <f>-SUM('Gross Plant'!$AH16:$AM16)/SUM('Gross Plant'!$AH$46:$AM$46)*'Capital Spending'!S$6*Reserve!$DW$1</f>
        <v>0</v>
      </c>
      <c r="EP16" s="57">
        <f>-SUM('Gross Plant'!$AH16:$AM16)/SUM('Gross Plant'!$AH$46:$AM$46)*'Capital Spending'!T$6*Reserve!$DW$1</f>
        <v>0</v>
      </c>
      <c r="EQ16" s="57">
        <f>-SUM('Gross Plant'!$AH16:$AM16)/SUM('Gross Plant'!$AH$46:$AM$46)*'Capital Spending'!U$6*Reserve!$DW$1</f>
        <v>0</v>
      </c>
    </row>
    <row r="17" spans="1:147">
      <c r="A17" s="147">
        <v>39200</v>
      </c>
      <c r="B17" s="58" t="s">
        <v>15</v>
      </c>
      <c r="C17" s="50">
        <f t="shared" si="35"/>
        <v>5406.4199999999992</v>
      </c>
      <c r="D17" s="50">
        <f t="shared" si="36"/>
        <v>5494.9999999999991</v>
      </c>
      <c r="E17" s="68">
        <f>'[20]Reserve End Balances'!$Q$15</f>
        <v>5079.45</v>
      </c>
      <c r="F17" s="41">
        <f t="shared" si="37"/>
        <v>5180.1799999999994</v>
      </c>
      <c r="G17" s="41">
        <f t="shared" si="38"/>
        <v>5280.9099999999989</v>
      </c>
      <c r="H17" s="41">
        <f t="shared" si="39"/>
        <v>5381.6399999999985</v>
      </c>
      <c r="I17" s="41">
        <f t="shared" si="40"/>
        <v>5432.5199999999986</v>
      </c>
      <c r="J17" s="41">
        <f t="shared" si="41"/>
        <v>5463.7599999999984</v>
      </c>
      <c r="K17" s="41">
        <f t="shared" si="42"/>
        <v>5494.9999999999982</v>
      </c>
      <c r="L17" s="41">
        <f t="shared" si="43"/>
        <v>5494.9999999999982</v>
      </c>
      <c r="M17" s="41">
        <f t="shared" si="44"/>
        <v>5494.9999999999982</v>
      </c>
      <c r="N17" s="41">
        <f t="shared" si="45"/>
        <v>5494.9999999999982</v>
      </c>
      <c r="O17" s="41">
        <f t="shared" si="46"/>
        <v>5494.9999999999982</v>
      </c>
      <c r="P17" s="41">
        <f t="shared" si="47"/>
        <v>5494.9999999999982</v>
      </c>
      <c r="Q17" s="41">
        <f t="shared" si="48"/>
        <v>5494.9999999999982</v>
      </c>
      <c r="R17" s="41">
        <f t="shared" si="49"/>
        <v>5494.9999999999982</v>
      </c>
      <c r="S17" s="41">
        <f t="shared" si="50"/>
        <v>5494.9999999999982</v>
      </c>
      <c r="T17" s="41">
        <f t="shared" si="51"/>
        <v>5494.9999999999982</v>
      </c>
      <c r="U17" s="41">
        <f t="shared" si="52"/>
        <v>5494.9999999999982</v>
      </c>
      <c r="V17" s="41">
        <f t="shared" si="53"/>
        <v>5494.9999999999982</v>
      </c>
      <c r="W17" s="41">
        <f t="shared" si="54"/>
        <v>5494.9999999999982</v>
      </c>
      <c r="X17" s="41">
        <f t="shared" si="55"/>
        <v>5494.9999999999982</v>
      </c>
      <c r="Y17" s="41">
        <f t="shared" si="56"/>
        <v>5494.9999999999982</v>
      </c>
      <c r="Z17" s="41">
        <f t="shared" si="57"/>
        <v>5494.9999999999982</v>
      </c>
      <c r="AA17" s="41">
        <f t="shared" si="58"/>
        <v>5494.9999999999982</v>
      </c>
      <c r="AB17" s="41">
        <f t="shared" si="59"/>
        <v>5494.9999999999982</v>
      </c>
      <c r="AC17" s="41">
        <f t="shared" si="60"/>
        <v>5494.9999999999982</v>
      </c>
      <c r="AD17" s="41">
        <f t="shared" si="61"/>
        <v>5494.9999999999982</v>
      </c>
      <c r="AE17" s="41">
        <f t="shared" si="62"/>
        <v>5494.9999999999982</v>
      </c>
      <c r="AF17" s="41">
        <f t="shared" si="63"/>
        <v>5494.9999999999982</v>
      </c>
      <c r="AG17" s="23">
        <f t="shared" si="64"/>
        <v>5495</v>
      </c>
      <c r="AH17" s="79">
        <f>'[25]KY Depreciation Rates_03-2'!$G13</f>
        <v>8.3400000000000002E-2</v>
      </c>
      <c r="AI17" s="79">
        <f>'[25]KY Depreciation Rates_03-2'!$G13</f>
        <v>8.3400000000000002E-2</v>
      </c>
      <c r="AJ17" s="31">
        <f>'[20]Depreciation Provision'!R15</f>
        <v>100.73</v>
      </c>
      <c r="AK17" s="31">
        <f>'[20]Depreciation Provision'!S15</f>
        <v>100.73</v>
      </c>
      <c r="AL17" s="31">
        <f>'[20]Depreciation Provision'!T15</f>
        <v>100.73</v>
      </c>
      <c r="AM17" s="31">
        <f>'[20]Depreciation Provision'!U15</f>
        <v>50.879999999999995</v>
      </c>
      <c r="AN17" s="31">
        <f>'[20]Depreciation Provision'!V15</f>
        <v>31.239999999999995</v>
      </c>
      <c r="AO17" s="31">
        <f>'[20]Depreciation Provision'!W15</f>
        <v>31.239999999999995</v>
      </c>
      <c r="AP17" s="41">
        <f>IF('Net Plant'!I17&gt;0,'Gross Plant'!L18*$AH17/12,0)</f>
        <v>0</v>
      </c>
      <c r="AQ17" s="41">
        <f>IF('Net Plant'!J17&gt;0,'Gross Plant'!M18*$AH17/12,0)</f>
        <v>0</v>
      </c>
      <c r="AR17" s="41">
        <f>IF('Net Plant'!K17&gt;0,'Gross Plant'!N18*$AH17/12,0)</f>
        <v>0</v>
      </c>
      <c r="AS17" s="41">
        <f>IF('Net Plant'!L17&gt;0,'Gross Plant'!O18*$AH17/12,0)</f>
        <v>0</v>
      </c>
      <c r="AT17" s="41">
        <f>IF('Net Plant'!M17&gt;0,'Gross Plant'!P18*$AH17/12,0)</f>
        <v>0</v>
      </c>
      <c r="AU17" s="41">
        <f>IF('Net Plant'!N17&gt;0,'Gross Plant'!Q18*$AH17/12,0)</f>
        <v>0</v>
      </c>
      <c r="AV17" s="41">
        <f>IF('Net Plant'!O17&gt;0,'Gross Plant'!R18*$AH17/12,0)</f>
        <v>0</v>
      </c>
      <c r="AW17" s="41">
        <f>IF('Net Plant'!P17&gt;0,'Gross Plant'!S18*$AH17/12,0)</f>
        <v>0</v>
      </c>
      <c r="AX17" s="41">
        <f>IF('Net Plant'!Q17&gt;0,'Gross Plant'!T18*$AH17/12,0)</f>
        <v>0</v>
      </c>
      <c r="AY17" s="41">
        <f>IF('Net Plant'!R17&gt;0,'Gross Plant'!U18*$AI17/12,0)</f>
        <v>0</v>
      </c>
      <c r="AZ17" s="41">
        <f>IF('Net Plant'!S17&gt;0,'Gross Plant'!V18*$AI17/12,0)</f>
        <v>0</v>
      </c>
      <c r="BA17" s="41">
        <f>IF('Net Plant'!T17&gt;0,'Gross Plant'!W18*$AI17/12,0)</f>
        <v>0</v>
      </c>
      <c r="BB17" s="41">
        <f>IF('Net Plant'!U17&gt;0,'Gross Plant'!X18*$AI17/12,0)</f>
        <v>0</v>
      </c>
      <c r="BC17" s="41">
        <f>IF('Net Plant'!V17&gt;0,'Gross Plant'!Y18*$AI17/12,0)</f>
        <v>0</v>
      </c>
      <c r="BD17" s="41">
        <f>IF('Net Plant'!W17&gt;0,'Gross Plant'!Z18*$AI17/12,0)</f>
        <v>0</v>
      </c>
      <c r="BE17" s="41">
        <f>IF('Net Plant'!X17&gt;0,'Gross Plant'!AA18*$AI17/12,0)</f>
        <v>0</v>
      </c>
      <c r="BF17" s="41">
        <f>IF('Net Plant'!Y17&gt;0,'Gross Plant'!AB18*$AI17/12,0)</f>
        <v>0</v>
      </c>
      <c r="BG17" s="41">
        <f>IF('Net Plant'!Z17&gt;0,'Gross Plant'!AC18*$AI17/12,0)</f>
        <v>0</v>
      </c>
      <c r="BH17" s="41">
        <f>IF('Net Plant'!AA17&gt;0,'Gross Plant'!AD18*$AI17/12,0)</f>
        <v>0</v>
      </c>
      <c r="BI17" s="41">
        <f>IF('Net Plant'!AB17&gt;0,'Gross Plant'!AE18*$AI17/12,0)</f>
        <v>0</v>
      </c>
      <c r="BJ17" s="41">
        <f>IF('Net Plant'!AC17&gt;0,'Gross Plant'!AF18*$AI17/12,0)</f>
        <v>0</v>
      </c>
      <c r="BK17" s="23">
        <f t="shared" si="65"/>
        <v>0</v>
      </c>
      <c r="BL17" s="41"/>
      <c r="BM17" s="31">
        <f>[20]Retires!R158</f>
        <v>0</v>
      </c>
      <c r="BN17" s="31">
        <f>[20]Retires!S158</f>
        <v>0</v>
      </c>
      <c r="BO17" s="31">
        <f>[20]Retires!T158</f>
        <v>0</v>
      </c>
      <c r="BP17" s="31">
        <f>[20]Retires!U158</f>
        <v>0</v>
      </c>
      <c r="BQ17" s="31">
        <f>[20]Retires!V158</f>
        <v>0</v>
      </c>
      <c r="BR17" s="31">
        <f>[20]Retires!W158</f>
        <v>0</v>
      </c>
      <c r="BS17" s="31">
        <f>'Gross Plant'!BQ18</f>
        <v>0</v>
      </c>
      <c r="BT17" s="41">
        <f>'Gross Plant'!BR18</f>
        <v>0</v>
      </c>
      <c r="BU17" s="41">
        <f>'Gross Plant'!BS18</f>
        <v>0</v>
      </c>
      <c r="BV17" s="41">
        <f>'Gross Plant'!BT18</f>
        <v>0</v>
      </c>
      <c r="BW17" s="41">
        <f>'Gross Plant'!BU18</f>
        <v>0</v>
      </c>
      <c r="BX17" s="41">
        <f>'Gross Plant'!BV18</f>
        <v>0</v>
      </c>
      <c r="BY17" s="41">
        <f>'Gross Plant'!BW18</f>
        <v>0</v>
      </c>
      <c r="BZ17" s="41">
        <f>'Gross Plant'!BX18</f>
        <v>0</v>
      </c>
      <c r="CA17" s="41">
        <f>'Gross Plant'!BY18</f>
        <v>0</v>
      </c>
      <c r="CB17" s="41">
        <f>'Gross Plant'!BZ18</f>
        <v>0</v>
      </c>
      <c r="CC17" s="41">
        <f>'Gross Plant'!CA18</f>
        <v>0</v>
      </c>
      <c r="CD17" s="41">
        <f>'Gross Plant'!CB18</f>
        <v>0</v>
      </c>
      <c r="CE17" s="41">
        <f>'Gross Plant'!CC18</f>
        <v>0</v>
      </c>
      <c r="CF17" s="41">
        <f>'Gross Plant'!CD18</f>
        <v>0</v>
      </c>
      <c r="CG17" s="41">
        <f>'Gross Plant'!CE18</f>
        <v>0</v>
      </c>
      <c r="CH17" s="41">
        <f>'Gross Plant'!CF18</f>
        <v>0</v>
      </c>
      <c r="CI17" s="41">
        <f>'Gross Plant'!CG18</f>
        <v>0</v>
      </c>
      <c r="CJ17" s="41">
        <f>'Gross Plant'!CH18</f>
        <v>0</v>
      </c>
      <c r="CK17" s="41">
        <f>'Gross Plant'!CI18</f>
        <v>0</v>
      </c>
      <c r="CL17" s="41">
        <f>'Gross Plant'!CJ18</f>
        <v>0</v>
      </c>
      <c r="CM17" s="41">
        <f>'Gross Plant'!CK18</f>
        <v>0</v>
      </c>
      <c r="CN17" s="41"/>
      <c r="CO17" s="31">
        <f>[20]Transfers!R158</f>
        <v>0</v>
      </c>
      <c r="CP17" s="31">
        <f>[20]Transfers!S158</f>
        <v>0</v>
      </c>
      <c r="CQ17" s="31">
        <f>[20]Transfers!T158</f>
        <v>0</v>
      </c>
      <c r="CR17" s="31">
        <f>[20]Transfers!U158</f>
        <v>0</v>
      </c>
      <c r="CS17" s="31">
        <f>[20]Transfers!V158</f>
        <v>0</v>
      </c>
      <c r="CT17" s="31">
        <f>[20]Transfers!W158</f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/>
      <c r="DQ17" s="41">
        <f>[20]COR!Q15</f>
        <v>0</v>
      </c>
      <c r="DR17" s="41">
        <f>[20]COR!R15</f>
        <v>0</v>
      </c>
      <c r="DS17" s="41">
        <f>[20]COR!S15</f>
        <v>0</v>
      </c>
      <c r="DT17" s="41">
        <f>[20]COR!T15</f>
        <v>0</v>
      </c>
      <c r="DU17" s="41">
        <f>[20]COR!U15</f>
        <v>0</v>
      </c>
      <c r="DV17" s="41">
        <f>[20]COR!V15</f>
        <v>0</v>
      </c>
      <c r="DW17" s="118">
        <f>SUM('Gross Plant'!$AH17:$AM17)/SUM('Gross Plant'!$AH$46:$AM$46)*DW$46</f>
        <v>0</v>
      </c>
      <c r="DX17" s="118">
        <f>SUM('Gross Plant'!$AH17:$AM17)/SUM('Gross Plant'!$AH$46:$AM$46)*DX$46</f>
        <v>0</v>
      </c>
      <c r="DY17" s="118">
        <f>SUM('Gross Plant'!$AH17:$AM17)/SUM('Gross Plant'!$AH$46:$AM$46)*DY$46</f>
        <v>0</v>
      </c>
      <c r="DZ17" s="57">
        <f>-SUM('Gross Plant'!$AH17:$AM17)/SUM('Gross Plant'!$AH$46:$AM$46)*'Capital Spending'!D$6*Reserve!$DW$1</f>
        <v>0</v>
      </c>
      <c r="EA17" s="57">
        <f>-SUM('Gross Plant'!$AH17:$AM17)/SUM('Gross Plant'!$AH$46:$AM$46)*'Capital Spending'!E$6*Reserve!$DW$1</f>
        <v>0</v>
      </c>
      <c r="EB17" s="57">
        <f>-SUM('Gross Plant'!$AH17:$AM17)/SUM('Gross Plant'!$AH$46:$AM$46)*'Capital Spending'!F$6*Reserve!$DW$1</f>
        <v>0</v>
      </c>
      <c r="EC17" s="57">
        <f>-SUM('Gross Plant'!$AH17:$AM17)/SUM('Gross Plant'!$AH$46:$AM$46)*'Capital Spending'!G$6*Reserve!$DW$1</f>
        <v>0</v>
      </c>
      <c r="ED17" s="57">
        <f>-SUM('Gross Plant'!$AH17:$AM17)/SUM('Gross Plant'!$AH$46:$AM$46)*'Capital Spending'!H$6*Reserve!$DW$1</f>
        <v>0</v>
      </c>
      <c r="EE17" s="57">
        <f>-SUM('Gross Plant'!$AH17:$AM17)/SUM('Gross Plant'!$AH$46:$AM$46)*'Capital Spending'!I$6*Reserve!$DW$1</f>
        <v>0</v>
      </c>
      <c r="EF17" s="57">
        <f>-SUM('Gross Plant'!$AH17:$AM17)/SUM('Gross Plant'!$AH$46:$AM$46)*'Capital Spending'!J$6*Reserve!$DW$1</f>
        <v>0</v>
      </c>
      <c r="EG17" s="57">
        <f>-SUM('Gross Plant'!$AH17:$AM17)/SUM('Gross Plant'!$AH$46:$AM$46)*'Capital Spending'!K$6*Reserve!$DW$1</f>
        <v>0</v>
      </c>
      <c r="EH17" s="57">
        <f>-SUM('Gross Plant'!$AH17:$AM17)/SUM('Gross Plant'!$AH$46:$AM$46)*'Capital Spending'!L$6*Reserve!$DW$1</f>
        <v>0</v>
      </c>
      <c r="EI17" s="57">
        <f>-SUM('Gross Plant'!$AH17:$AM17)/SUM('Gross Plant'!$AH$46:$AM$46)*'Capital Spending'!M$6*Reserve!$DW$1</f>
        <v>0</v>
      </c>
      <c r="EJ17" s="57">
        <f>-SUM('Gross Plant'!$AH17:$AM17)/SUM('Gross Plant'!$AH$46:$AM$46)*'Capital Spending'!N$6*Reserve!$DW$1</f>
        <v>0</v>
      </c>
      <c r="EK17" s="57">
        <f>-SUM('Gross Plant'!$AH17:$AM17)/SUM('Gross Plant'!$AH$46:$AM$46)*'Capital Spending'!O$6*Reserve!$DW$1</f>
        <v>0</v>
      </c>
      <c r="EL17" s="57">
        <f>-SUM('Gross Plant'!$AH17:$AM17)/SUM('Gross Plant'!$AH$46:$AM$46)*'Capital Spending'!P$6*Reserve!$DW$1</f>
        <v>0</v>
      </c>
      <c r="EM17" s="57">
        <f>-SUM('Gross Plant'!$AH17:$AM17)/SUM('Gross Plant'!$AH$46:$AM$46)*'Capital Spending'!Q$6*Reserve!$DW$1</f>
        <v>0</v>
      </c>
      <c r="EN17" s="57">
        <f>-SUM('Gross Plant'!$AH17:$AM17)/SUM('Gross Plant'!$AH$46:$AM$46)*'Capital Spending'!R$6*Reserve!$DW$1</f>
        <v>0</v>
      </c>
      <c r="EO17" s="57">
        <f>-SUM('Gross Plant'!$AH17:$AM17)/SUM('Gross Plant'!$AH$46:$AM$46)*'Capital Spending'!S$6*Reserve!$DW$1</f>
        <v>0</v>
      </c>
      <c r="EP17" s="57">
        <f>-SUM('Gross Plant'!$AH17:$AM17)/SUM('Gross Plant'!$AH$46:$AM$46)*'Capital Spending'!T$6*Reserve!$DW$1</f>
        <v>0</v>
      </c>
      <c r="EQ17" s="57">
        <f>-SUM('Gross Plant'!$AH17:$AM17)/SUM('Gross Plant'!$AH$46:$AM$46)*'Capital Spending'!U$6*Reserve!$DW$1</f>
        <v>0</v>
      </c>
    </row>
    <row r="18" spans="1:147">
      <c r="A18" s="147">
        <v>39300</v>
      </c>
      <c r="B18" s="58" t="s">
        <v>16</v>
      </c>
      <c r="C18" s="50">
        <f t="shared" si="35"/>
        <v>0</v>
      </c>
      <c r="D18" s="50">
        <f t="shared" si="36"/>
        <v>0</v>
      </c>
      <c r="E18" s="68">
        <v>0</v>
      </c>
      <c r="F18" s="41">
        <f t="shared" si="37"/>
        <v>0</v>
      </c>
      <c r="G18" s="41">
        <f t="shared" si="38"/>
        <v>0</v>
      </c>
      <c r="H18" s="41">
        <f t="shared" si="39"/>
        <v>0</v>
      </c>
      <c r="I18" s="41">
        <f t="shared" si="40"/>
        <v>0</v>
      </c>
      <c r="J18" s="41">
        <f t="shared" si="41"/>
        <v>0</v>
      </c>
      <c r="K18" s="41">
        <f t="shared" si="42"/>
        <v>0</v>
      </c>
      <c r="L18" s="41">
        <f t="shared" si="43"/>
        <v>0</v>
      </c>
      <c r="M18" s="41">
        <f t="shared" si="44"/>
        <v>0</v>
      </c>
      <c r="N18" s="41">
        <f t="shared" si="45"/>
        <v>0</v>
      </c>
      <c r="O18" s="41">
        <f t="shared" si="46"/>
        <v>0</v>
      </c>
      <c r="P18" s="41">
        <f t="shared" si="47"/>
        <v>0</v>
      </c>
      <c r="Q18" s="41">
        <f t="shared" si="48"/>
        <v>0</v>
      </c>
      <c r="R18" s="41">
        <f t="shared" si="49"/>
        <v>0</v>
      </c>
      <c r="S18" s="41">
        <f t="shared" si="50"/>
        <v>0</v>
      </c>
      <c r="T18" s="41">
        <f t="shared" si="51"/>
        <v>0</v>
      </c>
      <c r="U18" s="41">
        <f t="shared" si="52"/>
        <v>0</v>
      </c>
      <c r="V18" s="41">
        <f t="shared" si="53"/>
        <v>0</v>
      </c>
      <c r="W18" s="41">
        <f t="shared" si="54"/>
        <v>0</v>
      </c>
      <c r="X18" s="41">
        <f t="shared" si="55"/>
        <v>0</v>
      </c>
      <c r="Y18" s="41">
        <f t="shared" si="56"/>
        <v>0</v>
      </c>
      <c r="Z18" s="41">
        <f t="shared" si="57"/>
        <v>0</v>
      </c>
      <c r="AA18" s="41">
        <f t="shared" si="58"/>
        <v>0</v>
      </c>
      <c r="AB18" s="41">
        <f t="shared" si="59"/>
        <v>0</v>
      </c>
      <c r="AC18" s="41">
        <f t="shared" si="60"/>
        <v>0</v>
      </c>
      <c r="AD18" s="41">
        <f t="shared" si="61"/>
        <v>0</v>
      </c>
      <c r="AE18" s="41">
        <f t="shared" si="62"/>
        <v>0</v>
      </c>
      <c r="AF18" s="41">
        <f t="shared" si="63"/>
        <v>0</v>
      </c>
      <c r="AG18" s="23">
        <f t="shared" si="64"/>
        <v>0</v>
      </c>
      <c r="AH18" s="79">
        <f>'[25]KY Depreciation Rates_03-2'!$G14</f>
        <v>0.1</v>
      </c>
      <c r="AI18" s="79">
        <f>'[25]KY Depreciation Rates_03-2'!$G14</f>
        <v>0.1</v>
      </c>
      <c r="AJ18" s="31">
        <f>0</f>
        <v>0</v>
      </c>
      <c r="AK18" s="31">
        <f>0</f>
        <v>0</v>
      </c>
      <c r="AL18" s="31">
        <f>0</f>
        <v>0</v>
      </c>
      <c r="AM18" s="31">
        <f>0</f>
        <v>0</v>
      </c>
      <c r="AN18" s="31">
        <f>0</f>
        <v>0</v>
      </c>
      <c r="AO18" s="31">
        <f>0</f>
        <v>0</v>
      </c>
      <c r="AP18" s="41">
        <f>IF('Net Plant'!I18&gt;0,'Gross Plant'!L19*$AH18/12,0)</f>
        <v>0</v>
      </c>
      <c r="AQ18" s="41">
        <f>IF('Net Plant'!J18&gt;0,'Gross Plant'!M19*$AH18/12,0)</f>
        <v>0</v>
      </c>
      <c r="AR18" s="41">
        <f>IF('Net Plant'!K18&gt;0,'Gross Plant'!N19*$AH18/12,0)</f>
        <v>0</v>
      </c>
      <c r="AS18" s="41">
        <f>IF('Net Plant'!L18&gt;0,'Gross Plant'!O19*$AH18/12,0)</f>
        <v>0</v>
      </c>
      <c r="AT18" s="41">
        <f>IF('Net Plant'!M18&gt;0,'Gross Plant'!P19*$AH18/12,0)</f>
        <v>0</v>
      </c>
      <c r="AU18" s="41">
        <f>IF('Net Plant'!N18&gt;0,'Gross Plant'!Q19*$AH18/12,0)</f>
        <v>0</v>
      </c>
      <c r="AV18" s="41">
        <f>IF('Net Plant'!O18&gt;0,'Gross Plant'!R19*$AH18/12,0)</f>
        <v>0</v>
      </c>
      <c r="AW18" s="41">
        <f>IF('Net Plant'!P18&gt;0,'Gross Plant'!S19*$AH18/12,0)</f>
        <v>0</v>
      </c>
      <c r="AX18" s="41">
        <f>IF('Net Plant'!Q18&gt;0,'Gross Plant'!T19*$AH18/12,0)</f>
        <v>0</v>
      </c>
      <c r="AY18" s="41">
        <f>IF('Net Plant'!R18&gt;0,'Gross Plant'!U19*$AI18/12,0)</f>
        <v>0</v>
      </c>
      <c r="AZ18" s="41">
        <f>IF('Net Plant'!S18&gt;0,'Gross Plant'!V19*$AI18/12,0)</f>
        <v>0</v>
      </c>
      <c r="BA18" s="41">
        <f>IF('Net Plant'!T18&gt;0,'Gross Plant'!W19*$AI18/12,0)</f>
        <v>0</v>
      </c>
      <c r="BB18" s="41">
        <f>IF('Net Plant'!U18&gt;0,'Gross Plant'!X19*$AI18/12,0)</f>
        <v>0</v>
      </c>
      <c r="BC18" s="41">
        <f>IF('Net Plant'!V18&gt;0,'Gross Plant'!Y19*$AI18/12,0)</f>
        <v>0</v>
      </c>
      <c r="BD18" s="41">
        <f>IF('Net Plant'!W18&gt;0,'Gross Plant'!Z19*$AI18/12,0)</f>
        <v>0</v>
      </c>
      <c r="BE18" s="41">
        <f>IF('Net Plant'!X18&gt;0,'Gross Plant'!AA19*$AI18/12,0)</f>
        <v>0</v>
      </c>
      <c r="BF18" s="41">
        <f>IF('Net Plant'!Y18&gt;0,'Gross Plant'!AB19*$AI18/12,0)</f>
        <v>0</v>
      </c>
      <c r="BG18" s="41">
        <f>IF('Net Plant'!Z18&gt;0,'Gross Plant'!AC19*$AI18/12,0)</f>
        <v>0</v>
      </c>
      <c r="BH18" s="41">
        <f>IF('Net Plant'!AA18&gt;0,'Gross Plant'!AD19*$AI18/12,0)</f>
        <v>0</v>
      </c>
      <c r="BI18" s="41">
        <f>IF('Net Plant'!AB18&gt;0,'Gross Plant'!AE19*$AI18/12,0)</f>
        <v>0</v>
      </c>
      <c r="BJ18" s="41">
        <f>IF('Net Plant'!AC18&gt;0,'Gross Plant'!AF19*$AI18/12,0)</f>
        <v>0</v>
      </c>
      <c r="BK18" s="23">
        <f t="shared" si="65"/>
        <v>0</v>
      </c>
      <c r="BL18" s="41"/>
      <c r="BM18" s="31">
        <f>0</f>
        <v>0</v>
      </c>
      <c r="BN18" s="31">
        <f>0</f>
        <v>0</v>
      </c>
      <c r="BO18" s="31">
        <f>0</f>
        <v>0</v>
      </c>
      <c r="BP18" s="31">
        <f>0</f>
        <v>0</v>
      </c>
      <c r="BQ18" s="31">
        <f>0</f>
        <v>0</v>
      </c>
      <c r="BR18" s="31">
        <f>0</f>
        <v>0</v>
      </c>
      <c r="BS18" s="31">
        <f>'Gross Plant'!BQ19</f>
        <v>0</v>
      </c>
      <c r="BT18" s="41">
        <f>'Gross Plant'!BR19</f>
        <v>0</v>
      </c>
      <c r="BU18" s="41">
        <f>'Gross Plant'!BS19</f>
        <v>0</v>
      </c>
      <c r="BV18" s="41">
        <f>'Gross Plant'!BT19</f>
        <v>0</v>
      </c>
      <c r="BW18" s="41">
        <f>'Gross Plant'!BU19</f>
        <v>0</v>
      </c>
      <c r="BX18" s="41">
        <f>'Gross Plant'!BV19</f>
        <v>0</v>
      </c>
      <c r="BY18" s="41">
        <f>'Gross Plant'!BW19</f>
        <v>0</v>
      </c>
      <c r="BZ18" s="41">
        <f>'Gross Plant'!BX19</f>
        <v>0</v>
      </c>
      <c r="CA18" s="41">
        <f>'Gross Plant'!BY19</f>
        <v>0</v>
      </c>
      <c r="CB18" s="41">
        <f>'Gross Plant'!BZ19</f>
        <v>0</v>
      </c>
      <c r="CC18" s="41">
        <f>'Gross Plant'!CA19</f>
        <v>0</v>
      </c>
      <c r="CD18" s="41">
        <f>'Gross Plant'!CB19</f>
        <v>0</v>
      </c>
      <c r="CE18" s="41">
        <f>'Gross Plant'!CC19</f>
        <v>0</v>
      </c>
      <c r="CF18" s="41">
        <f>'Gross Plant'!CD19</f>
        <v>0</v>
      </c>
      <c r="CG18" s="41">
        <f>'Gross Plant'!CE19</f>
        <v>0</v>
      </c>
      <c r="CH18" s="41">
        <f>'Gross Plant'!CF19</f>
        <v>0</v>
      </c>
      <c r="CI18" s="41">
        <f>'Gross Plant'!CG19</f>
        <v>0</v>
      </c>
      <c r="CJ18" s="41">
        <f>'Gross Plant'!CH19</f>
        <v>0</v>
      </c>
      <c r="CK18" s="41">
        <f>'Gross Plant'!CI19</f>
        <v>0</v>
      </c>
      <c r="CL18" s="41">
        <f>'Gross Plant'!CJ19</f>
        <v>0</v>
      </c>
      <c r="CM18" s="41">
        <f>'Gross Plant'!CK19</f>
        <v>0</v>
      </c>
      <c r="CN18" s="41"/>
      <c r="CO18" s="31">
        <f>0</f>
        <v>0</v>
      </c>
      <c r="CP18" s="31">
        <f>0</f>
        <v>0</v>
      </c>
      <c r="CQ18" s="31">
        <f>0</f>
        <v>0</v>
      </c>
      <c r="CR18" s="31">
        <f>0</f>
        <v>0</v>
      </c>
      <c r="CS18" s="31">
        <f>0</f>
        <v>0</v>
      </c>
      <c r="CT18" s="31">
        <f>0</f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/>
      <c r="DQ18" s="41">
        <f>0</f>
        <v>0</v>
      </c>
      <c r="DR18" s="41">
        <f>0</f>
        <v>0</v>
      </c>
      <c r="DS18" s="41">
        <f>0</f>
        <v>0</v>
      </c>
      <c r="DT18" s="41">
        <f>0</f>
        <v>0</v>
      </c>
      <c r="DU18" s="41">
        <f>0</f>
        <v>0</v>
      </c>
      <c r="DV18" s="41">
        <f>0</f>
        <v>0</v>
      </c>
      <c r="DW18" s="118">
        <f>SUM('Gross Plant'!$AH18:$AM18)/SUM('Gross Plant'!$AH$46:$AM$46)*DW$46</f>
        <v>0</v>
      </c>
      <c r="DX18" s="118">
        <f>SUM('Gross Plant'!$AH18:$AM18)/SUM('Gross Plant'!$AH$46:$AM$46)*DX$46</f>
        <v>0</v>
      </c>
      <c r="DY18" s="118">
        <f>SUM('Gross Plant'!$AH18:$AM18)/SUM('Gross Plant'!$AH$46:$AM$46)*DY$46</f>
        <v>0</v>
      </c>
      <c r="DZ18" s="57">
        <f>-SUM('Gross Plant'!$AH18:$AM18)/SUM('Gross Plant'!$AH$46:$AM$46)*'Capital Spending'!D$6*Reserve!$DW$1</f>
        <v>0</v>
      </c>
      <c r="EA18" s="57">
        <f>-SUM('Gross Plant'!$AH18:$AM18)/SUM('Gross Plant'!$AH$46:$AM$46)*'Capital Spending'!E$6*Reserve!$DW$1</f>
        <v>0</v>
      </c>
      <c r="EB18" s="57">
        <f>-SUM('Gross Plant'!$AH18:$AM18)/SUM('Gross Plant'!$AH$46:$AM$46)*'Capital Spending'!F$6*Reserve!$DW$1</f>
        <v>0</v>
      </c>
      <c r="EC18" s="57">
        <f>-SUM('Gross Plant'!$AH18:$AM18)/SUM('Gross Plant'!$AH$46:$AM$46)*'Capital Spending'!G$6*Reserve!$DW$1</f>
        <v>0</v>
      </c>
      <c r="ED18" s="57">
        <f>-SUM('Gross Plant'!$AH18:$AM18)/SUM('Gross Plant'!$AH$46:$AM$46)*'Capital Spending'!H$6*Reserve!$DW$1</f>
        <v>0</v>
      </c>
      <c r="EE18" s="57">
        <f>-SUM('Gross Plant'!$AH18:$AM18)/SUM('Gross Plant'!$AH$46:$AM$46)*'Capital Spending'!I$6*Reserve!$DW$1</f>
        <v>0</v>
      </c>
      <c r="EF18" s="57">
        <f>-SUM('Gross Plant'!$AH18:$AM18)/SUM('Gross Plant'!$AH$46:$AM$46)*'Capital Spending'!J$6*Reserve!$DW$1</f>
        <v>0</v>
      </c>
      <c r="EG18" s="57">
        <f>-SUM('Gross Plant'!$AH18:$AM18)/SUM('Gross Plant'!$AH$46:$AM$46)*'Capital Spending'!K$6*Reserve!$DW$1</f>
        <v>0</v>
      </c>
      <c r="EH18" s="57">
        <f>-SUM('Gross Plant'!$AH18:$AM18)/SUM('Gross Plant'!$AH$46:$AM$46)*'Capital Spending'!L$6*Reserve!$DW$1</f>
        <v>0</v>
      </c>
      <c r="EI18" s="57">
        <f>-SUM('Gross Plant'!$AH18:$AM18)/SUM('Gross Plant'!$AH$46:$AM$46)*'Capital Spending'!M$6*Reserve!$DW$1</f>
        <v>0</v>
      </c>
      <c r="EJ18" s="57">
        <f>-SUM('Gross Plant'!$AH18:$AM18)/SUM('Gross Plant'!$AH$46:$AM$46)*'Capital Spending'!N$6*Reserve!$DW$1</f>
        <v>0</v>
      </c>
      <c r="EK18" s="57">
        <f>-SUM('Gross Plant'!$AH18:$AM18)/SUM('Gross Plant'!$AH$46:$AM$46)*'Capital Spending'!O$6*Reserve!$DW$1</f>
        <v>0</v>
      </c>
      <c r="EL18" s="57">
        <f>-SUM('Gross Plant'!$AH18:$AM18)/SUM('Gross Plant'!$AH$46:$AM$46)*'Capital Spending'!P$6*Reserve!$DW$1</f>
        <v>0</v>
      </c>
      <c r="EM18" s="57">
        <f>-SUM('Gross Plant'!$AH18:$AM18)/SUM('Gross Plant'!$AH$46:$AM$46)*'Capital Spending'!Q$6*Reserve!$DW$1</f>
        <v>0</v>
      </c>
      <c r="EN18" s="57">
        <f>-SUM('Gross Plant'!$AH18:$AM18)/SUM('Gross Plant'!$AH$46:$AM$46)*'Capital Spending'!R$6*Reserve!$DW$1</f>
        <v>0</v>
      </c>
      <c r="EO18" s="57">
        <f>-SUM('Gross Plant'!$AH18:$AM18)/SUM('Gross Plant'!$AH$46:$AM$46)*'Capital Spending'!S$6*Reserve!$DW$1</f>
        <v>0</v>
      </c>
      <c r="EP18" s="57">
        <f>-SUM('Gross Plant'!$AH18:$AM18)/SUM('Gross Plant'!$AH$46:$AM$46)*'Capital Spending'!T$6*Reserve!$DW$1</f>
        <v>0</v>
      </c>
      <c r="EQ18" s="57">
        <f>-SUM('Gross Plant'!$AH18:$AM18)/SUM('Gross Plant'!$AH$46:$AM$46)*'Capital Spending'!U$6*Reserve!$DW$1</f>
        <v>0</v>
      </c>
    </row>
    <row r="19" spans="1:147">
      <c r="A19" s="147">
        <v>39400</v>
      </c>
      <c r="B19" s="58" t="s">
        <v>17</v>
      </c>
      <c r="C19" s="50">
        <f t="shared" si="35"/>
        <v>31899.11384615385</v>
      </c>
      <c r="D19" s="50">
        <f t="shared" si="36"/>
        <v>32785.960000000006</v>
      </c>
      <c r="E19" s="68">
        <f>'[20]Reserve End Balances'!$Q$16</f>
        <v>29491.96</v>
      </c>
      <c r="F19" s="41">
        <f t="shared" si="37"/>
        <v>30040.959999999999</v>
      </c>
      <c r="G19" s="41">
        <f t="shared" si="38"/>
        <v>30589.96</v>
      </c>
      <c r="H19" s="41">
        <f t="shared" si="39"/>
        <v>31138.959999999999</v>
      </c>
      <c r="I19" s="41">
        <f t="shared" si="40"/>
        <v>31687.96</v>
      </c>
      <c r="J19" s="41">
        <f t="shared" si="41"/>
        <v>32236.959999999999</v>
      </c>
      <c r="K19" s="41">
        <f t="shared" si="42"/>
        <v>32785.96</v>
      </c>
      <c r="L19" s="41">
        <f t="shared" si="43"/>
        <v>32785.96</v>
      </c>
      <c r="M19" s="41">
        <f t="shared" si="44"/>
        <v>32785.96</v>
      </c>
      <c r="N19" s="41">
        <f t="shared" si="45"/>
        <v>32785.96</v>
      </c>
      <c r="O19" s="41">
        <f t="shared" si="46"/>
        <v>32785.96</v>
      </c>
      <c r="P19" s="41">
        <f t="shared" si="47"/>
        <v>32785.96</v>
      </c>
      <c r="Q19" s="41">
        <f t="shared" si="48"/>
        <v>32785.96</v>
      </c>
      <c r="R19" s="41">
        <f t="shared" si="49"/>
        <v>32785.96</v>
      </c>
      <c r="S19" s="41">
        <f t="shared" si="50"/>
        <v>32785.96</v>
      </c>
      <c r="T19" s="41">
        <f t="shared" si="51"/>
        <v>32785.96</v>
      </c>
      <c r="U19" s="41">
        <f t="shared" si="52"/>
        <v>32785.96</v>
      </c>
      <c r="V19" s="41">
        <f t="shared" si="53"/>
        <v>32785.96</v>
      </c>
      <c r="W19" s="41">
        <f t="shared" si="54"/>
        <v>32785.96</v>
      </c>
      <c r="X19" s="41">
        <f t="shared" si="55"/>
        <v>32785.96</v>
      </c>
      <c r="Y19" s="41">
        <f t="shared" si="56"/>
        <v>32785.96</v>
      </c>
      <c r="Z19" s="41">
        <f t="shared" si="57"/>
        <v>32785.96</v>
      </c>
      <c r="AA19" s="41">
        <f t="shared" si="58"/>
        <v>32785.96</v>
      </c>
      <c r="AB19" s="41">
        <f t="shared" si="59"/>
        <v>32785.96</v>
      </c>
      <c r="AC19" s="41">
        <f t="shared" si="60"/>
        <v>32785.96</v>
      </c>
      <c r="AD19" s="41">
        <f t="shared" si="61"/>
        <v>32785.96</v>
      </c>
      <c r="AE19" s="41">
        <f t="shared" si="62"/>
        <v>32785.96</v>
      </c>
      <c r="AF19" s="41">
        <f t="shared" si="63"/>
        <v>32785.96</v>
      </c>
      <c r="AG19" s="23">
        <f t="shared" si="64"/>
        <v>32786</v>
      </c>
      <c r="AH19" s="79">
        <f>'[25]KY Depreciation Rates_03-2'!$G15</f>
        <v>8.3699999999999997E-2</v>
      </c>
      <c r="AI19" s="79">
        <f>'[25]KY Depreciation Rates_03-2'!$G15</f>
        <v>8.3699999999999997E-2</v>
      </c>
      <c r="AJ19" s="31">
        <f>'[20]Depreciation Provision'!R16</f>
        <v>549</v>
      </c>
      <c r="AK19" s="31">
        <f>'[20]Depreciation Provision'!S16</f>
        <v>549</v>
      </c>
      <c r="AL19" s="31">
        <f>'[20]Depreciation Provision'!T16</f>
        <v>549</v>
      </c>
      <c r="AM19" s="31">
        <f>'[20]Depreciation Provision'!U16</f>
        <v>549</v>
      </c>
      <c r="AN19" s="31">
        <f>'[20]Depreciation Provision'!V16</f>
        <v>549</v>
      </c>
      <c r="AO19" s="31">
        <f>'[20]Depreciation Provision'!W16</f>
        <v>549</v>
      </c>
      <c r="AP19" s="41">
        <f>IF('Net Plant'!I19&gt;0,'Gross Plant'!L20*$AH19/12,0)</f>
        <v>0</v>
      </c>
      <c r="AQ19" s="41">
        <f>IF('Net Plant'!J19&gt;0,'Gross Plant'!M20*$AH19/12,0)</f>
        <v>0</v>
      </c>
      <c r="AR19" s="41">
        <f>IF('Net Plant'!K19&gt;0,'Gross Plant'!N20*$AH19/12,0)</f>
        <v>0</v>
      </c>
      <c r="AS19" s="41">
        <f>IF('Net Plant'!L19&gt;0,'Gross Plant'!O20*$AH19/12,0)</f>
        <v>0</v>
      </c>
      <c r="AT19" s="41">
        <f>IF('Net Plant'!M19&gt;0,'Gross Plant'!P20*$AH19/12,0)</f>
        <v>0</v>
      </c>
      <c r="AU19" s="41">
        <f>IF('Net Plant'!N19&gt;0,'Gross Plant'!Q20*$AH19/12,0)</f>
        <v>0</v>
      </c>
      <c r="AV19" s="41">
        <f>IF('Net Plant'!O19&gt;0,'Gross Plant'!R20*$AH19/12,0)</f>
        <v>0</v>
      </c>
      <c r="AW19" s="41">
        <f>IF('Net Plant'!P19&gt;0,'Gross Plant'!S20*$AH19/12,0)</f>
        <v>0</v>
      </c>
      <c r="AX19" s="41">
        <f>IF('Net Plant'!Q19&gt;0,'Gross Plant'!T20*$AH19/12,0)</f>
        <v>0</v>
      </c>
      <c r="AY19" s="41">
        <f>IF('Net Plant'!R19&gt;0,'Gross Plant'!U20*$AI19/12,0)</f>
        <v>0</v>
      </c>
      <c r="AZ19" s="41">
        <f>IF('Net Plant'!S19&gt;0,'Gross Plant'!V20*$AI19/12,0)</f>
        <v>0</v>
      </c>
      <c r="BA19" s="41">
        <f>IF('Net Plant'!T19&gt;0,'Gross Plant'!W20*$AI19/12,0)</f>
        <v>0</v>
      </c>
      <c r="BB19" s="41">
        <f>IF('Net Plant'!U19&gt;0,'Gross Plant'!X20*$AI19/12,0)</f>
        <v>0</v>
      </c>
      <c r="BC19" s="41">
        <f>IF('Net Plant'!V19&gt;0,'Gross Plant'!Y20*$AI19/12,0)</f>
        <v>0</v>
      </c>
      <c r="BD19" s="41">
        <f>IF('Net Plant'!W19&gt;0,'Gross Plant'!Z20*$AI19/12,0)</f>
        <v>0</v>
      </c>
      <c r="BE19" s="41">
        <f>IF('Net Plant'!X19&gt;0,'Gross Plant'!AA20*$AI19/12,0)</f>
        <v>0</v>
      </c>
      <c r="BF19" s="41">
        <f>IF('Net Plant'!Y19&gt;0,'Gross Plant'!AB20*$AI19/12,0)</f>
        <v>0</v>
      </c>
      <c r="BG19" s="41">
        <f>IF('Net Plant'!Z19&gt;0,'Gross Plant'!AC20*$AI19/12,0)</f>
        <v>0</v>
      </c>
      <c r="BH19" s="41">
        <f>IF('Net Plant'!AA19&gt;0,'Gross Plant'!AD20*$AI19/12,0)</f>
        <v>0</v>
      </c>
      <c r="BI19" s="41">
        <f>IF('Net Plant'!AB19&gt;0,'Gross Plant'!AE20*$AI19/12,0)</f>
        <v>0</v>
      </c>
      <c r="BJ19" s="41">
        <f>IF('Net Plant'!AC19&gt;0,'Gross Plant'!AF20*$AI19/12,0)</f>
        <v>0</v>
      </c>
      <c r="BK19" s="23">
        <f t="shared" si="65"/>
        <v>0</v>
      </c>
      <c r="BL19" s="41"/>
      <c r="BM19" s="31">
        <f>[20]Retires!R159</f>
        <v>0</v>
      </c>
      <c r="BN19" s="31">
        <f>[20]Retires!S159</f>
        <v>0</v>
      </c>
      <c r="BO19" s="31">
        <f>[20]Retires!T159</f>
        <v>0</v>
      </c>
      <c r="BP19" s="31">
        <f>[20]Retires!U159</f>
        <v>0</v>
      </c>
      <c r="BQ19" s="31">
        <f>[20]Retires!V159</f>
        <v>0</v>
      </c>
      <c r="BR19" s="31">
        <f>[20]Retires!W159</f>
        <v>0</v>
      </c>
      <c r="BS19" s="31">
        <f>'Gross Plant'!BQ20</f>
        <v>0</v>
      </c>
      <c r="BT19" s="41">
        <f>'Gross Plant'!BR20</f>
        <v>0</v>
      </c>
      <c r="BU19" s="41">
        <f>'Gross Plant'!BS20</f>
        <v>0</v>
      </c>
      <c r="BV19" s="41">
        <f>'Gross Plant'!BT20</f>
        <v>0</v>
      </c>
      <c r="BW19" s="41">
        <f>'Gross Plant'!BU20</f>
        <v>0</v>
      </c>
      <c r="BX19" s="41">
        <f>'Gross Plant'!BV20</f>
        <v>0</v>
      </c>
      <c r="BY19" s="41">
        <f>'Gross Plant'!BW20</f>
        <v>0</v>
      </c>
      <c r="BZ19" s="41">
        <f>'Gross Plant'!BX20</f>
        <v>0</v>
      </c>
      <c r="CA19" s="41">
        <f>'Gross Plant'!BY20</f>
        <v>0</v>
      </c>
      <c r="CB19" s="41">
        <f>'Gross Plant'!BZ20</f>
        <v>0</v>
      </c>
      <c r="CC19" s="41">
        <f>'Gross Plant'!CA20</f>
        <v>0</v>
      </c>
      <c r="CD19" s="41">
        <f>'Gross Plant'!CB20</f>
        <v>0</v>
      </c>
      <c r="CE19" s="41">
        <f>'Gross Plant'!CC20</f>
        <v>0</v>
      </c>
      <c r="CF19" s="41">
        <f>'Gross Plant'!CD20</f>
        <v>0</v>
      </c>
      <c r="CG19" s="41">
        <f>'Gross Plant'!CE20</f>
        <v>0</v>
      </c>
      <c r="CH19" s="41">
        <f>'Gross Plant'!CF20</f>
        <v>0</v>
      </c>
      <c r="CI19" s="41">
        <f>'Gross Plant'!CG20</f>
        <v>0</v>
      </c>
      <c r="CJ19" s="41">
        <f>'Gross Plant'!CH20</f>
        <v>0</v>
      </c>
      <c r="CK19" s="41">
        <f>'Gross Plant'!CI20</f>
        <v>0</v>
      </c>
      <c r="CL19" s="41">
        <f>'Gross Plant'!CJ20</f>
        <v>0</v>
      </c>
      <c r="CM19" s="41">
        <f>'Gross Plant'!CK20</f>
        <v>0</v>
      </c>
      <c r="CN19" s="41"/>
      <c r="CO19" s="31">
        <f>[20]Transfers!R159</f>
        <v>0</v>
      </c>
      <c r="CP19" s="31">
        <f>[20]Transfers!S159</f>
        <v>0</v>
      </c>
      <c r="CQ19" s="31">
        <f>[20]Transfers!T159</f>
        <v>0</v>
      </c>
      <c r="CR19" s="31">
        <f>[20]Transfers!U159</f>
        <v>0</v>
      </c>
      <c r="CS19" s="31">
        <f>[20]Transfers!V159</f>
        <v>0</v>
      </c>
      <c r="CT19" s="31">
        <f>[20]Transfers!W159</f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/>
      <c r="DQ19" s="41">
        <f>[20]COR!Q16</f>
        <v>0</v>
      </c>
      <c r="DR19" s="41">
        <f>[20]COR!R16</f>
        <v>0</v>
      </c>
      <c r="DS19" s="41">
        <f>[20]COR!S16</f>
        <v>0</v>
      </c>
      <c r="DT19" s="41">
        <f>[20]COR!T16</f>
        <v>0</v>
      </c>
      <c r="DU19" s="41">
        <f>[20]COR!U16</f>
        <v>0</v>
      </c>
      <c r="DV19" s="41">
        <f>[20]COR!V16</f>
        <v>0</v>
      </c>
      <c r="DW19" s="118">
        <f>SUM('Gross Plant'!$AH19:$AM19)/SUM('Gross Plant'!$AH$46:$AM$46)*DW$46</f>
        <v>0</v>
      </c>
      <c r="DX19" s="118">
        <f>SUM('Gross Plant'!$AH19:$AM19)/SUM('Gross Plant'!$AH$46:$AM$46)*DX$46</f>
        <v>0</v>
      </c>
      <c r="DY19" s="118">
        <f>SUM('Gross Plant'!$AH19:$AM19)/SUM('Gross Plant'!$AH$46:$AM$46)*DY$46</f>
        <v>0</v>
      </c>
      <c r="DZ19" s="57">
        <f>-SUM('Gross Plant'!$AH19:$AM19)/SUM('Gross Plant'!$AH$46:$AM$46)*'Capital Spending'!D$6*Reserve!$DW$1</f>
        <v>0</v>
      </c>
      <c r="EA19" s="57">
        <f>-SUM('Gross Plant'!$AH19:$AM19)/SUM('Gross Plant'!$AH$46:$AM$46)*'Capital Spending'!E$6*Reserve!$DW$1</f>
        <v>0</v>
      </c>
      <c r="EB19" s="57">
        <f>-SUM('Gross Plant'!$AH19:$AM19)/SUM('Gross Plant'!$AH$46:$AM$46)*'Capital Spending'!F$6*Reserve!$DW$1</f>
        <v>0</v>
      </c>
      <c r="EC19" s="57">
        <f>-SUM('Gross Plant'!$AH19:$AM19)/SUM('Gross Plant'!$AH$46:$AM$46)*'Capital Spending'!G$6*Reserve!$DW$1</f>
        <v>0</v>
      </c>
      <c r="ED19" s="57">
        <f>-SUM('Gross Plant'!$AH19:$AM19)/SUM('Gross Plant'!$AH$46:$AM$46)*'Capital Spending'!H$6*Reserve!$DW$1</f>
        <v>0</v>
      </c>
      <c r="EE19" s="57">
        <f>-SUM('Gross Plant'!$AH19:$AM19)/SUM('Gross Plant'!$AH$46:$AM$46)*'Capital Spending'!I$6*Reserve!$DW$1</f>
        <v>0</v>
      </c>
      <c r="EF19" s="57">
        <f>-SUM('Gross Plant'!$AH19:$AM19)/SUM('Gross Plant'!$AH$46:$AM$46)*'Capital Spending'!J$6*Reserve!$DW$1</f>
        <v>0</v>
      </c>
      <c r="EG19" s="57">
        <f>-SUM('Gross Plant'!$AH19:$AM19)/SUM('Gross Plant'!$AH$46:$AM$46)*'Capital Spending'!K$6*Reserve!$DW$1</f>
        <v>0</v>
      </c>
      <c r="EH19" s="57">
        <f>-SUM('Gross Plant'!$AH19:$AM19)/SUM('Gross Plant'!$AH$46:$AM$46)*'Capital Spending'!L$6*Reserve!$DW$1</f>
        <v>0</v>
      </c>
      <c r="EI19" s="57">
        <f>-SUM('Gross Plant'!$AH19:$AM19)/SUM('Gross Plant'!$AH$46:$AM$46)*'Capital Spending'!M$6*Reserve!$DW$1</f>
        <v>0</v>
      </c>
      <c r="EJ19" s="57">
        <f>-SUM('Gross Plant'!$AH19:$AM19)/SUM('Gross Plant'!$AH$46:$AM$46)*'Capital Spending'!N$6*Reserve!$DW$1</f>
        <v>0</v>
      </c>
      <c r="EK19" s="57">
        <f>-SUM('Gross Plant'!$AH19:$AM19)/SUM('Gross Plant'!$AH$46:$AM$46)*'Capital Spending'!O$6*Reserve!$DW$1</f>
        <v>0</v>
      </c>
      <c r="EL19" s="57">
        <f>-SUM('Gross Plant'!$AH19:$AM19)/SUM('Gross Plant'!$AH$46:$AM$46)*'Capital Spending'!P$6*Reserve!$DW$1</f>
        <v>0</v>
      </c>
      <c r="EM19" s="57">
        <f>-SUM('Gross Plant'!$AH19:$AM19)/SUM('Gross Plant'!$AH$46:$AM$46)*'Capital Spending'!Q$6*Reserve!$DW$1</f>
        <v>0</v>
      </c>
      <c r="EN19" s="57">
        <f>-SUM('Gross Plant'!$AH19:$AM19)/SUM('Gross Plant'!$AH$46:$AM$46)*'Capital Spending'!R$6*Reserve!$DW$1</f>
        <v>0</v>
      </c>
      <c r="EO19" s="57">
        <f>-SUM('Gross Plant'!$AH19:$AM19)/SUM('Gross Plant'!$AH$46:$AM$46)*'Capital Spending'!S$6*Reserve!$DW$1</f>
        <v>0</v>
      </c>
      <c r="EP19" s="57">
        <f>-SUM('Gross Plant'!$AH19:$AM19)/SUM('Gross Plant'!$AH$46:$AM$46)*'Capital Spending'!T$6*Reserve!$DW$1</f>
        <v>0</v>
      </c>
      <c r="EQ19" s="57">
        <f>-SUM('Gross Plant'!$AH19:$AM19)/SUM('Gross Plant'!$AH$46:$AM$46)*'Capital Spending'!U$6*Reserve!$DW$1</f>
        <v>0</v>
      </c>
    </row>
    <row r="20" spans="1:147">
      <c r="A20" s="146">
        <v>39420</v>
      </c>
      <c r="B20" t="s">
        <v>193</v>
      </c>
      <c r="C20" s="50">
        <f t="shared" si="35"/>
        <v>388.07</v>
      </c>
      <c r="D20" s="50">
        <f t="shared" si="36"/>
        <v>388.07</v>
      </c>
      <c r="E20" s="68">
        <f>'[20]Reserve End Balances'!$Q$17</f>
        <v>388.07</v>
      </c>
      <c r="F20" s="41">
        <f t="shared" si="37"/>
        <v>388.07</v>
      </c>
      <c r="G20" s="41">
        <f t="shared" si="38"/>
        <v>388.07</v>
      </c>
      <c r="H20" s="41">
        <f t="shared" si="39"/>
        <v>388.07</v>
      </c>
      <c r="I20" s="41">
        <f t="shared" si="40"/>
        <v>388.07</v>
      </c>
      <c r="J20" s="41">
        <f t="shared" si="41"/>
        <v>388.07</v>
      </c>
      <c r="K20" s="41">
        <f t="shared" si="42"/>
        <v>388.07</v>
      </c>
      <c r="L20" s="41">
        <f t="shared" si="43"/>
        <v>388.07</v>
      </c>
      <c r="M20" s="41">
        <f t="shared" si="44"/>
        <v>388.07</v>
      </c>
      <c r="N20" s="41">
        <f t="shared" si="45"/>
        <v>388.07</v>
      </c>
      <c r="O20" s="41">
        <f t="shared" si="46"/>
        <v>388.07</v>
      </c>
      <c r="P20" s="41">
        <f t="shared" si="47"/>
        <v>388.07</v>
      </c>
      <c r="Q20" s="41">
        <f t="shared" si="48"/>
        <v>388.07</v>
      </c>
      <c r="R20" s="41">
        <f t="shared" si="49"/>
        <v>388.07</v>
      </c>
      <c r="S20" s="41">
        <f t="shared" si="50"/>
        <v>388.07</v>
      </c>
      <c r="T20" s="41">
        <f t="shared" si="51"/>
        <v>388.07</v>
      </c>
      <c r="U20" s="41">
        <f t="shared" si="52"/>
        <v>388.07</v>
      </c>
      <c r="V20" s="41">
        <f t="shared" si="53"/>
        <v>388.07</v>
      </c>
      <c r="W20" s="41">
        <f t="shared" si="54"/>
        <v>388.07</v>
      </c>
      <c r="X20" s="41">
        <f t="shared" si="55"/>
        <v>388.07</v>
      </c>
      <c r="Y20" s="41">
        <f t="shared" si="56"/>
        <v>388.07</v>
      </c>
      <c r="Z20" s="41">
        <f t="shared" si="57"/>
        <v>388.07</v>
      </c>
      <c r="AA20" s="41">
        <f t="shared" si="58"/>
        <v>388.07</v>
      </c>
      <c r="AB20" s="41">
        <f t="shared" si="59"/>
        <v>388.07</v>
      </c>
      <c r="AC20" s="41">
        <f t="shared" si="60"/>
        <v>388.07</v>
      </c>
      <c r="AD20" s="41">
        <f t="shared" si="61"/>
        <v>388.07</v>
      </c>
      <c r="AE20" s="41">
        <f t="shared" si="62"/>
        <v>388.07</v>
      </c>
      <c r="AF20" s="41">
        <f t="shared" si="63"/>
        <v>388.07</v>
      </c>
      <c r="AG20" s="23">
        <f t="shared" si="64"/>
        <v>388</v>
      </c>
      <c r="AH20" s="79">
        <f>'[25]KY Depreciation Rates_03-2'!$G16</f>
        <v>8.3699999999999997E-2</v>
      </c>
      <c r="AI20" s="79">
        <f>'[25]KY Depreciation Rates_03-2'!$G16</f>
        <v>8.3699999999999997E-2</v>
      </c>
      <c r="AJ20" s="31">
        <f>'[20]Depreciation Provision'!R17</f>
        <v>0</v>
      </c>
      <c r="AK20" s="31">
        <f>'[20]Depreciation Provision'!S17</f>
        <v>0</v>
      </c>
      <c r="AL20" s="31">
        <f>'[20]Depreciation Provision'!T17</f>
        <v>0</v>
      </c>
      <c r="AM20" s="31">
        <f>'[20]Depreciation Provision'!U17</f>
        <v>0</v>
      </c>
      <c r="AN20" s="31">
        <f>'[20]Depreciation Provision'!V17</f>
        <v>0</v>
      </c>
      <c r="AO20" s="31">
        <f>'[20]Depreciation Provision'!W17</f>
        <v>0</v>
      </c>
      <c r="AP20" s="41">
        <f>IF('Net Plant'!I20&gt;0,'Gross Plant'!L21*$AH20/12,0)</f>
        <v>0</v>
      </c>
      <c r="AQ20" s="41">
        <f>IF('Net Plant'!J20&gt;0,'Gross Plant'!M21*$AH20/12,0)</f>
        <v>0</v>
      </c>
      <c r="AR20" s="41">
        <f>IF('Net Plant'!K20&gt;0,'Gross Plant'!N21*$AH20/12,0)</f>
        <v>0</v>
      </c>
      <c r="AS20" s="41">
        <f>IF('Net Plant'!L20&gt;0,'Gross Plant'!O21*$AH20/12,0)</f>
        <v>0</v>
      </c>
      <c r="AT20" s="41">
        <f>IF('Net Plant'!M20&gt;0,'Gross Plant'!P21*$AH20/12,0)</f>
        <v>0</v>
      </c>
      <c r="AU20" s="41">
        <f>IF('Net Plant'!N20&gt;0,'Gross Plant'!Q21*$AH20/12,0)</f>
        <v>0</v>
      </c>
      <c r="AV20" s="41">
        <f>IF('Net Plant'!O20&gt;0,'Gross Plant'!R21*$AH20/12,0)</f>
        <v>0</v>
      </c>
      <c r="AW20" s="41">
        <f>IF('Net Plant'!P20&gt;0,'Gross Plant'!S21*$AH20/12,0)</f>
        <v>0</v>
      </c>
      <c r="AX20" s="41">
        <f>IF('Net Plant'!Q20&gt;0,'Gross Plant'!T21*$AH20/12,0)</f>
        <v>0</v>
      </c>
      <c r="AY20" s="41">
        <f>IF('Net Plant'!R20&gt;0,'Gross Plant'!U21*$AI20/12,0)</f>
        <v>0</v>
      </c>
      <c r="AZ20" s="41">
        <f>IF('Net Plant'!S20&gt;0,'Gross Plant'!V21*$AI20/12,0)</f>
        <v>0</v>
      </c>
      <c r="BA20" s="41">
        <f>IF('Net Plant'!T20&gt;0,'Gross Plant'!W21*$AI20/12,0)</f>
        <v>0</v>
      </c>
      <c r="BB20" s="41">
        <f>IF('Net Plant'!U20&gt;0,'Gross Plant'!X21*$AI20/12,0)</f>
        <v>0</v>
      </c>
      <c r="BC20" s="41">
        <f>IF('Net Plant'!V20&gt;0,'Gross Plant'!Y21*$AI20/12,0)</f>
        <v>0</v>
      </c>
      <c r="BD20" s="41">
        <f>IF('Net Plant'!W20&gt;0,'Gross Plant'!Z21*$AI20/12,0)</f>
        <v>0</v>
      </c>
      <c r="BE20" s="41">
        <f>IF('Net Plant'!X20&gt;0,'Gross Plant'!AA21*$AI20/12,0)</f>
        <v>0</v>
      </c>
      <c r="BF20" s="41">
        <f>IF('Net Plant'!Y20&gt;0,'Gross Plant'!AB21*$AI20/12,0)</f>
        <v>0</v>
      </c>
      <c r="BG20" s="41">
        <f>IF('Net Plant'!Z20&gt;0,'Gross Plant'!AC21*$AI20/12,0)</f>
        <v>0</v>
      </c>
      <c r="BH20" s="41">
        <f>IF('Net Plant'!AA20&gt;0,'Gross Plant'!AD21*$AI20/12,0)</f>
        <v>0</v>
      </c>
      <c r="BI20" s="41">
        <f>IF('Net Plant'!AB20&gt;0,'Gross Plant'!AE21*$AI20/12,0)</f>
        <v>0</v>
      </c>
      <c r="BJ20" s="41">
        <f>IF('Net Plant'!AC20&gt;0,'Gross Plant'!AF21*$AI20/12,0)</f>
        <v>0</v>
      </c>
      <c r="BK20" s="23">
        <f t="shared" si="65"/>
        <v>0</v>
      </c>
      <c r="BL20" s="41"/>
      <c r="BM20" s="31">
        <f>[20]Retires!R160</f>
        <v>0</v>
      </c>
      <c r="BN20" s="31">
        <f>[20]Retires!S160</f>
        <v>0</v>
      </c>
      <c r="BO20" s="31">
        <f>[20]Retires!T160</f>
        <v>0</v>
      </c>
      <c r="BP20" s="31">
        <f>[20]Retires!U160</f>
        <v>0</v>
      </c>
      <c r="BQ20" s="31">
        <f>[20]Retires!V160</f>
        <v>0</v>
      </c>
      <c r="BR20" s="31">
        <f>[20]Retires!W160</f>
        <v>0</v>
      </c>
      <c r="BS20" s="31">
        <f>'Gross Plant'!BQ21</f>
        <v>0</v>
      </c>
      <c r="BT20" s="41">
        <f>'Gross Plant'!BR21</f>
        <v>0</v>
      </c>
      <c r="BU20" s="41">
        <f>'Gross Plant'!BS21</f>
        <v>0</v>
      </c>
      <c r="BV20" s="41">
        <f>'Gross Plant'!BT21</f>
        <v>0</v>
      </c>
      <c r="BW20" s="41">
        <f>'Gross Plant'!BU21</f>
        <v>0</v>
      </c>
      <c r="BX20" s="41">
        <f>'Gross Plant'!BV21</f>
        <v>0</v>
      </c>
      <c r="BY20" s="41">
        <f>'Gross Plant'!BW21</f>
        <v>0</v>
      </c>
      <c r="BZ20" s="41">
        <f>'Gross Plant'!BX21</f>
        <v>0</v>
      </c>
      <c r="CA20" s="41">
        <f>'Gross Plant'!BY21</f>
        <v>0</v>
      </c>
      <c r="CB20" s="41">
        <f>'Gross Plant'!BZ21</f>
        <v>0</v>
      </c>
      <c r="CC20" s="41">
        <f>'Gross Plant'!CA21</f>
        <v>0</v>
      </c>
      <c r="CD20" s="41">
        <f>'Gross Plant'!CB21</f>
        <v>0</v>
      </c>
      <c r="CE20" s="41">
        <f>'Gross Plant'!CC21</f>
        <v>0</v>
      </c>
      <c r="CF20" s="41">
        <f>'Gross Plant'!CD21</f>
        <v>0</v>
      </c>
      <c r="CG20" s="41">
        <f>'Gross Plant'!CE21</f>
        <v>0</v>
      </c>
      <c r="CH20" s="41">
        <f>'Gross Plant'!CF21</f>
        <v>0</v>
      </c>
      <c r="CI20" s="41">
        <f>'Gross Plant'!CG21</f>
        <v>0</v>
      </c>
      <c r="CJ20" s="41">
        <f>'Gross Plant'!CH21</f>
        <v>0</v>
      </c>
      <c r="CK20" s="41">
        <f>'Gross Plant'!CI21</f>
        <v>0</v>
      </c>
      <c r="CL20" s="41">
        <f>'Gross Plant'!CJ21</f>
        <v>0</v>
      </c>
      <c r="CM20" s="41">
        <f>'Gross Plant'!CK21</f>
        <v>0</v>
      </c>
      <c r="CN20" s="41"/>
      <c r="CO20" s="31">
        <f>[20]Transfers!R160</f>
        <v>0</v>
      </c>
      <c r="CP20" s="31">
        <f>[20]Transfers!S160</f>
        <v>0</v>
      </c>
      <c r="CQ20" s="31">
        <f>[20]Transfers!T160</f>
        <v>0</v>
      </c>
      <c r="CR20" s="31">
        <f>[20]Transfers!U160</f>
        <v>0</v>
      </c>
      <c r="CS20" s="31">
        <f>[20]Transfers!V160</f>
        <v>0</v>
      </c>
      <c r="CT20" s="31">
        <f>[20]Transfers!W160</f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/>
      <c r="DQ20" s="41">
        <f>[20]COR!Q17</f>
        <v>0</v>
      </c>
      <c r="DR20" s="41">
        <f>[20]COR!R17</f>
        <v>0</v>
      </c>
      <c r="DS20" s="41">
        <f>[20]COR!S17</f>
        <v>0</v>
      </c>
      <c r="DT20" s="41">
        <f>[20]COR!T17</f>
        <v>0</v>
      </c>
      <c r="DU20" s="41">
        <f>[20]COR!U17</f>
        <v>0</v>
      </c>
      <c r="DV20" s="41">
        <f>[20]COR!V17</f>
        <v>0</v>
      </c>
      <c r="DW20" s="118">
        <f>SUM('Gross Plant'!$AH20:$AM20)/SUM('Gross Plant'!$AH$46:$AM$46)*DW$46</f>
        <v>0</v>
      </c>
      <c r="DX20" s="118">
        <f>SUM('Gross Plant'!$AH20:$AM20)/SUM('Gross Plant'!$AH$46:$AM$46)*DX$46</f>
        <v>0</v>
      </c>
      <c r="DY20" s="118">
        <f>SUM('Gross Plant'!$AH20:$AM20)/SUM('Gross Plant'!$AH$46:$AM$46)*DY$46</f>
        <v>0</v>
      </c>
      <c r="DZ20" s="57">
        <f>-SUM('Gross Plant'!$AH20:$AM20)/SUM('Gross Plant'!$AH$46:$AM$46)*'Capital Spending'!D$6*Reserve!$DW$1</f>
        <v>0</v>
      </c>
      <c r="EA20" s="57">
        <f>-SUM('Gross Plant'!$AH20:$AM20)/SUM('Gross Plant'!$AH$46:$AM$46)*'Capital Spending'!E$6*Reserve!$DW$1</f>
        <v>0</v>
      </c>
      <c r="EB20" s="57">
        <f>-SUM('Gross Plant'!$AH20:$AM20)/SUM('Gross Plant'!$AH$46:$AM$46)*'Capital Spending'!F$6*Reserve!$DW$1</f>
        <v>0</v>
      </c>
      <c r="EC20" s="57">
        <f>-SUM('Gross Plant'!$AH20:$AM20)/SUM('Gross Plant'!$AH$46:$AM$46)*'Capital Spending'!G$6*Reserve!$DW$1</f>
        <v>0</v>
      </c>
      <c r="ED20" s="57">
        <f>-SUM('Gross Plant'!$AH20:$AM20)/SUM('Gross Plant'!$AH$46:$AM$46)*'Capital Spending'!H$6*Reserve!$DW$1</f>
        <v>0</v>
      </c>
      <c r="EE20" s="57">
        <f>-SUM('Gross Plant'!$AH20:$AM20)/SUM('Gross Plant'!$AH$46:$AM$46)*'Capital Spending'!I$6*Reserve!$DW$1</f>
        <v>0</v>
      </c>
      <c r="EF20" s="57">
        <f>-SUM('Gross Plant'!$AH20:$AM20)/SUM('Gross Plant'!$AH$46:$AM$46)*'Capital Spending'!J$6*Reserve!$DW$1</f>
        <v>0</v>
      </c>
      <c r="EG20" s="57">
        <f>-SUM('Gross Plant'!$AH20:$AM20)/SUM('Gross Plant'!$AH$46:$AM$46)*'Capital Spending'!K$6*Reserve!$DW$1</f>
        <v>0</v>
      </c>
      <c r="EH20" s="57">
        <f>-SUM('Gross Plant'!$AH20:$AM20)/SUM('Gross Plant'!$AH$46:$AM$46)*'Capital Spending'!L$6*Reserve!$DW$1</f>
        <v>0</v>
      </c>
      <c r="EI20" s="57">
        <f>-SUM('Gross Plant'!$AH20:$AM20)/SUM('Gross Plant'!$AH$46:$AM$46)*'Capital Spending'!M$6*Reserve!$DW$1</f>
        <v>0</v>
      </c>
      <c r="EJ20" s="57">
        <f>-SUM('Gross Plant'!$AH20:$AM20)/SUM('Gross Plant'!$AH$46:$AM$46)*'Capital Spending'!N$6*Reserve!$DW$1</f>
        <v>0</v>
      </c>
      <c r="EK20" s="57">
        <f>-SUM('Gross Plant'!$AH20:$AM20)/SUM('Gross Plant'!$AH$46:$AM$46)*'Capital Spending'!O$6*Reserve!$DW$1</f>
        <v>0</v>
      </c>
      <c r="EL20" s="57">
        <f>-SUM('Gross Plant'!$AH20:$AM20)/SUM('Gross Plant'!$AH$46:$AM$46)*'Capital Spending'!P$6*Reserve!$DW$1</f>
        <v>0</v>
      </c>
      <c r="EM20" s="57">
        <f>-SUM('Gross Plant'!$AH20:$AM20)/SUM('Gross Plant'!$AH$46:$AM$46)*'Capital Spending'!Q$6*Reserve!$DW$1</f>
        <v>0</v>
      </c>
      <c r="EN20" s="57">
        <f>-SUM('Gross Plant'!$AH20:$AM20)/SUM('Gross Plant'!$AH$46:$AM$46)*'Capital Spending'!R$6*Reserve!$DW$1</f>
        <v>0</v>
      </c>
      <c r="EO20" s="57">
        <f>-SUM('Gross Plant'!$AH20:$AM20)/SUM('Gross Plant'!$AH$46:$AM$46)*'Capital Spending'!S$6*Reserve!$DW$1</f>
        <v>0</v>
      </c>
      <c r="EP20" s="57">
        <f>-SUM('Gross Plant'!$AH20:$AM20)/SUM('Gross Plant'!$AH$46:$AM$46)*'Capital Spending'!T$6*Reserve!$DW$1</f>
        <v>0</v>
      </c>
      <c r="EQ20" s="57">
        <f>-SUM('Gross Plant'!$AH20:$AM20)/SUM('Gross Plant'!$AH$46:$AM$46)*'Capital Spending'!U$6*Reserve!$DW$1</f>
        <v>0</v>
      </c>
    </row>
    <row r="21" spans="1:147">
      <c r="A21" s="148">
        <v>39500</v>
      </c>
      <c r="B21" s="58" t="s">
        <v>129</v>
      </c>
      <c r="C21" s="50">
        <f t="shared" si="35"/>
        <v>0</v>
      </c>
      <c r="D21" s="50">
        <f t="shared" si="36"/>
        <v>0</v>
      </c>
      <c r="E21" s="68">
        <v>0</v>
      </c>
      <c r="F21" s="41">
        <f t="shared" si="37"/>
        <v>0</v>
      </c>
      <c r="G21" s="41">
        <f t="shared" si="38"/>
        <v>0</v>
      </c>
      <c r="H21" s="41">
        <f t="shared" si="39"/>
        <v>0</v>
      </c>
      <c r="I21" s="41">
        <f t="shared" si="40"/>
        <v>0</v>
      </c>
      <c r="J21" s="41">
        <f t="shared" si="41"/>
        <v>0</v>
      </c>
      <c r="K21" s="41">
        <f t="shared" si="42"/>
        <v>0</v>
      </c>
      <c r="L21" s="41">
        <f t="shared" si="43"/>
        <v>0</v>
      </c>
      <c r="M21" s="41">
        <f t="shared" si="44"/>
        <v>0</v>
      </c>
      <c r="N21" s="41">
        <f t="shared" si="45"/>
        <v>0</v>
      </c>
      <c r="O21" s="41">
        <f t="shared" si="46"/>
        <v>0</v>
      </c>
      <c r="P21" s="41">
        <f t="shared" si="47"/>
        <v>0</v>
      </c>
      <c r="Q21" s="41">
        <f t="shared" si="48"/>
        <v>0</v>
      </c>
      <c r="R21" s="41">
        <f t="shared" si="49"/>
        <v>0</v>
      </c>
      <c r="S21" s="41">
        <f t="shared" si="50"/>
        <v>0</v>
      </c>
      <c r="T21" s="41">
        <f t="shared" si="51"/>
        <v>0</v>
      </c>
      <c r="U21" s="41">
        <f t="shared" si="52"/>
        <v>0</v>
      </c>
      <c r="V21" s="41">
        <f t="shared" si="53"/>
        <v>0</v>
      </c>
      <c r="W21" s="41">
        <f t="shared" si="54"/>
        <v>0</v>
      </c>
      <c r="X21" s="41">
        <f t="shared" si="55"/>
        <v>0</v>
      </c>
      <c r="Y21" s="41">
        <f t="shared" si="56"/>
        <v>0</v>
      </c>
      <c r="Z21" s="41">
        <f t="shared" si="57"/>
        <v>0</v>
      </c>
      <c r="AA21" s="41">
        <f t="shared" si="58"/>
        <v>0</v>
      </c>
      <c r="AB21" s="41">
        <f t="shared" si="59"/>
        <v>0</v>
      </c>
      <c r="AC21" s="41">
        <f t="shared" si="60"/>
        <v>0</v>
      </c>
      <c r="AD21" s="41">
        <f t="shared" si="61"/>
        <v>0</v>
      </c>
      <c r="AE21" s="41">
        <f t="shared" si="62"/>
        <v>0</v>
      </c>
      <c r="AF21" s="41">
        <f t="shared" si="63"/>
        <v>0</v>
      </c>
      <c r="AG21" s="23">
        <f t="shared" si="64"/>
        <v>0</v>
      </c>
      <c r="AH21" s="79">
        <f>'[25]KY Depreciation Rates_03-2'!$G17</f>
        <v>0.10050000000000001</v>
      </c>
      <c r="AI21" s="79">
        <f>'[25]KY Depreciation Rates_03-2'!$G17</f>
        <v>0.10050000000000001</v>
      </c>
      <c r="AJ21" s="31">
        <f>0</f>
        <v>0</v>
      </c>
      <c r="AK21" s="31">
        <f>0</f>
        <v>0</v>
      </c>
      <c r="AL21" s="31">
        <f>0</f>
        <v>0</v>
      </c>
      <c r="AM21" s="31">
        <f>0</f>
        <v>0</v>
      </c>
      <c r="AN21" s="31">
        <f>0</f>
        <v>0</v>
      </c>
      <c r="AO21" s="31">
        <f>0</f>
        <v>0</v>
      </c>
      <c r="AP21" s="41">
        <f>IF('Net Plant'!I21&gt;0,'Gross Plant'!L22*$AH21/12,0)</f>
        <v>0</v>
      </c>
      <c r="AQ21" s="41">
        <f>IF('Net Plant'!J21&gt;0,'Gross Plant'!M22*$AH21/12,0)</f>
        <v>0</v>
      </c>
      <c r="AR21" s="41">
        <f>IF('Net Plant'!K21&gt;0,'Gross Plant'!N22*$AH21/12,0)</f>
        <v>0</v>
      </c>
      <c r="AS21" s="41">
        <f>IF('Net Plant'!L21&gt;0,'Gross Plant'!O22*$AH21/12,0)</f>
        <v>0</v>
      </c>
      <c r="AT21" s="41">
        <f>IF('Net Plant'!M21&gt;0,'Gross Plant'!P22*$AH21/12,0)</f>
        <v>0</v>
      </c>
      <c r="AU21" s="41">
        <f>IF('Net Plant'!N21&gt;0,'Gross Plant'!Q22*$AH21/12,0)</f>
        <v>0</v>
      </c>
      <c r="AV21" s="41">
        <f>IF('Net Plant'!O21&gt;0,'Gross Plant'!R22*$AH21/12,0)</f>
        <v>0</v>
      </c>
      <c r="AW21" s="41">
        <f>IF('Net Plant'!P21&gt;0,'Gross Plant'!S22*$AH21/12,0)</f>
        <v>0</v>
      </c>
      <c r="AX21" s="41">
        <f>IF('Net Plant'!Q21&gt;0,'Gross Plant'!T22*$AH21/12,0)</f>
        <v>0</v>
      </c>
      <c r="AY21" s="41">
        <f>IF('Net Plant'!R21&gt;0,'Gross Plant'!U22*$AI21/12,0)</f>
        <v>0</v>
      </c>
      <c r="AZ21" s="41">
        <f>IF('Net Plant'!S21&gt;0,'Gross Plant'!V22*$AI21/12,0)</f>
        <v>0</v>
      </c>
      <c r="BA21" s="41">
        <f>IF('Net Plant'!T21&gt;0,'Gross Plant'!W22*$AI21/12,0)</f>
        <v>0</v>
      </c>
      <c r="BB21" s="41">
        <f>IF('Net Plant'!U21&gt;0,'Gross Plant'!X22*$AI21/12,0)</f>
        <v>0</v>
      </c>
      <c r="BC21" s="41">
        <f>IF('Net Plant'!V21&gt;0,'Gross Plant'!Y22*$AI21/12,0)</f>
        <v>0</v>
      </c>
      <c r="BD21" s="41">
        <f>IF('Net Plant'!W21&gt;0,'Gross Plant'!Z22*$AI21/12,0)</f>
        <v>0</v>
      </c>
      <c r="BE21" s="41">
        <f>IF('Net Plant'!X21&gt;0,'Gross Plant'!AA22*$AI21/12,0)</f>
        <v>0</v>
      </c>
      <c r="BF21" s="41">
        <f>IF('Net Plant'!Y21&gt;0,'Gross Plant'!AB22*$AI21/12,0)</f>
        <v>0</v>
      </c>
      <c r="BG21" s="41">
        <f>IF('Net Plant'!Z21&gt;0,'Gross Plant'!AC22*$AI21/12,0)</f>
        <v>0</v>
      </c>
      <c r="BH21" s="41">
        <f>IF('Net Plant'!AA21&gt;0,'Gross Plant'!AD22*$AI21/12,0)</f>
        <v>0</v>
      </c>
      <c r="BI21" s="41">
        <f>IF('Net Plant'!AB21&gt;0,'Gross Plant'!AE22*$AI21/12,0)</f>
        <v>0</v>
      </c>
      <c r="BJ21" s="41">
        <f>IF('Net Plant'!AC21&gt;0,'Gross Plant'!AF22*$AI21/12,0)</f>
        <v>0</v>
      </c>
      <c r="BK21" s="23">
        <f t="shared" si="65"/>
        <v>0</v>
      </c>
      <c r="BL21" s="41"/>
      <c r="BM21" s="31">
        <f>0</f>
        <v>0</v>
      </c>
      <c r="BN21" s="31">
        <f>0</f>
        <v>0</v>
      </c>
      <c r="BO21" s="31">
        <f>0</f>
        <v>0</v>
      </c>
      <c r="BP21" s="31">
        <f>0</f>
        <v>0</v>
      </c>
      <c r="BQ21" s="31">
        <f>0</f>
        <v>0</v>
      </c>
      <c r="BR21" s="31">
        <f>0</f>
        <v>0</v>
      </c>
      <c r="BS21" s="31">
        <f>'Gross Plant'!BQ22</f>
        <v>0</v>
      </c>
      <c r="BT21" s="41">
        <f>'Gross Plant'!BR22</f>
        <v>0</v>
      </c>
      <c r="BU21" s="41">
        <f>'Gross Plant'!BS22</f>
        <v>0</v>
      </c>
      <c r="BV21" s="41">
        <f>'Gross Plant'!BT22</f>
        <v>0</v>
      </c>
      <c r="BW21" s="41">
        <f>'Gross Plant'!BU22</f>
        <v>0</v>
      </c>
      <c r="BX21" s="41">
        <f>'Gross Plant'!BV22</f>
        <v>0</v>
      </c>
      <c r="BY21" s="41">
        <f>'Gross Plant'!BW22</f>
        <v>0</v>
      </c>
      <c r="BZ21" s="41">
        <f>'Gross Plant'!BX22</f>
        <v>0</v>
      </c>
      <c r="CA21" s="41">
        <f>'Gross Plant'!BY22</f>
        <v>0</v>
      </c>
      <c r="CB21" s="41">
        <f>'Gross Plant'!BZ22</f>
        <v>0</v>
      </c>
      <c r="CC21" s="41">
        <f>'Gross Plant'!CA22</f>
        <v>0</v>
      </c>
      <c r="CD21" s="41">
        <f>'Gross Plant'!CB22</f>
        <v>0</v>
      </c>
      <c r="CE21" s="41">
        <f>'Gross Plant'!CC22</f>
        <v>0</v>
      </c>
      <c r="CF21" s="41">
        <f>'Gross Plant'!CD22</f>
        <v>0</v>
      </c>
      <c r="CG21" s="41">
        <f>'Gross Plant'!CE22</f>
        <v>0</v>
      </c>
      <c r="CH21" s="41">
        <f>'Gross Plant'!CF22</f>
        <v>0</v>
      </c>
      <c r="CI21" s="41">
        <f>'Gross Plant'!CG22</f>
        <v>0</v>
      </c>
      <c r="CJ21" s="41">
        <f>'Gross Plant'!CH22</f>
        <v>0</v>
      </c>
      <c r="CK21" s="41">
        <f>'Gross Plant'!CI22</f>
        <v>0</v>
      </c>
      <c r="CL21" s="41">
        <f>'Gross Plant'!CJ22</f>
        <v>0</v>
      </c>
      <c r="CM21" s="41">
        <f>'Gross Plant'!CK22</f>
        <v>0</v>
      </c>
      <c r="CN21" s="41"/>
      <c r="CO21" s="31">
        <f>0</f>
        <v>0</v>
      </c>
      <c r="CP21" s="31">
        <f>0</f>
        <v>0</v>
      </c>
      <c r="CQ21" s="31">
        <f>0</f>
        <v>0</v>
      </c>
      <c r="CR21" s="31">
        <f>0</f>
        <v>0</v>
      </c>
      <c r="CS21" s="31">
        <f>0</f>
        <v>0</v>
      </c>
      <c r="CT21" s="31">
        <f>0</f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/>
      <c r="DQ21" s="41">
        <f>0</f>
        <v>0</v>
      </c>
      <c r="DR21" s="41">
        <f>0</f>
        <v>0</v>
      </c>
      <c r="DS21" s="41">
        <f>0</f>
        <v>0</v>
      </c>
      <c r="DT21" s="41">
        <f>0</f>
        <v>0</v>
      </c>
      <c r="DU21" s="41">
        <f>0</f>
        <v>0</v>
      </c>
      <c r="DV21" s="41">
        <f>0</f>
        <v>0</v>
      </c>
      <c r="DW21" s="118">
        <f>SUM('Gross Plant'!$AH21:$AM21)/SUM('Gross Plant'!$AH$46:$AM$46)*DW$46</f>
        <v>0</v>
      </c>
      <c r="DX21" s="118">
        <f>SUM('Gross Plant'!$AH21:$AM21)/SUM('Gross Plant'!$AH$46:$AM$46)*DX$46</f>
        <v>0</v>
      </c>
      <c r="DY21" s="118">
        <f>SUM('Gross Plant'!$AH21:$AM21)/SUM('Gross Plant'!$AH$46:$AM$46)*DY$46</f>
        <v>0</v>
      </c>
      <c r="DZ21" s="57">
        <f>-SUM('Gross Plant'!$AH21:$AM21)/SUM('Gross Plant'!$AH$46:$AM$46)*'Capital Spending'!D$6*Reserve!$DW$1</f>
        <v>0</v>
      </c>
      <c r="EA21" s="57">
        <f>-SUM('Gross Plant'!$AH21:$AM21)/SUM('Gross Plant'!$AH$46:$AM$46)*'Capital Spending'!E$6*Reserve!$DW$1</f>
        <v>0</v>
      </c>
      <c r="EB21" s="57">
        <f>-SUM('Gross Plant'!$AH21:$AM21)/SUM('Gross Plant'!$AH$46:$AM$46)*'Capital Spending'!F$6*Reserve!$DW$1</f>
        <v>0</v>
      </c>
      <c r="EC21" s="57">
        <f>-SUM('Gross Plant'!$AH21:$AM21)/SUM('Gross Plant'!$AH$46:$AM$46)*'Capital Spending'!G$6*Reserve!$DW$1</f>
        <v>0</v>
      </c>
      <c r="ED21" s="57">
        <f>-SUM('Gross Plant'!$AH21:$AM21)/SUM('Gross Plant'!$AH$46:$AM$46)*'Capital Spending'!H$6*Reserve!$DW$1</f>
        <v>0</v>
      </c>
      <c r="EE21" s="57">
        <f>-SUM('Gross Plant'!$AH21:$AM21)/SUM('Gross Plant'!$AH$46:$AM$46)*'Capital Spending'!I$6*Reserve!$DW$1</f>
        <v>0</v>
      </c>
      <c r="EF21" s="57">
        <f>-SUM('Gross Plant'!$AH21:$AM21)/SUM('Gross Plant'!$AH$46:$AM$46)*'Capital Spending'!J$6*Reserve!$DW$1</f>
        <v>0</v>
      </c>
      <c r="EG21" s="57">
        <f>-SUM('Gross Plant'!$AH21:$AM21)/SUM('Gross Plant'!$AH$46:$AM$46)*'Capital Spending'!K$6*Reserve!$DW$1</f>
        <v>0</v>
      </c>
      <c r="EH21" s="57">
        <f>-SUM('Gross Plant'!$AH21:$AM21)/SUM('Gross Plant'!$AH$46:$AM$46)*'Capital Spending'!L$6*Reserve!$DW$1</f>
        <v>0</v>
      </c>
      <c r="EI21" s="57">
        <f>-SUM('Gross Plant'!$AH21:$AM21)/SUM('Gross Plant'!$AH$46:$AM$46)*'Capital Spending'!M$6*Reserve!$DW$1</f>
        <v>0</v>
      </c>
      <c r="EJ21" s="57">
        <f>-SUM('Gross Plant'!$AH21:$AM21)/SUM('Gross Plant'!$AH$46:$AM$46)*'Capital Spending'!N$6*Reserve!$DW$1</f>
        <v>0</v>
      </c>
      <c r="EK21" s="57">
        <f>-SUM('Gross Plant'!$AH21:$AM21)/SUM('Gross Plant'!$AH$46:$AM$46)*'Capital Spending'!O$6*Reserve!$DW$1</f>
        <v>0</v>
      </c>
      <c r="EL21" s="57">
        <f>-SUM('Gross Plant'!$AH21:$AM21)/SUM('Gross Plant'!$AH$46:$AM$46)*'Capital Spending'!P$6*Reserve!$DW$1</f>
        <v>0</v>
      </c>
      <c r="EM21" s="57">
        <f>-SUM('Gross Plant'!$AH21:$AM21)/SUM('Gross Plant'!$AH$46:$AM$46)*'Capital Spending'!Q$6*Reserve!$DW$1</f>
        <v>0</v>
      </c>
      <c r="EN21" s="57">
        <f>-SUM('Gross Plant'!$AH21:$AM21)/SUM('Gross Plant'!$AH$46:$AM$46)*'Capital Spending'!R$6*Reserve!$DW$1</f>
        <v>0</v>
      </c>
      <c r="EO21" s="57">
        <f>-SUM('Gross Plant'!$AH21:$AM21)/SUM('Gross Plant'!$AH$46:$AM$46)*'Capital Spending'!S$6*Reserve!$DW$1</f>
        <v>0</v>
      </c>
      <c r="EP21" s="57">
        <f>-SUM('Gross Plant'!$AH21:$AM21)/SUM('Gross Plant'!$AH$46:$AM$46)*'Capital Spending'!T$6*Reserve!$DW$1</f>
        <v>0</v>
      </c>
      <c r="EQ21" s="57">
        <f>-SUM('Gross Plant'!$AH21:$AM21)/SUM('Gross Plant'!$AH$46:$AM$46)*'Capital Spending'!U$6*Reserve!$DW$1</f>
        <v>0</v>
      </c>
    </row>
    <row r="22" spans="1:147">
      <c r="A22" s="147">
        <v>39700</v>
      </c>
      <c r="B22" s="58" t="s">
        <v>18</v>
      </c>
      <c r="C22" s="50">
        <f t="shared" si="35"/>
        <v>527218.26706211548</v>
      </c>
      <c r="D22" s="50">
        <f t="shared" si="36"/>
        <v>535734.58986250078</v>
      </c>
      <c r="E22" s="68">
        <f>'[20]Reserve End Balances'!$Q$18</f>
        <v>505591.23</v>
      </c>
      <c r="F22" s="41">
        <f t="shared" si="37"/>
        <v>510509.32</v>
      </c>
      <c r="G22" s="41">
        <f t="shared" si="38"/>
        <v>515427.41000000003</v>
      </c>
      <c r="H22" s="41">
        <f t="shared" si="39"/>
        <v>520345.50000000006</v>
      </c>
      <c r="I22" s="41">
        <f t="shared" si="40"/>
        <v>525260.53</v>
      </c>
      <c r="J22" s="41">
        <f t="shared" si="41"/>
        <v>530174.92000000004</v>
      </c>
      <c r="K22" s="41">
        <f t="shared" si="42"/>
        <v>535089.31000000006</v>
      </c>
      <c r="L22" s="41">
        <f t="shared" si="43"/>
        <v>535132.3286575001</v>
      </c>
      <c r="M22" s="41">
        <f t="shared" si="44"/>
        <v>535175.34731500014</v>
      </c>
      <c r="N22" s="41">
        <f t="shared" si="45"/>
        <v>535218.36597250018</v>
      </c>
      <c r="O22" s="41">
        <f t="shared" si="46"/>
        <v>535261.38463000022</v>
      </c>
      <c r="P22" s="41">
        <f t="shared" si="47"/>
        <v>535304.40328750026</v>
      </c>
      <c r="Q22" s="41">
        <f t="shared" si="48"/>
        <v>535347.4219450003</v>
      </c>
      <c r="R22" s="41">
        <f t="shared" si="49"/>
        <v>535390.44060250034</v>
      </c>
      <c r="S22" s="41">
        <f t="shared" si="50"/>
        <v>535433.45926000038</v>
      </c>
      <c r="T22" s="41">
        <f t="shared" si="51"/>
        <v>535476.47791750042</v>
      </c>
      <c r="U22" s="41">
        <f t="shared" si="52"/>
        <v>535519.49657500046</v>
      </c>
      <c r="V22" s="41">
        <f t="shared" si="53"/>
        <v>535562.5152325005</v>
      </c>
      <c r="W22" s="41">
        <f t="shared" si="54"/>
        <v>535605.53389000054</v>
      </c>
      <c r="X22" s="41">
        <f t="shared" si="55"/>
        <v>535648.55254750059</v>
      </c>
      <c r="Y22" s="41">
        <f t="shared" si="56"/>
        <v>535691.57120500063</v>
      </c>
      <c r="Z22" s="41">
        <f t="shared" si="57"/>
        <v>535734.58986250067</v>
      </c>
      <c r="AA22" s="41">
        <f t="shared" si="58"/>
        <v>535777.60852000071</v>
      </c>
      <c r="AB22" s="41">
        <f t="shared" si="59"/>
        <v>535820.62717750075</v>
      </c>
      <c r="AC22" s="41">
        <f t="shared" si="60"/>
        <v>535863.64583500079</v>
      </c>
      <c r="AD22" s="41">
        <f t="shared" si="61"/>
        <v>535906.66449250083</v>
      </c>
      <c r="AE22" s="41">
        <f t="shared" si="62"/>
        <v>535949.68315000087</v>
      </c>
      <c r="AF22" s="41">
        <f t="shared" si="63"/>
        <v>535992.70180750091</v>
      </c>
      <c r="AG22" s="23">
        <f t="shared" si="64"/>
        <v>535735</v>
      </c>
      <c r="AH22" s="79">
        <f>'[25]KY Depreciation Rates_03-2'!$G18</f>
        <v>5.8500000000000003E-2</v>
      </c>
      <c r="AI22" s="79">
        <f>'[25]KY Depreciation Rates_03-2'!$G18</f>
        <v>5.8500000000000003E-2</v>
      </c>
      <c r="AJ22" s="31">
        <f>'[20]Depreciation Provision'!R18</f>
        <v>4918.09</v>
      </c>
      <c r="AK22" s="31">
        <f>'[20]Depreciation Provision'!S18</f>
        <v>4918.09</v>
      </c>
      <c r="AL22" s="31">
        <f>'[20]Depreciation Provision'!T18</f>
        <v>4918.09</v>
      </c>
      <c r="AM22" s="31">
        <f>'[20]Depreciation Provision'!U18</f>
        <v>4915.03</v>
      </c>
      <c r="AN22" s="31">
        <f>'[20]Depreciation Provision'!V18</f>
        <v>4914.3900000000003</v>
      </c>
      <c r="AO22" s="31">
        <f>'[20]Depreciation Provision'!W18</f>
        <v>4914.3900000000003</v>
      </c>
      <c r="AP22" s="41">
        <f>IF('Net Plant'!I22&gt;0,'Gross Plant'!L23*$AH22/12,0)</f>
        <v>43.018657499999996</v>
      </c>
      <c r="AQ22" s="41">
        <f>IF('Net Plant'!J22&gt;0,'Gross Plant'!M23*$AH22/12,0)</f>
        <v>43.018657499999996</v>
      </c>
      <c r="AR22" s="41">
        <f>IF('Net Plant'!K22&gt;0,'Gross Plant'!N23*$AH22/12,0)</f>
        <v>43.018657499999996</v>
      </c>
      <c r="AS22" s="41">
        <f>IF('Net Plant'!L22&gt;0,'Gross Plant'!O23*$AH22/12,0)</f>
        <v>43.018657499999996</v>
      </c>
      <c r="AT22" s="41">
        <f>IF('Net Plant'!M22&gt;0,'Gross Plant'!P23*$AH22/12,0)</f>
        <v>43.018657499999996</v>
      </c>
      <c r="AU22" s="41">
        <f>IF('Net Plant'!N22&gt;0,'Gross Plant'!Q23*$AH22/12,0)</f>
        <v>43.018657499999996</v>
      </c>
      <c r="AV22" s="41">
        <f>IF('Net Plant'!O22&gt;0,'Gross Plant'!R23*$AH22/12,0)</f>
        <v>43.018657499999996</v>
      </c>
      <c r="AW22" s="41">
        <f>IF('Net Plant'!P22&gt;0,'Gross Plant'!S23*$AH22/12,0)</f>
        <v>43.018657499999996</v>
      </c>
      <c r="AX22" s="41">
        <f>IF('Net Plant'!Q22&gt;0,'Gross Plant'!T23*$AH22/12,0)</f>
        <v>43.018657499999996</v>
      </c>
      <c r="AY22" s="41">
        <f>IF('Net Plant'!R22&gt;0,'Gross Plant'!U23*$AI22/12,0)</f>
        <v>43.018657499999996</v>
      </c>
      <c r="AZ22" s="41">
        <f>IF('Net Plant'!S22&gt;0,'Gross Plant'!V23*$AI22/12,0)</f>
        <v>43.018657499999996</v>
      </c>
      <c r="BA22" s="41">
        <f>IF('Net Plant'!T22&gt;0,'Gross Plant'!W23*$AI22/12,0)</f>
        <v>43.018657499999996</v>
      </c>
      <c r="BB22" s="41">
        <f>IF('Net Plant'!U22&gt;0,'Gross Plant'!X23*$AI22/12,0)</f>
        <v>43.018657499999996</v>
      </c>
      <c r="BC22" s="41">
        <f>IF('Net Plant'!V22&gt;0,'Gross Plant'!Y23*$AI22/12,0)</f>
        <v>43.018657499999996</v>
      </c>
      <c r="BD22" s="41">
        <f>IF('Net Plant'!W22&gt;0,'Gross Plant'!Z23*$AI22/12,0)</f>
        <v>43.018657499999996</v>
      </c>
      <c r="BE22" s="41">
        <f>IF('Net Plant'!X22&gt;0,'Gross Plant'!AA23*$AI22/12,0)</f>
        <v>43.018657499999996</v>
      </c>
      <c r="BF22" s="41">
        <f>IF('Net Plant'!Y22&gt;0,'Gross Plant'!AB23*$AI22/12,0)</f>
        <v>43.018657499999996</v>
      </c>
      <c r="BG22" s="41">
        <f>IF('Net Plant'!Z22&gt;0,'Gross Plant'!AC23*$AI22/12,0)</f>
        <v>43.018657499999996</v>
      </c>
      <c r="BH22" s="41">
        <f>IF('Net Plant'!AA22&gt;0,'Gross Plant'!AD23*$AI22/12,0)</f>
        <v>43.018657499999996</v>
      </c>
      <c r="BI22" s="41">
        <f>IF('Net Plant'!AB22&gt;0,'Gross Plant'!AE23*$AI22/12,0)</f>
        <v>43.018657499999996</v>
      </c>
      <c r="BJ22" s="41">
        <f>IF('Net Plant'!AC22&gt;0,'Gross Plant'!AF23*$AI22/12,0)</f>
        <v>43.018657499999996</v>
      </c>
      <c r="BK22" s="23">
        <f t="shared" si="65"/>
        <v>516.2238900000001</v>
      </c>
      <c r="BL22" s="41"/>
      <c r="BM22" s="31">
        <f>[20]Retires!R161</f>
        <v>0</v>
      </c>
      <c r="BN22" s="31">
        <f>[20]Retires!S161</f>
        <v>0</v>
      </c>
      <c r="BO22" s="31">
        <f>[20]Retires!T161</f>
        <v>0</v>
      </c>
      <c r="BP22" s="31">
        <f>[20]Retires!U161</f>
        <v>0</v>
      </c>
      <c r="BQ22" s="31">
        <f>[20]Retires!V161</f>
        <v>0</v>
      </c>
      <c r="BR22" s="31">
        <f>[20]Retires!W161</f>
        <v>0</v>
      </c>
      <c r="BS22" s="31">
        <f>'Gross Plant'!BQ23</f>
        <v>0</v>
      </c>
      <c r="BT22" s="41">
        <f>'Gross Plant'!BR23</f>
        <v>0</v>
      </c>
      <c r="BU22" s="41">
        <f>'Gross Plant'!BS23</f>
        <v>0</v>
      </c>
      <c r="BV22" s="41">
        <f>'Gross Plant'!BT23</f>
        <v>0</v>
      </c>
      <c r="BW22" s="41">
        <f>'Gross Plant'!BU23</f>
        <v>0</v>
      </c>
      <c r="BX22" s="41">
        <f>'Gross Plant'!BV23</f>
        <v>0</v>
      </c>
      <c r="BY22" s="41">
        <f>'Gross Plant'!BW23</f>
        <v>0</v>
      </c>
      <c r="BZ22" s="41">
        <f>'Gross Plant'!BX23</f>
        <v>0</v>
      </c>
      <c r="CA22" s="41">
        <f>'Gross Plant'!BY23</f>
        <v>0</v>
      </c>
      <c r="CB22" s="41">
        <f>'Gross Plant'!BZ23</f>
        <v>0</v>
      </c>
      <c r="CC22" s="41">
        <f>'Gross Plant'!CA23</f>
        <v>0</v>
      </c>
      <c r="CD22" s="41">
        <f>'Gross Plant'!CB23</f>
        <v>0</v>
      </c>
      <c r="CE22" s="41">
        <f>'Gross Plant'!CC23</f>
        <v>0</v>
      </c>
      <c r="CF22" s="41">
        <f>'Gross Plant'!CD23</f>
        <v>0</v>
      </c>
      <c r="CG22" s="41">
        <f>'Gross Plant'!CE23</f>
        <v>0</v>
      </c>
      <c r="CH22" s="41">
        <f>'Gross Plant'!CF23</f>
        <v>0</v>
      </c>
      <c r="CI22" s="41">
        <f>'Gross Plant'!CG23</f>
        <v>0</v>
      </c>
      <c r="CJ22" s="41">
        <f>'Gross Plant'!CH23</f>
        <v>0</v>
      </c>
      <c r="CK22" s="41">
        <f>'Gross Plant'!CI23</f>
        <v>0</v>
      </c>
      <c r="CL22" s="41">
        <f>'Gross Plant'!CJ23</f>
        <v>0</v>
      </c>
      <c r="CM22" s="41">
        <f>'Gross Plant'!CK23</f>
        <v>0</v>
      </c>
      <c r="CN22" s="41"/>
      <c r="CO22" s="31">
        <f>[20]Transfers!R161</f>
        <v>0</v>
      </c>
      <c r="CP22" s="31">
        <f>[20]Transfers!S161</f>
        <v>0</v>
      </c>
      <c r="CQ22" s="31">
        <f>[20]Transfers!T161</f>
        <v>0</v>
      </c>
      <c r="CR22" s="31">
        <f>[20]Transfers!U161</f>
        <v>0</v>
      </c>
      <c r="CS22" s="31">
        <f>[20]Transfers!V161</f>
        <v>0</v>
      </c>
      <c r="CT22" s="31">
        <f>[20]Transfers!W161</f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/>
      <c r="DQ22" s="41">
        <f>[20]COR!Q18</f>
        <v>0</v>
      </c>
      <c r="DR22" s="41">
        <f>[20]COR!R18</f>
        <v>0</v>
      </c>
      <c r="DS22" s="41">
        <f>[20]COR!S18</f>
        <v>0</v>
      </c>
      <c r="DT22" s="41">
        <f>[20]COR!T18</f>
        <v>0</v>
      </c>
      <c r="DU22" s="41">
        <f>[20]COR!U18</f>
        <v>0</v>
      </c>
      <c r="DV22" s="41">
        <f>[20]COR!V18</f>
        <v>0</v>
      </c>
      <c r="DW22" s="118">
        <f>SUM('Gross Plant'!$AH22:$AM22)/SUM('Gross Plant'!$AH$46:$AM$46)*DW$46</f>
        <v>0</v>
      </c>
      <c r="DX22" s="118">
        <f>SUM('Gross Plant'!$AH22:$AM22)/SUM('Gross Plant'!$AH$46:$AM$46)*DX$46</f>
        <v>0</v>
      </c>
      <c r="DY22" s="118">
        <f>SUM('Gross Plant'!$AH22:$AM22)/SUM('Gross Plant'!$AH$46:$AM$46)*DY$46</f>
        <v>0</v>
      </c>
      <c r="DZ22" s="57">
        <f>-SUM('Gross Plant'!$AH22:$AM22)/SUM('Gross Plant'!$AH$46:$AM$46)*'Capital Spending'!D$6*Reserve!$DW$1</f>
        <v>0</v>
      </c>
      <c r="EA22" s="57">
        <f>-SUM('Gross Plant'!$AH22:$AM22)/SUM('Gross Plant'!$AH$46:$AM$46)*'Capital Spending'!E$6*Reserve!$DW$1</f>
        <v>0</v>
      </c>
      <c r="EB22" s="57">
        <f>-SUM('Gross Plant'!$AH22:$AM22)/SUM('Gross Plant'!$AH$46:$AM$46)*'Capital Spending'!F$6*Reserve!$DW$1</f>
        <v>0</v>
      </c>
      <c r="EC22" s="57">
        <f>-SUM('Gross Plant'!$AH22:$AM22)/SUM('Gross Plant'!$AH$46:$AM$46)*'Capital Spending'!G$6*Reserve!$DW$1</f>
        <v>0</v>
      </c>
      <c r="ED22" s="57">
        <f>-SUM('Gross Plant'!$AH22:$AM22)/SUM('Gross Plant'!$AH$46:$AM$46)*'Capital Spending'!H$6*Reserve!$DW$1</f>
        <v>0</v>
      </c>
      <c r="EE22" s="57">
        <f>-SUM('Gross Plant'!$AH22:$AM22)/SUM('Gross Plant'!$AH$46:$AM$46)*'Capital Spending'!I$6*Reserve!$DW$1</f>
        <v>0</v>
      </c>
      <c r="EF22" s="57">
        <f>-SUM('Gross Plant'!$AH22:$AM22)/SUM('Gross Plant'!$AH$46:$AM$46)*'Capital Spending'!J$6*Reserve!$DW$1</f>
        <v>0</v>
      </c>
      <c r="EG22" s="57">
        <f>-SUM('Gross Plant'!$AH22:$AM22)/SUM('Gross Plant'!$AH$46:$AM$46)*'Capital Spending'!K$6*Reserve!$DW$1</f>
        <v>0</v>
      </c>
      <c r="EH22" s="57">
        <f>-SUM('Gross Plant'!$AH22:$AM22)/SUM('Gross Plant'!$AH$46:$AM$46)*'Capital Spending'!L$6*Reserve!$DW$1</f>
        <v>0</v>
      </c>
      <c r="EI22" s="57">
        <f>-SUM('Gross Plant'!$AH22:$AM22)/SUM('Gross Plant'!$AH$46:$AM$46)*'Capital Spending'!M$6*Reserve!$DW$1</f>
        <v>0</v>
      </c>
      <c r="EJ22" s="57">
        <f>-SUM('Gross Plant'!$AH22:$AM22)/SUM('Gross Plant'!$AH$46:$AM$46)*'Capital Spending'!N$6*Reserve!$DW$1</f>
        <v>0</v>
      </c>
      <c r="EK22" s="57">
        <f>-SUM('Gross Plant'!$AH22:$AM22)/SUM('Gross Plant'!$AH$46:$AM$46)*'Capital Spending'!O$6*Reserve!$DW$1</f>
        <v>0</v>
      </c>
      <c r="EL22" s="57">
        <f>-SUM('Gross Plant'!$AH22:$AM22)/SUM('Gross Plant'!$AH$46:$AM$46)*'Capital Spending'!P$6*Reserve!$DW$1</f>
        <v>0</v>
      </c>
      <c r="EM22" s="57">
        <f>-SUM('Gross Plant'!$AH22:$AM22)/SUM('Gross Plant'!$AH$46:$AM$46)*'Capital Spending'!Q$6*Reserve!$DW$1</f>
        <v>0</v>
      </c>
      <c r="EN22" s="57">
        <f>-SUM('Gross Plant'!$AH22:$AM22)/SUM('Gross Plant'!$AH$46:$AM$46)*'Capital Spending'!R$6*Reserve!$DW$1</f>
        <v>0</v>
      </c>
      <c r="EO22" s="57">
        <f>-SUM('Gross Plant'!$AH22:$AM22)/SUM('Gross Plant'!$AH$46:$AM$46)*'Capital Spending'!S$6*Reserve!$DW$1</f>
        <v>0</v>
      </c>
      <c r="EP22" s="57">
        <f>-SUM('Gross Plant'!$AH22:$AM22)/SUM('Gross Plant'!$AH$46:$AM$46)*'Capital Spending'!T$6*Reserve!$DW$1</f>
        <v>0</v>
      </c>
      <c r="EQ22" s="57">
        <f>-SUM('Gross Plant'!$AH22:$AM22)/SUM('Gross Plant'!$AH$46:$AM$46)*'Capital Spending'!U$6*Reserve!$DW$1</f>
        <v>0</v>
      </c>
    </row>
    <row r="23" spans="1:147">
      <c r="A23" s="146">
        <v>39720</v>
      </c>
      <c r="B23" t="s">
        <v>194</v>
      </c>
      <c r="C23" s="50">
        <f t="shared" si="35"/>
        <v>4776.7340084615389</v>
      </c>
      <c r="D23" s="50">
        <f t="shared" si="36"/>
        <v>9092.6312800000014</v>
      </c>
      <c r="E23" s="68">
        <f>'[20]Reserve End Balances'!$Q$19</f>
        <v>3519.76</v>
      </c>
      <c r="F23" s="41">
        <f t="shared" si="37"/>
        <v>3561.26</v>
      </c>
      <c r="G23" s="41">
        <f t="shared" si="38"/>
        <v>3602.76</v>
      </c>
      <c r="H23" s="41">
        <f t="shared" si="39"/>
        <v>3644.26</v>
      </c>
      <c r="I23" s="41">
        <f t="shared" si="40"/>
        <v>3685.76</v>
      </c>
      <c r="J23" s="41">
        <f t="shared" si="41"/>
        <v>3727.26</v>
      </c>
      <c r="K23" s="41">
        <f t="shared" si="42"/>
        <v>3768.76</v>
      </c>
      <c r="L23" s="41">
        <f t="shared" si="43"/>
        <v>4434.2439100000001</v>
      </c>
      <c r="M23" s="41">
        <f t="shared" si="44"/>
        <v>5099.7278200000001</v>
      </c>
      <c r="N23" s="41">
        <f t="shared" si="45"/>
        <v>5765.21173</v>
      </c>
      <c r="O23" s="41">
        <f t="shared" si="46"/>
        <v>6430.6956399999999</v>
      </c>
      <c r="P23" s="41">
        <f t="shared" si="47"/>
        <v>7096.1795499999998</v>
      </c>
      <c r="Q23" s="41">
        <f t="shared" si="48"/>
        <v>7761.6634599999998</v>
      </c>
      <c r="R23" s="41">
        <f t="shared" si="49"/>
        <v>8427.1473700000006</v>
      </c>
      <c r="S23" s="41">
        <f t="shared" si="50"/>
        <v>9092.6312800000014</v>
      </c>
      <c r="T23" s="41">
        <f t="shared" si="51"/>
        <v>9092.6312800000014</v>
      </c>
      <c r="U23" s="41">
        <f t="shared" si="52"/>
        <v>9092.6312800000014</v>
      </c>
      <c r="V23" s="41">
        <f t="shared" si="53"/>
        <v>9092.6312800000014</v>
      </c>
      <c r="W23" s="41">
        <f t="shared" si="54"/>
        <v>9092.6312800000014</v>
      </c>
      <c r="X23" s="41">
        <f t="shared" si="55"/>
        <v>9092.6312800000014</v>
      </c>
      <c r="Y23" s="41">
        <f t="shared" si="56"/>
        <v>9092.6312800000014</v>
      </c>
      <c r="Z23" s="41">
        <f t="shared" si="57"/>
        <v>9092.6312800000014</v>
      </c>
      <c r="AA23" s="41">
        <f t="shared" si="58"/>
        <v>9092.6312800000014</v>
      </c>
      <c r="AB23" s="41">
        <f t="shared" si="59"/>
        <v>9092.6312800000014</v>
      </c>
      <c r="AC23" s="41">
        <f t="shared" si="60"/>
        <v>9092.6312800000014</v>
      </c>
      <c r="AD23" s="41">
        <f t="shared" si="61"/>
        <v>9092.6312800000014</v>
      </c>
      <c r="AE23" s="41">
        <f t="shared" si="62"/>
        <v>9092.6312800000014</v>
      </c>
      <c r="AF23" s="41">
        <f t="shared" si="63"/>
        <v>9092.6312800000014</v>
      </c>
      <c r="AG23" s="23">
        <f t="shared" si="64"/>
        <v>9093</v>
      </c>
      <c r="AH23" s="79">
        <f>'[25]KY Depreciation Rates_03-2'!$G19</f>
        <v>5.8500000000000003E-2</v>
      </c>
      <c r="AI23" s="79">
        <f>'[25]KY Depreciation Rates_03-2'!$G19</f>
        <v>5.8500000000000003E-2</v>
      </c>
      <c r="AJ23" s="31">
        <f>'[20]Depreciation Provision'!R19</f>
        <v>41.5</v>
      </c>
      <c r="AK23" s="31">
        <f>'[20]Depreciation Provision'!S19</f>
        <v>41.5</v>
      </c>
      <c r="AL23" s="31">
        <f>'[20]Depreciation Provision'!T19</f>
        <v>41.5</v>
      </c>
      <c r="AM23" s="31">
        <f>'[20]Depreciation Provision'!U19</f>
        <v>41.5</v>
      </c>
      <c r="AN23" s="31">
        <f>'[20]Depreciation Provision'!V19</f>
        <v>41.5</v>
      </c>
      <c r="AO23" s="31">
        <f>'[20]Depreciation Provision'!W19</f>
        <v>41.5</v>
      </c>
      <c r="AP23" s="41">
        <f>IF('Net Plant'!I23&gt;0,'Gross Plant'!L24*$AH23/12,0)</f>
        <v>665.48391000000004</v>
      </c>
      <c r="AQ23" s="41">
        <f>IF('Net Plant'!J23&gt;0,'Gross Plant'!M24*$AH23/12,0)</f>
        <v>665.48391000000004</v>
      </c>
      <c r="AR23" s="41">
        <f>IF('Net Plant'!K23&gt;0,'Gross Plant'!N24*$AH23/12,0)</f>
        <v>665.48391000000004</v>
      </c>
      <c r="AS23" s="41">
        <f>IF('Net Plant'!L23&gt;0,'Gross Plant'!O24*$AH23/12,0)</f>
        <v>665.48391000000004</v>
      </c>
      <c r="AT23" s="41">
        <f>IF('Net Plant'!M23&gt;0,'Gross Plant'!P24*$AH23/12,0)</f>
        <v>665.48391000000004</v>
      </c>
      <c r="AU23" s="41">
        <f>IF('Net Plant'!N23&gt;0,'Gross Plant'!Q24*$AH23/12,0)</f>
        <v>665.48391000000004</v>
      </c>
      <c r="AV23" s="41">
        <f>IF('Net Plant'!O23&gt;0,'Gross Plant'!R24*$AH23/12,0)</f>
        <v>665.48391000000004</v>
      </c>
      <c r="AW23" s="41">
        <f>IF('Net Plant'!P23&gt;0,'Gross Plant'!S24*$AH23/12,0)</f>
        <v>665.48391000000004</v>
      </c>
      <c r="AX23" s="41">
        <f>IF('Net Plant'!Q23&gt;0,'Gross Plant'!T24*$AH23/12,0)</f>
        <v>0</v>
      </c>
      <c r="AY23" s="41">
        <f>IF('Net Plant'!R23&gt;0,'Gross Plant'!U24*$AI23/12,0)</f>
        <v>0</v>
      </c>
      <c r="AZ23" s="41">
        <f>IF('Net Plant'!S23&gt;0,'Gross Plant'!V24*$AI23/12,0)</f>
        <v>0</v>
      </c>
      <c r="BA23" s="41">
        <f>IF('Net Plant'!T23&gt;0,'Gross Plant'!W24*$AI23/12,0)</f>
        <v>0</v>
      </c>
      <c r="BB23" s="41">
        <f>IF('Net Plant'!U23&gt;0,'Gross Plant'!X24*$AI23/12,0)</f>
        <v>0</v>
      </c>
      <c r="BC23" s="41">
        <f>IF('Net Plant'!V23&gt;0,'Gross Plant'!Y24*$AI23/12,0)</f>
        <v>0</v>
      </c>
      <c r="BD23" s="41">
        <f>IF('Net Plant'!W23&gt;0,'Gross Plant'!Z24*$AI23/12,0)</f>
        <v>0</v>
      </c>
      <c r="BE23" s="41">
        <f>IF('Net Plant'!X23&gt;0,'Gross Plant'!AA24*$AI23/12,0)</f>
        <v>0</v>
      </c>
      <c r="BF23" s="41">
        <f>IF('Net Plant'!Y23&gt;0,'Gross Plant'!AB24*$AI23/12,0)</f>
        <v>0</v>
      </c>
      <c r="BG23" s="41">
        <f>IF('Net Plant'!Z23&gt;0,'Gross Plant'!AC24*$AI23/12,0)</f>
        <v>0</v>
      </c>
      <c r="BH23" s="41">
        <f>IF('Net Plant'!AA23&gt;0,'Gross Plant'!AD24*$AI23/12,0)</f>
        <v>0</v>
      </c>
      <c r="BI23" s="41">
        <f>IF('Net Plant'!AB23&gt;0,'Gross Plant'!AE24*$AI23/12,0)</f>
        <v>0</v>
      </c>
      <c r="BJ23" s="41">
        <f>IF('Net Plant'!AC23&gt;0,'Gross Plant'!AF24*$AI23/12,0)</f>
        <v>0</v>
      </c>
      <c r="BK23" s="23">
        <f t="shared" si="65"/>
        <v>0</v>
      </c>
      <c r="BL23" s="41"/>
      <c r="BM23" s="31">
        <f>[20]Retires!R162</f>
        <v>0</v>
      </c>
      <c r="BN23" s="31">
        <f>[20]Retires!S162</f>
        <v>0</v>
      </c>
      <c r="BO23" s="31">
        <f>[20]Retires!T162</f>
        <v>0</v>
      </c>
      <c r="BP23" s="31">
        <f>[20]Retires!U162</f>
        <v>0</v>
      </c>
      <c r="BQ23" s="31">
        <f>[20]Retires!V162</f>
        <v>0</v>
      </c>
      <c r="BR23" s="31">
        <f>[20]Retires!W162</f>
        <v>0</v>
      </c>
      <c r="BS23" s="31">
        <f>'Gross Plant'!BQ24</f>
        <v>0</v>
      </c>
      <c r="BT23" s="41">
        <f>'Gross Plant'!BR24</f>
        <v>0</v>
      </c>
      <c r="BU23" s="41">
        <f>'Gross Plant'!BS24</f>
        <v>0</v>
      </c>
      <c r="BV23" s="41">
        <f>'Gross Plant'!BT24</f>
        <v>0</v>
      </c>
      <c r="BW23" s="41">
        <f>'Gross Plant'!BU24</f>
        <v>0</v>
      </c>
      <c r="BX23" s="41">
        <f>'Gross Plant'!BV24</f>
        <v>0</v>
      </c>
      <c r="BY23" s="41">
        <f>'Gross Plant'!BW24</f>
        <v>0</v>
      </c>
      <c r="BZ23" s="41">
        <f>'Gross Plant'!BX24</f>
        <v>0</v>
      </c>
      <c r="CA23" s="41">
        <f>'Gross Plant'!BY24</f>
        <v>0</v>
      </c>
      <c r="CB23" s="41">
        <f>'Gross Plant'!BZ24</f>
        <v>0</v>
      </c>
      <c r="CC23" s="41">
        <f>'Gross Plant'!CA24</f>
        <v>0</v>
      </c>
      <c r="CD23" s="41">
        <f>'Gross Plant'!CB24</f>
        <v>0</v>
      </c>
      <c r="CE23" s="41">
        <f>'Gross Plant'!CC24</f>
        <v>0</v>
      </c>
      <c r="CF23" s="41">
        <f>'Gross Plant'!CD24</f>
        <v>0</v>
      </c>
      <c r="CG23" s="41">
        <f>'Gross Plant'!CE24</f>
        <v>0</v>
      </c>
      <c r="CH23" s="41">
        <f>'Gross Plant'!CF24</f>
        <v>0</v>
      </c>
      <c r="CI23" s="41">
        <f>'Gross Plant'!CG24</f>
        <v>0</v>
      </c>
      <c r="CJ23" s="41">
        <f>'Gross Plant'!CH24</f>
        <v>0</v>
      </c>
      <c r="CK23" s="41">
        <f>'Gross Plant'!CI24</f>
        <v>0</v>
      </c>
      <c r="CL23" s="41">
        <f>'Gross Plant'!CJ24</f>
        <v>0</v>
      </c>
      <c r="CM23" s="41">
        <f>'Gross Plant'!CK24</f>
        <v>0</v>
      </c>
      <c r="CN23" s="41"/>
      <c r="CO23" s="31">
        <f>[20]Transfers!R162</f>
        <v>0</v>
      </c>
      <c r="CP23" s="31">
        <f>[20]Transfers!S162</f>
        <v>0</v>
      </c>
      <c r="CQ23" s="31">
        <f>[20]Transfers!T162</f>
        <v>0</v>
      </c>
      <c r="CR23" s="31">
        <f>[20]Transfers!U162</f>
        <v>0</v>
      </c>
      <c r="CS23" s="31">
        <f>[20]Transfers!V162</f>
        <v>0</v>
      </c>
      <c r="CT23" s="31">
        <f>[20]Transfers!W162</f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/>
      <c r="DQ23" s="41">
        <f>[20]COR!Q19</f>
        <v>0</v>
      </c>
      <c r="DR23" s="41">
        <f>[20]COR!R19</f>
        <v>0</v>
      </c>
      <c r="DS23" s="41">
        <f>[20]COR!S19</f>
        <v>0</v>
      </c>
      <c r="DT23" s="41">
        <f>[20]COR!T19</f>
        <v>0</v>
      </c>
      <c r="DU23" s="41">
        <f>[20]COR!U19</f>
        <v>0</v>
      </c>
      <c r="DV23" s="41">
        <f>[20]COR!V19</f>
        <v>0</v>
      </c>
      <c r="DW23" s="118">
        <f>SUM('Gross Plant'!$AH23:$AM23)/SUM('Gross Plant'!$AH$46:$AM$46)*DW$46</f>
        <v>0</v>
      </c>
      <c r="DX23" s="118">
        <f>SUM('Gross Plant'!$AH23:$AM23)/SUM('Gross Plant'!$AH$46:$AM$46)*DX$46</f>
        <v>0</v>
      </c>
      <c r="DY23" s="118">
        <f>SUM('Gross Plant'!$AH23:$AM23)/SUM('Gross Plant'!$AH$46:$AM$46)*DY$46</f>
        <v>0</v>
      </c>
      <c r="DZ23" s="57">
        <f>-SUM('Gross Plant'!$AH23:$AM23)/SUM('Gross Plant'!$AH$46:$AM$46)*'Capital Spending'!D$6*Reserve!$DW$1</f>
        <v>0</v>
      </c>
      <c r="EA23" s="57">
        <f>-SUM('Gross Plant'!$AH23:$AM23)/SUM('Gross Plant'!$AH$46:$AM$46)*'Capital Spending'!E$6*Reserve!$DW$1</f>
        <v>0</v>
      </c>
      <c r="EB23" s="57">
        <f>-SUM('Gross Plant'!$AH23:$AM23)/SUM('Gross Plant'!$AH$46:$AM$46)*'Capital Spending'!F$6*Reserve!$DW$1</f>
        <v>0</v>
      </c>
      <c r="EC23" s="57">
        <f>-SUM('Gross Plant'!$AH23:$AM23)/SUM('Gross Plant'!$AH$46:$AM$46)*'Capital Spending'!G$6*Reserve!$DW$1</f>
        <v>0</v>
      </c>
      <c r="ED23" s="57">
        <f>-SUM('Gross Plant'!$AH23:$AM23)/SUM('Gross Plant'!$AH$46:$AM$46)*'Capital Spending'!H$6*Reserve!$DW$1</f>
        <v>0</v>
      </c>
      <c r="EE23" s="57">
        <f>-SUM('Gross Plant'!$AH23:$AM23)/SUM('Gross Plant'!$AH$46:$AM$46)*'Capital Spending'!I$6*Reserve!$DW$1</f>
        <v>0</v>
      </c>
      <c r="EF23" s="57">
        <f>-SUM('Gross Plant'!$AH23:$AM23)/SUM('Gross Plant'!$AH$46:$AM$46)*'Capital Spending'!J$6*Reserve!$DW$1</f>
        <v>0</v>
      </c>
      <c r="EG23" s="57">
        <f>-SUM('Gross Plant'!$AH23:$AM23)/SUM('Gross Plant'!$AH$46:$AM$46)*'Capital Spending'!K$6*Reserve!$DW$1</f>
        <v>0</v>
      </c>
      <c r="EH23" s="57">
        <f>-SUM('Gross Plant'!$AH23:$AM23)/SUM('Gross Plant'!$AH$46:$AM$46)*'Capital Spending'!L$6*Reserve!$DW$1</f>
        <v>0</v>
      </c>
      <c r="EI23" s="57">
        <f>-SUM('Gross Plant'!$AH23:$AM23)/SUM('Gross Plant'!$AH$46:$AM$46)*'Capital Spending'!M$6*Reserve!$DW$1</f>
        <v>0</v>
      </c>
      <c r="EJ23" s="57">
        <f>-SUM('Gross Plant'!$AH23:$AM23)/SUM('Gross Plant'!$AH$46:$AM$46)*'Capital Spending'!N$6*Reserve!$DW$1</f>
        <v>0</v>
      </c>
      <c r="EK23" s="57">
        <f>-SUM('Gross Plant'!$AH23:$AM23)/SUM('Gross Plant'!$AH$46:$AM$46)*'Capital Spending'!O$6*Reserve!$DW$1</f>
        <v>0</v>
      </c>
      <c r="EL23" s="57">
        <f>-SUM('Gross Plant'!$AH23:$AM23)/SUM('Gross Plant'!$AH$46:$AM$46)*'Capital Spending'!P$6*Reserve!$DW$1</f>
        <v>0</v>
      </c>
      <c r="EM23" s="57">
        <f>-SUM('Gross Plant'!$AH23:$AM23)/SUM('Gross Plant'!$AH$46:$AM$46)*'Capital Spending'!Q$6*Reserve!$DW$1</f>
        <v>0</v>
      </c>
      <c r="EN23" s="57">
        <f>-SUM('Gross Plant'!$AH23:$AM23)/SUM('Gross Plant'!$AH$46:$AM$46)*'Capital Spending'!R$6*Reserve!$DW$1</f>
        <v>0</v>
      </c>
      <c r="EO23" s="57">
        <f>-SUM('Gross Plant'!$AH23:$AM23)/SUM('Gross Plant'!$AH$46:$AM$46)*'Capital Spending'!S$6*Reserve!$DW$1</f>
        <v>0</v>
      </c>
      <c r="EP23" s="57">
        <f>-SUM('Gross Plant'!$AH23:$AM23)/SUM('Gross Plant'!$AH$46:$AM$46)*'Capital Spending'!T$6*Reserve!$DW$1</f>
        <v>0</v>
      </c>
      <c r="EQ23" s="57">
        <f>-SUM('Gross Plant'!$AH23:$AM23)/SUM('Gross Plant'!$AH$46:$AM$46)*'Capital Spending'!U$6*Reserve!$DW$1</f>
        <v>0</v>
      </c>
    </row>
    <row r="24" spans="1:147">
      <c r="A24" s="147">
        <v>39800</v>
      </c>
      <c r="B24" s="58" t="s">
        <v>19</v>
      </c>
      <c r="C24" s="50">
        <f t="shared" si="35"/>
        <v>44394.557708019209</v>
      </c>
      <c r="D24" s="50">
        <f t="shared" si="36"/>
        <v>45437.627288749951</v>
      </c>
      <c r="E24" s="68">
        <f>'[20]Reserve End Balances'!$Q$20</f>
        <v>42694.03</v>
      </c>
      <c r="F24" s="41">
        <f t="shared" si="37"/>
        <v>43069.869999999995</v>
      </c>
      <c r="G24" s="41">
        <f t="shared" si="38"/>
        <v>43445.709999999992</v>
      </c>
      <c r="H24" s="41">
        <f t="shared" si="39"/>
        <v>43821.549999999988</v>
      </c>
      <c r="I24" s="41">
        <f t="shared" si="40"/>
        <v>44197.389999999985</v>
      </c>
      <c r="J24" s="41">
        <f t="shared" si="41"/>
        <v>44573.229999999981</v>
      </c>
      <c r="K24" s="41">
        <f t="shared" si="42"/>
        <v>44949.069999999978</v>
      </c>
      <c r="L24" s="41">
        <f t="shared" si="43"/>
        <v>44981.640485916643</v>
      </c>
      <c r="M24" s="41">
        <f t="shared" si="44"/>
        <v>45014.210971833309</v>
      </c>
      <c r="N24" s="41">
        <f t="shared" si="45"/>
        <v>45046.781457749974</v>
      </c>
      <c r="O24" s="41">
        <f t="shared" si="46"/>
        <v>45079.351943666639</v>
      </c>
      <c r="P24" s="41">
        <f t="shared" si="47"/>
        <v>45111.922429583305</v>
      </c>
      <c r="Q24" s="41">
        <f t="shared" si="48"/>
        <v>45144.49291549997</v>
      </c>
      <c r="R24" s="41">
        <f t="shared" si="49"/>
        <v>45177.063401416635</v>
      </c>
      <c r="S24" s="41">
        <f t="shared" si="50"/>
        <v>45209.633887333301</v>
      </c>
      <c r="T24" s="41">
        <f t="shared" si="51"/>
        <v>45242.204373249966</v>
      </c>
      <c r="U24" s="41">
        <f t="shared" si="52"/>
        <v>45274.774859166631</v>
      </c>
      <c r="V24" s="41">
        <f t="shared" si="53"/>
        <v>45307.345345083297</v>
      </c>
      <c r="W24" s="41">
        <f t="shared" si="54"/>
        <v>45339.915830999962</v>
      </c>
      <c r="X24" s="41">
        <f t="shared" si="55"/>
        <v>45372.486316916627</v>
      </c>
      <c r="Y24" s="41">
        <f t="shared" si="56"/>
        <v>45405.056802833293</v>
      </c>
      <c r="Z24" s="41">
        <f t="shared" si="57"/>
        <v>45437.627288749958</v>
      </c>
      <c r="AA24" s="41">
        <f t="shared" si="58"/>
        <v>45470.197774666623</v>
      </c>
      <c r="AB24" s="41">
        <f t="shared" si="59"/>
        <v>45502.768260583289</v>
      </c>
      <c r="AC24" s="41">
        <f t="shared" si="60"/>
        <v>45535.338746499954</v>
      </c>
      <c r="AD24" s="41">
        <f t="shared" si="61"/>
        <v>45567.909232416619</v>
      </c>
      <c r="AE24" s="41">
        <f t="shared" si="62"/>
        <v>45600.479718333285</v>
      </c>
      <c r="AF24" s="41">
        <f t="shared" si="63"/>
        <v>45633.05020424995</v>
      </c>
      <c r="AG24" s="23">
        <f t="shared" si="64"/>
        <v>45438</v>
      </c>
      <c r="AH24" s="79">
        <f>'[25]KY Depreciation Rates_03-2'!$G20</f>
        <v>5.2900000000000003E-2</v>
      </c>
      <c r="AI24" s="79">
        <f>'[25]KY Depreciation Rates_03-2'!$G20</f>
        <v>5.2900000000000003E-2</v>
      </c>
      <c r="AJ24" s="31">
        <f>'[20]Depreciation Provision'!R20</f>
        <v>375.84</v>
      </c>
      <c r="AK24" s="31">
        <f>'[20]Depreciation Provision'!S20</f>
        <v>375.84</v>
      </c>
      <c r="AL24" s="31">
        <f>'[20]Depreciation Provision'!T20</f>
        <v>375.84</v>
      </c>
      <c r="AM24" s="31">
        <f>'[20]Depreciation Provision'!U20</f>
        <v>375.84</v>
      </c>
      <c r="AN24" s="31">
        <f>'[20]Depreciation Provision'!V20</f>
        <v>375.84</v>
      </c>
      <c r="AO24" s="31">
        <f>'[20]Depreciation Provision'!W20</f>
        <v>375.84</v>
      </c>
      <c r="AP24" s="41">
        <f>IF('Net Plant'!I24&gt;0,'Gross Plant'!L25*$AH24/12,0)</f>
        <v>32.570485916666669</v>
      </c>
      <c r="AQ24" s="41">
        <f>IF('Net Plant'!J24&gt;0,'Gross Plant'!M25*$AH24/12,0)</f>
        <v>32.570485916666669</v>
      </c>
      <c r="AR24" s="41">
        <f>IF('Net Plant'!K24&gt;0,'Gross Plant'!N25*$AH24/12,0)</f>
        <v>32.570485916666669</v>
      </c>
      <c r="AS24" s="41">
        <f>IF('Net Plant'!L24&gt;0,'Gross Plant'!O25*$AH24/12,0)</f>
        <v>32.570485916666669</v>
      </c>
      <c r="AT24" s="41">
        <f>IF('Net Plant'!M24&gt;0,'Gross Plant'!P25*$AH24/12,0)</f>
        <v>32.570485916666669</v>
      </c>
      <c r="AU24" s="41">
        <f>IF('Net Plant'!N24&gt;0,'Gross Plant'!Q25*$AH24/12,0)</f>
        <v>32.570485916666669</v>
      </c>
      <c r="AV24" s="41">
        <f>IF('Net Plant'!O24&gt;0,'Gross Plant'!R25*$AH24/12,0)</f>
        <v>32.570485916666669</v>
      </c>
      <c r="AW24" s="41">
        <f>IF('Net Plant'!P24&gt;0,'Gross Plant'!S25*$AH24/12,0)</f>
        <v>32.570485916666669</v>
      </c>
      <c r="AX24" s="41">
        <f>IF('Net Plant'!Q24&gt;0,'Gross Plant'!T25*$AH24/12,0)</f>
        <v>32.570485916666669</v>
      </c>
      <c r="AY24" s="41">
        <f>IF('Net Plant'!R24&gt;0,'Gross Plant'!U25*$AI24/12,0)</f>
        <v>32.570485916666669</v>
      </c>
      <c r="AZ24" s="41">
        <f>IF('Net Plant'!S24&gt;0,'Gross Plant'!V25*$AI24/12,0)</f>
        <v>32.570485916666669</v>
      </c>
      <c r="BA24" s="41">
        <f>IF('Net Plant'!T24&gt;0,'Gross Plant'!W25*$AI24/12,0)</f>
        <v>32.570485916666669</v>
      </c>
      <c r="BB24" s="41">
        <f>IF('Net Plant'!U24&gt;0,'Gross Plant'!X25*$AI24/12,0)</f>
        <v>32.570485916666669</v>
      </c>
      <c r="BC24" s="41">
        <f>IF('Net Plant'!V24&gt;0,'Gross Plant'!Y25*$AI24/12,0)</f>
        <v>32.570485916666669</v>
      </c>
      <c r="BD24" s="41">
        <f>IF('Net Plant'!W24&gt;0,'Gross Plant'!Z25*$AI24/12,0)</f>
        <v>32.570485916666669</v>
      </c>
      <c r="BE24" s="41">
        <f>IF('Net Plant'!X24&gt;0,'Gross Plant'!AA25*$AI24/12,0)</f>
        <v>32.570485916666669</v>
      </c>
      <c r="BF24" s="41">
        <f>IF('Net Plant'!Y24&gt;0,'Gross Plant'!AB25*$AI24/12,0)</f>
        <v>32.570485916666669</v>
      </c>
      <c r="BG24" s="41">
        <f>IF('Net Plant'!Z24&gt;0,'Gross Plant'!AC25*$AI24/12,0)</f>
        <v>32.570485916666669</v>
      </c>
      <c r="BH24" s="41">
        <f>IF('Net Plant'!AA24&gt;0,'Gross Plant'!AD25*$AI24/12,0)</f>
        <v>32.570485916666669</v>
      </c>
      <c r="BI24" s="41">
        <f>IF('Net Plant'!AB24&gt;0,'Gross Plant'!AE25*$AI24/12,0)</f>
        <v>32.570485916666669</v>
      </c>
      <c r="BJ24" s="41">
        <f>IF('Net Plant'!AC24&gt;0,'Gross Plant'!AF25*$AI24/12,0)</f>
        <v>32.570485916666669</v>
      </c>
      <c r="BK24" s="23">
        <f t="shared" si="65"/>
        <v>390.84583099999992</v>
      </c>
      <c r="BL24" s="41"/>
      <c r="BM24" s="31">
        <f>[20]Retires!R163</f>
        <v>0</v>
      </c>
      <c r="BN24" s="31">
        <f>[20]Retires!S163</f>
        <v>0</v>
      </c>
      <c r="BO24" s="31">
        <f>[20]Retires!T163</f>
        <v>0</v>
      </c>
      <c r="BP24" s="31">
        <f>[20]Retires!U163</f>
        <v>0</v>
      </c>
      <c r="BQ24" s="31">
        <f>[20]Retires!V163</f>
        <v>0</v>
      </c>
      <c r="BR24" s="31">
        <f>[20]Retires!W163</f>
        <v>0</v>
      </c>
      <c r="BS24" s="31">
        <f>'Gross Plant'!BQ25</f>
        <v>0</v>
      </c>
      <c r="BT24" s="41">
        <f>'Gross Plant'!BR25</f>
        <v>0</v>
      </c>
      <c r="BU24" s="41">
        <f>'Gross Plant'!BS25</f>
        <v>0</v>
      </c>
      <c r="BV24" s="41">
        <f>'Gross Plant'!BT25</f>
        <v>0</v>
      </c>
      <c r="BW24" s="41">
        <f>'Gross Plant'!BU25</f>
        <v>0</v>
      </c>
      <c r="BX24" s="41">
        <f>'Gross Plant'!BV25</f>
        <v>0</v>
      </c>
      <c r="BY24" s="41">
        <f>'Gross Plant'!BW25</f>
        <v>0</v>
      </c>
      <c r="BZ24" s="41">
        <f>'Gross Plant'!BX25</f>
        <v>0</v>
      </c>
      <c r="CA24" s="41">
        <f>'Gross Plant'!BY25</f>
        <v>0</v>
      </c>
      <c r="CB24" s="41">
        <f>'Gross Plant'!BZ25</f>
        <v>0</v>
      </c>
      <c r="CC24" s="41">
        <f>'Gross Plant'!CA25</f>
        <v>0</v>
      </c>
      <c r="CD24" s="41">
        <f>'Gross Plant'!CB25</f>
        <v>0</v>
      </c>
      <c r="CE24" s="41">
        <f>'Gross Plant'!CC25</f>
        <v>0</v>
      </c>
      <c r="CF24" s="41">
        <f>'Gross Plant'!CD25</f>
        <v>0</v>
      </c>
      <c r="CG24" s="41">
        <f>'Gross Plant'!CE25</f>
        <v>0</v>
      </c>
      <c r="CH24" s="41">
        <f>'Gross Plant'!CF25</f>
        <v>0</v>
      </c>
      <c r="CI24" s="41">
        <f>'Gross Plant'!CG25</f>
        <v>0</v>
      </c>
      <c r="CJ24" s="41">
        <f>'Gross Plant'!CH25</f>
        <v>0</v>
      </c>
      <c r="CK24" s="41">
        <f>'Gross Plant'!CI25</f>
        <v>0</v>
      </c>
      <c r="CL24" s="41">
        <f>'Gross Plant'!CJ25</f>
        <v>0</v>
      </c>
      <c r="CM24" s="41">
        <f>'Gross Plant'!CK25</f>
        <v>0</v>
      </c>
      <c r="CN24" s="41"/>
      <c r="CO24" s="31">
        <f>[20]Transfers!R163</f>
        <v>0</v>
      </c>
      <c r="CP24" s="31">
        <f>[20]Transfers!S163</f>
        <v>0</v>
      </c>
      <c r="CQ24" s="31">
        <f>[20]Transfers!T163</f>
        <v>0</v>
      </c>
      <c r="CR24" s="31">
        <f>[20]Transfers!U163</f>
        <v>0</v>
      </c>
      <c r="CS24" s="31">
        <f>[20]Transfers!V163</f>
        <v>0</v>
      </c>
      <c r="CT24" s="31">
        <f>[20]Transfers!W163</f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/>
      <c r="DQ24" s="41">
        <f>[20]COR!Q20</f>
        <v>0</v>
      </c>
      <c r="DR24" s="41">
        <f>[20]COR!R20</f>
        <v>0</v>
      </c>
      <c r="DS24" s="41">
        <f>[20]COR!S20</f>
        <v>0</v>
      </c>
      <c r="DT24" s="41">
        <f>[20]COR!T20</f>
        <v>0</v>
      </c>
      <c r="DU24" s="41">
        <f>[20]COR!U20</f>
        <v>0</v>
      </c>
      <c r="DV24" s="41">
        <f>[20]COR!V20</f>
        <v>0</v>
      </c>
      <c r="DW24" s="118">
        <f>SUM('Gross Plant'!$AH24:$AM24)/SUM('Gross Plant'!$AH$46:$AM$46)*DW$46</f>
        <v>0</v>
      </c>
      <c r="DX24" s="118">
        <f>SUM('Gross Plant'!$AH24:$AM24)/SUM('Gross Plant'!$AH$46:$AM$46)*DX$46</f>
        <v>0</v>
      </c>
      <c r="DY24" s="118">
        <f>SUM('Gross Plant'!$AH24:$AM24)/SUM('Gross Plant'!$AH$46:$AM$46)*DY$46</f>
        <v>0</v>
      </c>
      <c r="DZ24" s="57">
        <f>-SUM('Gross Plant'!$AH24:$AM24)/SUM('Gross Plant'!$AH$46:$AM$46)*'Capital Spending'!D$6*Reserve!$DW$1</f>
        <v>0</v>
      </c>
      <c r="EA24" s="57">
        <f>-SUM('Gross Plant'!$AH24:$AM24)/SUM('Gross Plant'!$AH$46:$AM$46)*'Capital Spending'!E$6*Reserve!$DW$1</f>
        <v>0</v>
      </c>
      <c r="EB24" s="57">
        <f>-SUM('Gross Plant'!$AH24:$AM24)/SUM('Gross Plant'!$AH$46:$AM$46)*'Capital Spending'!F$6*Reserve!$DW$1</f>
        <v>0</v>
      </c>
      <c r="EC24" s="57">
        <f>-SUM('Gross Plant'!$AH24:$AM24)/SUM('Gross Plant'!$AH$46:$AM$46)*'Capital Spending'!G$6*Reserve!$DW$1</f>
        <v>0</v>
      </c>
      <c r="ED24" s="57">
        <f>-SUM('Gross Plant'!$AH24:$AM24)/SUM('Gross Plant'!$AH$46:$AM$46)*'Capital Spending'!H$6*Reserve!$DW$1</f>
        <v>0</v>
      </c>
      <c r="EE24" s="57">
        <f>-SUM('Gross Plant'!$AH24:$AM24)/SUM('Gross Plant'!$AH$46:$AM$46)*'Capital Spending'!I$6*Reserve!$DW$1</f>
        <v>0</v>
      </c>
      <c r="EF24" s="57">
        <f>-SUM('Gross Plant'!$AH24:$AM24)/SUM('Gross Plant'!$AH$46:$AM$46)*'Capital Spending'!J$6*Reserve!$DW$1</f>
        <v>0</v>
      </c>
      <c r="EG24" s="57">
        <f>-SUM('Gross Plant'!$AH24:$AM24)/SUM('Gross Plant'!$AH$46:$AM$46)*'Capital Spending'!K$6*Reserve!$DW$1</f>
        <v>0</v>
      </c>
      <c r="EH24" s="57">
        <f>-SUM('Gross Plant'!$AH24:$AM24)/SUM('Gross Plant'!$AH$46:$AM$46)*'Capital Spending'!L$6*Reserve!$DW$1</f>
        <v>0</v>
      </c>
      <c r="EI24" s="57">
        <f>-SUM('Gross Plant'!$AH24:$AM24)/SUM('Gross Plant'!$AH$46:$AM$46)*'Capital Spending'!M$6*Reserve!$DW$1</f>
        <v>0</v>
      </c>
      <c r="EJ24" s="57">
        <f>-SUM('Gross Plant'!$AH24:$AM24)/SUM('Gross Plant'!$AH$46:$AM$46)*'Capital Spending'!N$6*Reserve!$DW$1</f>
        <v>0</v>
      </c>
      <c r="EK24" s="57">
        <f>-SUM('Gross Plant'!$AH24:$AM24)/SUM('Gross Plant'!$AH$46:$AM$46)*'Capital Spending'!O$6*Reserve!$DW$1</f>
        <v>0</v>
      </c>
      <c r="EL24" s="57">
        <f>-SUM('Gross Plant'!$AH24:$AM24)/SUM('Gross Plant'!$AH$46:$AM$46)*'Capital Spending'!P$6*Reserve!$DW$1</f>
        <v>0</v>
      </c>
      <c r="EM24" s="57">
        <f>-SUM('Gross Plant'!$AH24:$AM24)/SUM('Gross Plant'!$AH$46:$AM$46)*'Capital Spending'!Q$6*Reserve!$DW$1</f>
        <v>0</v>
      </c>
      <c r="EN24" s="57">
        <f>-SUM('Gross Plant'!$AH24:$AM24)/SUM('Gross Plant'!$AH$46:$AM$46)*'Capital Spending'!R$6*Reserve!$DW$1</f>
        <v>0</v>
      </c>
      <c r="EO24" s="57">
        <f>-SUM('Gross Plant'!$AH24:$AM24)/SUM('Gross Plant'!$AH$46:$AM$46)*'Capital Spending'!S$6*Reserve!$DW$1</f>
        <v>0</v>
      </c>
      <c r="EP24" s="57">
        <f>-SUM('Gross Plant'!$AH24:$AM24)/SUM('Gross Plant'!$AH$46:$AM$46)*'Capital Spending'!T$6*Reserve!$DW$1</f>
        <v>0</v>
      </c>
      <c r="EQ24" s="57">
        <f>-SUM('Gross Plant'!$AH24:$AM24)/SUM('Gross Plant'!$AH$46:$AM$46)*'Capital Spending'!U$6*Reserve!$DW$1</f>
        <v>0</v>
      </c>
    </row>
    <row r="25" spans="1:147">
      <c r="A25" s="146">
        <v>39820</v>
      </c>
      <c r="B25" t="s">
        <v>195</v>
      </c>
      <c r="C25" s="50">
        <f t="shared" si="35"/>
        <v>1938.7358057749354</v>
      </c>
      <c r="D25" s="50">
        <f t="shared" si="36"/>
        <v>7903.161931292625</v>
      </c>
      <c r="E25" s="68">
        <f>'[20]Reserve End Balances'!$Q$21</f>
        <v>705.62</v>
      </c>
      <c r="F25" s="41">
        <f t="shared" si="37"/>
        <v>723.45</v>
      </c>
      <c r="G25" s="41">
        <f t="shared" si="38"/>
        <v>741.28000000000009</v>
      </c>
      <c r="H25" s="41">
        <f t="shared" si="39"/>
        <v>759.11000000000013</v>
      </c>
      <c r="I25" s="41">
        <f t="shared" si="40"/>
        <v>776.94000000000017</v>
      </c>
      <c r="J25" s="41">
        <f t="shared" si="41"/>
        <v>794.77000000000021</v>
      </c>
      <c r="K25" s="41">
        <f t="shared" si="42"/>
        <v>812.60000000000025</v>
      </c>
      <c r="L25" s="41">
        <f t="shared" si="43"/>
        <v>1527.794192545693</v>
      </c>
      <c r="M25" s="41">
        <f t="shared" si="44"/>
        <v>2242.8626003855757</v>
      </c>
      <c r="N25" s="41">
        <f t="shared" si="45"/>
        <v>2957.7921107476359</v>
      </c>
      <c r="O25" s="41">
        <f t="shared" si="46"/>
        <v>3672.5600693360248</v>
      </c>
      <c r="P25" s="41">
        <f t="shared" si="47"/>
        <v>4387.1529105916115</v>
      </c>
      <c r="Q25" s="41">
        <f t="shared" si="48"/>
        <v>5101.6335914676165</v>
      </c>
      <c r="R25" s="41">
        <f t="shared" si="49"/>
        <v>5815.9585913763767</v>
      </c>
      <c r="S25" s="41">
        <f t="shared" si="50"/>
        <v>6530.1442183988547</v>
      </c>
      <c r="T25" s="41">
        <f t="shared" si="51"/>
        <v>7244.1998272247856</v>
      </c>
      <c r="U25" s="41">
        <f t="shared" si="52"/>
        <v>7958.075439964945</v>
      </c>
      <c r="V25" s="41">
        <f t="shared" si="53"/>
        <v>7958.075439964945</v>
      </c>
      <c r="W25" s="41">
        <f t="shared" si="54"/>
        <v>7958.075439964945</v>
      </c>
      <c r="X25" s="41">
        <f t="shared" si="55"/>
        <v>7958.075439964945</v>
      </c>
      <c r="Y25" s="41">
        <f t="shared" si="56"/>
        <v>7958.075439964945</v>
      </c>
      <c r="Z25" s="41">
        <f t="shared" si="57"/>
        <v>7958.075439964945</v>
      </c>
      <c r="AA25" s="41">
        <f t="shared" si="58"/>
        <v>7958.075439964945</v>
      </c>
      <c r="AB25" s="41">
        <f t="shared" si="59"/>
        <v>7958.075439964945</v>
      </c>
      <c r="AC25" s="41">
        <f t="shared" si="60"/>
        <v>7958.075439964945</v>
      </c>
      <c r="AD25" s="41">
        <f t="shared" si="61"/>
        <v>7958.075439964945</v>
      </c>
      <c r="AE25" s="41">
        <f t="shared" si="62"/>
        <v>7958.075439964945</v>
      </c>
      <c r="AF25" s="41">
        <f t="shared" si="63"/>
        <v>7958.075439964945</v>
      </c>
      <c r="AG25" s="23">
        <f t="shared" si="64"/>
        <v>7903</v>
      </c>
      <c r="AH25" s="79">
        <f>'[25]KY Depreciation Rates_03-2'!$G22</f>
        <v>5.2900000000000003E-2</v>
      </c>
      <c r="AI25" s="79">
        <f>'[25]KY Depreciation Rates_03-2'!$G22</f>
        <v>5.2900000000000003E-2</v>
      </c>
      <c r="AJ25" s="31">
        <f>'[20]Depreciation Provision'!R21</f>
        <v>17.829999999999998</v>
      </c>
      <c r="AK25" s="31">
        <f>'[20]Depreciation Provision'!S21</f>
        <v>17.829999999999998</v>
      </c>
      <c r="AL25" s="31">
        <f>'[20]Depreciation Provision'!T21</f>
        <v>17.829999999999998</v>
      </c>
      <c r="AM25" s="31">
        <f>'[20]Depreciation Provision'!U21</f>
        <v>17.829999999999998</v>
      </c>
      <c r="AN25" s="31">
        <f>'[20]Depreciation Provision'!V21</f>
        <v>17.829999999999998</v>
      </c>
      <c r="AO25" s="31">
        <f>'[20]Depreciation Provision'!W21</f>
        <v>17.829999999999998</v>
      </c>
      <c r="AP25" s="41">
        <f>IF('Net Plant'!I25&gt;0,'Gross Plant'!L26*$AH25/12,0)</f>
        <v>715.19419254569266</v>
      </c>
      <c r="AQ25" s="41">
        <f>IF('Net Plant'!J25&gt;0,'Gross Plant'!M26*$AH25/12,0)</f>
        <v>715.06840783988275</v>
      </c>
      <c r="AR25" s="41">
        <f>IF('Net Plant'!K25&gt;0,'Gross Plant'!N26*$AH25/12,0)</f>
        <v>714.92951036206011</v>
      </c>
      <c r="AS25" s="41">
        <f>IF('Net Plant'!L25&gt;0,'Gross Plant'!O26*$AH25/12,0)</f>
        <v>714.76795858838886</v>
      </c>
      <c r="AT25" s="41">
        <f>IF('Net Plant'!M25&gt;0,'Gross Plant'!P26*$AH25/12,0)</f>
        <v>714.59284125558645</v>
      </c>
      <c r="AU25" s="41">
        <f>IF('Net Plant'!N25&gt;0,'Gross Plant'!Q26*$AH25/12,0)</f>
        <v>714.48068087600541</v>
      </c>
      <c r="AV25" s="41">
        <f>IF('Net Plant'!O25&gt;0,'Gross Plant'!R26*$AH25/12,0)</f>
        <v>714.32499990876056</v>
      </c>
      <c r="AW25" s="41">
        <f>IF('Net Plant'!P25&gt;0,'Gross Plant'!S26*$AH25/12,0)</f>
        <v>714.18562702247812</v>
      </c>
      <c r="AX25" s="41">
        <f>IF('Net Plant'!Q25&gt;0,'Gross Plant'!T26*$AH25/12,0)</f>
        <v>714.05560882593102</v>
      </c>
      <c r="AY25" s="41">
        <f>IF('Net Plant'!R25&gt;0,'Gross Plant'!U26*$AI25/12,0)</f>
        <v>713.87561274015923</v>
      </c>
      <c r="AZ25" s="41">
        <f>IF('Net Plant'!S25&gt;0,'Gross Plant'!V26*$AI25/12,0)</f>
        <v>0</v>
      </c>
      <c r="BA25" s="41">
        <f>IF('Net Plant'!T25&gt;0,'Gross Plant'!W26*$AI25/12,0)</f>
        <v>0</v>
      </c>
      <c r="BB25" s="41">
        <f>IF('Net Plant'!U25&gt;0,'Gross Plant'!X26*$AI25/12,0)</f>
        <v>0</v>
      </c>
      <c r="BC25" s="41">
        <f>IF('Net Plant'!V25&gt;0,'Gross Plant'!Y26*$AI25/12,0)</f>
        <v>0</v>
      </c>
      <c r="BD25" s="41">
        <f>IF('Net Plant'!W25&gt;0,'Gross Plant'!Z26*$AI25/12,0)</f>
        <v>0</v>
      </c>
      <c r="BE25" s="41">
        <f>IF('Net Plant'!X25&gt;0,'Gross Plant'!AA26*$AI25/12,0)</f>
        <v>0</v>
      </c>
      <c r="BF25" s="41">
        <f>IF('Net Plant'!Y25&gt;0,'Gross Plant'!AB26*$AI25/12,0)</f>
        <v>0</v>
      </c>
      <c r="BG25" s="41">
        <f>IF('Net Plant'!Z25&gt;0,'Gross Plant'!AC26*$AI25/12,0)</f>
        <v>0</v>
      </c>
      <c r="BH25" s="41">
        <f>IF('Net Plant'!AA25&gt;0,'Gross Plant'!AD26*$AI25/12,0)</f>
        <v>0</v>
      </c>
      <c r="BI25" s="41">
        <f>IF('Net Plant'!AB25&gt;0,'Gross Plant'!AE26*$AI25/12,0)</f>
        <v>0</v>
      </c>
      <c r="BJ25" s="41">
        <f>IF('Net Plant'!AC25&gt;0,'Gross Plant'!AF26*$AI25/12,0)</f>
        <v>0</v>
      </c>
      <c r="BK25" s="23">
        <f t="shared" si="65"/>
        <v>713.87561274015923</v>
      </c>
      <c r="BL25" s="41"/>
      <c r="BM25" s="31">
        <f>[20]Retires!R164</f>
        <v>0</v>
      </c>
      <c r="BN25" s="31">
        <f>[20]Retires!S164</f>
        <v>0</v>
      </c>
      <c r="BO25" s="31">
        <f>[20]Retires!T164</f>
        <v>0</v>
      </c>
      <c r="BP25" s="31">
        <f>[20]Retires!U164</f>
        <v>0</v>
      </c>
      <c r="BQ25" s="31">
        <f>[20]Retires!V164</f>
        <v>0</v>
      </c>
      <c r="BR25" s="31">
        <f>[20]Retires!W164</f>
        <v>0</v>
      </c>
      <c r="BS25" s="31">
        <f>'Gross Plant'!BQ26</f>
        <v>0</v>
      </c>
      <c r="BT25" s="41">
        <f>'Gross Plant'!BR26</f>
        <v>0</v>
      </c>
      <c r="BU25" s="41">
        <f>'Gross Plant'!BS26</f>
        <v>0</v>
      </c>
      <c r="BV25" s="41">
        <f>'Gross Plant'!BT26</f>
        <v>0</v>
      </c>
      <c r="BW25" s="41">
        <f>'Gross Plant'!BU26</f>
        <v>0</v>
      </c>
      <c r="BX25" s="41">
        <f>'Gross Plant'!BV26</f>
        <v>0</v>
      </c>
      <c r="BY25" s="41">
        <f>'Gross Plant'!BW26</f>
        <v>0</v>
      </c>
      <c r="BZ25" s="41">
        <f>'Gross Plant'!BX26</f>
        <v>0</v>
      </c>
      <c r="CA25" s="41">
        <f>'Gross Plant'!BY26</f>
        <v>0</v>
      </c>
      <c r="CB25" s="41">
        <f>'Gross Plant'!BZ26</f>
        <v>0</v>
      </c>
      <c r="CC25" s="41">
        <f>'Gross Plant'!CA26</f>
        <v>0</v>
      </c>
      <c r="CD25" s="41">
        <f>'Gross Plant'!CB26</f>
        <v>0</v>
      </c>
      <c r="CE25" s="41">
        <f>'Gross Plant'!CC26</f>
        <v>0</v>
      </c>
      <c r="CF25" s="41">
        <f>'Gross Plant'!CD26</f>
        <v>0</v>
      </c>
      <c r="CG25" s="41">
        <f>'Gross Plant'!CE26</f>
        <v>0</v>
      </c>
      <c r="CH25" s="41">
        <f>'Gross Plant'!CF26</f>
        <v>0</v>
      </c>
      <c r="CI25" s="41">
        <f>'Gross Plant'!CG26</f>
        <v>0</v>
      </c>
      <c r="CJ25" s="41">
        <f>'Gross Plant'!CH26</f>
        <v>0</v>
      </c>
      <c r="CK25" s="41">
        <f>'Gross Plant'!CI26</f>
        <v>0</v>
      </c>
      <c r="CL25" s="41">
        <f>'Gross Plant'!CJ26</f>
        <v>0</v>
      </c>
      <c r="CM25" s="41">
        <f>'Gross Plant'!CK26</f>
        <v>0</v>
      </c>
      <c r="CN25" s="41"/>
      <c r="CO25" s="31">
        <f>[20]Transfers!R164</f>
        <v>0</v>
      </c>
      <c r="CP25" s="31">
        <f>[20]Transfers!S164</f>
        <v>0</v>
      </c>
      <c r="CQ25" s="31">
        <f>[20]Transfers!T164</f>
        <v>0</v>
      </c>
      <c r="CR25" s="31">
        <f>[20]Transfers!U164</f>
        <v>0</v>
      </c>
      <c r="CS25" s="31">
        <f>[20]Transfers!V164</f>
        <v>0</v>
      </c>
      <c r="CT25" s="31">
        <f>[20]Transfers!W164</f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/>
      <c r="DQ25" s="41">
        <f>[20]COR!Q21</f>
        <v>0</v>
      </c>
      <c r="DR25" s="41">
        <f>[20]COR!R21</f>
        <v>0</v>
      </c>
      <c r="DS25" s="41">
        <f>[20]COR!S21</f>
        <v>0</v>
      </c>
      <c r="DT25" s="41">
        <f>[20]COR!T21</f>
        <v>0</v>
      </c>
      <c r="DU25" s="41">
        <f>[20]COR!U21</f>
        <v>0</v>
      </c>
      <c r="DV25" s="41">
        <f>[20]COR!V21</f>
        <v>0</v>
      </c>
      <c r="DW25" s="118">
        <f>SUM('Gross Plant'!$AH25:$AM25)/SUM('Gross Plant'!$AH$46:$AM$46)*DW$46</f>
        <v>0</v>
      </c>
      <c r="DX25" s="118">
        <f>SUM('Gross Plant'!$AH25:$AM25)/SUM('Gross Plant'!$AH$46:$AM$46)*DX$46</f>
        <v>0</v>
      </c>
      <c r="DY25" s="118">
        <f>SUM('Gross Plant'!$AH25:$AM25)/SUM('Gross Plant'!$AH$46:$AM$46)*DY$46</f>
        <v>0</v>
      </c>
      <c r="DZ25" s="57">
        <f>-SUM('Gross Plant'!$AH25:$AM25)/SUM('Gross Plant'!$AH$46:$AM$46)*'Capital Spending'!D$6*Reserve!$DW$1</f>
        <v>0</v>
      </c>
      <c r="EA25" s="57">
        <f>-SUM('Gross Plant'!$AH25:$AM25)/SUM('Gross Plant'!$AH$46:$AM$46)*'Capital Spending'!E$6*Reserve!$DW$1</f>
        <v>0</v>
      </c>
      <c r="EB25" s="57">
        <f>-SUM('Gross Plant'!$AH25:$AM25)/SUM('Gross Plant'!$AH$46:$AM$46)*'Capital Spending'!F$6*Reserve!$DW$1</f>
        <v>0</v>
      </c>
      <c r="EC25" s="57">
        <f>-SUM('Gross Plant'!$AH25:$AM25)/SUM('Gross Plant'!$AH$46:$AM$46)*'Capital Spending'!G$6*Reserve!$DW$1</f>
        <v>0</v>
      </c>
      <c r="ED25" s="57">
        <f>-SUM('Gross Plant'!$AH25:$AM25)/SUM('Gross Plant'!$AH$46:$AM$46)*'Capital Spending'!H$6*Reserve!$DW$1</f>
        <v>0</v>
      </c>
      <c r="EE25" s="57">
        <f>-SUM('Gross Plant'!$AH25:$AM25)/SUM('Gross Plant'!$AH$46:$AM$46)*'Capital Spending'!I$6*Reserve!$DW$1</f>
        <v>0</v>
      </c>
      <c r="EF25" s="57">
        <f>-SUM('Gross Plant'!$AH25:$AM25)/SUM('Gross Plant'!$AH$46:$AM$46)*'Capital Spending'!J$6*Reserve!$DW$1</f>
        <v>0</v>
      </c>
      <c r="EG25" s="57">
        <f>-SUM('Gross Plant'!$AH25:$AM25)/SUM('Gross Plant'!$AH$46:$AM$46)*'Capital Spending'!K$6*Reserve!$DW$1</f>
        <v>0</v>
      </c>
      <c r="EH25" s="57">
        <f>-SUM('Gross Plant'!$AH25:$AM25)/SUM('Gross Plant'!$AH$46:$AM$46)*'Capital Spending'!L$6*Reserve!$DW$1</f>
        <v>0</v>
      </c>
      <c r="EI25" s="57">
        <f>-SUM('Gross Plant'!$AH25:$AM25)/SUM('Gross Plant'!$AH$46:$AM$46)*'Capital Spending'!M$6*Reserve!$DW$1</f>
        <v>0</v>
      </c>
      <c r="EJ25" s="57">
        <f>-SUM('Gross Plant'!$AH25:$AM25)/SUM('Gross Plant'!$AH$46:$AM$46)*'Capital Spending'!N$6*Reserve!$DW$1</f>
        <v>0</v>
      </c>
      <c r="EK25" s="57">
        <f>-SUM('Gross Plant'!$AH25:$AM25)/SUM('Gross Plant'!$AH$46:$AM$46)*'Capital Spending'!O$6*Reserve!$DW$1</f>
        <v>0</v>
      </c>
      <c r="EL25" s="57">
        <f>-SUM('Gross Plant'!$AH25:$AM25)/SUM('Gross Plant'!$AH$46:$AM$46)*'Capital Spending'!P$6*Reserve!$DW$1</f>
        <v>0</v>
      </c>
      <c r="EM25" s="57">
        <f>-SUM('Gross Plant'!$AH25:$AM25)/SUM('Gross Plant'!$AH$46:$AM$46)*'Capital Spending'!Q$6*Reserve!$DW$1</f>
        <v>0</v>
      </c>
      <c r="EN25" s="57">
        <f>-SUM('Gross Plant'!$AH25:$AM25)/SUM('Gross Plant'!$AH$46:$AM$46)*'Capital Spending'!R$6*Reserve!$DW$1</f>
        <v>0</v>
      </c>
      <c r="EO25" s="57">
        <f>-SUM('Gross Plant'!$AH25:$AM25)/SUM('Gross Plant'!$AH$46:$AM$46)*'Capital Spending'!S$6*Reserve!$DW$1</f>
        <v>0</v>
      </c>
      <c r="EP25" s="57">
        <f>-SUM('Gross Plant'!$AH25:$AM25)/SUM('Gross Plant'!$AH$46:$AM$46)*'Capital Spending'!T$6*Reserve!$DW$1</f>
        <v>0</v>
      </c>
      <c r="EQ25" s="57">
        <f>-SUM('Gross Plant'!$AH25:$AM25)/SUM('Gross Plant'!$AH$46:$AM$46)*'Capital Spending'!U$6*Reserve!$DW$1</f>
        <v>0</v>
      </c>
    </row>
    <row r="26" spans="1:147">
      <c r="A26" s="147">
        <v>39900</v>
      </c>
      <c r="B26" s="58" t="s">
        <v>20</v>
      </c>
      <c r="C26" s="50">
        <f t="shared" si="35"/>
        <v>162826.86769230769</v>
      </c>
      <c r="D26" s="50">
        <f t="shared" si="36"/>
        <v>162984.42999999996</v>
      </c>
      <c r="E26" s="68">
        <f>'[20]Reserve End Balances'!$Q$22</f>
        <v>162377.29</v>
      </c>
      <c r="F26" s="41">
        <f t="shared" si="37"/>
        <v>162486.59</v>
      </c>
      <c r="G26" s="41">
        <f t="shared" si="38"/>
        <v>162595.88999999998</v>
      </c>
      <c r="H26" s="41">
        <f t="shared" si="39"/>
        <v>162705.18999999997</v>
      </c>
      <c r="I26" s="41">
        <f t="shared" si="40"/>
        <v>162814.48999999996</v>
      </c>
      <c r="J26" s="41">
        <f t="shared" si="41"/>
        <v>162878.81999999998</v>
      </c>
      <c r="K26" s="41">
        <f t="shared" si="42"/>
        <v>162984.42999999996</v>
      </c>
      <c r="L26" s="41">
        <f t="shared" si="43"/>
        <v>162984.42999999996</v>
      </c>
      <c r="M26" s="41">
        <f t="shared" si="44"/>
        <v>162984.42999999996</v>
      </c>
      <c r="N26" s="41">
        <f t="shared" si="45"/>
        <v>162984.42999999996</v>
      </c>
      <c r="O26" s="41">
        <f t="shared" si="46"/>
        <v>162984.42999999996</v>
      </c>
      <c r="P26" s="41">
        <f t="shared" si="47"/>
        <v>162984.42999999996</v>
      </c>
      <c r="Q26" s="41">
        <f t="shared" si="48"/>
        <v>162984.42999999996</v>
      </c>
      <c r="R26" s="41">
        <f t="shared" si="49"/>
        <v>162984.42999999996</v>
      </c>
      <c r="S26" s="41">
        <f t="shared" si="50"/>
        <v>162984.42999999996</v>
      </c>
      <c r="T26" s="41">
        <f t="shared" si="51"/>
        <v>162984.42999999996</v>
      </c>
      <c r="U26" s="41">
        <f t="shared" si="52"/>
        <v>162984.42999999996</v>
      </c>
      <c r="V26" s="41">
        <f t="shared" si="53"/>
        <v>162984.42999999996</v>
      </c>
      <c r="W26" s="41">
        <f t="shared" si="54"/>
        <v>162984.42999999996</v>
      </c>
      <c r="X26" s="41">
        <f t="shared" si="55"/>
        <v>162984.42999999996</v>
      </c>
      <c r="Y26" s="41">
        <f t="shared" si="56"/>
        <v>162984.42999999996</v>
      </c>
      <c r="Z26" s="41">
        <f t="shared" si="57"/>
        <v>162984.42999999996</v>
      </c>
      <c r="AA26" s="41">
        <f t="shared" si="58"/>
        <v>162984.42999999996</v>
      </c>
      <c r="AB26" s="41">
        <f t="shared" si="59"/>
        <v>162984.42999999996</v>
      </c>
      <c r="AC26" s="41">
        <f t="shared" si="60"/>
        <v>162984.42999999996</v>
      </c>
      <c r="AD26" s="41">
        <f t="shared" si="61"/>
        <v>162984.42999999996</v>
      </c>
      <c r="AE26" s="41">
        <f t="shared" si="62"/>
        <v>162984.42999999996</v>
      </c>
      <c r="AF26" s="41">
        <f t="shared" si="63"/>
        <v>162984.42999999996</v>
      </c>
      <c r="AG26" s="23">
        <f t="shared" si="64"/>
        <v>162984</v>
      </c>
      <c r="AH26" s="79">
        <f>'[25]KY Depreciation Rates_03-2'!$G23</f>
        <v>0.13059999999999999</v>
      </c>
      <c r="AI26" s="79">
        <f>'[25]KY Depreciation Rates_03-2'!$G23</f>
        <v>0.13059999999999999</v>
      </c>
      <c r="AJ26" s="31">
        <f>'[20]Depreciation Provision'!R22</f>
        <v>109.29999999999995</v>
      </c>
      <c r="AK26" s="31">
        <f>'[20]Depreciation Provision'!S22</f>
        <v>109.29999999999995</v>
      </c>
      <c r="AL26" s="31">
        <f>'[20]Depreciation Provision'!T22</f>
        <v>109.29999999999995</v>
      </c>
      <c r="AM26" s="31">
        <f>'[20]Depreciation Provision'!U22</f>
        <v>109.29999999999995</v>
      </c>
      <c r="AN26" s="31">
        <f>'[20]Depreciation Provision'!V22</f>
        <v>106.6400000000001</v>
      </c>
      <c r="AO26" s="31">
        <f>'[20]Depreciation Provision'!W22</f>
        <v>105.6099999999999</v>
      </c>
      <c r="AP26" s="41">
        <f>IF('Net Plant'!I26&gt;0,'Gross Plant'!L27*$AH26/12,0)</f>
        <v>0</v>
      </c>
      <c r="AQ26" s="41">
        <f>IF('Net Plant'!J26&gt;0,'Gross Plant'!M27*$AH26/12,0)</f>
        <v>0</v>
      </c>
      <c r="AR26" s="41">
        <f>IF('Net Plant'!K26&gt;0,'Gross Plant'!N27*$AH26/12,0)</f>
        <v>0</v>
      </c>
      <c r="AS26" s="41">
        <f>IF('Net Plant'!L26&gt;0,'Gross Plant'!O27*$AH26/12,0)</f>
        <v>0</v>
      </c>
      <c r="AT26" s="41">
        <f>IF('Net Plant'!M26&gt;0,'Gross Plant'!P27*$AH26/12,0)</f>
        <v>0</v>
      </c>
      <c r="AU26" s="41">
        <f>IF('Net Plant'!N26&gt;0,'Gross Plant'!Q27*$AH26/12,0)</f>
        <v>0</v>
      </c>
      <c r="AV26" s="41">
        <f>IF('Net Plant'!O26&gt;0,'Gross Plant'!R27*$AH26/12,0)</f>
        <v>0</v>
      </c>
      <c r="AW26" s="41">
        <f>IF('Net Plant'!P26&gt;0,'Gross Plant'!S27*$AH26/12,0)</f>
        <v>0</v>
      </c>
      <c r="AX26" s="41">
        <f>IF('Net Plant'!Q26&gt;0,'Gross Plant'!T27*$AH26/12,0)</f>
        <v>0</v>
      </c>
      <c r="AY26" s="41">
        <f>IF('Net Plant'!R26&gt;0,'Gross Plant'!U27*$AI26/12,0)</f>
        <v>0</v>
      </c>
      <c r="AZ26" s="41">
        <f>IF('Net Plant'!S26&gt;0,'Gross Plant'!V27*$AI26/12,0)</f>
        <v>0</v>
      </c>
      <c r="BA26" s="41">
        <f>IF('Net Plant'!T26&gt;0,'Gross Plant'!W27*$AI26/12,0)</f>
        <v>0</v>
      </c>
      <c r="BB26" s="41">
        <f>IF('Net Plant'!U26&gt;0,'Gross Plant'!X27*$AI26/12,0)</f>
        <v>0</v>
      </c>
      <c r="BC26" s="41">
        <f>IF('Net Plant'!V26&gt;0,'Gross Plant'!Y27*$AI26/12,0)</f>
        <v>0</v>
      </c>
      <c r="BD26" s="41">
        <f>IF('Net Plant'!W26&gt;0,'Gross Plant'!Z27*$AI26/12,0)</f>
        <v>0</v>
      </c>
      <c r="BE26" s="41">
        <f>IF('Net Plant'!X26&gt;0,'Gross Plant'!AA27*$AI26/12,0)</f>
        <v>0</v>
      </c>
      <c r="BF26" s="41">
        <f>IF('Net Plant'!Y26&gt;0,'Gross Plant'!AB27*$AI26/12,0)</f>
        <v>0</v>
      </c>
      <c r="BG26" s="41">
        <f>IF('Net Plant'!Z26&gt;0,'Gross Plant'!AC27*$AI26/12,0)</f>
        <v>0</v>
      </c>
      <c r="BH26" s="41">
        <f>IF('Net Plant'!AA26&gt;0,'Gross Plant'!AD27*$AI26/12,0)</f>
        <v>0</v>
      </c>
      <c r="BI26" s="41">
        <f>IF('Net Plant'!AB26&gt;0,'Gross Plant'!AE27*$AI26/12,0)</f>
        <v>0</v>
      </c>
      <c r="BJ26" s="41">
        <f>IF('Net Plant'!AC26&gt;0,'Gross Plant'!AF27*$AI26/12,0)</f>
        <v>0</v>
      </c>
      <c r="BK26" s="23">
        <f t="shared" si="65"/>
        <v>0</v>
      </c>
      <c r="BL26" s="41"/>
      <c r="BM26" s="31">
        <f>[20]Retires!R165</f>
        <v>0</v>
      </c>
      <c r="BN26" s="31">
        <f>[20]Retires!S165</f>
        <v>0</v>
      </c>
      <c r="BO26" s="31">
        <f>[20]Retires!T165</f>
        <v>0</v>
      </c>
      <c r="BP26" s="31">
        <f>[20]Retires!U165</f>
        <v>0</v>
      </c>
      <c r="BQ26" s="31">
        <f>[20]Retires!V165</f>
        <v>0</v>
      </c>
      <c r="BR26" s="31">
        <f>[20]Retires!W165</f>
        <v>0</v>
      </c>
      <c r="BS26" s="31">
        <f>'Gross Plant'!BQ27</f>
        <v>0</v>
      </c>
      <c r="BT26" s="41">
        <f>'Gross Plant'!BR27</f>
        <v>0</v>
      </c>
      <c r="BU26" s="41">
        <f>'Gross Plant'!BS27</f>
        <v>0</v>
      </c>
      <c r="BV26" s="41">
        <f>'Gross Plant'!BT27</f>
        <v>0</v>
      </c>
      <c r="BW26" s="41">
        <f>'Gross Plant'!BU27</f>
        <v>0</v>
      </c>
      <c r="BX26" s="41">
        <f>'Gross Plant'!BV27</f>
        <v>0</v>
      </c>
      <c r="BY26" s="41">
        <f>'Gross Plant'!BW27</f>
        <v>0</v>
      </c>
      <c r="BZ26" s="41">
        <f>'Gross Plant'!BX27</f>
        <v>0</v>
      </c>
      <c r="CA26" s="41">
        <f>'Gross Plant'!BY27</f>
        <v>0</v>
      </c>
      <c r="CB26" s="41">
        <f>'Gross Plant'!BZ27</f>
        <v>0</v>
      </c>
      <c r="CC26" s="41">
        <f>'Gross Plant'!CA27</f>
        <v>0</v>
      </c>
      <c r="CD26" s="41">
        <f>'Gross Plant'!CB27</f>
        <v>0</v>
      </c>
      <c r="CE26" s="41">
        <f>'Gross Plant'!CC27</f>
        <v>0</v>
      </c>
      <c r="CF26" s="41">
        <f>'Gross Plant'!CD27</f>
        <v>0</v>
      </c>
      <c r="CG26" s="41">
        <f>'Gross Plant'!CE27</f>
        <v>0</v>
      </c>
      <c r="CH26" s="41">
        <f>'Gross Plant'!CF27</f>
        <v>0</v>
      </c>
      <c r="CI26" s="41">
        <f>'Gross Plant'!CG27</f>
        <v>0</v>
      </c>
      <c r="CJ26" s="41">
        <f>'Gross Plant'!CH27</f>
        <v>0</v>
      </c>
      <c r="CK26" s="41">
        <f>'Gross Plant'!CI27</f>
        <v>0</v>
      </c>
      <c r="CL26" s="41">
        <f>'Gross Plant'!CJ27</f>
        <v>0</v>
      </c>
      <c r="CM26" s="41">
        <f>'Gross Plant'!CK27</f>
        <v>0</v>
      </c>
      <c r="CN26" s="41"/>
      <c r="CO26" s="31">
        <f>[20]Transfers!R165</f>
        <v>0</v>
      </c>
      <c r="CP26" s="31">
        <f>[20]Transfers!S165</f>
        <v>0</v>
      </c>
      <c r="CQ26" s="31">
        <f>[20]Transfers!T165</f>
        <v>0</v>
      </c>
      <c r="CR26" s="31">
        <f>[20]Transfers!U165</f>
        <v>0</v>
      </c>
      <c r="CS26" s="31">
        <f>[20]Transfers!V165</f>
        <v>-42.31</v>
      </c>
      <c r="CT26" s="31">
        <f>[20]Transfers!W165</f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/>
      <c r="DQ26" s="41">
        <f>[20]COR!Q22</f>
        <v>0</v>
      </c>
      <c r="DR26" s="41">
        <f>[20]COR!R22</f>
        <v>0</v>
      </c>
      <c r="DS26" s="41">
        <f>[20]COR!S22</f>
        <v>0</v>
      </c>
      <c r="DT26" s="41">
        <f>[20]COR!T22</f>
        <v>0</v>
      </c>
      <c r="DU26" s="41">
        <f>[20]COR!U22</f>
        <v>0</v>
      </c>
      <c r="DV26" s="41">
        <f>[20]COR!V22</f>
        <v>0</v>
      </c>
      <c r="DW26" s="118">
        <f>SUM('Gross Plant'!$AH26:$AM26)/SUM('Gross Plant'!$AH$46:$AM$46)*DW$46</f>
        <v>0</v>
      </c>
      <c r="DX26" s="118">
        <f>SUM('Gross Plant'!$AH26:$AM26)/SUM('Gross Plant'!$AH$46:$AM$46)*DX$46</f>
        <v>0</v>
      </c>
      <c r="DY26" s="118">
        <f>SUM('Gross Plant'!$AH26:$AM26)/SUM('Gross Plant'!$AH$46:$AM$46)*DY$46</f>
        <v>0</v>
      </c>
      <c r="DZ26" s="57">
        <f>-SUM('Gross Plant'!$AH26:$AM26)/SUM('Gross Plant'!$AH$46:$AM$46)*'Capital Spending'!D$6*Reserve!$DW$1</f>
        <v>0</v>
      </c>
      <c r="EA26" s="57">
        <f>-SUM('Gross Plant'!$AH26:$AM26)/SUM('Gross Plant'!$AH$46:$AM$46)*'Capital Spending'!E$6*Reserve!$DW$1</f>
        <v>0</v>
      </c>
      <c r="EB26" s="57">
        <f>-SUM('Gross Plant'!$AH26:$AM26)/SUM('Gross Plant'!$AH$46:$AM$46)*'Capital Spending'!F$6*Reserve!$DW$1</f>
        <v>0</v>
      </c>
      <c r="EC26" s="57">
        <f>-SUM('Gross Plant'!$AH26:$AM26)/SUM('Gross Plant'!$AH$46:$AM$46)*'Capital Spending'!G$6*Reserve!$DW$1</f>
        <v>0</v>
      </c>
      <c r="ED26" s="57">
        <f>-SUM('Gross Plant'!$AH26:$AM26)/SUM('Gross Plant'!$AH$46:$AM$46)*'Capital Spending'!H$6*Reserve!$DW$1</f>
        <v>0</v>
      </c>
      <c r="EE26" s="57">
        <f>-SUM('Gross Plant'!$AH26:$AM26)/SUM('Gross Plant'!$AH$46:$AM$46)*'Capital Spending'!I$6*Reserve!$DW$1</f>
        <v>0</v>
      </c>
      <c r="EF26" s="57">
        <f>-SUM('Gross Plant'!$AH26:$AM26)/SUM('Gross Plant'!$AH$46:$AM$46)*'Capital Spending'!J$6*Reserve!$DW$1</f>
        <v>0</v>
      </c>
      <c r="EG26" s="57">
        <f>-SUM('Gross Plant'!$AH26:$AM26)/SUM('Gross Plant'!$AH$46:$AM$46)*'Capital Spending'!K$6*Reserve!$DW$1</f>
        <v>0</v>
      </c>
      <c r="EH26" s="57">
        <f>-SUM('Gross Plant'!$AH26:$AM26)/SUM('Gross Plant'!$AH$46:$AM$46)*'Capital Spending'!L$6*Reserve!$DW$1</f>
        <v>0</v>
      </c>
      <c r="EI26" s="57">
        <f>-SUM('Gross Plant'!$AH26:$AM26)/SUM('Gross Plant'!$AH$46:$AM$46)*'Capital Spending'!M$6*Reserve!$DW$1</f>
        <v>0</v>
      </c>
      <c r="EJ26" s="57">
        <f>-SUM('Gross Plant'!$AH26:$AM26)/SUM('Gross Plant'!$AH$46:$AM$46)*'Capital Spending'!N$6*Reserve!$DW$1</f>
        <v>0</v>
      </c>
      <c r="EK26" s="57">
        <f>-SUM('Gross Plant'!$AH26:$AM26)/SUM('Gross Plant'!$AH$46:$AM$46)*'Capital Spending'!O$6*Reserve!$DW$1</f>
        <v>0</v>
      </c>
      <c r="EL26" s="57">
        <f>-SUM('Gross Plant'!$AH26:$AM26)/SUM('Gross Plant'!$AH$46:$AM$46)*'Capital Spending'!P$6*Reserve!$DW$1</f>
        <v>0</v>
      </c>
      <c r="EM26" s="57">
        <f>-SUM('Gross Plant'!$AH26:$AM26)/SUM('Gross Plant'!$AH$46:$AM$46)*'Capital Spending'!Q$6*Reserve!$DW$1</f>
        <v>0</v>
      </c>
      <c r="EN26" s="57">
        <f>-SUM('Gross Plant'!$AH26:$AM26)/SUM('Gross Plant'!$AH$46:$AM$46)*'Capital Spending'!R$6*Reserve!$DW$1</f>
        <v>0</v>
      </c>
      <c r="EO26" s="57">
        <f>-SUM('Gross Plant'!$AH26:$AM26)/SUM('Gross Plant'!$AH$46:$AM$46)*'Capital Spending'!S$6*Reserve!$DW$1</f>
        <v>0</v>
      </c>
      <c r="EP26" s="57">
        <f>-SUM('Gross Plant'!$AH26:$AM26)/SUM('Gross Plant'!$AH$46:$AM$46)*'Capital Spending'!T$6*Reserve!$DW$1</f>
        <v>0</v>
      </c>
      <c r="EQ26" s="57">
        <f>-SUM('Gross Plant'!$AH26:$AM26)/SUM('Gross Plant'!$AH$46:$AM$46)*'Capital Spending'!U$6*Reserve!$DW$1</f>
        <v>0</v>
      </c>
    </row>
    <row r="27" spans="1:147">
      <c r="A27" s="147">
        <v>39901</v>
      </c>
      <c r="B27" s="58" t="s">
        <v>21</v>
      </c>
      <c r="C27" s="50">
        <f t="shared" si="35"/>
        <v>21292569.905868128</v>
      </c>
      <c r="D27" s="50">
        <f t="shared" si="36"/>
        <v>24219765.733197272</v>
      </c>
      <c r="E27" s="68">
        <f>'[20]Reserve End Balances'!$Q$23</f>
        <v>19853679.420000002</v>
      </c>
      <c r="F27" s="41">
        <f t="shared" si="37"/>
        <v>20120727.610000003</v>
      </c>
      <c r="G27" s="41">
        <f t="shared" si="38"/>
        <v>20387775.800000004</v>
      </c>
      <c r="H27" s="41">
        <f t="shared" si="39"/>
        <v>20654823.990000006</v>
      </c>
      <c r="I27" s="41">
        <f t="shared" si="40"/>
        <v>20921872.180000007</v>
      </c>
      <c r="J27" s="41">
        <f t="shared" si="41"/>
        <v>21188920.370000008</v>
      </c>
      <c r="K27" s="41">
        <f t="shared" si="42"/>
        <v>21461557.030000009</v>
      </c>
      <c r="L27" s="41">
        <f t="shared" si="43"/>
        <v>21619783.414618898</v>
      </c>
      <c r="M27" s="41">
        <f t="shared" si="44"/>
        <v>21781151.632260006</v>
      </c>
      <c r="N27" s="41">
        <f t="shared" si="45"/>
        <v>21945989.211932983</v>
      </c>
      <c r="O27" s="41">
        <f t="shared" si="46"/>
        <v>22114862.009513021</v>
      </c>
      <c r="P27" s="41">
        <f t="shared" si="47"/>
        <v>22288108.863663919</v>
      </c>
      <c r="Q27" s="41">
        <f t="shared" si="48"/>
        <v>22464157.244296785</v>
      </c>
      <c r="R27" s="41">
        <f t="shared" si="49"/>
        <v>22644094.20264402</v>
      </c>
      <c r="S27" s="41">
        <f t="shared" si="50"/>
        <v>22827512.397710018</v>
      </c>
      <c r="T27" s="41">
        <f t="shared" si="51"/>
        <v>23014178.169345606</v>
      </c>
      <c r="U27" s="41">
        <f t="shared" si="52"/>
        <v>23205339.858370412</v>
      </c>
      <c r="V27" s="41">
        <f t="shared" si="53"/>
        <v>23400462.13690624</v>
      </c>
      <c r="W27" s="41">
        <f t="shared" si="54"/>
        <v>23597920.945636325</v>
      </c>
      <c r="X27" s="41">
        <f t="shared" si="55"/>
        <v>23797075.221626021</v>
      </c>
      <c r="Y27" s="41">
        <f t="shared" si="56"/>
        <v>23997582.376666132</v>
      </c>
      <c r="Z27" s="41">
        <f t="shared" si="57"/>
        <v>24199222.760377131</v>
      </c>
      <c r="AA27" s="41">
        <f t="shared" si="58"/>
        <v>24404898.36199519</v>
      </c>
      <c r="AB27" s="41">
        <f t="shared" si="59"/>
        <v>24614948.020184107</v>
      </c>
      <c r="AC27" s="41">
        <f t="shared" si="60"/>
        <v>24827799.204854995</v>
      </c>
      <c r="AD27" s="41">
        <f t="shared" si="61"/>
        <v>25044538.967240252</v>
      </c>
      <c r="AE27" s="41">
        <f t="shared" si="62"/>
        <v>25264759.966344267</v>
      </c>
      <c r="AF27" s="41">
        <f t="shared" si="63"/>
        <v>25488228.542017873</v>
      </c>
      <c r="AG27" s="23">
        <f t="shared" si="64"/>
        <v>24219766</v>
      </c>
      <c r="AH27" s="79">
        <f>'[25]KY Depreciation Rates_03-2'!$G24</f>
        <v>9.4799999999999995E-2</v>
      </c>
      <c r="AI27" s="79">
        <f>'[25]KY Depreciation Rates_03-2'!$G24</f>
        <v>9.4799999999999995E-2</v>
      </c>
      <c r="AJ27" s="31">
        <f>'[20]Depreciation Provision'!R23</f>
        <v>267048.19</v>
      </c>
      <c r="AK27" s="31">
        <f>'[20]Depreciation Provision'!S23</f>
        <v>267048.19</v>
      </c>
      <c r="AL27" s="31">
        <f>'[20]Depreciation Provision'!T23</f>
        <v>267048.19</v>
      </c>
      <c r="AM27" s="31">
        <f>'[20]Depreciation Provision'!U23</f>
        <v>267048.19</v>
      </c>
      <c r="AN27" s="31">
        <f>'[20]Depreciation Provision'!V23</f>
        <v>267048.19</v>
      </c>
      <c r="AO27" s="31">
        <f>'[20]Depreciation Provision'!W23</f>
        <v>272636.65999999997</v>
      </c>
      <c r="AP27" s="41">
        <f>IF('Net Plant'!I27&gt;0,'Gross Plant'!L28*$AH27/12,0)</f>
        <v>158226.3846188912</v>
      </c>
      <c r="AQ27" s="41">
        <f>IF('Net Plant'!J27&gt;0,'Gross Plant'!M28*$AH27/12,0)</f>
        <v>161368.21764110829</v>
      </c>
      <c r="AR27" s="41">
        <f>IF('Net Plant'!K27&gt;0,'Gross Plant'!N28*$AH27/12,0)</f>
        <v>164837.57967297867</v>
      </c>
      <c r="AS27" s="41">
        <f>IF('Net Plant'!L27&gt;0,'Gross Plant'!O28*$AH27/12,0)</f>
        <v>168872.79758003808</v>
      </c>
      <c r="AT27" s="41">
        <f>IF('Net Plant'!M27&gt;0,'Gross Plant'!P28*$AH27/12,0)</f>
        <v>173246.85415089718</v>
      </c>
      <c r="AU27" s="41">
        <f>IF('Net Plant'!N27&gt;0,'Gross Plant'!Q28*$AH27/12,0)</f>
        <v>176048.38063286533</v>
      </c>
      <c r="AV27" s="41">
        <f>IF('Net Plant'!O27&gt;0,'Gross Plant'!R28*$AH27/12,0)</f>
        <v>179936.95834723487</v>
      </c>
      <c r="AW27" s="41">
        <f>IF('Net Plant'!P27&gt;0,'Gross Plant'!S28*$AH27/12,0)</f>
        <v>183418.19506599623</v>
      </c>
      <c r="AX27" s="41">
        <f>IF('Net Plant'!Q27&gt;0,'Gross Plant'!T28*$AH27/12,0)</f>
        <v>186665.77163558709</v>
      </c>
      <c r="AY27" s="41">
        <f>IF('Net Plant'!R27&gt;0,'Gross Plant'!U28*$AI27/12,0)</f>
        <v>191161.68902480687</v>
      </c>
      <c r="AZ27" s="41">
        <f>IF('Net Plant'!S27&gt;0,'Gross Plant'!V28*$AI27/12,0)</f>
        <v>195122.27853582616</v>
      </c>
      <c r="BA27" s="41">
        <f>IF('Net Plant'!T27&gt;0,'Gross Plant'!W28*$AI27/12,0)</f>
        <v>197458.80873008317</v>
      </c>
      <c r="BB27" s="41">
        <f>IF('Net Plant'!U27&gt;0,'Gross Plant'!X28*$AI27/12,0)</f>
        <v>199154.2759896951</v>
      </c>
      <c r="BC27" s="41">
        <f>IF('Net Plant'!V27&gt;0,'Gross Plant'!Y28*$AI27/12,0)</f>
        <v>200507.15504011314</v>
      </c>
      <c r="BD27" s="41">
        <f>IF('Net Plant'!W27&gt;0,'Gross Plant'!Z28*$AI27/12,0)</f>
        <v>201640.38371099951</v>
      </c>
      <c r="BE27" s="41">
        <f>IF('Net Plant'!X27&gt;0,'Gross Plant'!AA28*$AI27/12,0)</f>
        <v>205675.60161805889</v>
      </c>
      <c r="BF27" s="41">
        <f>IF('Net Plant'!Y27&gt;0,'Gross Plant'!AB28*$AI27/12,0)</f>
        <v>210049.65818891802</v>
      </c>
      <c r="BG27" s="41">
        <f>IF('Net Plant'!Z27&gt;0,'Gross Plant'!AC28*$AI27/12,0)</f>
        <v>212851.18467088617</v>
      </c>
      <c r="BH27" s="41">
        <f>IF('Net Plant'!AA27&gt;0,'Gross Plant'!AD28*$AI27/12,0)</f>
        <v>216739.76238525577</v>
      </c>
      <c r="BI27" s="41">
        <f>IF('Net Plant'!AB27&gt;0,'Gross Plant'!AE28*$AI27/12,0)</f>
        <v>220220.99910401713</v>
      </c>
      <c r="BJ27" s="41">
        <f>IF('Net Plant'!AC27&gt;0,'Gross Plant'!AF28*$AI27/12,0)</f>
        <v>223468.57567360796</v>
      </c>
      <c r="BK27" s="23">
        <f t="shared" si="65"/>
        <v>2474050.3726722682</v>
      </c>
      <c r="BL27" s="41"/>
      <c r="BM27" s="31">
        <f>[20]Retires!R166</f>
        <v>0</v>
      </c>
      <c r="BN27" s="31">
        <f>[20]Retires!S166</f>
        <v>0</v>
      </c>
      <c r="BO27" s="31">
        <f>[20]Retires!T166</f>
        <v>0</v>
      </c>
      <c r="BP27" s="31">
        <f>[20]Retires!U166</f>
        <v>0</v>
      </c>
      <c r="BQ27" s="31">
        <f>[20]Retires!V166</f>
        <v>0</v>
      </c>
      <c r="BR27" s="31">
        <f>[20]Retires!W166</f>
        <v>0</v>
      </c>
      <c r="BS27" s="31">
        <f>'Gross Plant'!BQ28</f>
        <v>0</v>
      </c>
      <c r="BT27" s="41">
        <f>'Gross Plant'!BR28</f>
        <v>0</v>
      </c>
      <c r="BU27" s="41">
        <f>'Gross Plant'!BS28</f>
        <v>0</v>
      </c>
      <c r="BV27" s="41">
        <f>'Gross Plant'!BT28</f>
        <v>0</v>
      </c>
      <c r="BW27" s="41">
        <f>'Gross Plant'!BU28</f>
        <v>0</v>
      </c>
      <c r="BX27" s="41">
        <f>'Gross Plant'!BV28</f>
        <v>0</v>
      </c>
      <c r="BY27" s="41">
        <f>'Gross Plant'!BW28</f>
        <v>0</v>
      </c>
      <c r="BZ27" s="41">
        <f>'Gross Plant'!BX28</f>
        <v>0</v>
      </c>
      <c r="CA27" s="41">
        <f>'Gross Plant'!BY28</f>
        <v>0</v>
      </c>
      <c r="CB27" s="41">
        <f>'Gross Plant'!BZ28</f>
        <v>0</v>
      </c>
      <c r="CC27" s="41">
        <f>'Gross Plant'!CA28</f>
        <v>0</v>
      </c>
      <c r="CD27" s="41">
        <f>'Gross Plant'!CB28</f>
        <v>0</v>
      </c>
      <c r="CE27" s="41">
        <f>'Gross Plant'!CC28</f>
        <v>0</v>
      </c>
      <c r="CF27" s="41">
        <f>'Gross Plant'!CD28</f>
        <v>0</v>
      </c>
      <c r="CG27" s="41">
        <f>'Gross Plant'!CE28</f>
        <v>0</v>
      </c>
      <c r="CH27" s="41">
        <f>'Gross Plant'!CF28</f>
        <v>0</v>
      </c>
      <c r="CI27" s="41">
        <f>'Gross Plant'!CG28</f>
        <v>0</v>
      </c>
      <c r="CJ27" s="41">
        <f>'Gross Plant'!CH28</f>
        <v>0</v>
      </c>
      <c r="CK27" s="41">
        <f>'Gross Plant'!CI28</f>
        <v>0</v>
      </c>
      <c r="CL27" s="41">
        <f>'Gross Plant'!CJ28</f>
        <v>0</v>
      </c>
      <c r="CM27" s="41">
        <f>'Gross Plant'!CK28</f>
        <v>0</v>
      </c>
      <c r="CN27" s="41"/>
      <c r="CO27" s="31">
        <f>[20]Transfers!R166</f>
        <v>0</v>
      </c>
      <c r="CP27" s="31">
        <f>[20]Transfers!S166</f>
        <v>0</v>
      </c>
      <c r="CQ27" s="31">
        <f>[20]Transfers!T166</f>
        <v>0</v>
      </c>
      <c r="CR27" s="31">
        <f>[20]Transfers!U166</f>
        <v>0</v>
      </c>
      <c r="CS27" s="31">
        <f>[20]Transfers!V166</f>
        <v>0</v>
      </c>
      <c r="CT27" s="31">
        <f>[20]Transfers!W166</f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/>
      <c r="DQ27" s="41">
        <f>[20]COR!Q23</f>
        <v>0</v>
      </c>
      <c r="DR27" s="41">
        <f>[20]COR!R23</f>
        <v>0</v>
      </c>
      <c r="DS27" s="41">
        <f>[20]COR!S23</f>
        <v>0</v>
      </c>
      <c r="DT27" s="41">
        <f>[20]COR!T23</f>
        <v>0</v>
      </c>
      <c r="DU27" s="41">
        <f>[20]COR!U23</f>
        <v>0</v>
      </c>
      <c r="DV27" s="41">
        <f>[20]COR!V23</f>
        <v>0</v>
      </c>
      <c r="DW27" s="118">
        <f>SUM('Gross Plant'!$AH27:$AM27)/SUM('Gross Plant'!$AH$46:$AM$46)*DW$46</f>
        <v>0</v>
      </c>
      <c r="DX27" s="118">
        <f>SUM('Gross Plant'!$AH27:$AM27)/SUM('Gross Plant'!$AH$46:$AM$46)*DX$46</f>
        <v>0</v>
      </c>
      <c r="DY27" s="118">
        <f>SUM('Gross Plant'!$AH27:$AM27)/SUM('Gross Plant'!$AH$46:$AM$46)*DY$46</f>
        <v>0</v>
      </c>
      <c r="DZ27" s="57">
        <f>-SUM('Gross Plant'!$AH27:$AM27)/SUM('Gross Plant'!$AH$46:$AM$46)*'Capital Spending'!D$6*Reserve!$DW$1</f>
        <v>0</v>
      </c>
      <c r="EA27" s="57">
        <f>-SUM('Gross Plant'!$AH27:$AM27)/SUM('Gross Plant'!$AH$46:$AM$46)*'Capital Spending'!E$6*Reserve!$DW$1</f>
        <v>0</v>
      </c>
      <c r="EB27" s="57">
        <f>-SUM('Gross Plant'!$AH27:$AM27)/SUM('Gross Plant'!$AH$46:$AM$46)*'Capital Spending'!F$6*Reserve!$DW$1</f>
        <v>0</v>
      </c>
      <c r="EC27" s="57">
        <f>-SUM('Gross Plant'!$AH27:$AM27)/SUM('Gross Plant'!$AH$46:$AM$46)*'Capital Spending'!G$6*Reserve!$DW$1</f>
        <v>0</v>
      </c>
      <c r="ED27" s="57">
        <f>-SUM('Gross Plant'!$AH27:$AM27)/SUM('Gross Plant'!$AH$46:$AM$46)*'Capital Spending'!H$6*Reserve!$DW$1</f>
        <v>0</v>
      </c>
      <c r="EE27" s="57">
        <f>-SUM('Gross Plant'!$AH27:$AM27)/SUM('Gross Plant'!$AH$46:$AM$46)*'Capital Spending'!I$6*Reserve!$DW$1</f>
        <v>0</v>
      </c>
      <c r="EF27" s="57">
        <f>-SUM('Gross Plant'!$AH27:$AM27)/SUM('Gross Plant'!$AH$46:$AM$46)*'Capital Spending'!J$6*Reserve!$DW$1</f>
        <v>0</v>
      </c>
      <c r="EG27" s="57">
        <f>-SUM('Gross Plant'!$AH27:$AM27)/SUM('Gross Plant'!$AH$46:$AM$46)*'Capital Spending'!K$6*Reserve!$DW$1</f>
        <v>0</v>
      </c>
      <c r="EH27" s="57">
        <f>-SUM('Gross Plant'!$AH27:$AM27)/SUM('Gross Plant'!$AH$46:$AM$46)*'Capital Spending'!L$6*Reserve!$DW$1</f>
        <v>0</v>
      </c>
      <c r="EI27" s="57">
        <f>-SUM('Gross Plant'!$AH27:$AM27)/SUM('Gross Plant'!$AH$46:$AM$46)*'Capital Spending'!M$6*Reserve!$DW$1</f>
        <v>0</v>
      </c>
      <c r="EJ27" s="57">
        <f>-SUM('Gross Plant'!$AH27:$AM27)/SUM('Gross Plant'!$AH$46:$AM$46)*'Capital Spending'!N$6*Reserve!$DW$1</f>
        <v>0</v>
      </c>
      <c r="EK27" s="57">
        <f>-SUM('Gross Plant'!$AH27:$AM27)/SUM('Gross Plant'!$AH$46:$AM$46)*'Capital Spending'!O$6*Reserve!$DW$1</f>
        <v>0</v>
      </c>
      <c r="EL27" s="57">
        <f>-SUM('Gross Plant'!$AH27:$AM27)/SUM('Gross Plant'!$AH$46:$AM$46)*'Capital Spending'!P$6*Reserve!$DW$1</f>
        <v>0</v>
      </c>
      <c r="EM27" s="57">
        <f>-SUM('Gross Plant'!$AH27:$AM27)/SUM('Gross Plant'!$AH$46:$AM$46)*'Capital Spending'!Q$6*Reserve!$DW$1</f>
        <v>0</v>
      </c>
      <c r="EN27" s="57">
        <f>-SUM('Gross Plant'!$AH27:$AM27)/SUM('Gross Plant'!$AH$46:$AM$46)*'Capital Spending'!R$6*Reserve!$DW$1</f>
        <v>0</v>
      </c>
      <c r="EO27" s="57">
        <f>-SUM('Gross Plant'!$AH27:$AM27)/SUM('Gross Plant'!$AH$46:$AM$46)*'Capital Spending'!S$6*Reserve!$DW$1</f>
        <v>0</v>
      </c>
      <c r="EP27" s="57">
        <f>-SUM('Gross Plant'!$AH27:$AM27)/SUM('Gross Plant'!$AH$46:$AM$46)*'Capital Spending'!T$6*Reserve!$DW$1</f>
        <v>0</v>
      </c>
      <c r="EQ27" s="57">
        <f>-SUM('Gross Plant'!$AH27:$AM27)/SUM('Gross Plant'!$AH$46:$AM$46)*'Capital Spending'!U$6*Reserve!$DW$1</f>
        <v>0</v>
      </c>
    </row>
    <row r="28" spans="1:147">
      <c r="A28" s="147">
        <v>39902</v>
      </c>
      <c r="B28" s="32" t="s">
        <v>22</v>
      </c>
      <c r="C28" s="50">
        <f t="shared" si="35"/>
        <v>17246983.384459548</v>
      </c>
      <c r="D28" s="50">
        <f t="shared" si="36"/>
        <v>18142726.526764575</v>
      </c>
      <c r="E28" s="68">
        <f>'[20]Reserve End Balances'!$Q$24</f>
        <v>16606353.15</v>
      </c>
      <c r="F28" s="41">
        <f t="shared" si="37"/>
        <v>16741070.290000001</v>
      </c>
      <c r="G28" s="41">
        <f t="shared" si="38"/>
        <v>16871871.510000002</v>
      </c>
      <c r="H28" s="41">
        <f t="shared" si="39"/>
        <v>17001570.290000003</v>
      </c>
      <c r="I28" s="41">
        <f t="shared" si="40"/>
        <v>17131269.070000004</v>
      </c>
      <c r="J28" s="41">
        <f t="shared" si="41"/>
        <v>17260967.850000005</v>
      </c>
      <c r="K28" s="41">
        <f t="shared" si="42"/>
        <v>17406741.380000006</v>
      </c>
      <c r="L28" s="41">
        <f t="shared" si="43"/>
        <v>17438579.160929725</v>
      </c>
      <c r="M28" s="41">
        <f t="shared" si="44"/>
        <v>17472526.817838717</v>
      </c>
      <c r="N28" s="41">
        <f t="shared" si="45"/>
        <v>17508804.300541345</v>
      </c>
      <c r="O28" s="41">
        <f t="shared" si="46"/>
        <v>17547791.60559069</v>
      </c>
      <c r="P28" s="41">
        <f t="shared" si="47"/>
        <v>17589716.277720202</v>
      </c>
      <c r="Q28" s="41">
        <f t="shared" si="48"/>
        <v>17633522.295353379</v>
      </c>
      <c r="R28" s="41">
        <f t="shared" si="49"/>
        <v>17679939.660138071</v>
      </c>
      <c r="S28" s="41">
        <f t="shared" si="50"/>
        <v>17728694.825079277</v>
      </c>
      <c r="T28" s="41">
        <f t="shared" si="51"/>
        <v>17779630.877338998</v>
      </c>
      <c r="U28" s="41">
        <f t="shared" si="52"/>
        <v>17833586.131458666</v>
      </c>
      <c r="V28" s="41">
        <f t="shared" si="53"/>
        <v>17890201.091747943</v>
      </c>
      <c r="W28" s="41">
        <f t="shared" si="54"/>
        <v>17948385.132537954</v>
      </c>
      <c r="X28" s="41">
        <f t="shared" si="55"/>
        <v>18007707.752501145</v>
      </c>
      <c r="Y28" s="41">
        <f t="shared" si="56"/>
        <v>18067938.88892309</v>
      </c>
      <c r="Z28" s="41">
        <f t="shared" si="57"/>
        <v>18128931.037128545</v>
      </c>
      <c r="AA28" s="41">
        <f t="shared" si="58"/>
        <v>18192633.007680714</v>
      </c>
      <c r="AB28" s="41">
        <f t="shared" si="59"/>
        <v>18259272.345313054</v>
      </c>
      <c r="AC28" s="41">
        <f t="shared" si="60"/>
        <v>18327793.028449059</v>
      </c>
      <c r="AD28" s="41">
        <f t="shared" si="61"/>
        <v>18398925.058736578</v>
      </c>
      <c r="AE28" s="41">
        <f t="shared" si="62"/>
        <v>18472394.889180612</v>
      </c>
      <c r="AF28" s="41">
        <f t="shared" si="63"/>
        <v>18548045.60694316</v>
      </c>
      <c r="AG28" s="23">
        <f t="shared" si="64"/>
        <v>18142727</v>
      </c>
      <c r="AH28" s="79">
        <f>'[25]KY Depreciation Rates_03-2'!$G25</f>
        <v>8.9300000000000004E-2</v>
      </c>
      <c r="AI28" s="79">
        <f>'[25]KY Depreciation Rates_03-2'!$G25</f>
        <v>8.9300000000000004E-2</v>
      </c>
      <c r="AJ28" s="31">
        <f>'[20]Depreciation Provision'!R24</f>
        <v>134717.14000000001</v>
      </c>
      <c r="AK28" s="31">
        <f>'[20]Depreciation Provision'!S24</f>
        <v>130801.22</v>
      </c>
      <c r="AL28" s="31">
        <f>'[20]Depreciation Provision'!T24</f>
        <v>129698.78</v>
      </c>
      <c r="AM28" s="31">
        <f>'[20]Depreciation Provision'!U24</f>
        <v>129698.78</v>
      </c>
      <c r="AN28" s="31">
        <f>'[20]Depreciation Provision'!V24</f>
        <v>129698.78</v>
      </c>
      <c r="AO28" s="31">
        <f>'[20]Depreciation Provision'!W24</f>
        <v>145773.53000000003</v>
      </c>
      <c r="AP28" s="41">
        <f>IF('Net Plant'!I28&gt;0,'Gross Plant'!L29*$AH28/12,0)</f>
        <v>31837.780929717428</v>
      </c>
      <c r="AQ28" s="41">
        <f>IF('Net Plant'!J28&gt;0,'Gross Plant'!M29*$AH28/12,0)</f>
        <v>33947.65690899366</v>
      </c>
      <c r="AR28" s="41">
        <f>IF('Net Plant'!K28&gt;0,'Gross Plant'!N29*$AH28/12,0)</f>
        <v>36277.482702628862</v>
      </c>
      <c r="AS28" s="41">
        <f>IF('Net Plant'!L28&gt;0,'Gross Plant'!O29*$AH28/12,0)</f>
        <v>38987.305049343522</v>
      </c>
      <c r="AT28" s="41">
        <f>IF('Net Plant'!M28&gt;0,'Gross Plant'!P29*$AH28/12,0)</f>
        <v>41924.672129513347</v>
      </c>
      <c r="AU28" s="41">
        <f>IF('Net Plant'!N28&gt;0,'Gross Plant'!Q29*$AH28/12,0)</f>
        <v>43806.017633177245</v>
      </c>
      <c r="AV28" s="41">
        <f>IF('Net Plant'!O28&gt;0,'Gross Plant'!R29*$AH28/12,0)</f>
        <v>46417.364784690602</v>
      </c>
      <c r="AW28" s="41">
        <f>IF('Net Plant'!P28&gt;0,'Gross Plant'!S29*$AH28/12,0)</f>
        <v>48755.164941207455</v>
      </c>
      <c r="AX28" s="41">
        <f>IF('Net Plant'!Q28&gt;0,'Gross Plant'!T29*$AH28/12,0)</f>
        <v>50936.052259720898</v>
      </c>
      <c r="AY28" s="41">
        <f>IF('Net Plant'!R28&gt;0,'Gross Plant'!U29*$AI28/12,0)</f>
        <v>53955.254119669291</v>
      </c>
      <c r="AZ28" s="41">
        <f>IF('Net Plant'!S28&gt;0,'Gross Plant'!V29*$AI28/12,0)</f>
        <v>56614.960289278592</v>
      </c>
      <c r="BA28" s="41">
        <f>IF('Net Plant'!T28&gt;0,'Gross Plant'!W29*$AI28/12,0)</f>
        <v>58184.040790010484</v>
      </c>
      <c r="BB28" s="41">
        <f>IF('Net Plant'!U28&gt;0,'Gross Plant'!X29*$AI28/12,0)</f>
        <v>59322.619963190169</v>
      </c>
      <c r="BC28" s="41">
        <f>IF('Net Plant'!V28&gt;0,'Gross Plant'!Y29*$AI28/12,0)</f>
        <v>60231.136421944793</v>
      </c>
      <c r="BD28" s="41">
        <f>IF('Net Plant'!W28&gt;0,'Gross Plant'!Z29*$AI28/12,0)</f>
        <v>60992.148205455509</v>
      </c>
      <c r="BE28" s="41">
        <f>IF('Net Plant'!X28&gt;0,'Gross Plant'!AA29*$AI28/12,0)</f>
        <v>63701.970552170162</v>
      </c>
      <c r="BF28" s="41">
        <f>IF('Net Plant'!Y28&gt;0,'Gross Plant'!AB29*$AI28/12,0)</f>
        <v>66639.337632339986</v>
      </c>
      <c r="BG28" s="41">
        <f>IF('Net Plant'!Z28&gt;0,'Gross Plant'!AC29*$AI28/12,0)</f>
        <v>68520.683136003892</v>
      </c>
      <c r="BH28" s="41">
        <f>IF('Net Plant'!AA28&gt;0,'Gross Plant'!AD29*$AI28/12,0)</f>
        <v>71132.030287517249</v>
      </c>
      <c r="BI28" s="41">
        <f>IF('Net Plant'!AB28&gt;0,'Gross Plant'!AE29*$AI28/12,0)</f>
        <v>73469.830444034087</v>
      </c>
      <c r="BJ28" s="41">
        <f>IF('Net Plant'!AC28&gt;0,'Gross Plant'!AF29*$AI28/12,0)</f>
        <v>75650.717762547545</v>
      </c>
      <c r="BK28" s="23">
        <f t="shared" si="65"/>
        <v>768414.72960416169</v>
      </c>
      <c r="BL28" s="41"/>
      <c r="BM28" s="31">
        <f>[20]Retires!R167</f>
        <v>0</v>
      </c>
      <c r="BN28" s="31">
        <f>[20]Retires!S167</f>
        <v>0</v>
      </c>
      <c r="BO28" s="31">
        <f>[20]Retires!T167</f>
        <v>0</v>
      </c>
      <c r="BP28" s="31">
        <f>[20]Retires!U167</f>
        <v>0</v>
      </c>
      <c r="BQ28" s="31">
        <f>[20]Retires!V167</f>
        <v>0</v>
      </c>
      <c r="BR28" s="31">
        <f>[20]Retires!W167</f>
        <v>0</v>
      </c>
      <c r="BS28" s="31">
        <f>'Gross Plant'!BQ29</f>
        <v>0</v>
      </c>
      <c r="BT28" s="41">
        <f>'Gross Plant'!BR29</f>
        <v>0</v>
      </c>
      <c r="BU28" s="41">
        <f>'Gross Plant'!BS29</f>
        <v>0</v>
      </c>
      <c r="BV28" s="41">
        <f>'Gross Plant'!BT29</f>
        <v>0</v>
      </c>
      <c r="BW28" s="41">
        <f>'Gross Plant'!BU29</f>
        <v>0</v>
      </c>
      <c r="BX28" s="41">
        <f>'Gross Plant'!BV29</f>
        <v>0</v>
      </c>
      <c r="BY28" s="41">
        <f>'Gross Plant'!BW29</f>
        <v>0</v>
      </c>
      <c r="BZ28" s="41">
        <f>'Gross Plant'!BX29</f>
        <v>0</v>
      </c>
      <c r="CA28" s="41">
        <f>'Gross Plant'!BY29</f>
        <v>0</v>
      </c>
      <c r="CB28" s="41">
        <f>'Gross Plant'!BZ29</f>
        <v>0</v>
      </c>
      <c r="CC28" s="41">
        <f>'Gross Plant'!CA29</f>
        <v>0</v>
      </c>
      <c r="CD28" s="41">
        <f>'Gross Plant'!CB29</f>
        <v>0</v>
      </c>
      <c r="CE28" s="41">
        <f>'Gross Plant'!CC29</f>
        <v>0</v>
      </c>
      <c r="CF28" s="41">
        <f>'Gross Plant'!CD29</f>
        <v>0</v>
      </c>
      <c r="CG28" s="41">
        <f>'Gross Plant'!CE29</f>
        <v>0</v>
      </c>
      <c r="CH28" s="41">
        <f>'Gross Plant'!CF29</f>
        <v>0</v>
      </c>
      <c r="CI28" s="41">
        <f>'Gross Plant'!CG29</f>
        <v>0</v>
      </c>
      <c r="CJ28" s="41">
        <f>'Gross Plant'!CH29</f>
        <v>0</v>
      </c>
      <c r="CK28" s="41">
        <f>'Gross Plant'!CI29</f>
        <v>0</v>
      </c>
      <c r="CL28" s="41">
        <f>'Gross Plant'!CJ29</f>
        <v>0</v>
      </c>
      <c r="CM28" s="41">
        <f>'Gross Plant'!CK29</f>
        <v>0</v>
      </c>
      <c r="CN28" s="41"/>
      <c r="CO28" s="31">
        <f>[20]Transfers!R167</f>
        <v>0</v>
      </c>
      <c r="CP28" s="31">
        <f>[20]Transfers!S167</f>
        <v>0</v>
      </c>
      <c r="CQ28" s="31">
        <f>[20]Transfers!T167</f>
        <v>0</v>
      </c>
      <c r="CR28" s="31">
        <f>[20]Transfers!U167</f>
        <v>0</v>
      </c>
      <c r="CS28" s="31">
        <f>[20]Transfers!V167</f>
        <v>0</v>
      </c>
      <c r="CT28" s="31">
        <f>[20]Transfers!W167</f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/>
      <c r="DQ28" s="41">
        <f>[20]COR!Q24</f>
        <v>0</v>
      </c>
      <c r="DR28" s="41">
        <f>[20]COR!R24</f>
        <v>0</v>
      </c>
      <c r="DS28" s="41">
        <f>[20]COR!S24</f>
        <v>0</v>
      </c>
      <c r="DT28" s="41">
        <f>[20]COR!T24</f>
        <v>0</v>
      </c>
      <c r="DU28" s="41">
        <f>[20]COR!U24</f>
        <v>0</v>
      </c>
      <c r="DV28" s="41">
        <f>[20]COR!V24</f>
        <v>0</v>
      </c>
      <c r="DW28" s="118">
        <f>SUM('Gross Plant'!$AH28:$AM28)/SUM('Gross Plant'!$AH$46:$AM$46)*DW$46</f>
        <v>0</v>
      </c>
      <c r="DX28" s="118">
        <f>SUM('Gross Plant'!$AH28:$AM28)/SUM('Gross Plant'!$AH$46:$AM$46)*DX$46</f>
        <v>0</v>
      </c>
      <c r="DY28" s="118">
        <f>SUM('Gross Plant'!$AH28:$AM28)/SUM('Gross Plant'!$AH$46:$AM$46)*DY$46</f>
        <v>0</v>
      </c>
      <c r="DZ28" s="57">
        <f>-SUM('Gross Plant'!$AH28:$AM28)/SUM('Gross Plant'!$AH$46:$AM$46)*'Capital Spending'!D$6*Reserve!$DW$1</f>
        <v>0</v>
      </c>
      <c r="EA28" s="57">
        <f>-SUM('Gross Plant'!$AH28:$AM28)/SUM('Gross Plant'!$AH$46:$AM$46)*'Capital Spending'!E$6*Reserve!$DW$1</f>
        <v>0</v>
      </c>
      <c r="EB28" s="57">
        <f>-SUM('Gross Plant'!$AH28:$AM28)/SUM('Gross Plant'!$AH$46:$AM$46)*'Capital Spending'!F$6*Reserve!$DW$1</f>
        <v>0</v>
      </c>
      <c r="EC28" s="57">
        <f>-SUM('Gross Plant'!$AH28:$AM28)/SUM('Gross Plant'!$AH$46:$AM$46)*'Capital Spending'!G$6*Reserve!$DW$1</f>
        <v>0</v>
      </c>
      <c r="ED28" s="57">
        <f>-SUM('Gross Plant'!$AH28:$AM28)/SUM('Gross Plant'!$AH$46:$AM$46)*'Capital Spending'!H$6*Reserve!$DW$1</f>
        <v>0</v>
      </c>
      <c r="EE28" s="57">
        <f>-SUM('Gross Plant'!$AH28:$AM28)/SUM('Gross Plant'!$AH$46:$AM$46)*'Capital Spending'!I$6*Reserve!$DW$1</f>
        <v>0</v>
      </c>
      <c r="EF28" s="57">
        <f>-SUM('Gross Plant'!$AH28:$AM28)/SUM('Gross Plant'!$AH$46:$AM$46)*'Capital Spending'!J$6*Reserve!$DW$1</f>
        <v>0</v>
      </c>
      <c r="EG28" s="57">
        <f>-SUM('Gross Plant'!$AH28:$AM28)/SUM('Gross Plant'!$AH$46:$AM$46)*'Capital Spending'!K$6*Reserve!$DW$1</f>
        <v>0</v>
      </c>
      <c r="EH28" s="57">
        <f>-SUM('Gross Plant'!$AH28:$AM28)/SUM('Gross Plant'!$AH$46:$AM$46)*'Capital Spending'!L$6*Reserve!$DW$1</f>
        <v>0</v>
      </c>
      <c r="EI28" s="57">
        <f>-SUM('Gross Plant'!$AH28:$AM28)/SUM('Gross Plant'!$AH$46:$AM$46)*'Capital Spending'!M$6*Reserve!$DW$1</f>
        <v>0</v>
      </c>
      <c r="EJ28" s="57">
        <f>-SUM('Gross Plant'!$AH28:$AM28)/SUM('Gross Plant'!$AH$46:$AM$46)*'Capital Spending'!N$6*Reserve!$DW$1</f>
        <v>0</v>
      </c>
      <c r="EK28" s="57">
        <f>-SUM('Gross Plant'!$AH28:$AM28)/SUM('Gross Plant'!$AH$46:$AM$46)*'Capital Spending'!O$6*Reserve!$DW$1</f>
        <v>0</v>
      </c>
      <c r="EL28" s="57">
        <f>-SUM('Gross Plant'!$AH28:$AM28)/SUM('Gross Plant'!$AH$46:$AM$46)*'Capital Spending'!P$6*Reserve!$DW$1</f>
        <v>0</v>
      </c>
      <c r="EM28" s="57">
        <f>-SUM('Gross Plant'!$AH28:$AM28)/SUM('Gross Plant'!$AH$46:$AM$46)*'Capital Spending'!Q$6*Reserve!$DW$1</f>
        <v>0</v>
      </c>
      <c r="EN28" s="57">
        <f>-SUM('Gross Plant'!$AH28:$AM28)/SUM('Gross Plant'!$AH$46:$AM$46)*'Capital Spending'!R$6*Reserve!$DW$1</f>
        <v>0</v>
      </c>
      <c r="EO28" s="57">
        <f>-SUM('Gross Plant'!$AH28:$AM28)/SUM('Gross Plant'!$AH$46:$AM$46)*'Capital Spending'!S$6*Reserve!$DW$1</f>
        <v>0</v>
      </c>
      <c r="EP28" s="57">
        <f>-SUM('Gross Plant'!$AH28:$AM28)/SUM('Gross Plant'!$AH$46:$AM$46)*'Capital Spending'!T$6*Reserve!$DW$1</f>
        <v>0</v>
      </c>
      <c r="EQ28" s="57">
        <f>-SUM('Gross Plant'!$AH28:$AM28)/SUM('Gross Plant'!$AH$46:$AM$46)*'Capital Spending'!U$6*Reserve!$DW$1</f>
        <v>0</v>
      </c>
    </row>
    <row r="29" spans="1:147">
      <c r="A29" s="147">
        <v>39903</v>
      </c>
      <c r="B29" s="32" t="s">
        <v>23</v>
      </c>
      <c r="C29" s="50">
        <f t="shared" si="35"/>
        <v>2498046.8130769227</v>
      </c>
      <c r="D29" s="50">
        <f t="shared" si="36"/>
        <v>2538133.4499999997</v>
      </c>
      <c r="E29" s="68">
        <f>'[20]Reserve End Balances'!$Q$25</f>
        <v>2392239.0699999998</v>
      </c>
      <c r="F29" s="41">
        <f t="shared" si="37"/>
        <v>2415855.0699999998</v>
      </c>
      <c r="G29" s="41">
        <f t="shared" si="38"/>
        <v>2439471.0699999998</v>
      </c>
      <c r="H29" s="41">
        <f t="shared" si="39"/>
        <v>2463087.0699999998</v>
      </c>
      <c r="I29" s="41">
        <f t="shared" si="40"/>
        <v>2486703.0699999998</v>
      </c>
      <c r="J29" s="41">
        <f t="shared" si="41"/>
        <v>2510319.0699999998</v>
      </c>
      <c r="K29" s="41">
        <f t="shared" si="42"/>
        <v>2538133.4499999997</v>
      </c>
      <c r="L29" s="41">
        <f t="shared" si="43"/>
        <v>2538133.4499999997</v>
      </c>
      <c r="M29" s="41">
        <f t="shared" si="44"/>
        <v>2538133.4499999997</v>
      </c>
      <c r="N29" s="41">
        <f t="shared" si="45"/>
        <v>2538133.4499999997</v>
      </c>
      <c r="O29" s="41">
        <f t="shared" si="46"/>
        <v>2538133.4499999997</v>
      </c>
      <c r="P29" s="41">
        <f t="shared" si="47"/>
        <v>2538133.4499999997</v>
      </c>
      <c r="Q29" s="41">
        <f t="shared" si="48"/>
        <v>2538133.4499999997</v>
      </c>
      <c r="R29" s="41">
        <f t="shared" si="49"/>
        <v>2538133.4499999997</v>
      </c>
      <c r="S29" s="41">
        <f t="shared" si="50"/>
        <v>2538133.4499999997</v>
      </c>
      <c r="T29" s="41">
        <f t="shared" si="51"/>
        <v>2538133.4499999997</v>
      </c>
      <c r="U29" s="41">
        <f t="shared" si="52"/>
        <v>2538133.4499999997</v>
      </c>
      <c r="V29" s="41">
        <f t="shared" si="53"/>
        <v>2538133.4499999997</v>
      </c>
      <c r="W29" s="41">
        <f t="shared" si="54"/>
        <v>2538133.4499999997</v>
      </c>
      <c r="X29" s="41">
        <f t="shared" si="55"/>
        <v>2538133.4499999997</v>
      </c>
      <c r="Y29" s="41">
        <f t="shared" si="56"/>
        <v>2538133.4499999997</v>
      </c>
      <c r="Z29" s="41">
        <f t="shared" si="57"/>
        <v>2538133.4499999997</v>
      </c>
      <c r="AA29" s="41">
        <f t="shared" si="58"/>
        <v>2538133.4499999997</v>
      </c>
      <c r="AB29" s="41">
        <f t="shared" si="59"/>
        <v>2538133.4499999997</v>
      </c>
      <c r="AC29" s="41">
        <f t="shared" si="60"/>
        <v>2538133.4499999997</v>
      </c>
      <c r="AD29" s="41">
        <f t="shared" si="61"/>
        <v>2538133.4499999997</v>
      </c>
      <c r="AE29" s="41">
        <f t="shared" si="62"/>
        <v>2538133.4499999997</v>
      </c>
      <c r="AF29" s="41">
        <f t="shared" si="63"/>
        <v>2538133.4499999997</v>
      </c>
      <c r="AG29" s="23">
        <f t="shared" si="64"/>
        <v>2538133</v>
      </c>
      <c r="AH29" s="79">
        <f>'[25]KY Depreciation Rates_03-2'!$G26</f>
        <v>6.9900000000000004E-2</v>
      </c>
      <c r="AI29" s="79">
        <f>'[25]KY Depreciation Rates_03-2'!$G26</f>
        <v>6.9900000000000004E-2</v>
      </c>
      <c r="AJ29" s="31">
        <f>'[20]Depreciation Provision'!R25</f>
        <v>23616</v>
      </c>
      <c r="AK29" s="31">
        <f>'[20]Depreciation Provision'!S25</f>
        <v>23616</v>
      </c>
      <c r="AL29" s="31">
        <f>'[20]Depreciation Provision'!T25</f>
        <v>23616</v>
      </c>
      <c r="AM29" s="31">
        <f>'[20]Depreciation Provision'!U25</f>
        <v>23616</v>
      </c>
      <c r="AN29" s="31">
        <f>'[20]Depreciation Provision'!V25</f>
        <v>23616</v>
      </c>
      <c r="AO29" s="31">
        <f>'[20]Depreciation Provision'!W25</f>
        <v>27814.38</v>
      </c>
      <c r="AP29" s="41">
        <f>IF('Net Plant'!I29&gt;0,'Gross Plant'!L30*$AH29/12,0)</f>
        <v>0</v>
      </c>
      <c r="AQ29" s="41">
        <f>IF('Net Plant'!J29&gt;0,'Gross Plant'!M30*$AH29/12,0)</f>
        <v>0</v>
      </c>
      <c r="AR29" s="41">
        <f>IF('Net Plant'!K29&gt;0,'Gross Plant'!N30*$AH29/12,0)</f>
        <v>0</v>
      </c>
      <c r="AS29" s="41">
        <f>IF('Net Plant'!L29&gt;0,'Gross Plant'!O30*$AH29/12,0)</f>
        <v>0</v>
      </c>
      <c r="AT29" s="41">
        <f>IF('Net Plant'!M29&gt;0,'Gross Plant'!P30*$AH29/12,0)</f>
        <v>0</v>
      </c>
      <c r="AU29" s="41">
        <f>IF('Net Plant'!N29&gt;0,'Gross Plant'!Q30*$AH29/12,0)</f>
        <v>0</v>
      </c>
      <c r="AV29" s="41">
        <f>IF('Net Plant'!O29&gt;0,'Gross Plant'!R30*$AH29/12,0)</f>
        <v>0</v>
      </c>
      <c r="AW29" s="41">
        <f>IF('Net Plant'!P29&gt;0,'Gross Plant'!S30*$AH29/12,0)</f>
        <v>0</v>
      </c>
      <c r="AX29" s="41">
        <f>IF('Net Plant'!Q29&gt;0,'Gross Plant'!T30*$AH29/12,0)</f>
        <v>0</v>
      </c>
      <c r="AY29" s="41">
        <f>IF('Net Plant'!R29&gt;0,'Gross Plant'!U30*$AI29/12,0)</f>
        <v>0</v>
      </c>
      <c r="AZ29" s="41">
        <f>IF('Net Plant'!S29&gt;0,'Gross Plant'!V30*$AI29/12,0)</f>
        <v>0</v>
      </c>
      <c r="BA29" s="41">
        <f>IF('Net Plant'!T29&gt;0,'Gross Plant'!W30*$AI29/12,0)</f>
        <v>0</v>
      </c>
      <c r="BB29" s="41">
        <f>IF('Net Plant'!U29&gt;0,'Gross Plant'!X30*$AI29/12,0)</f>
        <v>0</v>
      </c>
      <c r="BC29" s="41">
        <f>IF('Net Plant'!V29&gt;0,'Gross Plant'!Y30*$AI29/12,0)</f>
        <v>0</v>
      </c>
      <c r="BD29" s="41">
        <f>IF('Net Plant'!W29&gt;0,'Gross Plant'!Z30*$AI29/12,0)</f>
        <v>0</v>
      </c>
      <c r="BE29" s="41">
        <f>IF('Net Plant'!X29&gt;0,'Gross Plant'!AA30*$AI29/12,0)</f>
        <v>0</v>
      </c>
      <c r="BF29" s="41">
        <f>IF('Net Plant'!Y29&gt;0,'Gross Plant'!AB30*$AI29/12,0)</f>
        <v>0</v>
      </c>
      <c r="BG29" s="41">
        <f>IF('Net Plant'!Z29&gt;0,'Gross Plant'!AC30*$AI29/12,0)</f>
        <v>0</v>
      </c>
      <c r="BH29" s="41">
        <f>IF('Net Plant'!AA29&gt;0,'Gross Plant'!AD30*$AI29/12,0)</f>
        <v>0</v>
      </c>
      <c r="BI29" s="41">
        <f>IF('Net Plant'!AB29&gt;0,'Gross Plant'!AE30*$AI29/12,0)</f>
        <v>0</v>
      </c>
      <c r="BJ29" s="41">
        <f>IF('Net Plant'!AC29&gt;0,'Gross Plant'!AF30*$AI29/12,0)</f>
        <v>0</v>
      </c>
      <c r="BK29" s="23">
        <f t="shared" si="65"/>
        <v>0</v>
      </c>
      <c r="BL29" s="41"/>
      <c r="BM29" s="31">
        <f>[20]Retires!R168</f>
        <v>0</v>
      </c>
      <c r="BN29" s="31">
        <f>[20]Retires!S168</f>
        <v>0</v>
      </c>
      <c r="BO29" s="31">
        <f>[20]Retires!T168</f>
        <v>0</v>
      </c>
      <c r="BP29" s="31">
        <f>[20]Retires!U168</f>
        <v>0</v>
      </c>
      <c r="BQ29" s="31">
        <f>[20]Retires!V168</f>
        <v>0</v>
      </c>
      <c r="BR29" s="31">
        <f>[20]Retires!W168</f>
        <v>0</v>
      </c>
      <c r="BS29" s="31">
        <f>'Gross Plant'!BQ30</f>
        <v>0</v>
      </c>
      <c r="BT29" s="41">
        <f>'Gross Plant'!BR30</f>
        <v>0</v>
      </c>
      <c r="BU29" s="41">
        <f>'Gross Plant'!BS30</f>
        <v>0</v>
      </c>
      <c r="BV29" s="41">
        <f>'Gross Plant'!BT30</f>
        <v>0</v>
      </c>
      <c r="BW29" s="41">
        <f>'Gross Plant'!BU30</f>
        <v>0</v>
      </c>
      <c r="BX29" s="41">
        <f>'Gross Plant'!BV30</f>
        <v>0</v>
      </c>
      <c r="BY29" s="41">
        <f>'Gross Plant'!BW30</f>
        <v>0</v>
      </c>
      <c r="BZ29" s="41">
        <f>'Gross Plant'!BX30</f>
        <v>0</v>
      </c>
      <c r="CA29" s="41">
        <f>'Gross Plant'!BY30</f>
        <v>0</v>
      </c>
      <c r="CB29" s="41">
        <f>'Gross Plant'!BZ30</f>
        <v>0</v>
      </c>
      <c r="CC29" s="41">
        <f>'Gross Plant'!CA30</f>
        <v>0</v>
      </c>
      <c r="CD29" s="41">
        <f>'Gross Plant'!CB30</f>
        <v>0</v>
      </c>
      <c r="CE29" s="41">
        <f>'Gross Plant'!CC30</f>
        <v>0</v>
      </c>
      <c r="CF29" s="41">
        <f>'Gross Plant'!CD30</f>
        <v>0</v>
      </c>
      <c r="CG29" s="41">
        <f>'Gross Plant'!CE30</f>
        <v>0</v>
      </c>
      <c r="CH29" s="41">
        <f>'Gross Plant'!CF30</f>
        <v>0</v>
      </c>
      <c r="CI29" s="41">
        <f>'Gross Plant'!CG30</f>
        <v>0</v>
      </c>
      <c r="CJ29" s="41">
        <f>'Gross Plant'!CH30</f>
        <v>0</v>
      </c>
      <c r="CK29" s="41">
        <f>'Gross Plant'!CI30</f>
        <v>0</v>
      </c>
      <c r="CL29" s="41">
        <f>'Gross Plant'!CJ30</f>
        <v>0</v>
      </c>
      <c r="CM29" s="41">
        <f>'Gross Plant'!CK30</f>
        <v>0</v>
      </c>
      <c r="CN29" s="41"/>
      <c r="CO29" s="31">
        <f>[20]Transfers!R168</f>
        <v>0</v>
      </c>
      <c r="CP29" s="31">
        <f>[20]Transfers!S168</f>
        <v>0</v>
      </c>
      <c r="CQ29" s="31">
        <f>[20]Transfers!T168</f>
        <v>0</v>
      </c>
      <c r="CR29" s="31">
        <f>[20]Transfers!U168</f>
        <v>0</v>
      </c>
      <c r="CS29" s="31">
        <f>[20]Transfers!V168</f>
        <v>0</v>
      </c>
      <c r="CT29" s="31">
        <f>[20]Transfers!W168</f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/>
      <c r="DQ29" s="41">
        <f>[20]COR!Q25</f>
        <v>0</v>
      </c>
      <c r="DR29" s="41">
        <f>[20]COR!R25</f>
        <v>0</v>
      </c>
      <c r="DS29" s="41">
        <f>[20]COR!S25</f>
        <v>0</v>
      </c>
      <c r="DT29" s="41">
        <f>[20]COR!T25</f>
        <v>0</v>
      </c>
      <c r="DU29" s="41">
        <f>[20]COR!U25</f>
        <v>0</v>
      </c>
      <c r="DV29" s="41">
        <f>[20]COR!V25</f>
        <v>0</v>
      </c>
      <c r="DW29" s="118">
        <f>SUM('Gross Plant'!$AH29:$AM29)/SUM('Gross Plant'!$AH$46:$AM$46)*DW$46</f>
        <v>0</v>
      </c>
      <c r="DX29" s="118">
        <f>SUM('Gross Plant'!$AH29:$AM29)/SUM('Gross Plant'!$AH$46:$AM$46)*DX$46</f>
        <v>0</v>
      </c>
      <c r="DY29" s="118">
        <f>SUM('Gross Plant'!$AH29:$AM29)/SUM('Gross Plant'!$AH$46:$AM$46)*DY$46</f>
        <v>0</v>
      </c>
      <c r="DZ29" s="57">
        <f>-SUM('Gross Plant'!$AH29:$AM29)/SUM('Gross Plant'!$AH$46:$AM$46)*'Capital Spending'!D$6*Reserve!$DW$1</f>
        <v>0</v>
      </c>
      <c r="EA29" s="57">
        <f>-SUM('Gross Plant'!$AH29:$AM29)/SUM('Gross Plant'!$AH$46:$AM$46)*'Capital Spending'!E$6*Reserve!$DW$1</f>
        <v>0</v>
      </c>
      <c r="EB29" s="57">
        <f>-SUM('Gross Plant'!$AH29:$AM29)/SUM('Gross Plant'!$AH$46:$AM$46)*'Capital Spending'!F$6*Reserve!$DW$1</f>
        <v>0</v>
      </c>
      <c r="EC29" s="57">
        <f>-SUM('Gross Plant'!$AH29:$AM29)/SUM('Gross Plant'!$AH$46:$AM$46)*'Capital Spending'!G$6*Reserve!$DW$1</f>
        <v>0</v>
      </c>
      <c r="ED29" s="57">
        <f>-SUM('Gross Plant'!$AH29:$AM29)/SUM('Gross Plant'!$AH$46:$AM$46)*'Capital Spending'!H$6*Reserve!$DW$1</f>
        <v>0</v>
      </c>
      <c r="EE29" s="57">
        <f>-SUM('Gross Plant'!$AH29:$AM29)/SUM('Gross Plant'!$AH$46:$AM$46)*'Capital Spending'!I$6*Reserve!$DW$1</f>
        <v>0</v>
      </c>
      <c r="EF29" s="57">
        <f>-SUM('Gross Plant'!$AH29:$AM29)/SUM('Gross Plant'!$AH$46:$AM$46)*'Capital Spending'!J$6*Reserve!$DW$1</f>
        <v>0</v>
      </c>
      <c r="EG29" s="57">
        <f>-SUM('Gross Plant'!$AH29:$AM29)/SUM('Gross Plant'!$AH$46:$AM$46)*'Capital Spending'!K$6*Reserve!$DW$1</f>
        <v>0</v>
      </c>
      <c r="EH29" s="57">
        <f>-SUM('Gross Plant'!$AH29:$AM29)/SUM('Gross Plant'!$AH$46:$AM$46)*'Capital Spending'!L$6*Reserve!$DW$1</f>
        <v>0</v>
      </c>
      <c r="EI29" s="57">
        <f>-SUM('Gross Plant'!$AH29:$AM29)/SUM('Gross Plant'!$AH$46:$AM$46)*'Capital Spending'!M$6*Reserve!$DW$1</f>
        <v>0</v>
      </c>
      <c r="EJ29" s="57">
        <f>-SUM('Gross Plant'!$AH29:$AM29)/SUM('Gross Plant'!$AH$46:$AM$46)*'Capital Spending'!N$6*Reserve!$DW$1</f>
        <v>0</v>
      </c>
      <c r="EK29" s="57">
        <f>-SUM('Gross Plant'!$AH29:$AM29)/SUM('Gross Plant'!$AH$46:$AM$46)*'Capital Spending'!O$6*Reserve!$DW$1</f>
        <v>0</v>
      </c>
      <c r="EL29" s="57">
        <f>-SUM('Gross Plant'!$AH29:$AM29)/SUM('Gross Plant'!$AH$46:$AM$46)*'Capital Spending'!P$6*Reserve!$DW$1</f>
        <v>0</v>
      </c>
      <c r="EM29" s="57">
        <f>-SUM('Gross Plant'!$AH29:$AM29)/SUM('Gross Plant'!$AH$46:$AM$46)*'Capital Spending'!Q$6*Reserve!$DW$1</f>
        <v>0</v>
      </c>
      <c r="EN29" s="57">
        <f>-SUM('Gross Plant'!$AH29:$AM29)/SUM('Gross Plant'!$AH$46:$AM$46)*'Capital Spending'!R$6*Reserve!$DW$1</f>
        <v>0</v>
      </c>
      <c r="EO29" s="57">
        <f>-SUM('Gross Plant'!$AH29:$AM29)/SUM('Gross Plant'!$AH$46:$AM$46)*'Capital Spending'!S$6*Reserve!$DW$1</f>
        <v>0</v>
      </c>
      <c r="EP29" s="57">
        <f>-SUM('Gross Plant'!$AH29:$AM29)/SUM('Gross Plant'!$AH$46:$AM$46)*'Capital Spending'!T$6*Reserve!$DW$1</f>
        <v>0</v>
      </c>
      <c r="EQ29" s="57">
        <f>-SUM('Gross Plant'!$AH29:$AM29)/SUM('Gross Plant'!$AH$46:$AM$46)*'Capital Spending'!U$6*Reserve!$DW$1</f>
        <v>0</v>
      </c>
    </row>
    <row r="30" spans="1:147">
      <c r="A30" s="147">
        <v>39904</v>
      </c>
      <c r="B30" s="32" t="s">
        <v>24</v>
      </c>
      <c r="C30" s="50">
        <f t="shared" si="35"/>
        <v>0</v>
      </c>
      <c r="D30" s="50">
        <f t="shared" si="36"/>
        <v>0</v>
      </c>
      <c r="E30" s="68">
        <v>0</v>
      </c>
      <c r="F30" s="41">
        <f t="shared" si="37"/>
        <v>0</v>
      </c>
      <c r="G30" s="41">
        <f t="shared" si="38"/>
        <v>0</v>
      </c>
      <c r="H30" s="41">
        <f t="shared" si="39"/>
        <v>0</v>
      </c>
      <c r="I30" s="41">
        <f t="shared" si="40"/>
        <v>0</v>
      </c>
      <c r="J30" s="41">
        <f t="shared" si="41"/>
        <v>0</v>
      </c>
      <c r="K30" s="41">
        <f t="shared" si="42"/>
        <v>0</v>
      </c>
      <c r="L30" s="41">
        <f t="shared" si="43"/>
        <v>0</v>
      </c>
      <c r="M30" s="41">
        <f t="shared" si="44"/>
        <v>0</v>
      </c>
      <c r="N30" s="41">
        <f t="shared" si="45"/>
        <v>0</v>
      </c>
      <c r="O30" s="41">
        <f t="shared" si="46"/>
        <v>0</v>
      </c>
      <c r="P30" s="41">
        <f t="shared" si="47"/>
        <v>0</v>
      </c>
      <c r="Q30" s="41">
        <f t="shared" si="48"/>
        <v>0</v>
      </c>
      <c r="R30" s="41">
        <f t="shared" si="49"/>
        <v>0</v>
      </c>
      <c r="S30" s="41">
        <f t="shared" si="50"/>
        <v>0</v>
      </c>
      <c r="T30" s="41">
        <f t="shared" si="51"/>
        <v>0</v>
      </c>
      <c r="U30" s="41">
        <f t="shared" si="52"/>
        <v>0</v>
      </c>
      <c r="V30" s="41">
        <f t="shared" si="53"/>
        <v>0</v>
      </c>
      <c r="W30" s="41">
        <f t="shared" si="54"/>
        <v>0</v>
      </c>
      <c r="X30" s="41">
        <f t="shared" si="55"/>
        <v>0</v>
      </c>
      <c r="Y30" s="41">
        <f t="shared" si="56"/>
        <v>0</v>
      </c>
      <c r="Z30" s="41">
        <f t="shared" si="57"/>
        <v>0</v>
      </c>
      <c r="AA30" s="41">
        <f t="shared" si="58"/>
        <v>0</v>
      </c>
      <c r="AB30" s="41">
        <f t="shared" si="59"/>
        <v>0</v>
      </c>
      <c r="AC30" s="41">
        <f t="shared" si="60"/>
        <v>0</v>
      </c>
      <c r="AD30" s="41">
        <f t="shared" si="61"/>
        <v>0</v>
      </c>
      <c r="AE30" s="41">
        <f t="shared" si="62"/>
        <v>0</v>
      </c>
      <c r="AF30" s="41">
        <f t="shared" si="63"/>
        <v>0</v>
      </c>
      <c r="AG30" s="23">
        <f t="shared" si="64"/>
        <v>0</v>
      </c>
      <c r="AH30" s="79">
        <v>0</v>
      </c>
      <c r="AI30" s="79">
        <v>0</v>
      </c>
      <c r="AJ30" s="31">
        <f>0</f>
        <v>0</v>
      </c>
      <c r="AK30" s="31">
        <f>0</f>
        <v>0</v>
      </c>
      <c r="AL30" s="31">
        <f>0</f>
        <v>0</v>
      </c>
      <c r="AM30" s="31">
        <f>0</f>
        <v>0</v>
      </c>
      <c r="AN30" s="31">
        <f>0</f>
        <v>0</v>
      </c>
      <c r="AO30" s="31">
        <f>0</f>
        <v>0</v>
      </c>
      <c r="AP30" s="41">
        <f>IF('Net Plant'!I30&gt;0,'Gross Plant'!L31*$AH30/12,0)</f>
        <v>0</v>
      </c>
      <c r="AQ30" s="41">
        <f>IF('Net Plant'!J30&gt;0,'Gross Plant'!M31*$AH30/12,0)</f>
        <v>0</v>
      </c>
      <c r="AR30" s="41">
        <f>IF('Net Plant'!K30&gt;0,'Gross Plant'!N31*$AH30/12,0)</f>
        <v>0</v>
      </c>
      <c r="AS30" s="41">
        <f>IF('Net Plant'!L30&gt;0,'Gross Plant'!O31*$AH30/12,0)</f>
        <v>0</v>
      </c>
      <c r="AT30" s="41">
        <f>IF('Net Plant'!M30&gt;0,'Gross Plant'!P31*$AH30/12,0)</f>
        <v>0</v>
      </c>
      <c r="AU30" s="41">
        <f>IF('Net Plant'!N30&gt;0,'Gross Plant'!Q31*$AH30/12,0)</f>
        <v>0</v>
      </c>
      <c r="AV30" s="41">
        <f>IF('Net Plant'!O30&gt;0,'Gross Plant'!R31*$AH30/12,0)</f>
        <v>0</v>
      </c>
      <c r="AW30" s="41">
        <f>IF('Net Plant'!P30&gt;0,'Gross Plant'!S31*$AH30/12,0)</f>
        <v>0</v>
      </c>
      <c r="AX30" s="41">
        <f>IF('Net Plant'!Q30&gt;0,'Gross Plant'!T31*$AH30/12,0)</f>
        <v>0</v>
      </c>
      <c r="AY30" s="41">
        <f>IF('Net Plant'!R30&gt;0,'Gross Plant'!U31*$AI30/12,0)</f>
        <v>0</v>
      </c>
      <c r="AZ30" s="41">
        <f>IF('Net Plant'!S30&gt;0,'Gross Plant'!V31*$AI30/12,0)</f>
        <v>0</v>
      </c>
      <c r="BA30" s="41">
        <f>IF('Net Plant'!T30&gt;0,'Gross Plant'!W31*$AI30/12,0)</f>
        <v>0</v>
      </c>
      <c r="BB30" s="41">
        <f>IF('Net Plant'!U30&gt;0,'Gross Plant'!X31*$AI30/12,0)</f>
        <v>0</v>
      </c>
      <c r="BC30" s="41">
        <f>IF('Net Plant'!V30&gt;0,'Gross Plant'!Y31*$AI30/12,0)</f>
        <v>0</v>
      </c>
      <c r="BD30" s="41">
        <f>IF('Net Plant'!W30&gt;0,'Gross Plant'!Z31*$AI30/12,0)</f>
        <v>0</v>
      </c>
      <c r="BE30" s="41">
        <f>IF('Net Plant'!X30&gt;0,'Gross Plant'!AA31*$AI30/12,0)</f>
        <v>0</v>
      </c>
      <c r="BF30" s="41">
        <f>IF('Net Plant'!Y30&gt;0,'Gross Plant'!AB31*$AI30/12,0)</f>
        <v>0</v>
      </c>
      <c r="BG30" s="41">
        <f>IF('Net Plant'!Z30&gt;0,'Gross Plant'!AC31*$AI30/12,0)</f>
        <v>0</v>
      </c>
      <c r="BH30" s="41">
        <f>IF('Net Plant'!AA30&gt;0,'Gross Plant'!AD31*$AI30/12,0)</f>
        <v>0</v>
      </c>
      <c r="BI30" s="41">
        <f>IF('Net Plant'!AB30&gt;0,'Gross Plant'!AE31*$AI30/12,0)</f>
        <v>0</v>
      </c>
      <c r="BJ30" s="41">
        <f>IF('Net Plant'!AC30&gt;0,'Gross Plant'!AF31*$AI30/12,0)</f>
        <v>0</v>
      </c>
      <c r="BK30" s="23">
        <f t="shared" si="65"/>
        <v>0</v>
      </c>
      <c r="BL30" s="41"/>
      <c r="BM30" s="31">
        <f>0</f>
        <v>0</v>
      </c>
      <c r="BN30" s="31">
        <f>0</f>
        <v>0</v>
      </c>
      <c r="BO30" s="31">
        <f>0</f>
        <v>0</v>
      </c>
      <c r="BP30" s="31">
        <f>0</f>
        <v>0</v>
      </c>
      <c r="BQ30" s="31">
        <f>0</f>
        <v>0</v>
      </c>
      <c r="BR30" s="31">
        <f>0</f>
        <v>0</v>
      </c>
      <c r="BS30" s="31">
        <f>'Gross Plant'!BQ31</f>
        <v>0</v>
      </c>
      <c r="BT30" s="41">
        <f>'Gross Plant'!BR31</f>
        <v>0</v>
      </c>
      <c r="BU30" s="41">
        <f>'Gross Plant'!BS31</f>
        <v>0</v>
      </c>
      <c r="BV30" s="41">
        <f>'Gross Plant'!BT31</f>
        <v>0</v>
      </c>
      <c r="BW30" s="41">
        <f>'Gross Plant'!BU31</f>
        <v>0</v>
      </c>
      <c r="BX30" s="41">
        <f>'Gross Plant'!BV31</f>
        <v>0</v>
      </c>
      <c r="BY30" s="41">
        <f>'Gross Plant'!BW31</f>
        <v>0</v>
      </c>
      <c r="BZ30" s="41">
        <f>'Gross Plant'!BX31</f>
        <v>0</v>
      </c>
      <c r="CA30" s="41">
        <f>'Gross Plant'!BY31</f>
        <v>0</v>
      </c>
      <c r="CB30" s="41">
        <f>'Gross Plant'!BZ31</f>
        <v>0</v>
      </c>
      <c r="CC30" s="41">
        <f>'Gross Plant'!CA31</f>
        <v>0</v>
      </c>
      <c r="CD30" s="41">
        <f>'Gross Plant'!CB31</f>
        <v>0</v>
      </c>
      <c r="CE30" s="41">
        <f>'Gross Plant'!CC31</f>
        <v>0</v>
      </c>
      <c r="CF30" s="41">
        <f>'Gross Plant'!CD31</f>
        <v>0</v>
      </c>
      <c r="CG30" s="41">
        <f>'Gross Plant'!CE31</f>
        <v>0</v>
      </c>
      <c r="CH30" s="41">
        <f>'Gross Plant'!CF31</f>
        <v>0</v>
      </c>
      <c r="CI30" s="41">
        <f>'Gross Plant'!CG31</f>
        <v>0</v>
      </c>
      <c r="CJ30" s="41">
        <f>'Gross Plant'!CH31</f>
        <v>0</v>
      </c>
      <c r="CK30" s="41">
        <f>'Gross Plant'!CI31</f>
        <v>0</v>
      </c>
      <c r="CL30" s="41">
        <f>'Gross Plant'!CJ31</f>
        <v>0</v>
      </c>
      <c r="CM30" s="41">
        <f>'Gross Plant'!CK31</f>
        <v>0</v>
      </c>
      <c r="CN30" s="41"/>
      <c r="CO30" s="31">
        <f>0</f>
        <v>0</v>
      </c>
      <c r="CP30" s="31">
        <f>0</f>
        <v>0</v>
      </c>
      <c r="CQ30" s="31">
        <f>0</f>
        <v>0</v>
      </c>
      <c r="CR30" s="31">
        <f>0</f>
        <v>0</v>
      </c>
      <c r="CS30" s="31">
        <f>0</f>
        <v>0</v>
      </c>
      <c r="CT30" s="31">
        <f>0</f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/>
      <c r="DQ30" s="41">
        <f>0</f>
        <v>0</v>
      </c>
      <c r="DR30" s="41">
        <f>0</f>
        <v>0</v>
      </c>
      <c r="DS30" s="41">
        <f>0</f>
        <v>0</v>
      </c>
      <c r="DT30" s="41">
        <f>0</f>
        <v>0</v>
      </c>
      <c r="DU30" s="41">
        <f>0</f>
        <v>0</v>
      </c>
      <c r="DV30" s="41">
        <f>0</f>
        <v>0</v>
      </c>
      <c r="DW30" s="118">
        <f>SUM('Gross Plant'!$AH30:$AM30)/SUM('Gross Plant'!$AH$46:$AM$46)*DW$46</f>
        <v>0</v>
      </c>
      <c r="DX30" s="118">
        <f>SUM('Gross Plant'!$AH30:$AM30)/SUM('Gross Plant'!$AH$46:$AM$46)*DX$46</f>
        <v>0</v>
      </c>
      <c r="DY30" s="118">
        <f>SUM('Gross Plant'!$AH30:$AM30)/SUM('Gross Plant'!$AH$46:$AM$46)*DY$46</f>
        <v>0</v>
      </c>
      <c r="DZ30" s="57">
        <f>-SUM('Gross Plant'!$AH30:$AM30)/SUM('Gross Plant'!$AH$46:$AM$46)*'Capital Spending'!D$6*Reserve!$DW$1</f>
        <v>0</v>
      </c>
      <c r="EA30" s="57">
        <f>-SUM('Gross Plant'!$AH30:$AM30)/SUM('Gross Plant'!$AH$46:$AM$46)*'Capital Spending'!E$6*Reserve!$DW$1</f>
        <v>0</v>
      </c>
      <c r="EB30" s="57">
        <f>-SUM('Gross Plant'!$AH30:$AM30)/SUM('Gross Plant'!$AH$46:$AM$46)*'Capital Spending'!F$6*Reserve!$DW$1</f>
        <v>0</v>
      </c>
      <c r="EC30" s="57">
        <f>-SUM('Gross Plant'!$AH30:$AM30)/SUM('Gross Plant'!$AH$46:$AM$46)*'Capital Spending'!G$6*Reserve!$DW$1</f>
        <v>0</v>
      </c>
      <c r="ED30" s="57">
        <f>-SUM('Gross Plant'!$AH30:$AM30)/SUM('Gross Plant'!$AH$46:$AM$46)*'Capital Spending'!H$6*Reserve!$DW$1</f>
        <v>0</v>
      </c>
      <c r="EE30" s="57">
        <f>-SUM('Gross Plant'!$AH30:$AM30)/SUM('Gross Plant'!$AH$46:$AM$46)*'Capital Spending'!I$6*Reserve!$DW$1</f>
        <v>0</v>
      </c>
      <c r="EF30" s="57">
        <f>-SUM('Gross Plant'!$AH30:$AM30)/SUM('Gross Plant'!$AH$46:$AM$46)*'Capital Spending'!J$6*Reserve!$DW$1</f>
        <v>0</v>
      </c>
      <c r="EG30" s="57">
        <f>-SUM('Gross Plant'!$AH30:$AM30)/SUM('Gross Plant'!$AH$46:$AM$46)*'Capital Spending'!K$6*Reserve!$DW$1</f>
        <v>0</v>
      </c>
      <c r="EH30" s="57">
        <f>-SUM('Gross Plant'!$AH30:$AM30)/SUM('Gross Plant'!$AH$46:$AM$46)*'Capital Spending'!L$6*Reserve!$DW$1</f>
        <v>0</v>
      </c>
      <c r="EI30" s="57">
        <f>-SUM('Gross Plant'!$AH30:$AM30)/SUM('Gross Plant'!$AH$46:$AM$46)*'Capital Spending'!M$6*Reserve!$DW$1</f>
        <v>0</v>
      </c>
      <c r="EJ30" s="57">
        <f>-SUM('Gross Plant'!$AH30:$AM30)/SUM('Gross Plant'!$AH$46:$AM$46)*'Capital Spending'!N$6*Reserve!$DW$1</f>
        <v>0</v>
      </c>
      <c r="EK30" s="57">
        <f>-SUM('Gross Plant'!$AH30:$AM30)/SUM('Gross Plant'!$AH$46:$AM$46)*'Capital Spending'!O$6*Reserve!$DW$1</f>
        <v>0</v>
      </c>
      <c r="EL30" s="57">
        <f>-SUM('Gross Plant'!$AH30:$AM30)/SUM('Gross Plant'!$AH$46:$AM$46)*'Capital Spending'!P$6*Reserve!$DW$1</f>
        <v>0</v>
      </c>
      <c r="EM30" s="57">
        <f>-SUM('Gross Plant'!$AH30:$AM30)/SUM('Gross Plant'!$AH$46:$AM$46)*'Capital Spending'!Q$6*Reserve!$DW$1</f>
        <v>0</v>
      </c>
      <c r="EN30" s="57">
        <f>-SUM('Gross Plant'!$AH30:$AM30)/SUM('Gross Plant'!$AH$46:$AM$46)*'Capital Spending'!R$6*Reserve!$DW$1</f>
        <v>0</v>
      </c>
      <c r="EO30" s="57">
        <f>-SUM('Gross Plant'!$AH30:$AM30)/SUM('Gross Plant'!$AH$46:$AM$46)*'Capital Spending'!S$6*Reserve!$DW$1</f>
        <v>0</v>
      </c>
      <c r="EP30" s="57">
        <f>-SUM('Gross Plant'!$AH30:$AM30)/SUM('Gross Plant'!$AH$46:$AM$46)*'Capital Spending'!T$6*Reserve!$DW$1</f>
        <v>0</v>
      </c>
      <c r="EQ30" s="57">
        <f>-SUM('Gross Plant'!$AH30:$AM30)/SUM('Gross Plant'!$AH$46:$AM$46)*'Capital Spending'!U$6*Reserve!$DW$1</f>
        <v>0</v>
      </c>
    </row>
    <row r="31" spans="1:147">
      <c r="A31" s="147">
        <v>39905</v>
      </c>
      <c r="B31" s="32" t="s">
        <v>25</v>
      </c>
      <c r="C31" s="50">
        <f t="shared" si="35"/>
        <v>0</v>
      </c>
      <c r="D31" s="50">
        <f t="shared" si="36"/>
        <v>0</v>
      </c>
      <c r="E31" s="68">
        <v>0</v>
      </c>
      <c r="F31" s="41">
        <f t="shared" si="37"/>
        <v>0</v>
      </c>
      <c r="G31" s="41">
        <f t="shared" si="38"/>
        <v>0</v>
      </c>
      <c r="H31" s="41">
        <f t="shared" si="39"/>
        <v>0</v>
      </c>
      <c r="I31" s="41">
        <f t="shared" si="40"/>
        <v>0</v>
      </c>
      <c r="J31" s="41">
        <f t="shared" si="41"/>
        <v>0</v>
      </c>
      <c r="K31" s="41">
        <f t="shared" si="42"/>
        <v>0</v>
      </c>
      <c r="L31" s="41">
        <f t="shared" si="43"/>
        <v>0</v>
      </c>
      <c r="M31" s="41">
        <f t="shared" si="44"/>
        <v>0</v>
      </c>
      <c r="N31" s="41">
        <f t="shared" si="45"/>
        <v>0</v>
      </c>
      <c r="O31" s="41">
        <f t="shared" si="46"/>
        <v>0</v>
      </c>
      <c r="P31" s="41">
        <f t="shared" si="47"/>
        <v>0</v>
      </c>
      <c r="Q31" s="41">
        <f t="shared" si="48"/>
        <v>0</v>
      </c>
      <c r="R31" s="41">
        <f t="shared" si="49"/>
        <v>0</v>
      </c>
      <c r="S31" s="41">
        <f t="shared" si="50"/>
        <v>0</v>
      </c>
      <c r="T31" s="41">
        <f t="shared" si="51"/>
        <v>0</v>
      </c>
      <c r="U31" s="41">
        <f t="shared" si="52"/>
        <v>0</v>
      </c>
      <c r="V31" s="41">
        <f t="shared" si="53"/>
        <v>0</v>
      </c>
      <c r="W31" s="41">
        <f t="shared" si="54"/>
        <v>0</v>
      </c>
      <c r="X31" s="41">
        <f t="shared" si="55"/>
        <v>0</v>
      </c>
      <c r="Y31" s="41">
        <f t="shared" si="56"/>
        <v>0</v>
      </c>
      <c r="Z31" s="41">
        <f t="shared" si="57"/>
        <v>0</v>
      </c>
      <c r="AA31" s="41">
        <f t="shared" si="58"/>
        <v>0</v>
      </c>
      <c r="AB31" s="41">
        <f t="shared" si="59"/>
        <v>0</v>
      </c>
      <c r="AC31" s="41">
        <f t="shared" si="60"/>
        <v>0</v>
      </c>
      <c r="AD31" s="41">
        <f t="shared" si="61"/>
        <v>0</v>
      </c>
      <c r="AE31" s="41">
        <f t="shared" si="62"/>
        <v>0</v>
      </c>
      <c r="AF31" s="41">
        <f t="shared" si="63"/>
        <v>0</v>
      </c>
      <c r="AG31" s="23">
        <f t="shared" si="64"/>
        <v>0</v>
      </c>
      <c r="AH31" s="79">
        <v>0</v>
      </c>
      <c r="AI31" s="79">
        <v>0</v>
      </c>
      <c r="AJ31" s="31">
        <f>0</f>
        <v>0</v>
      </c>
      <c r="AK31" s="31">
        <f>0</f>
        <v>0</v>
      </c>
      <c r="AL31" s="31">
        <f>0</f>
        <v>0</v>
      </c>
      <c r="AM31" s="31">
        <f>0</f>
        <v>0</v>
      </c>
      <c r="AN31" s="31">
        <f>0</f>
        <v>0</v>
      </c>
      <c r="AO31" s="31">
        <f>0</f>
        <v>0</v>
      </c>
      <c r="AP31" s="41">
        <f>IF('Net Plant'!I31&gt;0,'Gross Plant'!L32*$AH31/12,0)</f>
        <v>0</v>
      </c>
      <c r="AQ31" s="41">
        <f>IF('Net Plant'!J31&gt;0,'Gross Plant'!M32*$AH31/12,0)</f>
        <v>0</v>
      </c>
      <c r="AR31" s="41">
        <f>IF('Net Plant'!K31&gt;0,'Gross Plant'!N32*$AH31/12,0)</f>
        <v>0</v>
      </c>
      <c r="AS31" s="41">
        <f>IF('Net Plant'!L31&gt;0,'Gross Plant'!O32*$AH31/12,0)</f>
        <v>0</v>
      </c>
      <c r="AT31" s="41">
        <f>IF('Net Plant'!M31&gt;0,'Gross Plant'!P32*$AH31/12,0)</f>
        <v>0</v>
      </c>
      <c r="AU31" s="41">
        <f>IF('Net Plant'!N31&gt;0,'Gross Plant'!Q32*$AH31/12,0)</f>
        <v>0</v>
      </c>
      <c r="AV31" s="41">
        <f>IF('Net Plant'!O31&gt;0,'Gross Plant'!R32*$AH31/12,0)</f>
        <v>0</v>
      </c>
      <c r="AW31" s="41">
        <f>IF('Net Plant'!P31&gt;0,'Gross Plant'!S32*$AH31/12,0)</f>
        <v>0</v>
      </c>
      <c r="AX31" s="41">
        <f>IF('Net Plant'!Q31&gt;0,'Gross Plant'!T32*$AH31/12,0)</f>
        <v>0</v>
      </c>
      <c r="AY31" s="41">
        <f>IF('Net Plant'!R31&gt;0,'Gross Plant'!U32*$AI31/12,0)</f>
        <v>0</v>
      </c>
      <c r="AZ31" s="41">
        <f>IF('Net Plant'!S31&gt;0,'Gross Plant'!V32*$AI31/12,0)</f>
        <v>0</v>
      </c>
      <c r="BA31" s="41">
        <f>IF('Net Plant'!T31&gt;0,'Gross Plant'!W32*$AI31/12,0)</f>
        <v>0</v>
      </c>
      <c r="BB31" s="41">
        <f>IF('Net Plant'!U31&gt;0,'Gross Plant'!X32*$AI31/12,0)</f>
        <v>0</v>
      </c>
      <c r="BC31" s="41">
        <f>IF('Net Plant'!V31&gt;0,'Gross Plant'!Y32*$AI31/12,0)</f>
        <v>0</v>
      </c>
      <c r="BD31" s="41">
        <f>IF('Net Plant'!W31&gt;0,'Gross Plant'!Z32*$AI31/12,0)</f>
        <v>0</v>
      </c>
      <c r="BE31" s="41">
        <f>IF('Net Plant'!X31&gt;0,'Gross Plant'!AA32*$AI31/12,0)</f>
        <v>0</v>
      </c>
      <c r="BF31" s="41">
        <f>IF('Net Plant'!Y31&gt;0,'Gross Plant'!AB32*$AI31/12,0)</f>
        <v>0</v>
      </c>
      <c r="BG31" s="41">
        <f>IF('Net Plant'!Z31&gt;0,'Gross Plant'!AC32*$AI31/12,0)</f>
        <v>0</v>
      </c>
      <c r="BH31" s="41">
        <f>IF('Net Plant'!AA31&gt;0,'Gross Plant'!AD32*$AI31/12,0)</f>
        <v>0</v>
      </c>
      <c r="BI31" s="41">
        <f>IF('Net Plant'!AB31&gt;0,'Gross Plant'!AE32*$AI31/12,0)</f>
        <v>0</v>
      </c>
      <c r="BJ31" s="41">
        <f>IF('Net Plant'!AC31&gt;0,'Gross Plant'!AF32*$AI31/12,0)</f>
        <v>0</v>
      </c>
      <c r="BK31" s="23">
        <f t="shared" si="65"/>
        <v>0</v>
      </c>
      <c r="BL31" s="41"/>
      <c r="BM31" s="31">
        <f>0</f>
        <v>0</v>
      </c>
      <c r="BN31" s="31">
        <f>0</f>
        <v>0</v>
      </c>
      <c r="BO31" s="31">
        <f>0</f>
        <v>0</v>
      </c>
      <c r="BP31" s="31">
        <f>0</f>
        <v>0</v>
      </c>
      <c r="BQ31" s="31">
        <f>0</f>
        <v>0</v>
      </c>
      <c r="BR31" s="31">
        <f>0</f>
        <v>0</v>
      </c>
      <c r="BS31" s="31">
        <f>'Gross Plant'!BQ32</f>
        <v>0</v>
      </c>
      <c r="BT31" s="41">
        <f>'Gross Plant'!BR32</f>
        <v>0</v>
      </c>
      <c r="BU31" s="41">
        <f>'Gross Plant'!BS32</f>
        <v>0</v>
      </c>
      <c r="BV31" s="41">
        <f>'Gross Plant'!BT32</f>
        <v>0</v>
      </c>
      <c r="BW31" s="41">
        <f>'Gross Plant'!BU32</f>
        <v>0</v>
      </c>
      <c r="BX31" s="41">
        <f>'Gross Plant'!BV32</f>
        <v>0</v>
      </c>
      <c r="BY31" s="41">
        <f>'Gross Plant'!BW32</f>
        <v>0</v>
      </c>
      <c r="BZ31" s="41">
        <f>'Gross Plant'!BX32</f>
        <v>0</v>
      </c>
      <c r="CA31" s="41">
        <f>'Gross Plant'!BY32</f>
        <v>0</v>
      </c>
      <c r="CB31" s="41">
        <f>'Gross Plant'!BZ32</f>
        <v>0</v>
      </c>
      <c r="CC31" s="41">
        <f>'Gross Plant'!CA32</f>
        <v>0</v>
      </c>
      <c r="CD31" s="41">
        <f>'Gross Plant'!CB32</f>
        <v>0</v>
      </c>
      <c r="CE31" s="41">
        <f>'Gross Plant'!CC32</f>
        <v>0</v>
      </c>
      <c r="CF31" s="41">
        <f>'Gross Plant'!CD32</f>
        <v>0</v>
      </c>
      <c r="CG31" s="41">
        <f>'Gross Plant'!CE32</f>
        <v>0</v>
      </c>
      <c r="CH31" s="41">
        <f>'Gross Plant'!CF32</f>
        <v>0</v>
      </c>
      <c r="CI31" s="41">
        <f>'Gross Plant'!CG32</f>
        <v>0</v>
      </c>
      <c r="CJ31" s="41">
        <f>'Gross Plant'!CH32</f>
        <v>0</v>
      </c>
      <c r="CK31" s="41">
        <f>'Gross Plant'!CI32</f>
        <v>0</v>
      </c>
      <c r="CL31" s="41">
        <f>'Gross Plant'!CJ32</f>
        <v>0</v>
      </c>
      <c r="CM31" s="41">
        <f>'Gross Plant'!CK32</f>
        <v>0</v>
      </c>
      <c r="CN31" s="41"/>
      <c r="CO31" s="31">
        <f>0</f>
        <v>0</v>
      </c>
      <c r="CP31" s="31">
        <f>0</f>
        <v>0</v>
      </c>
      <c r="CQ31" s="31">
        <f>0</f>
        <v>0</v>
      </c>
      <c r="CR31" s="31">
        <f>0</f>
        <v>0</v>
      </c>
      <c r="CS31" s="31">
        <f>0</f>
        <v>0</v>
      </c>
      <c r="CT31" s="31">
        <f>0</f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/>
      <c r="DQ31" s="41">
        <f>0</f>
        <v>0</v>
      </c>
      <c r="DR31" s="41">
        <f>0</f>
        <v>0</v>
      </c>
      <c r="DS31" s="41">
        <f>0</f>
        <v>0</v>
      </c>
      <c r="DT31" s="41">
        <f>0</f>
        <v>0</v>
      </c>
      <c r="DU31" s="41">
        <f>0</f>
        <v>0</v>
      </c>
      <c r="DV31" s="41">
        <f>0</f>
        <v>0</v>
      </c>
      <c r="DW31" s="118">
        <f>SUM('Gross Plant'!$AH31:$AM31)/SUM('Gross Plant'!$AH$46:$AM$46)*DW$46</f>
        <v>0</v>
      </c>
      <c r="DX31" s="118">
        <f>SUM('Gross Plant'!$AH31:$AM31)/SUM('Gross Plant'!$AH$46:$AM$46)*DX$46</f>
        <v>0</v>
      </c>
      <c r="DY31" s="118">
        <f>SUM('Gross Plant'!$AH31:$AM31)/SUM('Gross Plant'!$AH$46:$AM$46)*DY$46</f>
        <v>0</v>
      </c>
      <c r="DZ31" s="57">
        <f>-SUM('Gross Plant'!$AH31:$AM31)/SUM('Gross Plant'!$AH$46:$AM$46)*'Capital Spending'!D$6*Reserve!$DW$1</f>
        <v>0</v>
      </c>
      <c r="EA31" s="57">
        <f>-SUM('Gross Plant'!$AH31:$AM31)/SUM('Gross Plant'!$AH$46:$AM$46)*'Capital Spending'!E$6*Reserve!$DW$1</f>
        <v>0</v>
      </c>
      <c r="EB31" s="57">
        <f>-SUM('Gross Plant'!$AH31:$AM31)/SUM('Gross Plant'!$AH$46:$AM$46)*'Capital Spending'!F$6*Reserve!$DW$1</f>
        <v>0</v>
      </c>
      <c r="EC31" s="57">
        <f>-SUM('Gross Plant'!$AH31:$AM31)/SUM('Gross Plant'!$AH$46:$AM$46)*'Capital Spending'!G$6*Reserve!$DW$1</f>
        <v>0</v>
      </c>
      <c r="ED31" s="57">
        <f>-SUM('Gross Plant'!$AH31:$AM31)/SUM('Gross Plant'!$AH$46:$AM$46)*'Capital Spending'!H$6*Reserve!$DW$1</f>
        <v>0</v>
      </c>
      <c r="EE31" s="57">
        <f>-SUM('Gross Plant'!$AH31:$AM31)/SUM('Gross Plant'!$AH$46:$AM$46)*'Capital Spending'!I$6*Reserve!$DW$1</f>
        <v>0</v>
      </c>
      <c r="EF31" s="57">
        <f>-SUM('Gross Plant'!$AH31:$AM31)/SUM('Gross Plant'!$AH$46:$AM$46)*'Capital Spending'!J$6*Reserve!$DW$1</f>
        <v>0</v>
      </c>
      <c r="EG31" s="57">
        <f>-SUM('Gross Plant'!$AH31:$AM31)/SUM('Gross Plant'!$AH$46:$AM$46)*'Capital Spending'!K$6*Reserve!$DW$1</f>
        <v>0</v>
      </c>
      <c r="EH31" s="57">
        <f>-SUM('Gross Plant'!$AH31:$AM31)/SUM('Gross Plant'!$AH$46:$AM$46)*'Capital Spending'!L$6*Reserve!$DW$1</f>
        <v>0</v>
      </c>
      <c r="EI31" s="57">
        <f>-SUM('Gross Plant'!$AH31:$AM31)/SUM('Gross Plant'!$AH$46:$AM$46)*'Capital Spending'!M$6*Reserve!$DW$1</f>
        <v>0</v>
      </c>
      <c r="EJ31" s="57">
        <f>-SUM('Gross Plant'!$AH31:$AM31)/SUM('Gross Plant'!$AH$46:$AM$46)*'Capital Spending'!N$6*Reserve!$DW$1</f>
        <v>0</v>
      </c>
      <c r="EK31" s="57">
        <f>-SUM('Gross Plant'!$AH31:$AM31)/SUM('Gross Plant'!$AH$46:$AM$46)*'Capital Spending'!O$6*Reserve!$DW$1</f>
        <v>0</v>
      </c>
      <c r="EL31" s="57">
        <f>-SUM('Gross Plant'!$AH31:$AM31)/SUM('Gross Plant'!$AH$46:$AM$46)*'Capital Spending'!P$6*Reserve!$DW$1</f>
        <v>0</v>
      </c>
      <c r="EM31" s="57">
        <f>-SUM('Gross Plant'!$AH31:$AM31)/SUM('Gross Plant'!$AH$46:$AM$46)*'Capital Spending'!Q$6*Reserve!$DW$1</f>
        <v>0</v>
      </c>
      <c r="EN31" s="57">
        <f>-SUM('Gross Plant'!$AH31:$AM31)/SUM('Gross Plant'!$AH$46:$AM$46)*'Capital Spending'!R$6*Reserve!$DW$1</f>
        <v>0</v>
      </c>
      <c r="EO31" s="57">
        <f>-SUM('Gross Plant'!$AH31:$AM31)/SUM('Gross Plant'!$AH$46:$AM$46)*'Capital Spending'!S$6*Reserve!$DW$1</f>
        <v>0</v>
      </c>
      <c r="EP31" s="57">
        <f>-SUM('Gross Plant'!$AH31:$AM31)/SUM('Gross Plant'!$AH$46:$AM$46)*'Capital Spending'!T$6*Reserve!$DW$1</f>
        <v>0</v>
      </c>
      <c r="EQ31" s="57">
        <f>-SUM('Gross Plant'!$AH31:$AM31)/SUM('Gross Plant'!$AH$46:$AM$46)*'Capital Spending'!U$6*Reserve!$DW$1</f>
        <v>0</v>
      </c>
    </row>
    <row r="32" spans="1:147">
      <c r="A32" s="147">
        <v>39906</v>
      </c>
      <c r="B32" s="32" t="s">
        <v>26</v>
      </c>
      <c r="C32" s="50">
        <f t="shared" si="35"/>
        <v>1089306.085971979</v>
      </c>
      <c r="D32" s="50">
        <f t="shared" si="36"/>
        <v>1304190.3424880216</v>
      </c>
      <c r="E32" s="68">
        <f>'[20]Reserve End Balances'!$Q$26</f>
        <v>992978.97</v>
      </c>
      <c r="F32" s="41">
        <f t="shared" si="37"/>
        <v>1010012.33</v>
      </c>
      <c r="G32" s="41">
        <f t="shared" si="38"/>
        <v>1027045.69</v>
      </c>
      <c r="H32" s="41">
        <f t="shared" si="39"/>
        <v>1044089.8999999999</v>
      </c>
      <c r="I32" s="41">
        <f t="shared" si="40"/>
        <v>1061128.26</v>
      </c>
      <c r="J32" s="41">
        <f t="shared" si="41"/>
        <v>1078283.08</v>
      </c>
      <c r="K32" s="41">
        <f t="shared" si="42"/>
        <v>1095429.51</v>
      </c>
      <c r="L32" s="41">
        <f t="shared" si="43"/>
        <v>1108557.1212278232</v>
      </c>
      <c r="M32" s="41">
        <f t="shared" si="44"/>
        <v>1121781.4554010055</v>
      </c>
      <c r="N32" s="41">
        <f t="shared" si="45"/>
        <v>1135112.5956685492</v>
      </c>
      <c r="O32" s="41">
        <f t="shared" si="46"/>
        <v>1148567.9621945783</v>
      </c>
      <c r="P32" s="41">
        <f t="shared" si="47"/>
        <v>1162157.9863016144</v>
      </c>
      <c r="Q32" s="41">
        <f t="shared" si="48"/>
        <v>1175834.2568421562</v>
      </c>
      <c r="R32" s="41">
        <f t="shared" si="49"/>
        <v>1189630.2392474378</v>
      </c>
      <c r="S32" s="41">
        <f t="shared" si="50"/>
        <v>1203533.3933154237</v>
      </c>
      <c r="T32" s="41">
        <f t="shared" si="51"/>
        <v>1217536.525698256</v>
      </c>
      <c r="U32" s="41">
        <f t="shared" si="52"/>
        <v>1231678.0672100584</v>
      </c>
      <c r="V32" s="41">
        <f t="shared" si="53"/>
        <v>1245941.5375067946</v>
      </c>
      <c r="W32" s="41">
        <f t="shared" si="54"/>
        <v>1260276.9390871827</v>
      </c>
      <c r="X32" s="41">
        <f t="shared" si="55"/>
        <v>1274664.5364990965</v>
      </c>
      <c r="Y32" s="41">
        <f t="shared" si="56"/>
        <v>1289093.782988331</v>
      </c>
      <c r="Z32" s="41">
        <f t="shared" si="57"/>
        <v>1303557.9165049912</v>
      </c>
      <c r="AA32" s="41">
        <f t="shared" si="58"/>
        <v>1318146.2762801368</v>
      </c>
      <c r="AB32" s="41">
        <f t="shared" si="59"/>
        <v>1332869.2936362894</v>
      </c>
      <c r="AC32" s="41">
        <f t="shared" si="60"/>
        <v>1347678.5574259479</v>
      </c>
      <c r="AD32" s="41">
        <f t="shared" si="61"/>
        <v>1362607.5330803462</v>
      </c>
      <c r="AE32" s="41">
        <f t="shared" si="62"/>
        <v>1377643.6803974488</v>
      </c>
      <c r="AF32" s="41">
        <f t="shared" si="63"/>
        <v>1392779.8060293975</v>
      </c>
      <c r="AG32" s="23">
        <f t="shared" si="64"/>
        <v>1304190</v>
      </c>
      <c r="AH32" s="79">
        <f>'[25]KY Depreciation Rates_03-2'!$G27</f>
        <v>0.10489999999999999</v>
      </c>
      <c r="AI32" s="79">
        <f>'[25]KY Depreciation Rates_03-2'!$G27</f>
        <v>0.10489999999999999</v>
      </c>
      <c r="AJ32" s="31">
        <f>'[20]Depreciation Provision'!R26</f>
        <v>17033.36</v>
      </c>
      <c r="AK32" s="31">
        <f>'[20]Depreciation Provision'!S26</f>
        <v>17033.36</v>
      </c>
      <c r="AL32" s="31">
        <f>'[20]Depreciation Provision'!T26</f>
        <v>17044.21</v>
      </c>
      <c r="AM32" s="31">
        <f>'[20]Depreciation Provision'!U26</f>
        <v>17038.36</v>
      </c>
      <c r="AN32" s="31">
        <f>'[20]Depreciation Provision'!V26</f>
        <v>17154.82</v>
      </c>
      <c r="AO32" s="31">
        <f>'[20]Depreciation Provision'!W26</f>
        <v>17146.43</v>
      </c>
      <c r="AP32" s="41">
        <f>IF('Net Plant'!I32&gt;0,'Gross Plant'!L33*$AH32/12,0)</f>
        <v>13127.61122782327</v>
      </c>
      <c r="AQ32" s="41">
        <f>IF('Net Plant'!J32&gt;0,'Gross Plant'!M33*$AH32/12,0)</f>
        <v>13224.334173182171</v>
      </c>
      <c r="AR32" s="41">
        <f>IF('Net Plant'!K32&gt;0,'Gross Plant'!N33*$AH32/12,0)</f>
        <v>13331.14026754362</v>
      </c>
      <c r="AS32" s="41">
        <f>IF('Net Plant'!L32&gt;0,'Gross Plant'!O33*$AH32/12,0)</f>
        <v>13455.366526028976</v>
      </c>
      <c r="AT32" s="41">
        <f>IF('Net Plant'!M32&gt;0,'Gross Plant'!P33*$AH32/12,0)</f>
        <v>13590.024107036064</v>
      </c>
      <c r="AU32" s="41">
        <f>IF('Net Plant'!N32&gt;0,'Gross Plant'!Q33*$AH32/12,0)</f>
        <v>13676.270540541846</v>
      </c>
      <c r="AV32" s="41">
        <f>IF('Net Plant'!O32&gt;0,'Gross Plant'!R33*$AH32/12,0)</f>
        <v>13795.982405281682</v>
      </c>
      <c r="AW32" s="41">
        <f>IF('Net Plant'!P32&gt;0,'Gross Plant'!S33*$AH32/12,0)</f>
        <v>13903.154067985939</v>
      </c>
      <c r="AX32" s="41">
        <f>IF('Net Plant'!Q32&gt;0,'Gross Plant'!T33*$AH32/12,0)</f>
        <v>14003.132382832131</v>
      </c>
      <c r="AY32" s="41">
        <f>IF('Net Plant'!R32&gt;0,'Gross Plant'!U33*$AI32/12,0)</f>
        <v>14141.541511802568</v>
      </c>
      <c r="AZ32" s="41">
        <f>IF('Net Plant'!S32&gt;0,'Gross Plant'!V33*$AI32/12,0)</f>
        <v>14263.470296736219</v>
      </c>
      <c r="BA32" s="41">
        <f>IF('Net Plant'!T32&gt;0,'Gross Plant'!W33*$AI32/12,0)</f>
        <v>14335.401580388288</v>
      </c>
      <c r="BB32" s="41">
        <f>IF('Net Plant'!U32&gt;0,'Gross Plant'!X33*$AI32/12,0)</f>
        <v>14387.597411913901</v>
      </c>
      <c r="BC32" s="41">
        <f>IF('Net Plant'!V32&gt;0,'Gross Plant'!Y33*$AI32/12,0)</f>
        <v>14429.246489234516</v>
      </c>
      <c r="BD32" s="41">
        <f>IF('Net Plant'!W32&gt;0,'Gross Plant'!Z33*$AI32/12,0)</f>
        <v>14464.133516660289</v>
      </c>
      <c r="BE32" s="41">
        <f>IF('Net Plant'!X32&gt;0,'Gross Plant'!AA33*$AI32/12,0)</f>
        <v>14588.359775145642</v>
      </c>
      <c r="BF32" s="41">
        <f>IF('Net Plant'!Y32&gt;0,'Gross Plant'!AB33*$AI32/12,0)</f>
        <v>14723.017356152732</v>
      </c>
      <c r="BG32" s="41">
        <f>IF('Net Plant'!Z32&gt;0,'Gross Plant'!AC33*$AI32/12,0)</f>
        <v>14809.263789658515</v>
      </c>
      <c r="BH32" s="41">
        <f>IF('Net Plant'!AA32&gt;0,'Gross Plant'!AD33*$AI32/12,0)</f>
        <v>14928.975654398351</v>
      </c>
      <c r="BI32" s="41">
        <f>IF('Net Plant'!AB32&gt;0,'Gross Plant'!AE33*$AI32/12,0)</f>
        <v>15036.147317102606</v>
      </c>
      <c r="BJ32" s="41">
        <f>IF('Net Plant'!AC32&gt;0,'Gross Plant'!AF33*$AI32/12,0)</f>
        <v>15136.125631948797</v>
      </c>
      <c r="BK32" s="23">
        <f t="shared" si="65"/>
        <v>175243.28033114242</v>
      </c>
      <c r="BL32" s="41"/>
      <c r="BM32" s="31">
        <f>[20]Retires!R169</f>
        <v>0</v>
      </c>
      <c r="BN32" s="31">
        <f>[20]Retires!S169</f>
        <v>0</v>
      </c>
      <c r="BO32" s="31">
        <f>[20]Retires!T169</f>
        <v>0</v>
      </c>
      <c r="BP32" s="31">
        <f>[20]Retires!U169</f>
        <v>0</v>
      </c>
      <c r="BQ32" s="31">
        <f>[20]Retires!V169</f>
        <v>0</v>
      </c>
      <c r="BR32" s="31">
        <f>[20]Retires!W169</f>
        <v>0</v>
      </c>
      <c r="BS32" s="31">
        <f>'Gross Plant'!BQ33</f>
        <v>0</v>
      </c>
      <c r="BT32" s="41">
        <f>'Gross Plant'!BR33</f>
        <v>0</v>
      </c>
      <c r="BU32" s="41">
        <f>'Gross Plant'!BS33</f>
        <v>0</v>
      </c>
      <c r="BV32" s="41">
        <f>'Gross Plant'!BT33</f>
        <v>0</v>
      </c>
      <c r="BW32" s="41">
        <f>'Gross Plant'!BU33</f>
        <v>0</v>
      </c>
      <c r="BX32" s="41">
        <f>'Gross Plant'!BV33</f>
        <v>0</v>
      </c>
      <c r="BY32" s="41">
        <f>'Gross Plant'!BW33</f>
        <v>0</v>
      </c>
      <c r="BZ32" s="41">
        <f>'Gross Plant'!BX33</f>
        <v>0</v>
      </c>
      <c r="CA32" s="41">
        <f>'Gross Plant'!BY33</f>
        <v>0</v>
      </c>
      <c r="CB32" s="41">
        <f>'Gross Plant'!BZ33</f>
        <v>0</v>
      </c>
      <c r="CC32" s="41">
        <f>'Gross Plant'!CA33</f>
        <v>0</v>
      </c>
      <c r="CD32" s="41">
        <f>'Gross Plant'!CB33</f>
        <v>0</v>
      </c>
      <c r="CE32" s="41">
        <f>'Gross Plant'!CC33</f>
        <v>0</v>
      </c>
      <c r="CF32" s="41">
        <f>'Gross Plant'!CD33</f>
        <v>0</v>
      </c>
      <c r="CG32" s="41">
        <f>'Gross Plant'!CE33</f>
        <v>0</v>
      </c>
      <c r="CH32" s="41">
        <f>'Gross Plant'!CF33</f>
        <v>0</v>
      </c>
      <c r="CI32" s="41">
        <f>'Gross Plant'!CG33</f>
        <v>0</v>
      </c>
      <c r="CJ32" s="41">
        <f>'Gross Plant'!CH33</f>
        <v>0</v>
      </c>
      <c r="CK32" s="41">
        <f>'Gross Plant'!CI33</f>
        <v>0</v>
      </c>
      <c r="CL32" s="41">
        <f>'Gross Plant'!CJ33</f>
        <v>0</v>
      </c>
      <c r="CM32" s="41">
        <f>'Gross Plant'!CK33</f>
        <v>0</v>
      </c>
      <c r="CN32" s="41"/>
      <c r="CO32" s="31">
        <f>[20]Transfers!R169</f>
        <v>0</v>
      </c>
      <c r="CP32" s="31">
        <f>[20]Transfers!S169</f>
        <v>0</v>
      </c>
      <c r="CQ32" s="31">
        <f>[20]Transfers!T169</f>
        <v>0</v>
      </c>
      <c r="CR32" s="31">
        <f>[20]Transfers!U169</f>
        <v>0</v>
      </c>
      <c r="CS32" s="31">
        <f>[20]Transfers!V169</f>
        <v>0</v>
      </c>
      <c r="CT32" s="31">
        <f>[20]Transfers!W169</f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/>
      <c r="DQ32" s="41">
        <f>[20]COR!Q26</f>
        <v>0</v>
      </c>
      <c r="DR32" s="41">
        <f>[20]COR!R26</f>
        <v>0</v>
      </c>
      <c r="DS32" s="41">
        <f>[20]COR!S26</f>
        <v>0</v>
      </c>
      <c r="DT32" s="41">
        <f>[20]COR!T26</f>
        <v>0</v>
      </c>
      <c r="DU32" s="41">
        <f>[20]COR!U26</f>
        <v>0</v>
      </c>
      <c r="DV32" s="41">
        <f>[20]COR!V26</f>
        <v>0</v>
      </c>
      <c r="DW32" s="118">
        <f>SUM('Gross Plant'!$AH32:$AM32)/SUM('Gross Plant'!$AH$46:$AM$46)*DW$46</f>
        <v>0</v>
      </c>
      <c r="DX32" s="118">
        <f>SUM('Gross Plant'!$AH32:$AM32)/SUM('Gross Plant'!$AH$46:$AM$46)*DX$46</f>
        <v>0</v>
      </c>
      <c r="DY32" s="118">
        <f>SUM('Gross Plant'!$AH32:$AM32)/SUM('Gross Plant'!$AH$46:$AM$46)*DY$46</f>
        <v>0</v>
      </c>
      <c r="DZ32" s="57">
        <f>-SUM('Gross Plant'!$AH32:$AM32)/SUM('Gross Plant'!$AH$46:$AM$46)*'Capital Spending'!D$6*Reserve!$DW$1</f>
        <v>0</v>
      </c>
      <c r="EA32" s="57">
        <f>-SUM('Gross Plant'!$AH32:$AM32)/SUM('Gross Plant'!$AH$46:$AM$46)*'Capital Spending'!E$6*Reserve!$DW$1</f>
        <v>0</v>
      </c>
      <c r="EB32" s="57">
        <f>-SUM('Gross Plant'!$AH32:$AM32)/SUM('Gross Plant'!$AH$46:$AM$46)*'Capital Spending'!F$6*Reserve!$DW$1</f>
        <v>0</v>
      </c>
      <c r="EC32" s="57">
        <f>-SUM('Gross Plant'!$AH32:$AM32)/SUM('Gross Plant'!$AH$46:$AM$46)*'Capital Spending'!G$6*Reserve!$DW$1</f>
        <v>0</v>
      </c>
      <c r="ED32" s="57">
        <f>-SUM('Gross Plant'!$AH32:$AM32)/SUM('Gross Plant'!$AH$46:$AM$46)*'Capital Spending'!H$6*Reserve!$DW$1</f>
        <v>0</v>
      </c>
      <c r="EE32" s="57">
        <f>-SUM('Gross Plant'!$AH32:$AM32)/SUM('Gross Plant'!$AH$46:$AM$46)*'Capital Spending'!I$6*Reserve!$DW$1</f>
        <v>0</v>
      </c>
      <c r="EF32" s="57">
        <f>-SUM('Gross Plant'!$AH32:$AM32)/SUM('Gross Plant'!$AH$46:$AM$46)*'Capital Spending'!J$6*Reserve!$DW$1</f>
        <v>0</v>
      </c>
      <c r="EG32" s="57">
        <f>-SUM('Gross Plant'!$AH32:$AM32)/SUM('Gross Plant'!$AH$46:$AM$46)*'Capital Spending'!K$6*Reserve!$DW$1</f>
        <v>0</v>
      </c>
      <c r="EH32" s="57">
        <f>-SUM('Gross Plant'!$AH32:$AM32)/SUM('Gross Plant'!$AH$46:$AM$46)*'Capital Spending'!L$6*Reserve!$DW$1</f>
        <v>0</v>
      </c>
      <c r="EI32" s="57">
        <f>-SUM('Gross Plant'!$AH32:$AM32)/SUM('Gross Plant'!$AH$46:$AM$46)*'Capital Spending'!M$6*Reserve!$DW$1</f>
        <v>0</v>
      </c>
      <c r="EJ32" s="57">
        <f>-SUM('Gross Plant'!$AH32:$AM32)/SUM('Gross Plant'!$AH$46:$AM$46)*'Capital Spending'!N$6*Reserve!$DW$1</f>
        <v>0</v>
      </c>
      <c r="EK32" s="57">
        <f>-SUM('Gross Plant'!$AH32:$AM32)/SUM('Gross Plant'!$AH$46:$AM$46)*'Capital Spending'!O$6*Reserve!$DW$1</f>
        <v>0</v>
      </c>
      <c r="EL32" s="57">
        <f>-SUM('Gross Plant'!$AH32:$AM32)/SUM('Gross Plant'!$AH$46:$AM$46)*'Capital Spending'!P$6*Reserve!$DW$1</f>
        <v>0</v>
      </c>
      <c r="EM32" s="57">
        <f>-SUM('Gross Plant'!$AH32:$AM32)/SUM('Gross Plant'!$AH$46:$AM$46)*'Capital Spending'!Q$6*Reserve!$DW$1</f>
        <v>0</v>
      </c>
      <c r="EN32" s="57">
        <f>-SUM('Gross Plant'!$AH32:$AM32)/SUM('Gross Plant'!$AH$46:$AM$46)*'Capital Spending'!R$6*Reserve!$DW$1</f>
        <v>0</v>
      </c>
      <c r="EO32" s="57">
        <f>-SUM('Gross Plant'!$AH32:$AM32)/SUM('Gross Plant'!$AH$46:$AM$46)*'Capital Spending'!S$6*Reserve!$DW$1</f>
        <v>0</v>
      </c>
      <c r="EP32" s="57">
        <f>-SUM('Gross Plant'!$AH32:$AM32)/SUM('Gross Plant'!$AH$46:$AM$46)*'Capital Spending'!T$6*Reserve!$DW$1</f>
        <v>0</v>
      </c>
      <c r="EQ32" s="57">
        <f>-SUM('Gross Plant'!$AH32:$AM32)/SUM('Gross Plant'!$AH$46:$AM$46)*'Capital Spending'!U$6*Reserve!$DW$1</f>
        <v>0</v>
      </c>
    </row>
    <row r="33" spans="1:147">
      <c r="A33" s="147">
        <v>39907</v>
      </c>
      <c r="B33" s="32" t="s">
        <v>27</v>
      </c>
      <c r="C33" s="50">
        <f t="shared" si="35"/>
        <v>763060.88651898014</v>
      </c>
      <c r="D33" s="50">
        <f t="shared" si="36"/>
        <v>1775735.2664763082</v>
      </c>
      <c r="E33" s="68">
        <f>'[20]Reserve End Balances'!$Q$27</f>
        <v>199468.35</v>
      </c>
      <c r="F33" s="41">
        <f t="shared" si="37"/>
        <v>207681.58000000002</v>
      </c>
      <c r="G33" s="41">
        <f t="shared" si="38"/>
        <v>215894.81000000003</v>
      </c>
      <c r="H33" s="41">
        <f t="shared" si="39"/>
        <v>224108.04000000004</v>
      </c>
      <c r="I33" s="41">
        <f t="shared" si="40"/>
        <v>232412.71000000005</v>
      </c>
      <c r="J33" s="41">
        <f t="shared" si="41"/>
        <v>240717.38000000006</v>
      </c>
      <c r="K33" s="41">
        <f t="shared" si="42"/>
        <v>249022.05000000008</v>
      </c>
      <c r="L33" s="41">
        <f t="shared" si="43"/>
        <v>626709.26574133022</v>
      </c>
      <c r="M33" s="41">
        <f t="shared" si="44"/>
        <v>1006855.2416490337</v>
      </c>
      <c r="N33" s="41">
        <f t="shared" si="45"/>
        <v>1389716.2979274539</v>
      </c>
      <c r="O33" s="41">
        <f t="shared" si="46"/>
        <v>1775735.2664763082</v>
      </c>
      <c r="P33" s="41">
        <f t="shared" si="47"/>
        <v>1775735.2664763082</v>
      </c>
      <c r="Q33" s="41">
        <f t="shared" si="48"/>
        <v>1775735.2664763082</v>
      </c>
      <c r="R33" s="41">
        <f t="shared" si="49"/>
        <v>1775735.2664763082</v>
      </c>
      <c r="S33" s="41">
        <f t="shared" si="50"/>
        <v>1775735.2664763082</v>
      </c>
      <c r="T33" s="41">
        <f t="shared" si="51"/>
        <v>1775735.2664763082</v>
      </c>
      <c r="U33" s="41">
        <f t="shared" si="52"/>
        <v>1775735.2664763082</v>
      </c>
      <c r="V33" s="41">
        <f t="shared" si="53"/>
        <v>1775735.2664763082</v>
      </c>
      <c r="W33" s="41">
        <f t="shared" si="54"/>
        <v>1775735.2664763082</v>
      </c>
      <c r="X33" s="41">
        <f t="shared" si="55"/>
        <v>1775735.2664763082</v>
      </c>
      <c r="Y33" s="41">
        <f t="shared" si="56"/>
        <v>1775735.2664763082</v>
      </c>
      <c r="Z33" s="41">
        <f t="shared" si="57"/>
        <v>1775735.2664763082</v>
      </c>
      <c r="AA33" s="41">
        <f t="shared" si="58"/>
        <v>1775735.2664763082</v>
      </c>
      <c r="AB33" s="41">
        <f t="shared" si="59"/>
        <v>1775735.2664763082</v>
      </c>
      <c r="AC33" s="41">
        <f t="shared" si="60"/>
        <v>1775735.2664763082</v>
      </c>
      <c r="AD33" s="41">
        <f t="shared" si="61"/>
        <v>1775735.2664763082</v>
      </c>
      <c r="AE33" s="41">
        <f t="shared" si="62"/>
        <v>1775735.2664763082</v>
      </c>
      <c r="AF33" s="41">
        <f t="shared" si="63"/>
        <v>1775735.2664763082</v>
      </c>
      <c r="AG33" s="23">
        <f t="shared" si="64"/>
        <v>1775735</v>
      </c>
      <c r="AH33" s="79">
        <f>'[25]KY Depreciation Rates_03-2'!$G28</f>
        <v>6.6299999999999998E-2</v>
      </c>
      <c r="AI33" s="79">
        <f>'[25]KY Depreciation Rates_03-2'!$G28</f>
        <v>6.6299999999999998E-2</v>
      </c>
      <c r="AJ33" s="31">
        <f>'[20]Depreciation Provision'!R27</f>
        <v>8213.2300000000014</v>
      </c>
      <c r="AK33" s="31">
        <f>'[20]Depreciation Provision'!S27</f>
        <v>8213.2300000000014</v>
      </c>
      <c r="AL33" s="31">
        <f>'[20]Depreciation Provision'!T27</f>
        <v>8213.2300000000014</v>
      </c>
      <c r="AM33" s="31">
        <f>'[20]Depreciation Provision'!U27</f>
        <v>8304.67</v>
      </c>
      <c r="AN33" s="31">
        <f>'[20]Depreciation Provision'!V27</f>
        <v>8304.67</v>
      </c>
      <c r="AO33" s="31">
        <f>'[20]Depreciation Provision'!W27</f>
        <v>8304.67</v>
      </c>
      <c r="AP33" s="41">
        <f>IF('Net Plant'!I33&gt;0,'Gross Plant'!L34*$AH33/12,0)</f>
        <v>377687.21574133012</v>
      </c>
      <c r="AQ33" s="41">
        <f>IF('Net Plant'!J33&gt;0,'Gross Plant'!M34*$AH33/12,0)</f>
        <v>380145.97590770357</v>
      </c>
      <c r="AR33" s="41">
        <f>IF('Net Plant'!K33&gt;0,'Gross Plant'!N34*$AH33/12,0)</f>
        <v>382861.0562784202</v>
      </c>
      <c r="AS33" s="41">
        <f>IF('Net Plant'!L33&gt;0,'Gross Plant'!O34*$AH33/12,0)</f>
        <v>386018.96854885429</v>
      </c>
      <c r="AT33" s="41">
        <f>IF('Net Plant'!M33&gt;0,'Gross Plant'!P34*$AH33/12,0)</f>
        <v>0</v>
      </c>
      <c r="AU33" s="41">
        <f>IF('Net Plant'!N33&gt;0,'Gross Plant'!Q34*$AH33/12,0)</f>
        <v>0</v>
      </c>
      <c r="AV33" s="41">
        <f>IF('Net Plant'!O33&gt;0,'Gross Plant'!R34*$AH33/12,0)</f>
        <v>0</v>
      </c>
      <c r="AW33" s="41">
        <f>IF('Net Plant'!P33&gt;0,'Gross Plant'!S34*$AH33/12,0)</f>
        <v>0</v>
      </c>
      <c r="AX33" s="41">
        <f>IF('Net Plant'!Q33&gt;0,'Gross Plant'!T34*$AH33/12,0)</f>
        <v>0</v>
      </c>
      <c r="AY33" s="41">
        <f>IF('Net Plant'!R33&gt;0,'Gross Plant'!U34*$AI33/12,0)</f>
        <v>0</v>
      </c>
      <c r="AZ33" s="41">
        <f>IF('Net Plant'!S33&gt;0,'Gross Plant'!V34*$AI33/12,0)</f>
        <v>0</v>
      </c>
      <c r="BA33" s="41">
        <f>IF('Net Plant'!T33&gt;0,'Gross Plant'!W34*$AI33/12,0)</f>
        <v>0</v>
      </c>
      <c r="BB33" s="41">
        <f>IF('Net Plant'!U33&gt;0,'Gross Plant'!X34*$AI33/12,0)</f>
        <v>0</v>
      </c>
      <c r="BC33" s="41">
        <f>IF('Net Plant'!V33&gt;0,'Gross Plant'!Y34*$AI33/12,0)</f>
        <v>0</v>
      </c>
      <c r="BD33" s="41">
        <f>IF('Net Plant'!W33&gt;0,'Gross Plant'!Z34*$AI33/12,0)</f>
        <v>0</v>
      </c>
      <c r="BE33" s="41">
        <f>IF('Net Plant'!X33&gt;0,'Gross Plant'!AA34*$AI33/12,0)</f>
        <v>0</v>
      </c>
      <c r="BF33" s="41">
        <f>IF('Net Plant'!Y33&gt;0,'Gross Plant'!AB34*$AI33/12,0)</f>
        <v>0</v>
      </c>
      <c r="BG33" s="41">
        <f>IF('Net Plant'!Z33&gt;0,'Gross Plant'!AC34*$AI33/12,0)</f>
        <v>0</v>
      </c>
      <c r="BH33" s="41">
        <f>IF('Net Plant'!AA33&gt;0,'Gross Plant'!AD34*$AI33/12,0)</f>
        <v>0</v>
      </c>
      <c r="BI33" s="41">
        <f>IF('Net Plant'!AB33&gt;0,'Gross Plant'!AE34*$AI33/12,0)</f>
        <v>0</v>
      </c>
      <c r="BJ33" s="41">
        <f>IF('Net Plant'!AC33&gt;0,'Gross Plant'!AF34*$AI33/12,0)</f>
        <v>0</v>
      </c>
      <c r="BK33" s="23">
        <f t="shared" si="65"/>
        <v>0</v>
      </c>
      <c r="BL33" s="41"/>
      <c r="BM33" s="31">
        <f>[20]Retires!R170</f>
        <v>0</v>
      </c>
      <c r="BN33" s="31">
        <f>[20]Retires!S170</f>
        <v>0</v>
      </c>
      <c r="BO33" s="31">
        <f>[20]Retires!T170</f>
        <v>0</v>
      </c>
      <c r="BP33" s="31">
        <f>[20]Retires!U170</f>
        <v>0</v>
      </c>
      <c r="BQ33" s="31">
        <f>[20]Retires!V170</f>
        <v>0</v>
      </c>
      <c r="BR33" s="31">
        <f>[20]Retires!W170</f>
        <v>0</v>
      </c>
      <c r="BS33" s="31">
        <f>'Gross Plant'!BQ34</f>
        <v>0</v>
      </c>
      <c r="BT33" s="41">
        <f>'Gross Plant'!BR34</f>
        <v>0</v>
      </c>
      <c r="BU33" s="41">
        <f>'Gross Plant'!BS34</f>
        <v>0</v>
      </c>
      <c r="BV33" s="41">
        <f>'Gross Plant'!BT34</f>
        <v>0</v>
      </c>
      <c r="BW33" s="41">
        <f>'Gross Plant'!BU34</f>
        <v>0</v>
      </c>
      <c r="BX33" s="41">
        <f>'Gross Plant'!BV34</f>
        <v>0</v>
      </c>
      <c r="BY33" s="41">
        <f>'Gross Plant'!BW34</f>
        <v>0</v>
      </c>
      <c r="BZ33" s="41">
        <f>'Gross Plant'!BX34</f>
        <v>0</v>
      </c>
      <c r="CA33" s="41">
        <f>'Gross Plant'!BY34</f>
        <v>0</v>
      </c>
      <c r="CB33" s="41">
        <f>'Gross Plant'!BZ34</f>
        <v>0</v>
      </c>
      <c r="CC33" s="41">
        <f>'Gross Plant'!CA34</f>
        <v>0</v>
      </c>
      <c r="CD33" s="41">
        <f>'Gross Plant'!CB34</f>
        <v>0</v>
      </c>
      <c r="CE33" s="41">
        <f>'Gross Plant'!CC34</f>
        <v>0</v>
      </c>
      <c r="CF33" s="41">
        <f>'Gross Plant'!CD34</f>
        <v>0</v>
      </c>
      <c r="CG33" s="41">
        <f>'Gross Plant'!CE34</f>
        <v>0</v>
      </c>
      <c r="CH33" s="41">
        <f>'Gross Plant'!CF34</f>
        <v>0</v>
      </c>
      <c r="CI33" s="41">
        <f>'Gross Plant'!CG34</f>
        <v>0</v>
      </c>
      <c r="CJ33" s="41">
        <f>'Gross Plant'!CH34</f>
        <v>0</v>
      </c>
      <c r="CK33" s="41">
        <f>'Gross Plant'!CI34</f>
        <v>0</v>
      </c>
      <c r="CL33" s="41">
        <f>'Gross Plant'!CJ34</f>
        <v>0</v>
      </c>
      <c r="CM33" s="41">
        <f>'Gross Plant'!CK34</f>
        <v>0</v>
      </c>
      <c r="CN33" s="41"/>
      <c r="CO33" s="31">
        <f>[20]Transfers!R170</f>
        <v>0</v>
      </c>
      <c r="CP33" s="31">
        <f>[20]Transfers!S170</f>
        <v>0</v>
      </c>
      <c r="CQ33" s="31">
        <f>[20]Transfers!T170</f>
        <v>0</v>
      </c>
      <c r="CR33" s="31">
        <f>[20]Transfers!U170</f>
        <v>0</v>
      </c>
      <c r="CS33" s="31">
        <f>[20]Transfers!V170</f>
        <v>0</v>
      </c>
      <c r="CT33" s="31">
        <f>[20]Transfers!W170</f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/>
      <c r="DQ33" s="41">
        <f>[20]COR!Q27</f>
        <v>0</v>
      </c>
      <c r="DR33" s="41">
        <f>[20]COR!R27</f>
        <v>0</v>
      </c>
      <c r="DS33" s="41">
        <f>[20]COR!S27</f>
        <v>0</v>
      </c>
      <c r="DT33" s="41">
        <f>[20]COR!T27</f>
        <v>0</v>
      </c>
      <c r="DU33" s="41">
        <f>[20]COR!U27</f>
        <v>0</v>
      </c>
      <c r="DV33" s="41">
        <f>[20]COR!V27</f>
        <v>0</v>
      </c>
      <c r="DW33" s="118">
        <f>SUM('Gross Plant'!$AH33:$AM33)/SUM('Gross Plant'!$AH$46:$AM$46)*DW$46</f>
        <v>0</v>
      </c>
      <c r="DX33" s="118">
        <f>SUM('Gross Plant'!$AH33:$AM33)/SUM('Gross Plant'!$AH$46:$AM$46)*DX$46</f>
        <v>0</v>
      </c>
      <c r="DY33" s="118">
        <f>SUM('Gross Plant'!$AH33:$AM33)/SUM('Gross Plant'!$AH$46:$AM$46)*DY$46</f>
        <v>0</v>
      </c>
      <c r="DZ33" s="57">
        <f>-SUM('Gross Plant'!$AH33:$AM33)/SUM('Gross Plant'!$AH$46:$AM$46)*'Capital Spending'!D$6*Reserve!$DW$1</f>
        <v>0</v>
      </c>
      <c r="EA33" s="57">
        <f>-SUM('Gross Plant'!$AH33:$AM33)/SUM('Gross Plant'!$AH$46:$AM$46)*'Capital Spending'!E$6*Reserve!$DW$1</f>
        <v>0</v>
      </c>
      <c r="EB33" s="57">
        <f>-SUM('Gross Plant'!$AH33:$AM33)/SUM('Gross Plant'!$AH$46:$AM$46)*'Capital Spending'!F$6*Reserve!$DW$1</f>
        <v>0</v>
      </c>
      <c r="EC33" s="57">
        <f>-SUM('Gross Plant'!$AH33:$AM33)/SUM('Gross Plant'!$AH$46:$AM$46)*'Capital Spending'!G$6*Reserve!$DW$1</f>
        <v>0</v>
      </c>
      <c r="ED33" s="57">
        <f>-SUM('Gross Plant'!$AH33:$AM33)/SUM('Gross Plant'!$AH$46:$AM$46)*'Capital Spending'!H$6*Reserve!$DW$1</f>
        <v>0</v>
      </c>
      <c r="EE33" s="57">
        <f>-SUM('Gross Plant'!$AH33:$AM33)/SUM('Gross Plant'!$AH$46:$AM$46)*'Capital Spending'!I$6*Reserve!$DW$1</f>
        <v>0</v>
      </c>
      <c r="EF33" s="57">
        <f>-SUM('Gross Plant'!$AH33:$AM33)/SUM('Gross Plant'!$AH$46:$AM$46)*'Capital Spending'!J$6*Reserve!$DW$1</f>
        <v>0</v>
      </c>
      <c r="EG33" s="57">
        <f>-SUM('Gross Plant'!$AH33:$AM33)/SUM('Gross Plant'!$AH$46:$AM$46)*'Capital Spending'!K$6*Reserve!$DW$1</f>
        <v>0</v>
      </c>
      <c r="EH33" s="57">
        <f>-SUM('Gross Plant'!$AH33:$AM33)/SUM('Gross Plant'!$AH$46:$AM$46)*'Capital Spending'!L$6*Reserve!$DW$1</f>
        <v>0</v>
      </c>
      <c r="EI33" s="57">
        <f>-SUM('Gross Plant'!$AH33:$AM33)/SUM('Gross Plant'!$AH$46:$AM$46)*'Capital Spending'!M$6*Reserve!$DW$1</f>
        <v>0</v>
      </c>
      <c r="EJ33" s="57">
        <f>-SUM('Gross Plant'!$AH33:$AM33)/SUM('Gross Plant'!$AH$46:$AM$46)*'Capital Spending'!N$6*Reserve!$DW$1</f>
        <v>0</v>
      </c>
      <c r="EK33" s="57">
        <f>-SUM('Gross Plant'!$AH33:$AM33)/SUM('Gross Plant'!$AH$46:$AM$46)*'Capital Spending'!O$6*Reserve!$DW$1</f>
        <v>0</v>
      </c>
      <c r="EL33" s="57">
        <f>-SUM('Gross Plant'!$AH33:$AM33)/SUM('Gross Plant'!$AH$46:$AM$46)*'Capital Spending'!P$6*Reserve!$DW$1</f>
        <v>0</v>
      </c>
      <c r="EM33" s="57">
        <f>-SUM('Gross Plant'!$AH33:$AM33)/SUM('Gross Plant'!$AH$46:$AM$46)*'Capital Spending'!Q$6*Reserve!$DW$1</f>
        <v>0</v>
      </c>
      <c r="EN33" s="57">
        <f>-SUM('Gross Plant'!$AH33:$AM33)/SUM('Gross Plant'!$AH$46:$AM$46)*'Capital Spending'!R$6*Reserve!$DW$1</f>
        <v>0</v>
      </c>
      <c r="EO33" s="57">
        <f>-SUM('Gross Plant'!$AH33:$AM33)/SUM('Gross Plant'!$AH$46:$AM$46)*'Capital Spending'!S$6*Reserve!$DW$1</f>
        <v>0</v>
      </c>
      <c r="EP33" s="57">
        <f>-SUM('Gross Plant'!$AH33:$AM33)/SUM('Gross Plant'!$AH$46:$AM$46)*'Capital Spending'!T$6*Reserve!$DW$1</f>
        <v>0</v>
      </c>
      <c r="EQ33" s="57">
        <f>-SUM('Gross Plant'!$AH33:$AM33)/SUM('Gross Plant'!$AH$46:$AM$46)*'Capital Spending'!U$6*Reserve!$DW$1</f>
        <v>0</v>
      </c>
    </row>
    <row r="34" spans="1:147">
      <c r="A34" s="147">
        <v>39908</v>
      </c>
      <c r="B34" s="32" t="s">
        <v>28</v>
      </c>
      <c r="C34" s="50">
        <f t="shared" si="35"/>
        <v>32808173.336141691</v>
      </c>
      <c r="D34" s="50">
        <f t="shared" si="36"/>
        <v>33381085.707030002</v>
      </c>
      <c r="E34" s="68">
        <f>'[20]Reserve End Balances'!$Q$28</f>
        <v>31264132.739999998</v>
      </c>
      <c r="F34" s="41">
        <f t="shared" si="37"/>
        <v>31615589</v>
      </c>
      <c r="G34" s="41">
        <f t="shared" si="38"/>
        <v>31967048.989999998</v>
      </c>
      <c r="H34" s="41">
        <f t="shared" si="39"/>
        <v>32318506.309999999</v>
      </c>
      <c r="I34" s="41">
        <f t="shared" si="40"/>
        <v>32669932.73</v>
      </c>
      <c r="J34" s="41">
        <f t="shared" si="41"/>
        <v>33021358.09</v>
      </c>
      <c r="K34" s="41">
        <f t="shared" si="42"/>
        <v>33377886.699999999</v>
      </c>
      <c r="L34" s="41">
        <f t="shared" si="43"/>
        <v>33378099.967135333</v>
      </c>
      <c r="M34" s="41">
        <f t="shared" si="44"/>
        <v>33378313.234270666</v>
      </c>
      <c r="N34" s="41">
        <f t="shared" si="45"/>
        <v>33378526.501405999</v>
      </c>
      <c r="O34" s="41">
        <f t="shared" si="46"/>
        <v>33378739.768541332</v>
      </c>
      <c r="P34" s="41">
        <f t="shared" si="47"/>
        <v>33378953.035676666</v>
      </c>
      <c r="Q34" s="41">
        <f t="shared" si="48"/>
        <v>33379166.302811999</v>
      </c>
      <c r="R34" s="41">
        <f t="shared" si="49"/>
        <v>33379379.569947332</v>
      </c>
      <c r="S34" s="41">
        <f t="shared" si="50"/>
        <v>33379592.837082665</v>
      </c>
      <c r="T34" s="41">
        <f t="shared" si="51"/>
        <v>33379806.104217999</v>
      </c>
      <c r="U34" s="41">
        <f t="shared" si="52"/>
        <v>33380019.371353332</v>
      </c>
      <c r="V34" s="41">
        <f t="shared" si="53"/>
        <v>33380232.638488665</v>
      </c>
      <c r="W34" s="41">
        <f t="shared" si="54"/>
        <v>33380445.905623998</v>
      </c>
      <c r="X34" s="41">
        <f t="shared" si="55"/>
        <v>33380659.172759332</v>
      </c>
      <c r="Y34" s="41">
        <f t="shared" si="56"/>
        <v>33380872.439894665</v>
      </c>
      <c r="Z34" s="41">
        <f t="shared" si="57"/>
        <v>33381085.707029998</v>
      </c>
      <c r="AA34" s="41">
        <f t="shared" si="58"/>
        <v>33381298.974165332</v>
      </c>
      <c r="AB34" s="41">
        <f t="shared" si="59"/>
        <v>33381512.241300665</v>
      </c>
      <c r="AC34" s="41">
        <f t="shared" si="60"/>
        <v>33381725.508435998</v>
      </c>
      <c r="AD34" s="41">
        <f t="shared" si="61"/>
        <v>33381938.775571331</v>
      </c>
      <c r="AE34" s="41">
        <f t="shared" si="62"/>
        <v>33382152.042706665</v>
      </c>
      <c r="AF34" s="41">
        <f t="shared" si="63"/>
        <v>33382365.309841998</v>
      </c>
      <c r="AG34" s="23">
        <f t="shared" si="64"/>
        <v>33381086</v>
      </c>
      <c r="AH34" s="79">
        <f>'[25]KY Depreciation Rates_03-2'!$G29</f>
        <v>6.5199999999999994E-2</v>
      </c>
      <c r="AI34" s="79">
        <f>'[25]KY Depreciation Rates_03-2'!$G29</f>
        <v>6.5199999999999994E-2</v>
      </c>
      <c r="AJ34" s="31">
        <f>'[20]Depreciation Provision'!R28</f>
        <v>351456.26</v>
      </c>
      <c r="AK34" s="31">
        <f>'[20]Depreciation Provision'!S28</f>
        <v>351459.99</v>
      </c>
      <c r="AL34" s="31">
        <f>'[20]Depreciation Provision'!T28</f>
        <v>351457.32</v>
      </c>
      <c r="AM34" s="31">
        <f>'[20]Depreciation Provision'!U28</f>
        <v>351426.42</v>
      </c>
      <c r="AN34" s="31">
        <f>'[20]Depreciation Provision'!V28</f>
        <v>351425.36</v>
      </c>
      <c r="AO34" s="31">
        <f>'[20]Depreciation Provision'!W28</f>
        <v>356528.61</v>
      </c>
      <c r="AP34" s="41">
        <f>IF('Net Plant'!I34&gt;0,'Gross Plant'!L35*$AH34/12,0)</f>
        <v>213.2671353333333</v>
      </c>
      <c r="AQ34" s="41">
        <f>IF('Net Plant'!J34&gt;0,'Gross Plant'!M35*$AH34/12,0)</f>
        <v>213.2671353333333</v>
      </c>
      <c r="AR34" s="41">
        <f>IF('Net Plant'!K34&gt;0,'Gross Plant'!N35*$AH34/12,0)</f>
        <v>213.2671353333333</v>
      </c>
      <c r="AS34" s="41">
        <f>IF('Net Plant'!L34&gt;0,'Gross Plant'!O35*$AH34/12,0)</f>
        <v>213.2671353333333</v>
      </c>
      <c r="AT34" s="41">
        <f>IF('Net Plant'!M34&gt;0,'Gross Plant'!P35*$AH34/12,0)</f>
        <v>213.2671353333333</v>
      </c>
      <c r="AU34" s="41">
        <f>IF('Net Plant'!N34&gt;0,'Gross Plant'!Q35*$AH34/12,0)</f>
        <v>213.2671353333333</v>
      </c>
      <c r="AV34" s="41">
        <f>IF('Net Plant'!O34&gt;0,'Gross Plant'!R35*$AH34/12,0)</f>
        <v>213.2671353333333</v>
      </c>
      <c r="AW34" s="41">
        <f>IF('Net Plant'!P34&gt;0,'Gross Plant'!S35*$AH34/12,0)</f>
        <v>213.2671353333333</v>
      </c>
      <c r="AX34" s="41">
        <f>IF('Net Plant'!Q34&gt;0,'Gross Plant'!T35*$AH34/12,0)</f>
        <v>213.2671353333333</v>
      </c>
      <c r="AY34" s="41">
        <f>IF('Net Plant'!R34&gt;0,'Gross Plant'!U35*$AI34/12,0)</f>
        <v>213.2671353333333</v>
      </c>
      <c r="AZ34" s="41">
        <f>IF('Net Plant'!S34&gt;0,'Gross Plant'!V35*$AI34/12,0)</f>
        <v>213.2671353333333</v>
      </c>
      <c r="BA34" s="41">
        <f>IF('Net Plant'!T34&gt;0,'Gross Plant'!W35*$AI34/12,0)</f>
        <v>213.2671353333333</v>
      </c>
      <c r="BB34" s="41">
        <f>IF('Net Plant'!U34&gt;0,'Gross Plant'!X35*$AI34/12,0)</f>
        <v>213.2671353333333</v>
      </c>
      <c r="BC34" s="41">
        <f>IF('Net Plant'!V34&gt;0,'Gross Plant'!Y35*$AI34/12,0)</f>
        <v>213.2671353333333</v>
      </c>
      <c r="BD34" s="41">
        <f>IF('Net Plant'!W34&gt;0,'Gross Plant'!Z35*$AI34/12,0)</f>
        <v>213.2671353333333</v>
      </c>
      <c r="BE34" s="41">
        <f>IF('Net Plant'!X34&gt;0,'Gross Plant'!AA35*$AI34/12,0)</f>
        <v>213.2671353333333</v>
      </c>
      <c r="BF34" s="41">
        <f>IF('Net Plant'!Y34&gt;0,'Gross Plant'!AB35*$AI34/12,0)</f>
        <v>213.2671353333333</v>
      </c>
      <c r="BG34" s="41">
        <f>IF('Net Plant'!Z34&gt;0,'Gross Plant'!AC35*$AI34/12,0)</f>
        <v>213.2671353333333</v>
      </c>
      <c r="BH34" s="41">
        <f>IF('Net Plant'!AA34&gt;0,'Gross Plant'!AD35*$AI34/12,0)</f>
        <v>213.2671353333333</v>
      </c>
      <c r="BI34" s="41">
        <f>IF('Net Plant'!AB34&gt;0,'Gross Plant'!AE35*$AI34/12,0)</f>
        <v>213.2671353333333</v>
      </c>
      <c r="BJ34" s="41">
        <f>IF('Net Plant'!AC34&gt;0,'Gross Plant'!AF35*$AI34/12,0)</f>
        <v>213.2671353333333</v>
      </c>
      <c r="BK34" s="23">
        <f t="shared" si="65"/>
        <v>2559.2056240000002</v>
      </c>
      <c r="BL34" s="41"/>
      <c r="BM34" s="31">
        <f>[20]Retires!R171</f>
        <v>0</v>
      </c>
      <c r="BN34" s="31">
        <f>[20]Retires!S171</f>
        <v>0</v>
      </c>
      <c r="BO34" s="31">
        <f>[20]Retires!T171</f>
        <v>0</v>
      </c>
      <c r="BP34" s="31">
        <f>[20]Retires!U171</f>
        <v>0</v>
      </c>
      <c r="BQ34" s="31">
        <f>[20]Retires!V171</f>
        <v>0</v>
      </c>
      <c r="BR34" s="31">
        <f>[20]Retires!W171</f>
        <v>0</v>
      </c>
      <c r="BS34" s="31">
        <f>'Gross Plant'!BQ35</f>
        <v>0</v>
      </c>
      <c r="BT34" s="41">
        <f>'Gross Plant'!BR35</f>
        <v>0</v>
      </c>
      <c r="BU34" s="41">
        <f>'Gross Plant'!BS35</f>
        <v>0</v>
      </c>
      <c r="BV34" s="41">
        <f>'Gross Plant'!BT35</f>
        <v>0</v>
      </c>
      <c r="BW34" s="41">
        <f>'Gross Plant'!BU35</f>
        <v>0</v>
      </c>
      <c r="BX34" s="41">
        <f>'Gross Plant'!BV35</f>
        <v>0</v>
      </c>
      <c r="BY34" s="41">
        <f>'Gross Plant'!BW35</f>
        <v>0</v>
      </c>
      <c r="BZ34" s="41">
        <f>'Gross Plant'!BX35</f>
        <v>0</v>
      </c>
      <c r="CA34" s="41">
        <f>'Gross Plant'!BY35</f>
        <v>0</v>
      </c>
      <c r="CB34" s="41">
        <f>'Gross Plant'!BZ35</f>
        <v>0</v>
      </c>
      <c r="CC34" s="41">
        <f>'Gross Plant'!CA35</f>
        <v>0</v>
      </c>
      <c r="CD34" s="41">
        <f>'Gross Plant'!CB35</f>
        <v>0</v>
      </c>
      <c r="CE34" s="41">
        <f>'Gross Plant'!CC35</f>
        <v>0</v>
      </c>
      <c r="CF34" s="41">
        <f>'Gross Plant'!CD35</f>
        <v>0</v>
      </c>
      <c r="CG34" s="41">
        <f>'Gross Plant'!CE35</f>
        <v>0</v>
      </c>
      <c r="CH34" s="41">
        <f>'Gross Plant'!CF35</f>
        <v>0</v>
      </c>
      <c r="CI34" s="41">
        <f>'Gross Plant'!CG35</f>
        <v>0</v>
      </c>
      <c r="CJ34" s="41">
        <f>'Gross Plant'!CH35</f>
        <v>0</v>
      </c>
      <c r="CK34" s="41">
        <f>'Gross Plant'!CI35</f>
        <v>0</v>
      </c>
      <c r="CL34" s="41">
        <f>'Gross Plant'!CJ35</f>
        <v>0</v>
      </c>
      <c r="CM34" s="41">
        <f>'Gross Plant'!CK35</f>
        <v>0</v>
      </c>
      <c r="CN34" s="41"/>
      <c r="CO34" s="31">
        <f>[20]Transfers!R171</f>
        <v>0</v>
      </c>
      <c r="CP34" s="31">
        <f>[20]Transfers!S171</f>
        <v>0</v>
      </c>
      <c r="CQ34" s="31">
        <f>[20]Transfers!T171</f>
        <v>0</v>
      </c>
      <c r="CR34" s="31">
        <f>[20]Transfers!U171</f>
        <v>0</v>
      </c>
      <c r="CS34" s="31">
        <f>[20]Transfers!V171</f>
        <v>0</v>
      </c>
      <c r="CT34" s="31">
        <f>[20]Transfers!W171</f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/>
      <c r="DQ34" s="41">
        <f>[20]COR!Q28</f>
        <v>0</v>
      </c>
      <c r="DR34" s="41">
        <f>[20]COR!R28</f>
        <v>0</v>
      </c>
      <c r="DS34" s="41">
        <f>[20]COR!S28</f>
        <v>0</v>
      </c>
      <c r="DT34" s="41">
        <f>[20]COR!T28</f>
        <v>0</v>
      </c>
      <c r="DU34" s="41">
        <f>[20]COR!U28</f>
        <v>0</v>
      </c>
      <c r="DV34" s="41">
        <f>[20]COR!V28</f>
        <v>0</v>
      </c>
      <c r="DW34" s="118">
        <f>SUM('Gross Plant'!$AH34:$AM34)/SUM('Gross Plant'!$AH$46:$AM$46)*DW$46</f>
        <v>0</v>
      </c>
      <c r="DX34" s="118">
        <f>SUM('Gross Plant'!$AH34:$AM34)/SUM('Gross Plant'!$AH$46:$AM$46)*DX$46</f>
        <v>0</v>
      </c>
      <c r="DY34" s="118">
        <f>SUM('Gross Plant'!$AH34:$AM34)/SUM('Gross Plant'!$AH$46:$AM$46)*DY$46</f>
        <v>0</v>
      </c>
      <c r="DZ34" s="57">
        <f>-SUM('Gross Plant'!$AH34:$AM34)/SUM('Gross Plant'!$AH$46:$AM$46)*'Capital Spending'!D$6*Reserve!$DW$1</f>
        <v>0</v>
      </c>
      <c r="EA34" s="57">
        <f>-SUM('Gross Plant'!$AH34:$AM34)/SUM('Gross Plant'!$AH$46:$AM$46)*'Capital Spending'!E$6*Reserve!$DW$1</f>
        <v>0</v>
      </c>
      <c r="EB34" s="57">
        <f>-SUM('Gross Plant'!$AH34:$AM34)/SUM('Gross Plant'!$AH$46:$AM$46)*'Capital Spending'!F$6*Reserve!$DW$1</f>
        <v>0</v>
      </c>
      <c r="EC34" s="57">
        <f>-SUM('Gross Plant'!$AH34:$AM34)/SUM('Gross Plant'!$AH$46:$AM$46)*'Capital Spending'!G$6*Reserve!$DW$1</f>
        <v>0</v>
      </c>
      <c r="ED34" s="57">
        <f>-SUM('Gross Plant'!$AH34:$AM34)/SUM('Gross Plant'!$AH$46:$AM$46)*'Capital Spending'!H$6*Reserve!$DW$1</f>
        <v>0</v>
      </c>
      <c r="EE34" s="57">
        <f>-SUM('Gross Plant'!$AH34:$AM34)/SUM('Gross Plant'!$AH$46:$AM$46)*'Capital Spending'!I$6*Reserve!$DW$1</f>
        <v>0</v>
      </c>
      <c r="EF34" s="57">
        <f>-SUM('Gross Plant'!$AH34:$AM34)/SUM('Gross Plant'!$AH$46:$AM$46)*'Capital Spending'!J$6*Reserve!$DW$1</f>
        <v>0</v>
      </c>
      <c r="EG34" s="57">
        <f>-SUM('Gross Plant'!$AH34:$AM34)/SUM('Gross Plant'!$AH$46:$AM$46)*'Capital Spending'!K$6*Reserve!$DW$1</f>
        <v>0</v>
      </c>
      <c r="EH34" s="57">
        <f>-SUM('Gross Plant'!$AH34:$AM34)/SUM('Gross Plant'!$AH$46:$AM$46)*'Capital Spending'!L$6*Reserve!$DW$1</f>
        <v>0</v>
      </c>
      <c r="EI34" s="57">
        <f>-SUM('Gross Plant'!$AH34:$AM34)/SUM('Gross Plant'!$AH$46:$AM$46)*'Capital Spending'!M$6*Reserve!$DW$1</f>
        <v>0</v>
      </c>
      <c r="EJ34" s="57">
        <f>-SUM('Gross Plant'!$AH34:$AM34)/SUM('Gross Plant'!$AH$46:$AM$46)*'Capital Spending'!N$6*Reserve!$DW$1</f>
        <v>0</v>
      </c>
      <c r="EK34" s="57">
        <f>-SUM('Gross Plant'!$AH34:$AM34)/SUM('Gross Plant'!$AH$46:$AM$46)*'Capital Spending'!O$6*Reserve!$DW$1</f>
        <v>0</v>
      </c>
      <c r="EL34" s="57">
        <f>-SUM('Gross Plant'!$AH34:$AM34)/SUM('Gross Plant'!$AH$46:$AM$46)*'Capital Spending'!P$6*Reserve!$DW$1</f>
        <v>0</v>
      </c>
      <c r="EM34" s="57">
        <f>-SUM('Gross Plant'!$AH34:$AM34)/SUM('Gross Plant'!$AH$46:$AM$46)*'Capital Spending'!Q$6*Reserve!$DW$1</f>
        <v>0</v>
      </c>
      <c r="EN34" s="57">
        <f>-SUM('Gross Plant'!$AH34:$AM34)/SUM('Gross Plant'!$AH$46:$AM$46)*'Capital Spending'!R$6*Reserve!$DW$1</f>
        <v>0</v>
      </c>
      <c r="EO34" s="57">
        <f>-SUM('Gross Plant'!$AH34:$AM34)/SUM('Gross Plant'!$AH$46:$AM$46)*'Capital Spending'!S$6*Reserve!$DW$1</f>
        <v>0</v>
      </c>
      <c r="EP34" s="57">
        <f>-SUM('Gross Plant'!$AH34:$AM34)/SUM('Gross Plant'!$AH$46:$AM$46)*'Capital Spending'!T$6*Reserve!$DW$1</f>
        <v>0</v>
      </c>
      <c r="EQ34" s="57">
        <f>-SUM('Gross Plant'!$AH34:$AM34)/SUM('Gross Plant'!$AH$46:$AM$46)*'Capital Spending'!U$6*Reserve!$DW$1</f>
        <v>0</v>
      </c>
    </row>
    <row r="35" spans="1:147">
      <c r="A35" s="147">
        <v>39909</v>
      </c>
      <c r="B35" s="32" t="s">
        <v>29</v>
      </c>
      <c r="C35" s="50">
        <f t="shared" si="35"/>
        <v>44317.763076923082</v>
      </c>
      <c r="D35" s="50">
        <f t="shared" si="36"/>
        <v>44629.08</v>
      </c>
      <c r="E35" s="68">
        <f>'[20]Reserve End Balances'!$Q$29</f>
        <v>43472.76</v>
      </c>
      <c r="F35" s="41">
        <f t="shared" si="37"/>
        <v>43665.48</v>
      </c>
      <c r="G35" s="41">
        <f t="shared" si="38"/>
        <v>43858.200000000004</v>
      </c>
      <c r="H35" s="41">
        <f t="shared" si="39"/>
        <v>44050.920000000006</v>
      </c>
      <c r="I35" s="41">
        <f t="shared" si="40"/>
        <v>44243.640000000007</v>
      </c>
      <c r="J35" s="41">
        <f t="shared" si="41"/>
        <v>44436.360000000008</v>
      </c>
      <c r="K35" s="41">
        <f t="shared" si="42"/>
        <v>44629.080000000009</v>
      </c>
      <c r="L35" s="41">
        <f t="shared" si="43"/>
        <v>44629.080000000009</v>
      </c>
      <c r="M35" s="41">
        <f t="shared" si="44"/>
        <v>44629.080000000009</v>
      </c>
      <c r="N35" s="41">
        <f t="shared" si="45"/>
        <v>44629.080000000009</v>
      </c>
      <c r="O35" s="41">
        <f t="shared" si="46"/>
        <v>44629.080000000009</v>
      </c>
      <c r="P35" s="41">
        <f t="shared" si="47"/>
        <v>44629.080000000009</v>
      </c>
      <c r="Q35" s="41">
        <f t="shared" si="48"/>
        <v>44629.080000000009</v>
      </c>
      <c r="R35" s="41">
        <f t="shared" si="49"/>
        <v>44629.080000000009</v>
      </c>
      <c r="S35" s="41">
        <f t="shared" si="50"/>
        <v>44629.080000000009</v>
      </c>
      <c r="T35" s="41">
        <f t="shared" si="51"/>
        <v>44629.080000000009</v>
      </c>
      <c r="U35" s="41">
        <f t="shared" si="52"/>
        <v>44629.080000000009</v>
      </c>
      <c r="V35" s="41">
        <f t="shared" si="53"/>
        <v>44629.080000000009</v>
      </c>
      <c r="W35" s="41">
        <f t="shared" si="54"/>
        <v>44629.080000000009</v>
      </c>
      <c r="X35" s="41">
        <f t="shared" si="55"/>
        <v>44629.080000000009</v>
      </c>
      <c r="Y35" s="41">
        <f t="shared" si="56"/>
        <v>44629.080000000009</v>
      </c>
      <c r="Z35" s="41">
        <f t="shared" si="57"/>
        <v>44629.080000000009</v>
      </c>
      <c r="AA35" s="41">
        <f t="shared" si="58"/>
        <v>44629.080000000009</v>
      </c>
      <c r="AB35" s="41">
        <f t="shared" si="59"/>
        <v>44629.080000000009</v>
      </c>
      <c r="AC35" s="41">
        <f t="shared" si="60"/>
        <v>44629.080000000009</v>
      </c>
      <c r="AD35" s="41">
        <f t="shared" si="61"/>
        <v>44629.080000000009</v>
      </c>
      <c r="AE35" s="41">
        <f t="shared" si="62"/>
        <v>44629.080000000009</v>
      </c>
      <c r="AF35" s="41">
        <f t="shared" si="63"/>
        <v>44629.080000000009</v>
      </c>
      <c r="AG35" s="23">
        <f t="shared" si="64"/>
        <v>44629</v>
      </c>
      <c r="AH35" s="79">
        <f>'[25]KY Depreciation Rates_03-2'!$G30</f>
        <v>0.22159999999999999</v>
      </c>
      <c r="AI35" s="79">
        <f>'[25]KY Depreciation Rates_03-2'!$G30</f>
        <v>0.22159999999999999</v>
      </c>
      <c r="AJ35" s="31">
        <f>'[20]Depreciation Provision'!R29</f>
        <v>192.72</v>
      </c>
      <c r="AK35" s="31">
        <f>'[20]Depreciation Provision'!S29</f>
        <v>192.72</v>
      </c>
      <c r="AL35" s="31">
        <f>'[20]Depreciation Provision'!T29</f>
        <v>192.72</v>
      </c>
      <c r="AM35" s="31">
        <f>'[20]Depreciation Provision'!U29</f>
        <v>192.72</v>
      </c>
      <c r="AN35" s="31">
        <f>'[20]Depreciation Provision'!V29</f>
        <v>192.72</v>
      </c>
      <c r="AO35" s="31">
        <f>'[20]Depreciation Provision'!W29</f>
        <v>192.72</v>
      </c>
      <c r="AP35" s="41">
        <f>IF('Net Plant'!I35&gt;0,'Gross Plant'!L36*$AH35/12,0)</f>
        <v>0</v>
      </c>
      <c r="AQ35" s="41">
        <f>IF('Net Plant'!J35&gt;0,'Gross Plant'!M36*$AH35/12,0)</f>
        <v>0</v>
      </c>
      <c r="AR35" s="41">
        <f>IF('Net Plant'!K35&gt;0,'Gross Plant'!N36*$AH35/12,0)</f>
        <v>0</v>
      </c>
      <c r="AS35" s="41">
        <f>IF('Net Plant'!L35&gt;0,'Gross Plant'!O36*$AH35/12,0)</f>
        <v>0</v>
      </c>
      <c r="AT35" s="41">
        <f>IF('Net Plant'!M35&gt;0,'Gross Plant'!P36*$AH35/12,0)</f>
        <v>0</v>
      </c>
      <c r="AU35" s="41">
        <f>IF('Net Plant'!N35&gt;0,'Gross Plant'!Q36*$AH35/12,0)</f>
        <v>0</v>
      </c>
      <c r="AV35" s="41">
        <f>IF('Net Plant'!O35&gt;0,'Gross Plant'!R36*$AH35/12,0)</f>
        <v>0</v>
      </c>
      <c r="AW35" s="41">
        <f>IF('Net Plant'!P35&gt;0,'Gross Plant'!S36*$AH35/12,0)</f>
        <v>0</v>
      </c>
      <c r="AX35" s="41">
        <f>IF('Net Plant'!Q35&gt;0,'Gross Plant'!T36*$AH35/12,0)</f>
        <v>0</v>
      </c>
      <c r="AY35" s="41">
        <f>IF('Net Plant'!R35&gt;0,'Gross Plant'!U36*$AI35/12,0)</f>
        <v>0</v>
      </c>
      <c r="AZ35" s="41">
        <f>IF('Net Plant'!S35&gt;0,'Gross Plant'!V36*$AI35/12,0)</f>
        <v>0</v>
      </c>
      <c r="BA35" s="41">
        <f>IF('Net Plant'!T35&gt;0,'Gross Plant'!W36*$AI35/12,0)</f>
        <v>0</v>
      </c>
      <c r="BB35" s="41">
        <f>IF('Net Plant'!U35&gt;0,'Gross Plant'!X36*$AI35/12,0)</f>
        <v>0</v>
      </c>
      <c r="BC35" s="41">
        <f>IF('Net Plant'!V35&gt;0,'Gross Plant'!Y36*$AI35/12,0)</f>
        <v>0</v>
      </c>
      <c r="BD35" s="41">
        <f>IF('Net Plant'!W35&gt;0,'Gross Plant'!Z36*$AI35/12,0)</f>
        <v>0</v>
      </c>
      <c r="BE35" s="41">
        <f>IF('Net Plant'!X35&gt;0,'Gross Plant'!AA36*$AI35/12,0)</f>
        <v>0</v>
      </c>
      <c r="BF35" s="41">
        <f>IF('Net Plant'!Y35&gt;0,'Gross Plant'!AB36*$AI35/12,0)</f>
        <v>0</v>
      </c>
      <c r="BG35" s="41">
        <f>IF('Net Plant'!Z35&gt;0,'Gross Plant'!AC36*$AI35/12,0)</f>
        <v>0</v>
      </c>
      <c r="BH35" s="41">
        <f>IF('Net Plant'!AA35&gt;0,'Gross Plant'!AD36*$AI35/12,0)</f>
        <v>0</v>
      </c>
      <c r="BI35" s="41">
        <f>IF('Net Plant'!AB35&gt;0,'Gross Plant'!AE36*$AI35/12,0)</f>
        <v>0</v>
      </c>
      <c r="BJ35" s="41">
        <f>IF('Net Plant'!AC35&gt;0,'Gross Plant'!AF36*$AI35/12,0)</f>
        <v>0</v>
      </c>
      <c r="BK35" s="23">
        <f t="shared" si="65"/>
        <v>0</v>
      </c>
      <c r="BL35" s="41"/>
      <c r="BM35" s="31">
        <f>[20]Retires!R172</f>
        <v>0</v>
      </c>
      <c r="BN35" s="31">
        <f>[20]Retires!S172</f>
        <v>0</v>
      </c>
      <c r="BO35" s="31">
        <f>[20]Retires!T172</f>
        <v>0</v>
      </c>
      <c r="BP35" s="31">
        <f>[20]Retires!U172</f>
        <v>0</v>
      </c>
      <c r="BQ35" s="31">
        <f>[20]Retires!V172</f>
        <v>0</v>
      </c>
      <c r="BR35" s="31">
        <f>[20]Retires!W172</f>
        <v>0</v>
      </c>
      <c r="BS35" s="31">
        <f>'Gross Plant'!BQ36</f>
        <v>0</v>
      </c>
      <c r="BT35" s="41">
        <f>'Gross Plant'!BR36</f>
        <v>0</v>
      </c>
      <c r="BU35" s="41">
        <f>'Gross Plant'!BS36</f>
        <v>0</v>
      </c>
      <c r="BV35" s="41">
        <f>'Gross Plant'!BT36</f>
        <v>0</v>
      </c>
      <c r="BW35" s="41">
        <f>'Gross Plant'!BU36</f>
        <v>0</v>
      </c>
      <c r="BX35" s="41">
        <f>'Gross Plant'!BV36</f>
        <v>0</v>
      </c>
      <c r="BY35" s="41">
        <f>'Gross Plant'!BW36</f>
        <v>0</v>
      </c>
      <c r="BZ35" s="41">
        <f>'Gross Plant'!BX36</f>
        <v>0</v>
      </c>
      <c r="CA35" s="41">
        <f>'Gross Plant'!BY36</f>
        <v>0</v>
      </c>
      <c r="CB35" s="41">
        <f>'Gross Plant'!BZ36</f>
        <v>0</v>
      </c>
      <c r="CC35" s="41">
        <f>'Gross Plant'!CA36</f>
        <v>0</v>
      </c>
      <c r="CD35" s="41">
        <f>'Gross Plant'!CB36</f>
        <v>0</v>
      </c>
      <c r="CE35" s="41">
        <f>'Gross Plant'!CC36</f>
        <v>0</v>
      </c>
      <c r="CF35" s="41">
        <f>'Gross Plant'!CD36</f>
        <v>0</v>
      </c>
      <c r="CG35" s="41">
        <f>'Gross Plant'!CE36</f>
        <v>0</v>
      </c>
      <c r="CH35" s="41">
        <f>'Gross Plant'!CF36</f>
        <v>0</v>
      </c>
      <c r="CI35" s="41">
        <f>'Gross Plant'!CG36</f>
        <v>0</v>
      </c>
      <c r="CJ35" s="41">
        <f>'Gross Plant'!CH36</f>
        <v>0</v>
      </c>
      <c r="CK35" s="41">
        <f>'Gross Plant'!CI36</f>
        <v>0</v>
      </c>
      <c r="CL35" s="41">
        <f>'Gross Plant'!CJ36</f>
        <v>0</v>
      </c>
      <c r="CM35" s="41">
        <f>'Gross Plant'!CK36</f>
        <v>0</v>
      </c>
      <c r="CN35" s="41"/>
      <c r="CO35" s="31">
        <f>[20]Transfers!R172</f>
        <v>0</v>
      </c>
      <c r="CP35" s="31">
        <f>[20]Transfers!S172</f>
        <v>0</v>
      </c>
      <c r="CQ35" s="31">
        <f>[20]Transfers!T172</f>
        <v>0</v>
      </c>
      <c r="CR35" s="31">
        <f>[20]Transfers!U172</f>
        <v>0</v>
      </c>
      <c r="CS35" s="31">
        <f>[20]Transfers!V172</f>
        <v>0</v>
      </c>
      <c r="CT35" s="31">
        <f>[20]Transfers!W172</f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/>
      <c r="DQ35" s="41">
        <f>[20]COR!Q29</f>
        <v>0</v>
      </c>
      <c r="DR35" s="41">
        <f>[20]COR!R29</f>
        <v>0</v>
      </c>
      <c r="DS35" s="41">
        <f>[20]COR!S29</f>
        <v>0</v>
      </c>
      <c r="DT35" s="41">
        <f>[20]COR!T29</f>
        <v>0</v>
      </c>
      <c r="DU35" s="41">
        <f>[20]COR!U29</f>
        <v>0</v>
      </c>
      <c r="DV35" s="41">
        <f>[20]COR!V29</f>
        <v>0</v>
      </c>
      <c r="DW35" s="118">
        <f>SUM('Gross Plant'!$AH35:$AM35)/SUM('Gross Plant'!$AH$46:$AM$46)*DW$46</f>
        <v>0</v>
      </c>
      <c r="DX35" s="118">
        <f>SUM('Gross Plant'!$AH35:$AM35)/SUM('Gross Plant'!$AH$46:$AM$46)*DX$46</f>
        <v>0</v>
      </c>
      <c r="DY35" s="118">
        <f>SUM('Gross Plant'!$AH35:$AM35)/SUM('Gross Plant'!$AH$46:$AM$46)*DY$46</f>
        <v>0</v>
      </c>
      <c r="DZ35" s="57">
        <f>-SUM('Gross Plant'!$AH35:$AM35)/SUM('Gross Plant'!$AH$46:$AM$46)*'Capital Spending'!D$6*Reserve!$DW$1</f>
        <v>0</v>
      </c>
      <c r="EA35" s="57">
        <f>-SUM('Gross Plant'!$AH35:$AM35)/SUM('Gross Plant'!$AH$46:$AM$46)*'Capital Spending'!E$6*Reserve!$DW$1</f>
        <v>0</v>
      </c>
      <c r="EB35" s="57">
        <f>-SUM('Gross Plant'!$AH35:$AM35)/SUM('Gross Plant'!$AH$46:$AM$46)*'Capital Spending'!F$6*Reserve!$DW$1</f>
        <v>0</v>
      </c>
      <c r="EC35" s="57">
        <f>-SUM('Gross Plant'!$AH35:$AM35)/SUM('Gross Plant'!$AH$46:$AM$46)*'Capital Spending'!G$6*Reserve!$DW$1</f>
        <v>0</v>
      </c>
      <c r="ED35" s="57">
        <f>-SUM('Gross Plant'!$AH35:$AM35)/SUM('Gross Plant'!$AH$46:$AM$46)*'Capital Spending'!H$6*Reserve!$DW$1</f>
        <v>0</v>
      </c>
      <c r="EE35" s="57">
        <f>-SUM('Gross Plant'!$AH35:$AM35)/SUM('Gross Plant'!$AH$46:$AM$46)*'Capital Spending'!I$6*Reserve!$DW$1</f>
        <v>0</v>
      </c>
      <c r="EF35" s="57">
        <f>-SUM('Gross Plant'!$AH35:$AM35)/SUM('Gross Plant'!$AH$46:$AM$46)*'Capital Spending'!J$6*Reserve!$DW$1</f>
        <v>0</v>
      </c>
      <c r="EG35" s="57">
        <f>-SUM('Gross Plant'!$AH35:$AM35)/SUM('Gross Plant'!$AH$46:$AM$46)*'Capital Spending'!K$6*Reserve!$DW$1</f>
        <v>0</v>
      </c>
      <c r="EH35" s="57">
        <f>-SUM('Gross Plant'!$AH35:$AM35)/SUM('Gross Plant'!$AH$46:$AM$46)*'Capital Spending'!L$6*Reserve!$DW$1</f>
        <v>0</v>
      </c>
      <c r="EI35" s="57">
        <f>-SUM('Gross Plant'!$AH35:$AM35)/SUM('Gross Plant'!$AH$46:$AM$46)*'Capital Spending'!M$6*Reserve!$DW$1</f>
        <v>0</v>
      </c>
      <c r="EJ35" s="57">
        <f>-SUM('Gross Plant'!$AH35:$AM35)/SUM('Gross Plant'!$AH$46:$AM$46)*'Capital Spending'!N$6*Reserve!$DW$1</f>
        <v>0</v>
      </c>
      <c r="EK35" s="57">
        <f>-SUM('Gross Plant'!$AH35:$AM35)/SUM('Gross Plant'!$AH$46:$AM$46)*'Capital Spending'!O$6*Reserve!$DW$1</f>
        <v>0</v>
      </c>
      <c r="EL35" s="57">
        <f>-SUM('Gross Plant'!$AH35:$AM35)/SUM('Gross Plant'!$AH$46:$AM$46)*'Capital Spending'!P$6*Reserve!$DW$1</f>
        <v>0</v>
      </c>
      <c r="EM35" s="57">
        <f>-SUM('Gross Plant'!$AH35:$AM35)/SUM('Gross Plant'!$AH$46:$AM$46)*'Capital Spending'!Q$6*Reserve!$DW$1</f>
        <v>0</v>
      </c>
      <c r="EN35" s="57">
        <f>-SUM('Gross Plant'!$AH35:$AM35)/SUM('Gross Plant'!$AH$46:$AM$46)*'Capital Spending'!R$6*Reserve!$DW$1</f>
        <v>0</v>
      </c>
      <c r="EO35" s="57">
        <f>-SUM('Gross Plant'!$AH35:$AM35)/SUM('Gross Plant'!$AH$46:$AM$46)*'Capital Spending'!S$6*Reserve!$DW$1</f>
        <v>0</v>
      </c>
      <c r="EP35" s="57">
        <f>-SUM('Gross Plant'!$AH35:$AM35)/SUM('Gross Plant'!$AH$46:$AM$46)*'Capital Spending'!T$6*Reserve!$DW$1</f>
        <v>0</v>
      </c>
      <c r="EQ35" s="57">
        <f>-SUM('Gross Plant'!$AH35:$AM35)/SUM('Gross Plant'!$AH$46:$AM$46)*'Capital Spending'!U$6*Reserve!$DW$1</f>
        <v>0</v>
      </c>
    </row>
    <row r="36" spans="1:147">
      <c r="A36" s="146">
        <v>39921</v>
      </c>
      <c r="B36" t="s">
        <v>196</v>
      </c>
      <c r="C36" s="50">
        <f t="shared" si="35"/>
        <v>1162137.5662058464</v>
      </c>
      <c r="D36" s="50">
        <f t="shared" si="36"/>
        <v>1283182.9033400007</v>
      </c>
      <c r="E36" s="68">
        <f>'[20]Reserve End Balances'!$Q$30</f>
        <v>1097203.43</v>
      </c>
      <c r="F36" s="41">
        <f t="shared" si="37"/>
        <v>1109215.21</v>
      </c>
      <c r="G36" s="41">
        <f t="shared" si="38"/>
        <v>1121226.99</v>
      </c>
      <c r="H36" s="41">
        <f t="shared" si="39"/>
        <v>1133238.77</v>
      </c>
      <c r="I36" s="41">
        <f t="shared" si="40"/>
        <v>1145250.55</v>
      </c>
      <c r="J36" s="41">
        <f t="shared" si="41"/>
        <v>1157262.33</v>
      </c>
      <c r="K36" s="41">
        <f t="shared" si="42"/>
        <v>1169274.1100000001</v>
      </c>
      <c r="L36" s="41">
        <f t="shared" si="43"/>
        <v>1176868.0295560001</v>
      </c>
      <c r="M36" s="41">
        <f t="shared" si="44"/>
        <v>1184461.9491120002</v>
      </c>
      <c r="N36" s="41">
        <f t="shared" si="45"/>
        <v>1192055.8686680002</v>
      </c>
      <c r="O36" s="41">
        <f t="shared" si="46"/>
        <v>1199649.7882240003</v>
      </c>
      <c r="P36" s="41">
        <f t="shared" si="47"/>
        <v>1207243.7077800003</v>
      </c>
      <c r="Q36" s="41">
        <f t="shared" si="48"/>
        <v>1214837.6273360003</v>
      </c>
      <c r="R36" s="41">
        <f t="shared" si="49"/>
        <v>1222431.5468920004</v>
      </c>
      <c r="S36" s="41">
        <f t="shared" si="50"/>
        <v>1230025.4664480004</v>
      </c>
      <c r="T36" s="41">
        <f t="shared" si="51"/>
        <v>1237619.3860040004</v>
      </c>
      <c r="U36" s="41">
        <f t="shared" si="52"/>
        <v>1245213.3055600005</v>
      </c>
      <c r="V36" s="41">
        <f t="shared" si="53"/>
        <v>1252807.2251160005</v>
      </c>
      <c r="W36" s="41">
        <f t="shared" si="54"/>
        <v>1260401.1446720005</v>
      </c>
      <c r="X36" s="41">
        <f t="shared" si="55"/>
        <v>1267995.0642280006</v>
      </c>
      <c r="Y36" s="41">
        <f t="shared" si="56"/>
        <v>1275588.9837840006</v>
      </c>
      <c r="Z36" s="41">
        <f t="shared" si="57"/>
        <v>1283182.9033400007</v>
      </c>
      <c r="AA36" s="41">
        <f t="shared" si="58"/>
        <v>1290776.8228960007</v>
      </c>
      <c r="AB36" s="41">
        <f t="shared" si="59"/>
        <v>1298370.7424520007</v>
      </c>
      <c r="AC36" s="41">
        <f t="shared" si="60"/>
        <v>1305964.6620080008</v>
      </c>
      <c r="AD36" s="41">
        <f t="shared" si="61"/>
        <v>1313558.5815640008</v>
      </c>
      <c r="AE36" s="41">
        <f t="shared" si="62"/>
        <v>1321152.5011200008</v>
      </c>
      <c r="AF36" s="41">
        <f t="shared" si="63"/>
        <v>1328746.4206760009</v>
      </c>
      <c r="AG36" s="23">
        <f t="shared" si="64"/>
        <v>1283183</v>
      </c>
      <c r="AH36" s="79">
        <f>'[25]KY Depreciation Rates_03-2'!$G31</f>
        <v>9.4799999999999995E-2</v>
      </c>
      <c r="AI36" s="79">
        <f>'[25]KY Depreciation Rates_03-2'!$G31</f>
        <v>9.4799999999999995E-2</v>
      </c>
      <c r="AJ36" s="31">
        <f>'[20]Depreciation Provision'!R30</f>
        <v>12011.78</v>
      </c>
      <c r="AK36" s="31">
        <f>'[20]Depreciation Provision'!S30</f>
        <v>12011.78</v>
      </c>
      <c r="AL36" s="31">
        <f>'[20]Depreciation Provision'!T30</f>
        <v>12011.78</v>
      </c>
      <c r="AM36" s="31">
        <f>'[20]Depreciation Provision'!U30</f>
        <v>12011.78</v>
      </c>
      <c r="AN36" s="31">
        <f>'[20]Depreciation Provision'!V30</f>
        <v>12011.78</v>
      </c>
      <c r="AO36" s="31">
        <f>'[20]Depreciation Provision'!W30</f>
        <v>12011.78</v>
      </c>
      <c r="AP36" s="41">
        <f>IF('Net Plant'!I36&gt;0,'Gross Plant'!L37*$AH36/12,0)</f>
        <v>7593.9195559999998</v>
      </c>
      <c r="AQ36" s="41">
        <f>IF('Net Plant'!J36&gt;0,'Gross Plant'!M37*$AH36/12,0)</f>
        <v>7593.9195559999998</v>
      </c>
      <c r="AR36" s="41">
        <f>IF('Net Plant'!K36&gt;0,'Gross Plant'!N37*$AH36/12,0)</f>
        <v>7593.9195559999998</v>
      </c>
      <c r="AS36" s="41">
        <f>IF('Net Plant'!L36&gt;0,'Gross Plant'!O37*$AH36/12,0)</f>
        <v>7593.9195559999998</v>
      </c>
      <c r="AT36" s="41">
        <f>IF('Net Plant'!M36&gt;0,'Gross Plant'!P37*$AH36/12,0)</f>
        <v>7593.9195559999998</v>
      </c>
      <c r="AU36" s="41">
        <f>IF('Net Plant'!N36&gt;0,'Gross Plant'!Q37*$AH36/12,0)</f>
        <v>7593.9195559999998</v>
      </c>
      <c r="AV36" s="41">
        <f>IF('Net Plant'!O36&gt;0,'Gross Plant'!R37*$AH36/12,0)</f>
        <v>7593.9195559999998</v>
      </c>
      <c r="AW36" s="41">
        <f>IF('Net Plant'!P36&gt;0,'Gross Plant'!S37*$AH36/12,0)</f>
        <v>7593.9195559999998</v>
      </c>
      <c r="AX36" s="41">
        <f>IF('Net Plant'!Q36&gt;0,'Gross Plant'!T37*$AH36/12,0)</f>
        <v>7593.9195559999998</v>
      </c>
      <c r="AY36" s="41">
        <f>IF('Net Plant'!R36&gt;0,'Gross Plant'!U37*$AI36/12,0)</f>
        <v>7593.9195559999998</v>
      </c>
      <c r="AZ36" s="41">
        <f>IF('Net Plant'!S36&gt;0,'Gross Plant'!V37*$AI36/12,0)</f>
        <v>7593.9195559999998</v>
      </c>
      <c r="BA36" s="41">
        <f>IF('Net Plant'!T36&gt;0,'Gross Plant'!W37*$AI36/12,0)</f>
        <v>7593.9195559999998</v>
      </c>
      <c r="BB36" s="41">
        <f>IF('Net Plant'!U36&gt;0,'Gross Plant'!X37*$AI36/12,0)</f>
        <v>7593.9195559999998</v>
      </c>
      <c r="BC36" s="41">
        <f>IF('Net Plant'!V36&gt;0,'Gross Plant'!Y37*$AI36/12,0)</f>
        <v>7593.9195559999998</v>
      </c>
      <c r="BD36" s="41">
        <f>IF('Net Plant'!W36&gt;0,'Gross Plant'!Z37*$AI36/12,0)</f>
        <v>7593.9195559999998</v>
      </c>
      <c r="BE36" s="41">
        <f>IF('Net Plant'!X36&gt;0,'Gross Plant'!AA37*$AI36/12,0)</f>
        <v>7593.9195559999998</v>
      </c>
      <c r="BF36" s="41">
        <f>IF('Net Plant'!Y36&gt;0,'Gross Plant'!AB37*$AI36/12,0)</f>
        <v>7593.9195559999998</v>
      </c>
      <c r="BG36" s="41">
        <f>IF('Net Plant'!Z36&gt;0,'Gross Plant'!AC37*$AI36/12,0)</f>
        <v>7593.9195559999998</v>
      </c>
      <c r="BH36" s="41">
        <f>IF('Net Plant'!AA36&gt;0,'Gross Plant'!AD37*$AI36/12,0)</f>
        <v>7593.9195559999998</v>
      </c>
      <c r="BI36" s="41">
        <f>IF('Net Plant'!AB36&gt;0,'Gross Plant'!AE37*$AI36/12,0)</f>
        <v>7593.9195559999998</v>
      </c>
      <c r="BJ36" s="41">
        <f>IF('Net Plant'!AC36&gt;0,'Gross Plant'!AF37*$AI36/12,0)</f>
        <v>7593.9195559999998</v>
      </c>
      <c r="BK36" s="23">
        <f t="shared" si="65"/>
        <v>91127.03467199998</v>
      </c>
      <c r="BL36" s="41"/>
      <c r="BM36" s="31">
        <f>[20]Retires!R173</f>
        <v>0</v>
      </c>
      <c r="BN36" s="31">
        <f>[20]Retires!S173</f>
        <v>0</v>
      </c>
      <c r="BO36" s="31">
        <f>[20]Retires!T173</f>
        <v>0</v>
      </c>
      <c r="BP36" s="31">
        <f>[20]Retires!U173</f>
        <v>0</v>
      </c>
      <c r="BQ36" s="31">
        <f>[20]Retires!V173</f>
        <v>0</v>
      </c>
      <c r="BR36" s="31">
        <f>[20]Retires!W173</f>
        <v>0</v>
      </c>
      <c r="BS36" s="31">
        <f>'Gross Plant'!BQ37</f>
        <v>0</v>
      </c>
      <c r="BT36" s="41">
        <f>'Gross Plant'!BR37</f>
        <v>0</v>
      </c>
      <c r="BU36" s="41">
        <f>'Gross Plant'!BS37</f>
        <v>0</v>
      </c>
      <c r="BV36" s="41">
        <f>'Gross Plant'!BT37</f>
        <v>0</v>
      </c>
      <c r="BW36" s="41">
        <f>'Gross Plant'!BU37</f>
        <v>0</v>
      </c>
      <c r="BX36" s="41">
        <f>'Gross Plant'!BV37</f>
        <v>0</v>
      </c>
      <c r="BY36" s="41">
        <f>'Gross Plant'!BW37</f>
        <v>0</v>
      </c>
      <c r="BZ36" s="41">
        <f>'Gross Plant'!BX37</f>
        <v>0</v>
      </c>
      <c r="CA36" s="41">
        <f>'Gross Plant'!BY37</f>
        <v>0</v>
      </c>
      <c r="CB36" s="41">
        <f>'Gross Plant'!BZ37</f>
        <v>0</v>
      </c>
      <c r="CC36" s="41">
        <f>'Gross Plant'!CA37</f>
        <v>0</v>
      </c>
      <c r="CD36" s="41">
        <f>'Gross Plant'!CB37</f>
        <v>0</v>
      </c>
      <c r="CE36" s="41">
        <f>'Gross Plant'!CC37</f>
        <v>0</v>
      </c>
      <c r="CF36" s="41">
        <f>'Gross Plant'!CD37</f>
        <v>0</v>
      </c>
      <c r="CG36" s="41">
        <f>'Gross Plant'!CE37</f>
        <v>0</v>
      </c>
      <c r="CH36" s="41">
        <f>'Gross Plant'!CF37</f>
        <v>0</v>
      </c>
      <c r="CI36" s="41">
        <f>'Gross Plant'!CG37</f>
        <v>0</v>
      </c>
      <c r="CJ36" s="41">
        <f>'Gross Plant'!CH37</f>
        <v>0</v>
      </c>
      <c r="CK36" s="41">
        <f>'Gross Plant'!CI37</f>
        <v>0</v>
      </c>
      <c r="CL36" s="41">
        <f>'Gross Plant'!CJ37</f>
        <v>0</v>
      </c>
      <c r="CM36" s="41">
        <f>'Gross Plant'!CK37</f>
        <v>0</v>
      </c>
      <c r="CN36" s="41"/>
      <c r="CO36" s="31">
        <f>[20]Transfers!R173</f>
        <v>0</v>
      </c>
      <c r="CP36" s="31">
        <f>[20]Transfers!S173</f>
        <v>0</v>
      </c>
      <c r="CQ36" s="31">
        <f>[20]Transfers!T173</f>
        <v>0</v>
      </c>
      <c r="CR36" s="31">
        <f>[20]Transfers!U173</f>
        <v>0</v>
      </c>
      <c r="CS36" s="31">
        <f>[20]Transfers!V173</f>
        <v>0</v>
      </c>
      <c r="CT36" s="31">
        <f>[20]Transfers!W173</f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/>
      <c r="DQ36" s="41">
        <f>[20]COR!Q30</f>
        <v>0</v>
      </c>
      <c r="DR36" s="41">
        <f>[20]COR!R30</f>
        <v>0</v>
      </c>
      <c r="DS36" s="41">
        <f>[20]COR!S30</f>
        <v>0</v>
      </c>
      <c r="DT36" s="41">
        <f>[20]COR!T30</f>
        <v>0</v>
      </c>
      <c r="DU36" s="41">
        <f>[20]COR!U30</f>
        <v>0</v>
      </c>
      <c r="DV36" s="41">
        <f>[20]COR!V30</f>
        <v>0</v>
      </c>
      <c r="DW36" s="118">
        <f>SUM('Gross Plant'!$AH36:$AM36)/SUM('Gross Plant'!$AH$46:$AM$46)*DW$46</f>
        <v>0</v>
      </c>
      <c r="DX36" s="118">
        <f>SUM('Gross Plant'!$AH36:$AM36)/SUM('Gross Plant'!$AH$46:$AM$46)*DX$46</f>
        <v>0</v>
      </c>
      <c r="DY36" s="118">
        <f>SUM('Gross Plant'!$AH36:$AM36)/SUM('Gross Plant'!$AH$46:$AM$46)*DY$46</f>
        <v>0</v>
      </c>
      <c r="DZ36" s="57">
        <f>-SUM('Gross Plant'!$AH36:$AM36)/SUM('Gross Plant'!$AH$46:$AM$46)*'Capital Spending'!D$6*Reserve!$DW$1</f>
        <v>0</v>
      </c>
      <c r="EA36" s="57">
        <f>-SUM('Gross Plant'!$AH36:$AM36)/SUM('Gross Plant'!$AH$46:$AM$46)*'Capital Spending'!E$6*Reserve!$DW$1</f>
        <v>0</v>
      </c>
      <c r="EB36" s="57">
        <f>-SUM('Gross Plant'!$AH36:$AM36)/SUM('Gross Plant'!$AH$46:$AM$46)*'Capital Spending'!F$6*Reserve!$DW$1</f>
        <v>0</v>
      </c>
      <c r="EC36" s="57">
        <f>-SUM('Gross Plant'!$AH36:$AM36)/SUM('Gross Plant'!$AH$46:$AM$46)*'Capital Spending'!G$6*Reserve!$DW$1</f>
        <v>0</v>
      </c>
      <c r="ED36" s="57">
        <f>-SUM('Gross Plant'!$AH36:$AM36)/SUM('Gross Plant'!$AH$46:$AM$46)*'Capital Spending'!H$6*Reserve!$DW$1</f>
        <v>0</v>
      </c>
      <c r="EE36" s="57">
        <f>-SUM('Gross Plant'!$AH36:$AM36)/SUM('Gross Plant'!$AH$46:$AM$46)*'Capital Spending'!I$6*Reserve!$DW$1</f>
        <v>0</v>
      </c>
      <c r="EF36" s="57">
        <f>-SUM('Gross Plant'!$AH36:$AM36)/SUM('Gross Plant'!$AH$46:$AM$46)*'Capital Spending'!J$6*Reserve!$DW$1</f>
        <v>0</v>
      </c>
      <c r="EG36" s="57">
        <f>-SUM('Gross Plant'!$AH36:$AM36)/SUM('Gross Plant'!$AH$46:$AM$46)*'Capital Spending'!K$6*Reserve!$DW$1</f>
        <v>0</v>
      </c>
      <c r="EH36" s="57">
        <f>-SUM('Gross Plant'!$AH36:$AM36)/SUM('Gross Plant'!$AH$46:$AM$46)*'Capital Spending'!L$6*Reserve!$DW$1</f>
        <v>0</v>
      </c>
      <c r="EI36" s="57">
        <f>-SUM('Gross Plant'!$AH36:$AM36)/SUM('Gross Plant'!$AH$46:$AM$46)*'Capital Spending'!M$6*Reserve!$DW$1</f>
        <v>0</v>
      </c>
      <c r="EJ36" s="57">
        <f>-SUM('Gross Plant'!$AH36:$AM36)/SUM('Gross Plant'!$AH$46:$AM$46)*'Capital Spending'!N$6*Reserve!$DW$1</f>
        <v>0</v>
      </c>
      <c r="EK36" s="57">
        <f>-SUM('Gross Plant'!$AH36:$AM36)/SUM('Gross Plant'!$AH$46:$AM$46)*'Capital Spending'!O$6*Reserve!$DW$1</f>
        <v>0</v>
      </c>
      <c r="EL36" s="57">
        <f>-SUM('Gross Plant'!$AH36:$AM36)/SUM('Gross Plant'!$AH$46:$AM$46)*'Capital Spending'!P$6*Reserve!$DW$1</f>
        <v>0</v>
      </c>
      <c r="EM36" s="57">
        <f>-SUM('Gross Plant'!$AH36:$AM36)/SUM('Gross Plant'!$AH$46:$AM$46)*'Capital Spending'!Q$6*Reserve!$DW$1</f>
        <v>0</v>
      </c>
      <c r="EN36" s="57">
        <f>-SUM('Gross Plant'!$AH36:$AM36)/SUM('Gross Plant'!$AH$46:$AM$46)*'Capital Spending'!R$6*Reserve!$DW$1</f>
        <v>0</v>
      </c>
      <c r="EO36" s="57">
        <f>-SUM('Gross Plant'!$AH36:$AM36)/SUM('Gross Plant'!$AH$46:$AM$46)*'Capital Spending'!S$6*Reserve!$DW$1</f>
        <v>0</v>
      </c>
      <c r="EP36" s="57">
        <f>-SUM('Gross Plant'!$AH36:$AM36)/SUM('Gross Plant'!$AH$46:$AM$46)*'Capital Spending'!T$6*Reserve!$DW$1</f>
        <v>0</v>
      </c>
      <c r="EQ36" s="57">
        <f>-SUM('Gross Plant'!$AH36:$AM36)/SUM('Gross Plant'!$AH$46:$AM$46)*'Capital Spending'!U$6*Reserve!$DW$1</f>
        <v>0</v>
      </c>
    </row>
    <row r="37" spans="1:147">
      <c r="A37" s="146">
        <v>39922</v>
      </c>
      <c r="B37" t="s">
        <v>197</v>
      </c>
      <c r="C37" s="50">
        <f t="shared" si="35"/>
        <v>462154.88946223079</v>
      </c>
      <c r="D37" s="50">
        <f t="shared" si="36"/>
        <v>479504.01643499988</v>
      </c>
      <c r="E37" s="68">
        <f>'[20]Reserve End Balances'!$Q$31</f>
        <v>430608.34</v>
      </c>
      <c r="F37" s="41">
        <f t="shared" si="37"/>
        <v>437638.2</v>
      </c>
      <c r="G37" s="41">
        <f t="shared" si="38"/>
        <v>444668.06</v>
      </c>
      <c r="H37" s="41">
        <f t="shared" si="39"/>
        <v>451697.91999999998</v>
      </c>
      <c r="I37" s="41">
        <f t="shared" si="40"/>
        <v>458727.77999999997</v>
      </c>
      <c r="J37" s="41">
        <f t="shared" si="41"/>
        <v>465757.63999999996</v>
      </c>
      <c r="K37" s="41">
        <f t="shared" si="42"/>
        <v>472787.49999999994</v>
      </c>
      <c r="L37" s="41">
        <f t="shared" si="43"/>
        <v>473235.26776233327</v>
      </c>
      <c r="M37" s="41">
        <f t="shared" si="44"/>
        <v>473683.0355246666</v>
      </c>
      <c r="N37" s="41">
        <f t="shared" si="45"/>
        <v>474130.80328699993</v>
      </c>
      <c r="O37" s="41">
        <f t="shared" si="46"/>
        <v>474578.57104933326</v>
      </c>
      <c r="P37" s="41">
        <f t="shared" si="47"/>
        <v>475026.33881166659</v>
      </c>
      <c r="Q37" s="41">
        <f t="shared" si="48"/>
        <v>475474.10657399992</v>
      </c>
      <c r="R37" s="41">
        <f t="shared" si="49"/>
        <v>475921.87433633325</v>
      </c>
      <c r="S37" s="41">
        <f t="shared" si="50"/>
        <v>476369.64209866658</v>
      </c>
      <c r="T37" s="41">
        <f t="shared" si="51"/>
        <v>476817.40986099991</v>
      </c>
      <c r="U37" s="41">
        <f t="shared" si="52"/>
        <v>477265.17762333323</v>
      </c>
      <c r="V37" s="41">
        <f t="shared" si="53"/>
        <v>477712.94538566656</v>
      </c>
      <c r="W37" s="41">
        <f t="shared" si="54"/>
        <v>478160.71314799989</v>
      </c>
      <c r="X37" s="41">
        <f t="shared" si="55"/>
        <v>478608.48091033322</v>
      </c>
      <c r="Y37" s="41">
        <f t="shared" si="56"/>
        <v>479056.24867266655</v>
      </c>
      <c r="Z37" s="41">
        <f t="shared" si="57"/>
        <v>479504.01643499988</v>
      </c>
      <c r="AA37" s="41">
        <f t="shared" si="58"/>
        <v>479951.78419733321</v>
      </c>
      <c r="AB37" s="41">
        <f t="shared" si="59"/>
        <v>480399.55195966654</v>
      </c>
      <c r="AC37" s="41">
        <f t="shared" si="60"/>
        <v>480847.31972199987</v>
      </c>
      <c r="AD37" s="41">
        <f t="shared" si="61"/>
        <v>481295.0874843332</v>
      </c>
      <c r="AE37" s="41">
        <f t="shared" si="62"/>
        <v>481742.85524666653</v>
      </c>
      <c r="AF37" s="41">
        <f t="shared" si="63"/>
        <v>482190.62300899986</v>
      </c>
      <c r="AG37" s="23">
        <f t="shared" si="64"/>
        <v>479504</v>
      </c>
      <c r="AH37" s="79">
        <f>'[25]KY Depreciation Rates_03-2'!$G32</f>
        <v>8.9300000000000004E-2</v>
      </c>
      <c r="AI37" s="79">
        <f>'[25]KY Depreciation Rates_03-2'!$G32</f>
        <v>8.9300000000000004E-2</v>
      </c>
      <c r="AJ37" s="31">
        <f>'[20]Depreciation Provision'!R31</f>
        <v>7029.86</v>
      </c>
      <c r="AK37" s="31">
        <f>'[20]Depreciation Provision'!S31</f>
        <v>7029.86</v>
      </c>
      <c r="AL37" s="31">
        <f>'[20]Depreciation Provision'!T31</f>
        <v>7029.86</v>
      </c>
      <c r="AM37" s="31">
        <f>'[20]Depreciation Provision'!U31</f>
        <v>7029.86</v>
      </c>
      <c r="AN37" s="31">
        <f>'[20]Depreciation Provision'!V31</f>
        <v>7029.86</v>
      </c>
      <c r="AO37" s="31">
        <f>'[20]Depreciation Provision'!W31</f>
        <v>7029.86</v>
      </c>
      <c r="AP37" s="41">
        <f>IF('Net Plant'!I37&gt;0,'Gross Plant'!L38*$AH37/12,0)</f>
        <v>447.76776233333339</v>
      </c>
      <c r="AQ37" s="41">
        <f>IF('Net Plant'!J37&gt;0,'Gross Plant'!M38*$AH37/12,0)</f>
        <v>447.76776233333339</v>
      </c>
      <c r="AR37" s="41">
        <f>IF('Net Plant'!K37&gt;0,'Gross Plant'!N38*$AH37/12,0)</f>
        <v>447.76776233333339</v>
      </c>
      <c r="AS37" s="41">
        <f>IF('Net Plant'!L37&gt;0,'Gross Plant'!O38*$AH37/12,0)</f>
        <v>447.76776233333339</v>
      </c>
      <c r="AT37" s="41">
        <f>IF('Net Plant'!M37&gt;0,'Gross Plant'!P38*$AH37/12,0)</f>
        <v>447.76776233333339</v>
      </c>
      <c r="AU37" s="41">
        <f>IF('Net Plant'!N37&gt;0,'Gross Plant'!Q38*$AH37/12,0)</f>
        <v>447.76776233333339</v>
      </c>
      <c r="AV37" s="41">
        <f>IF('Net Plant'!O37&gt;0,'Gross Plant'!R38*$AH37/12,0)</f>
        <v>447.76776233333339</v>
      </c>
      <c r="AW37" s="41">
        <f>IF('Net Plant'!P37&gt;0,'Gross Plant'!S38*$AH37/12,0)</f>
        <v>447.76776233333339</v>
      </c>
      <c r="AX37" s="41">
        <f>IF('Net Plant'!Q37&gt;0,'Gross Plant'!T38*$AH37/12,0)</f>
        <v>447.76776233333339</v>
      </c>
      <c r="AY37" s="41">
        <f>IF('Net Plant'!R37&gt;0,'Gross Plant'!U38*$AI37/12,0)</f>
        <v>447.76776233333339</v>
      </c>
      <c r="AZ37" s="41">
        <f>IF('Net Plant'!S37&gt;0,'Gross Plant'!V38*$AI37/12,0)</f>
        <v>447.76776233333339</v>
      </c>
      <c r="BA37" s="41">
        <f>IF('Net Plant'!T37&gt;0,'Gross Plant'!W38*$AI37/12,0)</f>
        <v>447.76776233333339</v>
      </c>
      <c r="BB37" s="41">
        <f>IF('Net Plant'!U37&gt;0,'Gross Plant'!X38*$AI37/12,0)</f>
        <v>447.76776233333339</v>
      </c>
      <c r="BC37" s="41">
        <f>IF('Net Plant'!V37&gt;0,'Gross Plant'!Y38*$AI37/12,0)</f>
        <v>447.76776233333339</v>
      </c>
      <c r="BD37" s="41">
        <f>IF('Net Plant'!W37&gt;0,'Gross Plant'!Z38*$AI37/12,0)</f>
        <v>447.76776233333339</v>
      </c>
      <c r="BE37" s="41">
        <f>IF('Net Plant'!X37&gt;0,'Gross Plant'!AA38*$AI37/12,0)</f>
        <v>447.76776233333339</v>
      </c>
      <c r="BF37" s="41">
        <f>IF('Net Plant'!Y37&gt;0,'Gross Plant'!AB38*$AI37/12,0)</f>
        <v>447.76776233333339</v>
      </c>
      <c r="BG37" s="41">
        <f>IF('Net Plant'!Z37&gt;0,'Gross Plant'!AC38*$AI37/12,0)</f>
        <v>447.76776233333339</v>
      </c>
      <c r="BH37" s="41">
        <f>IF('Net Plant'!AA37&gt;0,'Gross Plant'!AD38*$AI37/12,0)</f>
        <v>447.76776233333339</v>
      </c>
      <c r="BI37" s="41">
        <f>IF('Net Plant'!AB37&gt;0,'Gross Plant'!AE38*$AI37/12,0)</f>
        <v>447.76776233333339</v>
      </c>
      <c r="BJ37" s="41">
        <f>IF('Net Plant'!AC37&gt;0,'Gross Plant'!AF38*$AI37/12,0)</f>
        <v>447.76776233333339</v>
      </c>
      <c r="BK37" s="23">
        <f t="shared" si="65"/>
        <v>5373.2131480000007</v>
      </c>
      <c r="BL37" s="41"/>
      <c r="BM37" s="31">
        <f>[20]Retires!R174</f>
        <v>0</v>
      </c>
      <c r="BN37" s="31">
        <f>[20]Retires!S174</f>
        <v>0</v>
      </c>
      <c r="BO37" s="31">
        <f>[20]Retires!T174</f>
        <v>0</v>
      </c>
      <c r="BP37" s="31">
        <f>[20]Retires!U174</f>
        <v>0</v>
      </c>
      <c r="BQ37" s="31">
        <f>[20]Retires!V174</f>
        <v>0</v>
      </c>
      <c r="BR37" s="31">
        <f>[20]Retires!W174</f>
        <v>0</v>
      </c>
      <c r="BS37" s="31">
        <f>'Gross Plant'!BQ38</f>
        <v>0</v>
      </c>
      <c r="BT37" s="41">
        <f>'Gross Plant'!BR38</f>
        <v>0</v>
      </c>
      <c r="BU37" s="41">
        <f>'Gross Plant'!BS38</f>
        <v>0</v>
      </c>
      <c r="BV37" s="41">
        <f>'Gross Plant'!BT38</f>
        <v>0</v>
      </c>
      <c r="BW37" s="41">
        <f>'Gross Plant'!BU38</f>
        <v>0</v>
      </c>
      <c r="BX37" s="41">
        <f>'Gross Plant'!BV38</f>
        <v>0</v>
      </c>
      <c r="BY37" s="41">
        <f>'Gross Plant'!BW38</f>
        <v>0</v>
      </c>
      <c r="BZ37" s="41">
        <f>'Gross Plant'!BX38</f>
        <v>0</v>
      </c>
      <c r="CA37" s="41">
        <f>'Gross Plant'!BY38</f>
        <v>0</v>
      </c>
      <c r="CB37" s="41">
        <f>'Gross Plant'!BZ38</f>
        <v>0</v>
      </c>
      <c r="CC37" s="41">
        <f>'Gross Plant'!CA38</f>
        <v>0</v>
      </c>
      <c r="CD37" s="41">
        <f>'Gross Plant'!CB38</f>
        <v>0</v>
      </c>
      <c r="CE37" s="41">
        <f>'Gross Plant'!CC38</f>
        <v>0</v>
      </c>
      <c r="CF37" s="41">
        <f>'Gross Plant'!CD38</f>
        <v>0</v>
      </c>
      <c r="CG37" s="41">
        <f>'Gross Plant'!CE38</f>
        <v>0</v>
      </c>
      <c r="CH37" s="41">
        <f>'Gross Plant'!CF38</f>
        <v>0</v>
      </c>
      <c r="CI37" s="41">
        <f>'Gross Plant'!CG38</f>
        <v>0</v>
      </c>
      <c r="CJ37" s="41">
        <f>'Gross Plant'!CH38</f>
        <v>0</v>
      </c>
      <c r="CK37" s="41">
        <f>'Gross Plant'!CI38</f>
        <v>0</v>
      </c>
      <c r="CL37" s="41">
        <f>'Gross Plant'!CJ38</f>
        <v>0</v>
      </c>
      <c r="CM37" s="41">
        <f>'Gross Plant'!CK38</f>
        <v>0</v>
      </c>
      <c r="CN37" s="41"/>
      <c r="CO37" s="31">
        <f>[20]Transfers!R174</f>
        <v>0</v>
      </c>
      <c r="CP37" s="31">
        <f>[20]Transfers!S174</f>
        <v>0</v>
      </c>
      <c r="CQ37" s="31">
        <f>[20]Transfers!T174</f>
        <v>0</v>
      </c>
      <c r="CR37" s="31">
        <f>[20]Transfers!U174</f>
        <v>0</v>
      </c>
      <c r="CS37" s="31">
        <f>[20]Transfers!V174</f>
        <v>0</v>
      </c>
      <c r="CT37" s="31">
        <f>[20]Transfers!W174</f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/>
      <c r="DQ37" s="41">
        <f>[20]COR!Q31</f>
        <v>0</v>
      </c>
      <c r="DR37" s="41">
        <f>[20]COR!R31</f>
        <v>0</v>
      </c>
      <c r="DS37" s="41">
        <f>[20]COR!S31</f>
        <v>0</v>
      </c>
      <c r="DT37" s="41">
        <f>[20]COR!T31</f>
        <v>0</v>
      </c>
      <c r="DU37" s="41">
        <f>[20]COR!U31</f>
        <v>0</v>
      </c>
      <c r="DV37" s="41">
        <f>[20]COR!V31</f>
        <v>0</v>
      </c>
      <c r="DW37" s="118">
        <f>SUM('Gross Plant'!$AH37:$AM37)/SUM('Gross Plant'!$AH$46:$AM$46)*DW$46</f>
        <v>0</v>
      </c>
      <c r="DX37" s="118">
        <f>SUM('Gross Plant'!$AH37:$AM37)/SUM('Gross Plant'!$AH$46:$AM$46)*DX$46</f>
        <v>0</v>
      </c>
      <c r="DY37" s="118">
        <f>SUM('Gross Plant'!$AH37:$AM37)/SUM('Gross Plant'!$AH$46:$AM$46)*DY$46</f>
        <v>0</v>
      </c>
      <c r="DZ37" s="57">
        <f>-SUM('Gross Plant'!$AH37:$AM37)/SUM('Gross Plant'!$AH$46:$AM$46)*'Capital Spending'!D$6*Reserve!$DW$1</f>
        <v>0</v>
      </c>
      <c r="EA37" s="57">
        <f>-SUM('Gross Plant'!$AH37:$AM37)/SUM('Gross Plant'!$AH$46:$AM$46)*'Capital Spending'!E$6*Reserve!$DW$1</f>
        <v>0</v>
      </c>
      <c r="EB37" s="57">
        <f>-SUM('Gross Plant'!$AH37:$AM37)/SUM('Gross Plant'!$AH$46:$AM$46)*'Capital Spending'!F$6*Reserve!$DW$1</f>
        <v>0</v>
      </c>
      <c r="EC37" s="57">
        <f>-SUM('Gross Plant'!$AH37:$AM37)/SUM('Gross Plant'!$AH$46:$AM$46)*'Capital Spending'!G$6*Reserve!$DW$1</f>
        <v>0</v>
      </c>
      <c r="ED37" s="57">
        <f>-SUM('Gross Plant'!$AH37:$AM37)/SUM('Gross Plant'!$AH$46:$AM$46)*'Capital Spending'!H$6*Reserve!$DW$1</f>
        <v>0</v>
      </c>
      <c r="EE37" s="57">
        <f>-SUM('Gross Plant'!$AH37:$AM37)/SUM('Gross Plant'!$AH$46:$AM$46)*'Capital Spending'!I$6*Reserve!$DW$1</f>
        <v>0</v>
      </c>
      <c r="EF37" s="57">
        <f>-SUM('Gross Plant'!$AH37:$AM37)/SUM('Gross Plant'!$AH$46:$AM$46)*'Capital Spending'!J$6*Reserve!$DW$1</f>
        <v>0</v>
      </c>
      <c r="EG37" s="57">
        <f>-SUM('Gross Plant'!$AH37:$AM37)/SUM('Gross Plant'!$AH$46:$AM$46)*'Capital Spending'!K$6*Reserve!$DW$1</f>
        <v>0</v>
      </c>
      <c r="EH37" s="57">
        <f>-SUM('Gross Plant'!$AH37:$AM37)/SUM('Gross Plant'!$AH$46:$AM$46)*'Capital Spending'!L$6*Reserve!$DW$1</f>
        <v>0</v>
      </c>
      <c r="EI37" s="57">
        <f>-SUM('Gross Plant'!$AH37:$AM37)/SUM('Gross Plant'!$AH$46:$AM$46)*'Capital Spending'!M$6*Reserve!$DW$1</f>
        <v>0</v>
      </c>
      <c r="EJ37" s="57">
        <f>-SUM('Gross Plant'!$AH37:$AM37)/SUM('Gross Plant'!$AH$46:$AM$46)*'Capital Spending'!N$6*Reserve!$DW$1</f>
        <v>0</v>
      </c>
      <c r="EK37" s="57">
        <f>-SUM('Gross Plant'!$AH37:$AM37)/SUM('Gross Plant'!$AH$46:$AM$46)*'Capital Spending'!O$6*Reserve!$DW$1</f>
        <v>0</v>
      </c>
      <c r="EL37" s="57">
        <f>-SUM('Gross Plant'!$AH37:$AM37)/SUM('Gross Plant'!$AH$46:$AM$46)*'Capital Spending'!P$6*Reserve!$DW$1</f>
        <v>0</v>
      </c>
      <c r="EM37" s="57">
        <f>-SUM('Gross Plant'!$AH37:$AM37)/SUM('Gross Plant'!$AH$46:$AM$46)*'Capital Spending'!Q$6*Reserve!$DW$1</f>
        <v>0</v>
      </c>
      <c r="EN37" s="57">
        <f>-SUM('Gross Plant'!$AH37:$AM37)/SUM('Gross Plant'!$AH$46:$AM$46)*'Capital Spending'!R$6*Reserve!$DW$1</f>
        <v>0</v>
      </c>
      <c r="EO37" s="57">
        <f>-SUM('Gross Plant'!$AH37:$AM37)/SUM('Gross Plant'!$AH$46:$AM$46)*'Capital Spending'!S$6*Reserve!$DW$1</f>
        <v>0</v>
      </c>
      <c r="EP37" s="57">
        <f>-SUM('Gross Plant'!$AH37:$AM37)/SUM('Gross Plant'!$AH$46:$AM$46)*'Capital Spending'!T$6*Reserve!$DW$1</f>
        <v>0</v>
      </c>
      <c r="EQ37" s="57">
        <f>-SUM('Gross Plant'!$AH37:$AM37)/SUM('Gross Plant'!$AH$46:$AM$46)*'Capital Spending'!U$6*Reserve!$DW$1</f>
        <v>0</v>
      </c>
    </row>
    <row r="38" spans="1:147">
      <c r="A38" s="146">
        <v>39923</v>
      </c>
      <c r="B38" t="s">
        <v>198</v>
      </c>
      <c r="C38" s="50">
        <f t="shared" si="35"/>
        <v>43114.644615384626</v>
      </c>
      <c r="D38" s="50">
        <f t="shared" si="36"/>
        <v>43778.390000000007</v>
      </c>
      <c r="E38" s="68">
        <f>'[20]Reserve End Balances'!$Q$32</f>
        <v>41313.050000000003</v>
      </c>
      <c r="F38" s="41">
        <f t="shared" si="37"/>
        <v>41723.94</v>
      </c>
      <c r="G38" s="41">
        <f t="shared" si="38"/>
        <v>42134.83</v>
      </c>
      <c r="H38" s="41">
        <f t="shared" si="39"/>
        <v>42545.72</v>
      </c>
      <c r="I38" s="41">
        <f t="shared" si="40"/>
        <v>42956.61</v>
      </c>
      <c r="J38" s="41">
        <f t="shared" si="41"/>
        <v>43367.5</v>
      </c>
      <c r="K38" s="41">
        <f t="shared" si="42"/>
        <v>43778.39</v>
      </c>
      <c r="L38" s="41">
        <f t="shared" si="43"/>
        <v>43778.39</v>
      </c>
      <c r="M38" s="41">
        <f t="shared" si="44"/>
        <v>43778.39</v>
      </c>
      <c r="N38" s="41">
        <f t="shared" si="45"/>
        <v>43778.39</v>
      </c>
      <c r="O38" s="41">
        <f t="shared" si="46"/>
        <v>43778.39</v>
      </c>
      <c r="P38" s="41">
        <f t="shared" si="47"/>
        <v>43778.39</v>
      </c>
      <c r="Q38" s="41">
        <f t="shared" si="48"/>
        <v>43778.39</v>
      </c>
      <c r="R38" s="41">
        <f t="shared" si="49"/>
        <v>43778.39</v>
      </c>
      <c r="S38" s="41">
        <f t="shared" si="50"/>
        <v>43778.39</v>
      </c>
      <c r="T38" s="41">
        <f t="shared" si="51"/>
        <v>43778.39</v>
      </c>
      <c r="U38" s="41">
        <f t="shared" si="52"/>
        <v>43778.39</v>
      </c>
      <c r="V38" s="41">
        <f t="shared" si="53"/>
        <v>43778.39</v>
      </c>
      <c r="W38" s="41">
        <f t="shared" si="54"/>
        <v>43778.39</v>
      </c>
      <c r="X38" s="41">
        <f t="shared" si="55"/>
        <v>43778.39</v>
      </c>
      <c r="Y38" s="41">
        <f t="shared" si="56"/>
        <v>43778.39</v>
      </c>
      <c r="Z38" s="41">
        <f t="shared" si="57"/>
        <v>43778.39</v>
      </c>
      <c r="AA38" s="41">
        <f t="shared" si="58"/>
        <v>43778.39</v>
      </c>
      <c r="AB38" s="41">
        <f t="shared" si="59"/>
        <v>43778.39</v>
      </c>
      <c r="AC38" s="41">
        <f t="shared" si="60"/>
        <v>43778.39</v>
      </c>
      <c r="AD38" s="41">
        <f t="shared" si="61"/>
        <v>43778.39</v>
      </c>
      <c r="AE38" s="41">
        <f t="shared" si="62"/>
        <v>43778.39</v>
      </c>
      <c r="AF38" s="41">
        <f t="shared" si="63"/>
        <v>43778.39</v>
      </c>
      <c r="AG38" s="23">
        <f t="shared" si="64"/>
        <v>43778</v>
      </c>
      <c r="AH38" s="79">
        <f>'[25]KY Depreciation Rates_03-2'!$G33</f>
        <v>6.9900000000000004E-2</v>
      </c>
      <c r="AI38" s="79">
        <f>'[25]KY Depreciation Rates_03-2'!$G33</f>
        <v>6.9900000000000004E-2</v>
      </c>
      <c r="AJ38" s="31">
        <f>'[20]Depreciation Provision'!R32</f>
        <v>410.89</v>
      </c>
      <c r="AK38" s="31">
        <f>'[20]Depreciation Provision'!S32</f>
        <v>410.89</v>
      </c>
      <c r="AL38" s="31">
        <f>'[20]Depreciation Provision'!T32</f>
        <v>410.89</v>
      </c>
      <c r="AM38" s="31">
        <f>'[20]Depreciation Provision'!U32</f>
        <v>410.89</v>
      </c>
      <c r="AN38" s="31">
        <f>'[20]Depreciation Provision'!V32</f>
        <v>410.89</v>
      </c>
      <c r="AO38" s="31">
        <f>'[20]Depreciation Provision'!W32</f>
        <v>410.89</v>
      </c>
      <c r="AP38" s="41">
        <f>IF('Net Plant'!I38&gt;0,'Gross Plant'!L39*$AH38/12,0)</f>
        <v>0</v>
      </c>
      <c r="AQ38" s="41">
        <f>IF('Net Plant'!J38&gt;0,'Gross Plant'!M39*$AH38/12,0)</f>
        <v>0</v>
      </c>
      <c r="AR38" s="41">
        <f>IF('Net Plant'!K38&gt;0,'Gross Plant'!N39*$AH38/12,0)</f>
        <v>0</v>
      </c>
      <c r="AS38" s="41">
        <f>IF('Net Plant'!L38&gt;0,'Gross Plant'!O39*$AH38/12,0)</f>
        <v>0</v>
      </c>
      <c r="AT38" s="41">
        <f>IF('Net Plant'!M38&gt;0,'Gross Plant'!P39*$AH38/12,0)</f>
        <v>0</v>
      </c>
      <c r="AU38" s="41">
        <f>IF('Net Plant'!N38&gt;0,'Gross Plant'!Q39*$AH38/12,0)</f>
        <v>0</v>
      </c>
      <c r="AV38" s="41">
        <f>IF('Net Plant'!O38&gt;0,'Gross Plant'!R39*$AH38/12,0)</f>
        <v>0</v>
      </c>
      <c r="AW38" s="41">
        <f>IF('Net Plant'!P38&gt;0,'Gross Plant'!S39*$AH38/12,0)</f>
        <v>0</v>
      </c>
      <c r="AX38" s="41">
        <f>IF('Net Plant'!Q38&gt;0,'Gross Plant'!T39*$AH38/12,0)</f>
        <v>0</v>
      </c>
      <c r="AY38" s="41">
        <f>IF('Net Plant'!R38&gt;0,'Gross Plant'!U39*$AI38/12,0)</f>
        <v>0</v>
      </c>
      <c r="AZ38" s="41">
        <f>IF('Net Plant'!S38&gt;0,'Gross Plant'!V39*$AI38/12,0)</f>
        <v>0</v>
      </c>
      <c r="BA38" s="41">
        <f>IF('Net Plant'!T38&gt;0,'Gross Plant'!W39*$AI38/12,0)</f>
        <v>0</v>
      </c>
      <c r="BB38" s="41">
        <f>IF('Net Plant'!U38&gt;0,'Gross Plant'!X39*$AI38/12,0)</f>
        <v>0</v>
      </c>
      <c r="BC38" s="41">
        <f>IF('Net Plant'!V38&gt;0,'Gross Plant'!Y39*$AI38/12,0)</f>
        <v>0</v>
      </c>
      <c r="BD38" s="41">
        <f>IF('Net Plant'!W38&gt;0,'Gross Plant'!Z39*$AI38/12,0)</f>
        <v>0</v>
      </c>
      <c r="BE38" s="41">
        <f>IF('Net Plant'!X38&gt;0,'Gross Plant'!AA39*$AI38/12,0)</f>
        <v>0</v>
      </c>
      <c r="BF38" s="41">
        <f>IF('Net Plant'!Y38&gt;0,'Gross Plant'!AB39*$AI38/12,0)</f>
        <v>0</v>
      </c>
      <c r="BG38" s="41">
        <f>IF('Net Plant'!Z38&gt;0,'Gross Plant'!AC39*$AI38/12,0)</f>
        <v>0</v>
      </c>
      <c r="BH38" s="41">
        <f>IF('Net Plant'!AA38&gt;0,'Gross Plant'!AD39*$AI38/12,0)</f>
        <v>0</v>
      </c>
      <c r="BI38" s="41">
        <f>IF('Net Plant'!AB38&gt;0,'Gross Plant'!AE39*$AI38/12,0)</f>
        <v>0</v>
      </c>
      <c r="BJ38" s="41">
        <f>IF('Net Plant'!AC38&gt;0,'Gross Plant'!AF39*$AI38/12,0)</f>
        <v>0</v>
      </c>
      <c r="BK38" s="23">
        <f t="shared" si="65"/>
        <v>0</v>
      </c>
      <c r="BL38" s="41"/>
      <c r="BM38" s="31">
        <f>[20]Retires!R175</f>
        <v>0</v>
      </c>
      <c r="BN38" s="31">
        <f>[20]Retires!S175</f>
        <v>0</v>
      </c>
      <c r="BO38" s="31">
        <f>[20]Retires!T175</f>
        <v>0</v>
      </c>
      <c r="BP38" s="31">
        <f>[20]Retires!U175</f>
        <v>0</v>
      </c>
      <c r="BQ38" s="31">
        <f>[20]Retires!V175</f>
        <v>0</v>
      </c>
      <c r="BR38" s="31">
        <f>[20]Retires!W175</f>
        <v>0</v>
      </c>
      <c r="BS38" s="31">
        <f>'Gross Plant'!BQ39</f>
        <v>0</v>
      </c>
      <c r="BT38" s="41">
        <f>'Gross Plant'!BR39</f>
        <v>0</v>
      </c>
      <c r="BU38" s="41">
        <f>'Gross Plant'!BS39</f>
        <v>0</v>
      </c>
      <c r="BV38" s="41">
        <f>'Gross Plant'!BT39</f>
        <v>0</v>
      </c>
      <c r="BW38" s="41">
        <f>'Gross Plant'!BU39</f>
        <v>0</v>
      </c>
      <c r="BX38" s="41">
        <f>'Gross Plant'!BV39</f>
        <v>0</v>
      </c>
      <c r="BY38" s="41">
        <f>'Gross Plant'!BW39</f>
        <v>0</v>
      </c>
      <c r="BZ38" s="41">
        <f>'Gross Plant'!BX39</f>
        <v>0</v>
      </c>
      <c r="CA38" s="41">
        <f>'Gross Plant'!BY39</f>
        <v>0</v>
      </c>
      <c r="CB38" s="41">
        <f>'Gross Plant'!BZ39</f>
        <v>0</v>
      </c>
      <c r="CC38" s="41">
        <f>'Gross Plant'!CA39</f>
        <v>0</v>
      </c>
      <c r="CD38" s="41">
        <f>'Gross Plant'!CB39</f>
        <v>0</v>
      </c>
      <c r="CE38" s="41">
        <f>'Gross Plant'!CC39</f>
        <v>0</v>
      </c>
      <c r="CF38" s="41">
        <f>'Gross Plant'!CD39</f>
        <v>0</v>
      </c>
      <c r="CG38" s="41">
        <f>'Gross Plant'!CE39</f>
        <v>0</v>
      </c>
      <c r="CH38" s="41">
        <f>'Gross Plant'!CF39</f>
        <v>0</v>
      </c>
      <c r="CI38" s="41">
        <f>'Gross Plant'!CG39</f>
        <v>0</v>
      </c>
      <c r="CJ38" s="41">
        <f>'Gross Plant'!CH39</f>
        <v>0</v>
      </c>
      <c r="CK38" s="41">
        <f>'Gross Plant'!CI39</f>
        <v>0</v>
      </c>
      <c r="CL38" s="41">
        <f>'Gross Plant'!CJ39</f>
        <v>0</v>
      </c>
      <c r="CM38" s="41">
        <f>'Gross Plant'!CK39</f>
        <v>0</v>
      </c>
      <c r="CN38" s="41"/>
      <c r="CO38" s="31">
        <f>[20]Transfers!R175</f>
        <v>0</v>
      </c>
      <c r="CP38" s="31">
        <f>[20]Transfers!S175</f>
        <v>0</v>
      </c>
      <c r="CQ38" s="31">
        <f>[20]Transfers!T175</f>
        <v>0</v>
      </c>
      <c r="CR38" s="31">
        <f>[20]Transfers!U175</f>
        <v>0</v>
      </c>
      <c r="CS38" s="31">
        <f>[20]Transfers!V175</f>
        <v>0</v>
      </c>
      <c r="CT38" s="31">
        <f>[20]Transfers!W175</f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/>
      <c r="DQ38" s="41">
        <f>[20]COR!Q32</f>
        <v>0</v>
      </c>
      <c r="DR38" s="41">
        <f>[20]COR!R32</f>
        <v>0</v>
      </c>
      <c r="DS38" s="41">
        <f>[20]COR!S32</f>
        <v>0</v>
      </c>
      <c r="DT38" s="41">
        <f>[20]COR!T32</f>
        <v>0</v>
      </c>
      <c r="DU38" s="41">
        <f>[20]COR!U32</f>
        <v>0</v>
      </c>
      <c r="DV38" s="41">
        <f>[20]COR!V32</f>
        <v>0</v>
      </c>
      <c r="DW38" s="118">
        <f>SUM('Gross Plant'!$AH38:$AM38)/SUM('Gross Plant'!$AH$46:$AM$46)*DW$46</f>
        <v>0</v>
      </c>
      <c r="DX38" s="118">
        <f>SUM('Gross Plant'!$AH38:$AM38)/SUM('Gross Plant'!$AH$46:$AM$46)*DX$46</f>
        <v>0</v>
      </c>
      <c r="DY38" s="118">
        <f>SUM('Gross Plant'!$AH38:$AM38)/SUM('Gross Plant'!$AH$46:$AM$46)*DY$46</f>
        <v>0</v>
      </c>
      <c r="DZ38" s="57">
        <f>-SUM('Gross Plant'!$AH38:$AM38)/SUM('Gross Plant'!$AH$46:$AM$46)*'Capital Spending'!D$6*Reserve!$DW$1</f>
        <v>0</v>
      </c>
      <c r="EA38" s="57">
        <f>-SUM('Gross Plant'!$AH38:$AM38)/SUM('Gross Plant'!$AH$46:$AM$46)*'Capital Spending'!E$6*Reserve!$DW$1</f>
        <v>0</v>
      </c>
      <c r="EB38" s="57">
        <f>-SUM('Gross Plant'!$AH38:$AM38)/SUM('Gross Plant'!$AH$46:$AM$46)*'Capital Spending'!F$6*Reserve!$DW$1</f>
        <v>0</v>
      </c>
      <c r="EC38" s="57">
        <f>-SUM('Gross Plant'!$AH38:$AM38)/SUM('Gross Plant'!$AH$46:$AM$46)*'Capital Spending'!G$6*Reserve!$DW$1</f>
        <v>0</v>
      </c>
      <c r="ED38" s="57">
        <f>-SUM('Gross Plant'!$AH38:$AM38)/SUM('Gross Plant'!$AH$46:$AM$46)*'Capital Spending'!H$6*Reserve!$DW$1</f>
        <v>0</v>
      </c>
      <c r="EE38" s="57">
        <f>-SUM('Gross Plant'!$AH38:$AM38)/SUM('Gross Plant'!$AH$46:$AM$46)*'Capital Spending'!I$6*Reserve!$DW$1</f>
        <v>0</v>
      </c>
      <c r="EF38" s="57">
        <f>-SUM('Gross Plant'!$AH38:$AM38)/SUM('Gross Plant'!$AH$46:$AM$46)*'Capital Spending'!J$6*Reserve!$DW$1</f>
        <v>0</v>
      </c>
      <c r="EG38" s="57">
        <f>-SUM('Gross Plant'!$AH38:$AM38)/SUM('Gross Plant'!$AH$46:$AM$46)*'Capital Spending'!K$6*Reserve!$DW$1</f>
        <v>0</v>
      </c>
      <c r="EH38" s="57">
        <f>-SUM('Gross Plant'!$AH38:$AM38)/SUM('Gross Plant'!$AH$46:$AM$46)*'Capital Spending'!L$6*Reserve!$DW$1</f>
        <v>0</v>
      </c>
      <c r="EI38" s="57">
        <f>-SUM('Gross Plant'!$AH38:$AM38)/SUM('Gross Plant'!$AH$46:$AM$46)*'Capital Spending'!M$6*Reserve!$DW$1</f>
        <v>0</v>
      </c>
      <c r="EJ38" s="57">
        <f>-SUM('Gross Plant'!$AH38:$AM38)/SUM('Gross Plant'!$AH$46:$AM$46)*'Capital Spending'!N$6*Reserve!$DW$1</f>
        <v>0</v>
      </c>
      <c r="EK38" s="57">
        <f>-SUM('Gross Plant'!$AH38:$AM38)/SUM('Gross Plant'!$AH$46:$AM$46)*'Capital Spending'!O$6*Reserve!$DW$1</f>
        <v>0</v>
      </c>
      <c r="EL38" s="57">
        <f>-SUM('Gross Plant'!$AH38:$AM38)/SUM('Gross Plant'!$AH$46:$AM$46)*'Capital Spending'!P$6*Reserve!$DW$1</f>
        <v>0</v>
      </c>
      <c r="EM38" s="57">
        <f>-SUM('Gross Plant'!$AH38:$AM38)/SUM('Gross Plant'!$AH$46:$AM$46)*'Capital Spending'!Q$6*Reserve!$DW$1</f>
        <v>0</v>
      </c>
      <c r="EN38" s="57">
        <f>-SUM('Gross Plant'!$AH38:$AM38)/SUM('Gross Plant'!$AH$46:$AM$46)*'Capital Spending'!R$6*Reserve!$DW$1</f>
        <v>0</v>
      </c>
      <c r="EO38" s="57">
        <f>-SUM('Gross Plant'!$AH38:$AM38)/SUM('Gross Plant'!$AH$46:$AM$46)*'Capital Spending'!S$6*Reserve!$DW$1</f>
        <v>0</v>
      </c>
      <c r="EP38" s="57">
        <f>-SUM('Gross Plant'!$AH38:$AM38)/SUM('Gross Plant'!$AH$46:$AM$46)*'Capital Spending'!T$6*Reserve!$DW$1</f>
        <v>0</v>
      </c>
      <c r="EQ38" s="57">
        <f>-SUM('Gross Plant'!$AH38:$AM38)/SUM('Gross Plant'!$AH$46:$AM$46)*'Capital Spending'!U$6*Reserve!$DW$1</f>
        <v>0</v>
      </c>
    </row>
    <row r="39" spans="1:147">
      <c r="A39" s="149">
        <v>39924</v>
      </c>
      <c r="B39" s="58" t="s">
        <v>168</v>
      </c>
      <c r="C39" s="50">
        <f t="shared" si="35"/>
        <v>0</v>
      </c>
      <c r="D39" s="50">
        <f t="shared" si="36"/>
        <v>0</v>
      </c>
      <c r="E39" s="68">
        <v>0</v>
      </c>
      <c r="F39" s="41">
        <f t="shared" si="37"/>
        <v>0</v>
      </c>
      <c r="G39" s="41">
        <f t="shared" si="38"/>
        <v>0</v>
      </c>
      <c r="H39" s="41">
        <f t="shared" si="39"/>
        <v>0</v>
      </c>
      <c r="I39" s="41">
        <f t="shared" si="40"/>
        <v>0</v>
      </c>
      <c r="J39" s="41">
        <f t="shared" si="41"/>
        <v>0</v>
      </c>
      <c r="K39" s="41">
        <f t="shared" si="42"/>
        <v>0</v>
      </c>
      <c r="L39" s="41">
        <f t="shared" si="43"/>
        <v>0</v>
      </c>
      <c r="M39" s="41">
        <f t="shared" si="44"/>
        <v>0</v>
      </c>
      <c r="N39" s="41">
        <f t="shared" si="45"/>
        <v>0</v>
      </c>
      <c r="O39" s="41">
        <f t="shared" si="46"/>
        <v>0</v>
      </c>
      <c r="P39" s="41">
        <f t="shared" si="47"/>
        <v>0</v>
      </c>
      <c r="Q39" s="41">
        <f t="shared" si="48"/>
        <v>0</v>
      </c>
      <c r="R39" s="41">
        <f t="shared" si="49"/>
        <v>0</v>
      </c>
      <c r="S39" s="41">
        <f t="shared" si="50"/>
        <v>0</v>
      </c>
      <c r="T39" s="41">
        <f t="shared" si="51"/>
        <v>0</v>
      </c>
      <c r="U39" s="41">
        <f t="shared" si="52"/>
        <v>0</v>
      </c>
      <c r="V39" s="41">
        <f t="shared" si="53"/>
        <v>0</v>
      </c>
      <c r="W39" s="41">
        <f t="shared" si="54"/>
        <v>0</v>
      </c>
      <c r="X39" s="41">
        <f t="shared" si="55"/>
        <v>0</v>
      </c>
      <c r="Y39" s="41">
        <f t="shared" si="56"/>
        <v>0</v>
      </c>
      <c r="Z39" s="41">
        <f t="shared" si="57"/>
        <v>0</v>
      </c>
      <c r="AA39" s="41">
        <f t="shared" si="58"/>
        <v>0</v>
      </c>
      <c r="AB39" s="41">
        <f t="shared" si="59"/>
        <v>0</v>
      </c>
      <c r="AC39" s="41">
        <f t="shared" si="60"/>
        <v>0</v>
      </c>
      <c r="AD39" s="41">
        <f t="shared" si="61"/>
        <v>0</v>
      </c>
      <c r="AE39" s="41">
        <f t="shared" si="62"/>
        <v>0</v>
      </c>
      <c r="AF39" s="41">
        <f t="shared" si="63"/>
        <v>0</v>
      </c>
      <c r="AG39" s="23">
        <f t="shared" si="64"/>
        <v>0</v>
      </c>
      <c r="AH39" s="79">
        <f>'[25]KY Depreciation Rates_03-2'!$G34</f>
        <v>0.15890000000000001</v>
      </c>
      <c r="AI39" s="79">
        <f>'[25]KY Depreciation Rates_03-2'!$G34</f>
        <v>0.15890000000000001</v>
      </c>
      <c r="AJ39" s="31">
        <f>0</f>
        <v>0</v>
      </c>
      <c r="AK39" s="31">
        <f>0</f>
        <v>0</v>
      </c>
      <c r="AL39" s="31">
        <f>0</f>
        <v>0</v>
      </c>
      <c r="AM39" s="31">
        <f>0</f>
        <v>0</v>
      </c>
      <c r="AN39" s="31">
        <f>0</f>
        <v>0</v>
      </c>
      <c r="AO39" s="31">
        <f>0</f>
        <v>0</v>
      </c>
      <c r="AP39" s="41">
        <f>IF('Net Plant'!I39&gt;0,'Gross Plant'!L40*$AH39/12,0)</f>
        <v>0</v>
      </c>
      <c r="AQ39" s="41">
        <f>IF('Net Plant'!J39&gt;0,'Gross Plant'!M40*$AH39/12,0)</f>
        <v>0</v>
      </c>
      <c r="AR39" s="41">
        <f>IF('Net Plant'!K39&gt;0,'Gross Plant'!N40*$AH39/12,0)</f>
        <v>0</v>
      </c>
      <c r="AS39" s="41">
        <f>IF('Net Plant'!L39&gt;0,'Gross Plant'!O40*$AH39/12,0)</f>
        <v>0</v>
      </c>
      <c r="AT39" s="41">
        <f>IF('Net Plant'!M39&gt;0,'Gross Plant'!P40*$AH39/12,0)</f>
        <v>0</v>
      </c>
      <c r="AU39" s="41">
        <f>IF('Net Plant'!N39&gt;0,'Gross Plant'!Q40*$AH39/12,0)</f>
        <v>0</v>
      </c>
      <c r="AV39" s="41">
        <f>IF('Net Plant'!O39&gt;0,'Gross Plant'!R40*$AH39/12,0)</f>
        <v>0</v>
      </c>
      <c r="AW39" s="41">
        <f>IF('Net Plant'!P39&gt;0,'Gross Plant'!S40*$AH39/12,0)</f>
        <v>0</v>
      </c>
      <c r="AX39" s="41">
        <f>IF('Net Plant'!Q39&gt;0,'Gross Plant'!T40*$AH39/12,0)</f>
        <v>0</v>
      </c>
      <c r="AY39" s="41">
        <f>IF('Net Plant'!R39&gt;0,'Gross Plant'!U40*$AI39/12,0)</f>
        <v>0</v>
      </c>
      <c r="AZ39" s="41">
        <f>IF('Net Plant'!S39&gt;0,'Gross Plant'!V40*$AI39/12,0)</f>
        <v>0</v>
      </c>
      <c r="BA39" s="41">
        <f>IF('Net Plant'!T39&gt;0,'Gross Plant'!W40*$AI39/12,0)</f>
        <v>0</v>
      </c>
      <c r="BB39" s="41">
        <f>IF('Net Plant'!U39&gt;0,'Gross Plant'!X40*$AI39/12,0)</f>
        <v>0</v>
      </c>
      <c r="BC39" s="41">
        <f>IF('Net Plant'!V39&gt;0,'Gross Plant'!Y40*$AI39/12,0)</f>
        <v>0</v>
      </c>
      <c r="BD39" s="41">
        <f>IF('Net Plant'!W39&gt;0,'Gross Plant'!Z40*$AI39/12,0)</f>
        <v>0</v>
      </c>
      <c r="BE39" s="41">
        <f>IF('Net Plant'!X39&gt;0,'Gross Plant'!AA40*$AI39/12,0)</f>
        <v>0</v>
      </c>
      <c r="BF39" s="41">
        <f>IF('Net Plant'!Y39&gt;0,'Gross Plant'!AB40*$AI39/12,0)</f>
        <v>0</v>
      </c>
      <c r="BG39" s="41">
        <f>IF('Net Plant'!Z39&gt;0,'Gross Plant'!AC40*$AI39/12,0)</f>
        <v>0</v>
      </c>
      <c r="BH39" s="41">
        <f>IF('Net Plant'!AA39&gt;0,'Gross Plant'!AD40*$AI39/12,0)</f>
        <v>0</v>
      </c>
      <c r="BI39" s="41">
        <f>IF('Net Plant'!AB39&gt;0,'Gross Plant'!AE40*$AI39/12,0)</f>
        <v>0</v>
      </c>
      <c r="BJ39" s="41">
        <f>IF('Net Plant'!AC39&gt;0,'Gross Plant'!AF40*$AI39/12,0)</f>
        <v>0</v>
      </c>
      <c r="BK39" s="23">
        <f t="shared" si="65"/>
        <v>0</v>
      </c>
      <c r="BL39" s="41"/>
      <c r="BM39" s="31">
        <f>0</f>
        <v>0</v>
      </c>
      <c r="BN39" s="31">
        <f>0</f>
        <v>0</v>
      </c>
      <c r="BO39" s="31">
        <f>0</f>
        <v>0</v>
      </c>
      <c r="BP39" s="31">
        <f>0</f>
        <v>0</v>
      </c>
      <c r="BQ39" s="31">
        <f>0</f>
        <v>0</v>
      </c>
      <c r="BR39" s="31">
        <f>0</f>
        <v>0</v>
      </c>
      <c r="BS39" s="31">
        <f>'Gross Plant'!BQ40</f>
        <v>0</v>
      </c>
      <c r="BT39" s="41">
        <f>'Gross Plant'!BR40</f>
        <v>0</v>
      </c>
      <c r="BU39" s="41">
        <f>'Gross Plant'!BS40</f>
        <v>0</v>
      </c>
      <c r="BV39" s="41">
        <f>'Gross Plant'!BT40</f>
        <v>0</v>
      </c>
      <c r="BW39" s="41">
        <f>'Gross Plant'!BU40</f>
        <v>0</v>
      </c>
      <c r="BX39" s="41">
        <f>'Gross Plant'!BV40</f>
        <v>0</v>
      </c>
      <c r="BY39" s="41">
        <f>'Gross Plant'!BW40</f>
        <v>0</v>
      </c>
      <c r="BZ39" s="41">
        <f>'Gross Plant'!BX40</f>
        <v>0</v>
      </c>
      <c r="CA39" s="41">
        <f>'Gross Plant'!BY40</f>
        <v>0</v>
      </c>
      <c r="CB39" s="41">
        <f>'Gross Plant'!BZ40</f>
        <v>0</v>
      </c>
      <c r="CC39" s="41">
        <f>'Gross Plant'!CA40</f>
        <v>0</v>
      </c>
      <c r="CD39" s="41">
        <f>'Gross Plant'!CB40</f>
        <v>0</v>
      </c>
      <c r="CE39" s="41">
        <f>'Gross Plant'!CC40</f>
        <v>0</v>
      </c>
      <c r="CF39" s="41">
        <f>'Gross Plant'!CD40</f>
        <v>0</v>
      </c>
      <c r="CG39" s="41">
        <f>'Gross Plant'!CE40</f>
        <v>0</v>
      </c>
      <c r="CH39" s="41">
        <f>'Gross Plant'!CF40</f>
        <v>0</v>
      </c>
      <c r="CI39" s="41">
        <f>'Gross Plant'!CG40</f>
        <v>0</v>
      </c>
      <c r="CJ39" s="41">
        <f>'Gross Plant'!CH40</f>
        <v>0</v>
      </c>
      <c r="CK39" s="41">
        <f>'Gross Plant'!CI40</f>
        <v>0</v>
      </c>
      <c r="CL39" s="41">
        <f>'Gross Plant'!CJ40</f>
        <v>0</v>
      </c>
      <c r="CM39" s="41">
        <f>'Gross Plant'!CK40</f>
        <v>0</v>
      </c>
      <c r="CN39" s="41"/>
      <c r="CO39" s="31">
        <f>0</f>
        <v>0</v>
      </c>
      <c r="CP39" s="31">
        <f>0</f>
        <v>0</v>
      </c>
      <c r="CQ39" s="31">
        <f>0</f>
        <v>0</v>
      </c>
      <c r="CR39" s="31">
        <f>0</f>
        <v>0</v>
      </c>
      <c r="CS39" s="31">
        <f>0</f>
        <v>0</v>
      </c>
      <c r="CT39" s="31">
        <f>0</f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/>
      <c r="DQ39" s="41">
        <f>0</f>
        <v>0</v>
      </c>
      <c r="DR39" s="41">
        <f>0</f>
        <v>0</v>
      </c>
      <c r="DS39" s="41">
        <f>0</f>
        <v>0</v>
      </c>
      <c r="DT39" s="41">
        <f>0</f>
        <v>0</v>
      </c>
      <c r="DU39" s="41">
        <f>0</f>
        <v>0</v>
      </c>
      <c r="DV39" s="41">
        <f>0</f>
        <v>0</v>
      </c>
      <c r="DW39" s="118">
        <f>SUM('Gross Plant'!$AH39:$AM39)/SUM('Gross Plant'!$AH$46:$AM$46)*DW$46</f>
        <v>0</v>
      </c>
      <c r="DX39" s="118">
        <f>SUM('Gross Plant'!$AH39:$AM39)/SUM('Gross Plant'!$AH$46:$AM$46)*DX$46</f>
        <v>0</v>
      </c>
      <c r="DY39" s="118">
        <f>SUM('Gross Plant'!$AH39:$AM39)/SUM('Gross Plant'!$AH$46:$AM$46)*DY$46</f>
        <v>0</v>
      </c>
      <c r="DZ39" s="57">
        <f>-SUM('Gross Plant'!$AH39:$AM39)/SUM('Gross Plant'!$AH$46:$AM$46)*'Capital Spending'!D$6*Reserve!$DW$1</f>
        <v>0</v>
      </c>
      <c r="EA39" s="57">
        <f>-SUM('Gross Plant'!$AH39:$AM39)/SUM('Gross Plant'!$AH$46:$AM$46)*'Capital Spending'!E$6*Reserve!$DW$1</f>
        <v>0</v>
      </c>
      <c r="EB39" s="57">
        <f>-SUM('Gross Plant'!$AH39:$AM39)/SUM('Gross Plant'!$AH$46:$AM$46)*'Capital Spending'!F$6*Reserve!$DW$1</f>
        <v>0</v>
      </c>
      <c r="EC39" s="57">
        <f>-SUM('Gross Plant'!$AH39:$AM39)/SUM('Gross Plant'!$AH$46:$AM$46)*'Capital Spending'!G$6*Reserve!$DW$1</f>
        <v>0</v>
      </c>
      <c r="ED39" s="57">
        <f>-SUM('Gross Plant'!$AH39:$AM39)/SUM('Gross Plant'!$AH$46:$AM$46)*'Capital Spending'!H$6*Reserve!$DW$1</f>
        <v>0</v>
      </c>
      <c r="EE39" s="57">
        <f>-SUM('Gross Plant'!$AH39:$AM39)/SUM('Gross Plant'!$AH$46:$AM$46)*'Capital Spending'!I$6*Reserve!$DW$1</f>
        <v>0</v>
      </c>
      <c r="EF39" s="57">
        <f>-SUM('Gross Plant'!$AH39:$AM39)/SUM('Gross Plant'!$AH$46:$AM$46)*'Capital Spending'!J$6*Reserve!$DW$1</f>
        <v>0</v>
      </c>
      <c r="EG39" s="57">
        <f>-SUM('Gross Plant'!$AH39:$AM39)/SUM('Gross Plant'!$AH$46:$AM$46)*'Capital Spending'!K$6*Reserve!$DW$1</f>
        <v>0</v>
      </c>
      <c r="EH39" s="57">
        <f>-SUM('Gross Plant'!$AH39:$AM39)/SUM('Gross Plant'!$AH$46:$AM$46)*'Capital Spending'!L$6*Reserve!$DW$1</f>
        <v>0</v>
      </c>
      <c r="EI39" s="57">
        <f>-SUM('Gross Plant'!$AH39:$AM39)/SUM('Gross Plant'!$AH$46:$AM$46)*'Capital Spending'!M$6*Reserve!$DW$1</f>
        <v>0</v>
      </c>
      <c r="EJ39" s="57">
        <f>-SUM('Gross Plant'!$AH39:$AM39)/SUM('Gross Plant'!$AH$46:$AM$46)*'Capital Spending'!N$6*Reserve!$DW$1</f>
        <v>0</v>
      </c>
      <c r="EK39" s="57">
        <f>-SUM('Gross Plant'!$AH39:$AM39)/SUM('Gross Plant'!$AH$46:$AM$46)*'Capital Spending'!O$6*Reserve!$DW$1</f>
        <v>0</v>
      </c>
      <c r="EL39" s="57">
        <f>-SUM('Gross Plant'!$AH39:$AM39)/SUM('Gross Plant'!$AH$46:$AM$46)*'Capital Spending'!P$6*Reserve!$DW$1</f>
        <v>0</v>
      </c>
      <c r="EM39" s="57">
        <f>-SUM('Gross Plant'!$AH39:$AM39)/SUM('Gross Plant'!$AH$46:$AM$46)*'Capital Spending'!Q$6*Reserve!$DW$1</f>
        <v>0</v>
      </c>
      <c r="EN39" s="57">
        <f>-SUM('Gross Plant'!$AH39:$AM39)/SUM('Gross Plant'!$AH$46:$AM$46)*'Capital Spending'!R$6*Reserve!$DW$1</f>
        <v>0</v>
      </c>
      <c r="EO39" s="57">
        <f>-SUM('Gross Plant'!$AH39:$AM39)/SUM('Gross Plant'!$AH$46:$AM$46)*'Capital Spending'!S$6*Reserve!$DW$1</f>
        <v>0</v>
      </c>
      <c r="EP39" s="57">
        <f>-SUM('Gross Plant'!$AH39:$AM39)/SUM('Gross Plant'!$AH$46:$AM$46)*'Capital Spending'!T$6*Reserve!$DW$1</f>
        <v>0</v>
      </c>
      <c r="EQ39" s="57">
        <f>-SUM('Gross Plant'!$AH39:$AM39)/SUM('Gross Plant'!$AH$46:$AM$46)*'Capital Spending'!U$6*Reserve!$DW$1</f>
        <v>0</v>
      </c>
    </row>
    <row r="40" spans="1:147">
      <c r="A40" s="146">
        <v>39926</v>
      </c>
      <c r="B40" t="s">
        <v>199</v>
      </c>
      <c r="C40" s="50">
        <f t="shared" si="35"/>
        <v>204406.51582939894</v>
      </c>
      <c r="D40" s="50">
        <f t="shared" si="36"/>
        <v>417077.23883250583</v>
      </c>
      <c r="E40" s="68">
        <f>'[20]Reserve End Balances'!$Q$33</f>
        <v>40592.25</v>
      </c>
      <c r="F40" s="41">
        <f t="shared" si="37"/>
        <v>43048.07</v>
      </c>
      <c r="G40" s="41">
        <f t="shared" si="38"/>
        <v>45503.89</v>
      </c>
      <c r="H40" s="41">
        <f t="shared" si="39"/>
        <v>47959.71</v>
      </c>
      <c r="I40" s="41">
        <f t="shared" si="40"/>
        <v>50415.53</v>
      </c>
      <c r="J40" s="41">
        <f t="shared" si="41"/>
        <v>52871.35</v>
      </c>
      <c r="K40" s="41">
        <f t="shared" si="42"/>
        <v>55327.17</v>
      </c>
      <c r="L40" s="41">
        <f t="shared" si="43"/>
        <v>236180.5416196569</v>
      </c>
      <c r="M40" s="41">
        <f t="shared" si="44"/>
        <v>417077.23883250589</v>
      </c>
      <c r="N40" s="41">
        <f t="shared" si="45"/>
        <v>417077.23883250589</v>
      </c>
      <c r="O40" s="41">
        <f t="shared" si="46"/>
        <v>417077.23883250589</v>
      </c>
      <c r="P40" s="41">
        <f t="shared" si="47"/>
        <v>417077.23883250589</v>
      </c>
      <c r="Q40" s="41">
        <f t="shared" si="48"/>
        <v>417077.23883250589</v>
      </c>
      <c r="R40" s="41">
        <f t="shared" si="49"/>
        <v>417077.23883250589</v>
      </c>
      <c r="S40" s="41">
        <f t="shared" si="50"/>
        <v>417077.23883250589</v>
      </c>
      <c r="T40" s="41">
        <f t="shared" si="51"/>
        <v>417077.23883250589</v>
      </c>
      <c r="U40" s="41">
        <f t="shared" si="52"/>
        <v>417077.23883250589</v>
      </c>
      <c r="V40" s="41">
        <f t="shared" si="53"/>
        <v>417077.23883250589</v>
      </c>
      <c r="W40" s="41">
        <f t="shared" si="54"/>
        <v>417077.23883250589</v>
      </c>
      <c r="X40" s="41">
        <f t="shared" si="55"/>
        <v>417077.23883250589</v>
      </c>
      <c r="Y40" s="41">
        <f t="shared" si="56"/>
        <v>417077.23883250589</v>
      </c>
      <c r="Z40" s="41">
        <f t="shared" si="57"/>
        <v>417077.23883250589</v>
      </c>
      <c r="AA40" s="41">
        <f t="shared" si="58"/>
        <v>417077.23883250589</v>
      </c>
      <c r="AB40" s="41">
        <f t="shared" si="59"/>
        <v>417077.23883250589</v>
      </c>
      <c r="AC40" s="41">
        <f t="shared" si="60"/>
        <v>417077.23883250589</v>
      </c>
      <c r="AD40" s="41">
        <f t="shared" si="61"/>
        <v>417077.23883250589</v>
      </c>
      <c r="AE40" s="41">
        <f t="shared" si="62"/>
        <v>417077.23883250589</v>
      </c>
      <c r="AF40" s="41">
        <f t="shared" si="63"/>
        <v>417077.23883250589</v>
      </c>
      <c r="AG40" s="23">
        <f t="shared" si="64"/>
        <v>417077</v>
      </c>
      <c r="AH40" s="79">
        <f>'[25]KY Depreciation Rates_03-2'!$G35</f>
        <v>0.10489999999999999</v>
      </c>
      <c r="AI40" s="79">
        <f>'[25]KY Depreciation Rates_03-2'!$G35</f>
        <v>0.10489999999999999</v>
      </c>
      <c r="AJ40" s="31">
        <f>'[20]Depreciation Provision'!R33</f>
        <v>2455.8200000000002</v>
      </c>
      <c r="AK40" s="31">
        <f>'[20]Depreciation Provision'!S33</f>
        <v>2455.8200000000002</v>
      </c>
      <c r="AL40" s="31">
        <f>'[20]Depreciation Provision'!T33</f>
        <v>2455.8200000000002</v>
      </c>
      <c r="AM40" s="31">
        <f>'[20]Depreciation Provision'!U33</f>
        <v>2455.8200000000002</v>
      </c>
      <c r="AN40" s="31">
        <f>'[20]Depreciation Provision'!V33</f>
        <v>2455.8200000000002</v>
      </c>
      <c r="AO40" s="31">
        <f>'[20]Depreciation Provision'!W33</f>
        <v>2455.8200000000002</v>
      </c>
      <c r="AP40" s="41">
        <f>IF('Net Plant'!I40&gt;0,'Gross Plant'!L41*$AH40/12,0)</f>
        <v>180853.37161965689</v>
      </c>
      <c r="AQ40" s="41">
        <f>IF('Net Plant'!J40&gt;0,'Gross Plant'!M41*$AH40/12,0)</f>
        <v>180896.69721284902</v>
      </c>
      <c r="AR40" s="41">
        <f>IF('Net Plant'!K40&gt;0,'Gross Plant'!N41*$AH40/12,0)</f>
        <v>0</v>
      </c>
      <c r="AS40" s="41">
        <f>IF('Net Plant'!L40&gt;0,'Gross Plant'!O41*$AH40/12,0)</f>
        <v>0</v>
      </c>
      <c r="AT40" s="41">
        <f>IF('Net Plant'!M40&gt;0,'Gross Plant'!P41*$AH40/12,0)</f>
        <v>0</v>
      </c>
      <c r="AU40" s="41">
        <f>IF('Net Plant'!N40&gt;0,'Gross Plant'!Q41*$AH40/12,0)</f>
        <v>0</v>
      </c>
      <c r="AV40" s="41">
        <f>IF('Net Plant'!O40&gt;0,'Gross Plant'!R41*$AH40/12,0)</f>
        <v>0</v>
      </c>
      <c r="AW40" s="41">
        <f>IF('Net Plant'!P40&gt;0,'Gross Plant'!S41*$AH40/12,0)</f>
        <v>0</v>
      </c>
      <c r="AX40" s="41">
        <f>IF('Net Plant'!Q40&gt;0,'Gross Plant'!T41*$AH40/12,0)</f>
        <v>0</v>
      </c>
      <c r="AY40" s="41">
        <f>IF('Net Plant'!R40&gt;0,'Gross Plant'!U41*$AI40/12,0)</f>
        <v>0</v>
      </c>
      <c r="AZ40" s="41">
        <f>IF('Net Plant'!S40&gt;0,'Gross Plant'!V41*$AI40/12,0)</f>
        <v>0</v>
      </c>
      <c r="BA40" s="41">
        <f>IF('Net Plant'!T40&gt;0,'Gross Plant'!W41*$AI40/12,0)</f>
        <v>0</v>
      </c>
      <c r="BB40" s="41">
        <f>IF('Net Plant'!U40&gt;0,'Gross Plant'!X41*$AI40/12,0)</f>
        <v>0</v>
      </c>
      <c r="BC40" s="41">
        <f>IF('Net Plant'!V40&gt;0,'Gross Plant'!Y41*$AI40/12,0)</f>
        <v>0</v>
      </c>
      <c r="BD40" s="41">
        <f>IF('Net Plant'!W40&gt;0,'Gross Plant'!Z41*$AI40/12,0)</f>
        <v>0</v>
      </c>
      <c r="BE40" s="41">
        <f>IF('Net Plant'!X40&gt;0,'Gross Plant'!AA41*$AI40/12,0)</f>
        <v>0</v>
      </c>
      <c r="BF40" s="41">
        <f>IF('Net Plant'!Y40&gt;0,'Gross Plant'!AB41*$AI40/12,0)</f>
        <v>0</v>
      </c>
      <c r="BG40" s="41">
        <f>IF('Net Plant'!Z40&gt;0,'Gross Plant'!AC41*$AI40/12,0)</f>
        <v>0</v>
      </c>
      <c r="BH40" s="41">
        <f>IF('Net Plant'!AA40&gt;0,'Gross Plant'!AD41*$AI40/12,0)</f>
        <v>0</v>
      </c>
      <c r="BI40" s="41">
        <f>IF('Net Plant'!AB40&gt;0,'Gross Plant'!AE41*$AI40/12,0)</f>
        <v>0</v>
      </c>
      <c r="BJ40" s="41">
        <f>IF('Net Plant'!AC40&gt;0,'Gross Plant'!AF41*$AI40/12,0)</f>
        <v>0</v>
      </c>
      <c r="BK40" s="23">
        <f t="shared" si="65"/>
        <v>0</v>
      </c>
      <c r="BL40" s="41"/>
      <c r="BM40" s="31">
        <f>[20]Retires!R176</f>
        <v>0</v>
      </c>
      <c r="BN40" s="31">
        <f>[20]Retires!S176</f>
        <v>0</v>
      </c>
      <c r="BO40" s="31">
        <f>[20]Retires!T176</f>
        <v>0</v>
      </c>
      <c r="BP40" s="31">
        <f>[20]Retires!U176</f>
        <v>0</v>
      </c>
      <c r="BQ40" s="31">
        <f>[20]Retires!V176</f>
        <v>0</v>
      </c>
      <c r="BR40" s="31">
        <f>[20]Retires!W176</f>
        <v>0</v>
      </c>
      <c r="BS40" s="31">
        <f>'Gross Plant'!BQ41</f>
        <v>0</v>
      </c>
      <c r="BT40" s="41">
        <f>'Gross Plant'!BR41</f>
        <v>0</v>
      </c>
      <c r="BU40" s="41">
        <f>'Gross Plant'!BS41</f>
        <v>0</v>
      </c>
      <c r="BV40" s="41">
        <f>'Gross Plant'!BT41</f>
        <v>0</v>
      </c>
      <c r="BW40" s="41">
        <f>'Gross Plant'!BU41</f>
        <v>0</v>
      </c>
      <c r="BX40" s="41">
        <f>'Gross Plant'!BV41</f>
        <v>0</v>
      </c>
      <c r="BY40" s="41">
        <f>'Gross Plant'!BW41</f>
        <v>0</v>
      </c>
      <c r="BZ40" s="41">
        <f>'Gross Plant'!BX41</f>
        <v>0</v>
      </c>
      <c r="CA40" s="41">
        <f>'Gross Plant'!BY41</f>
        <v>0</v>
      </c>
      <c r="CB40" s="41">
        <f>'Gross Plant'!BZ41</f>
        <v>0</v>
      </c>
      <c r="CC40" s="41">
        <f>'Gross Plant'!CA41</f>
        <v>0</v>
      </c>
      <c r="CD40" s="41">
        <f>'Gross Plant'!CB41</f>
        <v>0</v>
      </c>
      <c r="CE40" s="41">
        <f>'Gross Plant'!CC41</f>
        <v>0</v>
      </c>
      <c r="CF40" s="41">
        <f>'Gross Plant'!CD41</f>
        <v>0</v>
      </c>
      <c r="CG40" s="41">
        <f>'Gross Plant'!CE41</f>
        <v>0</v>
      </c>
      <c r="CH40" s="41">
        <f>'Gross Plant'!CF41</f>
        <v>0</v>
      </c>
      <c r="CI40" s="41">
        <f>'Gross Plant'!CG41</f>
        <v>0</v>
      </c>
      <c r="CJ40" s="41">
        <f>'Gross Plant'!CH41</f>
        <v>0</v>
      </c>
      <c r="CK40" s="41">
        <f>'Gross Plant'!CI41</f>
        <v>0</v>
      </c>
      <c r="CL40" s="41">
        <f>'Gross Plant'!CJ41</f>
        <v>0</v>
      </c>
      <c r="CM40" s="41">
        <f>'Gross Plant'!CK41</f>
        <v>0</v>
      </c>
      <c r="CN40" s="41"/>
      <c r="CO40" s="31">
        <f>[20]Transfers!R176</f>
        <v>0</v>
      </c>
      <c r="CP40" s="31">
        <f>[20]Transfers!S176</f>
        <v>0</v>
      </c>
      <c r="CQ40" s="31">
        <f>[20]Transfers!T176</f>
        <v>0</v>
      </c>
      <c r="CR40" s="31">
        <f>[20]Transfers!U176</f>
        <v>0</v>
      </c>
      <c r="CS40" s="31">
        <f>[20]Transfers!V176</f>
        <v>0</v>
      </c>
      <c r="CT40" s="31">
        <f>[20]Transfers!W176</f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/>
      <c r="DQ40" s="41">
        <f>[20]COR!Q33</f>
        <v>0</v>
      </c>
      <c r="DR40" s="41">
        <f>[20]COR!R33</f>
        <v>0</v>
      </c>
      <c r="DS40" s="41">
        <f>[20]COR!S33</f>
        <v>0</v>
      </c>
      <c r="DT40" s="41">
        <f>[20]COR!T33</f>
        <v>0</v>
      </c>
      <c r="DU40" s="41">
        <f>[20]COR!U33</f>
        <v>0</v>
      </c>
      <c r="DV40" s="41">
        <f>[20]COR!V33</f>
        <v>0</v>
      </c>
      <c r="DW40" s="118">
        <f>SUM('Gross Plant'!$AH40:$AM40)/SUM('Gross Plant'!$AH$46:$AM$46)*DW$46</f>
        <v>0</v>
      </c>
      <c r="DX40" s="118">
        <f>SUM('Gross Plant'!$AH40:$AM40)/SUM('Gross Plant'!$AH$46:$AM$46)*DX$46</f>
        <v>0</v>
      </c>
      <c r="DY40" s="118">
        <f>SUM('Gross Plant'!$AH40:$AM40)/SUM('Gross Plant'!$AH$46:$AM$46)*DY$46</f>
        <v>0</v>
      </c>
      <c r="DZ40" s="57">
        <f>-SUM('Gross Plant'!$AH40:$AM40)/SUM('Gross Plant'!$AH$46:$AM$46)*'Capital Spending'!D$6*Reserve!$DW$1</f>
        <v>0</v>
      </c>
      <c r="EA40" s="57">
        <f>-SUM('Gross Plant'!$AH40:$AM40)/SUM('Gross Plant'!$AH$46:$AM$46)*'Capital Spending'!E$6*Reserve!$DW$1</f>
        <v>0</v>
      </c>
      <c r="EB40" s="57">
        <f>-SUM('Gross Plant'!$AH40:$AM40)/SUM('Gross Plant'!$AH$46:$AM$46)*'Capital Spending'!F$6*Reserve!$DW$1</f>
        <v>0</v>
      </c>
      <c r="EC40" s="57">
        <f>-SUM('Gross Plant'!$AH40:$AM40)/SUM('Gross Plant'!$AH$46:$AM$46)*'Capital Spending'!G$6*Reserve!$DW$1</f>
        <v>0</v>
      </c>
      <c r="ED40" s="57">
        <f>-SUM('Gross Plant'!$AH40:$AM40)/SUM('Gross Plant'!$AH$46:$AM$46)*'Capital Spending'!H$6*Reserve!$DW$1</f>
        <v>0</v>
      </c>
      <c r="EE40" s="57">
        <f>-SUM('Gross Plant'!$AH40:$AM40)/SUM('Gross Plant'!$AH$46:$AM$46)*'Capital Spending'!I$6*Reserve!$DW$1</f>
        <v>0</v>
      </c>
      <c r="EF40" s="57">
        <f>-SUM('Gross Plant'!$AH40:$AM40)/SUM('Gross Plant'!$AH$46:$AM$46)*'Capital Spending'!J$6*Reserve!$DW$1</f>
        <v>0</v>
      </c>
      <c r="EG40" s="57">
        <f>-SUM('Gross Plant'!$AH40:$AM40)/SUM('Gross Plant'!$AH$46:$AM$46)*'Capital Spending'!K$6*Reserve!$DW$1</f>
        <v>0</v>
      </c>
      <c r="EH40" s="57">
        <f>-SUM('Gross Plant'!$AH40:$AM40)/SUM('Gross Plant'!$AH$46:$AM$46)*'Capital Spending'!L$6*Reserve!$DW$1</f>
        <v>0</v>
      </c>
      <c r="EI40" s="57">
        <f>-SUM('Gross Plant'!$AH40:$AM40)/SUM('Gross Plant'!$AH$46:$AM$46)*'Capital Spending'!M$6*Reserve!$DW$1</f>
        <v>0</v>
      </c>
      <c r="EJ40" s="57">
        <f>-SUM('Gross Plant'!$AH40:$AM40)/SUM('Gross Plant'!$AH$46:$AM$46)*'Capital Spending'!N$6*Reserve!$DW$1</f>
        <v>0</v>
      </c>
      <c r="EK40" s="57">
        <f>-SUM('Gross Plant'!$AH40:$AM40)/SUM('Gross Plant'!$AH$46:$AM$46)*'Capital Spending'!O$6*Reserve!$DW$1</f>
        <v>0</v>
      </c>
      <c r="EL40" s="57">
        <f>-SUM('Gross Plant'!$AH40:$AM40)/SUM('Gross Plant'!$AH$46:$AM$46)*'Capital Spending'!P$6*Reserve!$DW$1</f>
        <v>0</v>
      </c>
      <c r="EM40" s="57">
        <f>-SUM('Gross Plant'!$AH40:$AM40)/SUM('Gross Plant'!$AH$46:$AM$46)*'Capital Spending'!Q$6*Reserve!$DW$1</f>
        <v>0</v>
      </c>
      <c r="EN40" s="57">
        <f>-SUM('Gross Plant'!$AH40:$AM40)/SUM('Gross Plant'!$AH$46:$AM$46)*'Capital Spending'!R$6*Reserve!$DW$1</f>
        <v>0</v>
      </c>
      <c r="EO40" s="57">
        <f>-SUM('Gross Plant'!$AH40:$AM40)/SUM('Gross Plant'!$AH$46:$AM$46)*'Capital Spending'!S$6*Reserve!$DW$1</f>
        <v>0</v>
      </c>
      <c r="EP40" s="57">
        <f>-SUM('Gross Plant'!$AH40:$AM40)/SUM('Gross Plant'!$AH$46:$AM$46)*'Capital Spending'!T$6*Reserve!$DW$1</f>
        <v>0</v>
      </c>
      <c r="EQ40" s="57">
        <f>-SUM('Gross Plant'!$AH40:$AM40)/SUM('Gross Plant'!$AH$46:$AM$46)*'Capital Spending'!U$6*Reserve!$DW$1</f>
        <v>0</v>
      </c>
    </row>
    <row r="41" spans="1:147">
      <c r="A41" s="146">
        <v>39928</v>
      </c>
      <c r="B41" t="s">
        <v>200</v>
      </c>
      <c r="C41" s="50">
        <f t="shared" si="35"/>
        <v>12349025.416169306</v>
      </c>
      <c r="D41" s="50">
        <f t="shared" si="36"/>
        <v>12547212.788715001</v>
      </c>
      <c r="E41" s="68">
        <f>'[20]Reserve End Balances'!$Q$34</f>
        <v>11867206.640000001</v>
      </c>
      <c r="F41" s="41">
        <f t="shared" si="37"/>
        <v>11976484.040000001</v>
      </c>
      <c r="G41" s="41">
        <f t="shared" si="38"/>
        <v>12085760.99</v>
      </c>
      <c r="H41" s="41">
        <f t="shared" si="39"/>
        <v>12195037.92</v>
      </c>
      <c r="I41" s="41">
        <f t="shared" si="40"/>
        <v>12304353.9</v>
      </c>
      <c r="J41" s="41">
        <f t="shared" si="41"/>
        <v>12413669.880000001</v>
      </c>
      <c r="K41" s="41">
        <f t="shared" si="42"/>
        <v>12522985.560000001</v>
      </c>
      <c r="L41" s="41">
        <f t="shared" si="43"/>
        <v>12524600.708581001</v>
      </c>
      <c r="M41" s="41">
        <f t="shared" si="44"/>
        <v>12526215.857162001</v>
      </c>
      <c r="N41" s="41">
        <f t="shared" si="45"/>
        <v>12527831.005743001</v>
      </c>
      <c r="O41" s="41">
        <f t="shared" si="46"/>
        <v>12529446.154324001</v>
      </c>
      <c r="P41" s="41">
        <f t="shared" si="47"/>
        <v>12531061.302905001</v>
      </c>
      <c r="Q41" s="41">
        <f t="shared" si="48"/>
        <v>12532676.451486001</v>
      </c>
      <c r="R41" s="41">
        <f t="shared" si="49"/>
        <v>12534291.600067001</v>
      </c>
      <c r="S41" s="41">
        <f t="shared" si="50"/>
        <v>12535906.748648001</v>
      </c>
      <c r="T41" s="41">
        <f t="shared" si="51"/>
        <v>12537521.897229001</v>
      </c>
      <c r="U41" s="41">
        <f t="shared" si="52"/>
        <v>12539137.045810001</v>
      </c>
      <c r="V41" s="41">
        <f t="shared" si="53"/>
        <v>12540752.194391001</v>
      </c>
      <c r="W41" s="41">
        <f t="shared" si="54"/>
        <v>12542367.342972001</v>
      </c>
      <c r="X41" s="41">
        <f t="shared" si="55"/>
        <v>12543982.491553001</v>
      </c>
      <c r="Y41" s="41">
        <f t="shared" si="56"/>
        <v>12545597.640134001</v>
      </c>
      <c r="Z41" s="41">
        <f t="shared" si="57"/>
        <v>12547212.788715001</v>
      </c>
      <c r="AA41" s="41">
        <f t="shared" si="58"/>
        <v>12548827.937296001</v>
      </c>
      <c r="AB41" s="41">
        <f t="shared" si="59"/>
        <v>12550443.085877001</v>
      </c>
      <c r="AC41" s="41">
        <f t="shared" si="60"/>
        <v>12552058.234458001</v>
      </c>
      <c r="AD41" s="41">
        <f t="shared" si="61"/>
        <v>12553673.383039001</v>
      </c>
      <c r="AE41" s="41">
        <f t="shared" si="62"/>
        <v>12555288.531620001</v>
      </c>
      <c r="AF41" s="41">
        <f t="shared" si="63"/>
        <v>12556903.680201001</v>
      </c>
      <c r="AG41" s="23">
        <f t="shared" si="64"/>
        <v>12547213</v>
      </c>
      <c r="AH41" s="79">
        <f>'[25]KY Depreciation Rates_03-2'!$G36</f>
        <v>6.5199999999999994E-2</v>
      </c>
      <c r="AI41" s="79">
        <f>'[25]KY Depreciation Rates_03-2'!$G36</f>
        <v>6.5199999999999994E-2</v>
      </c>
      <c r="AJ41" s="31">
        <f>'[20]Depreciation Provision'!R34</f>
        <v>109277.4</v>
      </c>
      <c r="AK41" s="31">
        <f>'[20]Depreciation Provision'!S34</f>
        <v>109276.95</v>
      </c>
      <c r="AL41" s="31">
        <f>'[20]Depreciation Provision'!T34</f>
        <v>109276.93</v>
      </c>
      <c r="AM41" s="31">
        <f>'[20]Depreciation Provision'!U34</f>
        <v>109315.98000000001</v>
      </c>
      <c r="AN41" s="31">
        <f>'[20]Depreciation Provision'!V34</f>
        <v>109315.98000000001</v>
      </c>
      <c r="AO41" s="31">
        <f>'[20]Depreciation Provision'!W34</f>
        <v>109315.68000000001</v>
      </c>
      <c r="AP41" s="41">
        <f>IF('Net Plant'!I41&gt;0,'Gross Plant'!L42*$AH41/12,0)</f>
        <v>1615.1485809999997</v>
      </c>
      <c r="AQ41" s="41">
        <f>IF('Net Plant'!J41&gt;0,'Gross Plant'!M42*$AH41/12,0)</f>
        <v>1615.1485809999997</v>
      </c>
      <c r="AR41" s="41">
        <f>IF('Net Plant'!K41&gt;0,'Gross Plant'!N42*$AH41/12,0)</f>
        <v>1615.1485809999997</v>
      </c>
      <c r="AS41" s="41">
        <f>IF('Net Plant'!L41&gt;0,'Gross Plant'!O42*$AH41/12,0)</f>
        <v>1615.1485809999997</v>
      </c>
      <c r="AT41" s="41">
        <f>IF('Net Plant'!M41&gt;0,'Gross Plant'!P42*$AH41/12,0)</f>
        <v>1615.1485809999997</v>
      </c>
      <c r="AU41" s="41">
        <f>IF('Net Plant'!N41&gt;0,'Gross Plant'!Q42*$AH41/12,0)</f>
        <v>1615.1485809999997</v>
      </c>
      <c r="AV41" s="41">
        <f>IF('Net Plant'!O41&gt;0,'Gross Plant'!R42*$AH41/12,0)</f>
        <v>1615.1485809999997</v>
      </c>
      <c r="AW41" s="41">
        <f>IF('Net Plant'!P41&gt;0,'Gross Plant'!S42*$AH41/12,0)</f>
        <v>1615.1485809999997</v>
      </c>
      <c r="AX41" s="41">
        <f>IF('Net Plant'!Q41&gt;0,'Gross Plant'!T42*$AH41/12,0)</f>
        <v>1615.1485809999997</v>
      </c>
      <c r="AY41" s="41">
        <f>IF('Net Plant'!R41&gt;0,'Gross Plant'!U42*$AI41/12,0)</f>
        <v>1615.1485809999997</v>
      </c>
      <c r="AZ41" s="41">
        <f>IF('Net Plant'!S41&gt;0,'Gross Plant'!V42*$AI41/12,0)</f>
        <v>1615.1485809999997</v>
      </c>
      <c r="BA41" s="41">
        <f>IF('Net Plant'!T41&gt;0,'Gross Plant'!W42*$AI41/12,0)</f>
        <v>1615.1485809999997</v>
      </c>
      <c r="BB41" s="41">
        <f>IF('Net Plant'!U41&gt;0,'Gross Plant'!X42*$AI41/12,0)</f>
        <v>1615.1485809999997</v>
      </c>
      <c r="BC41" s="41">
        <f>IF('Net Plant'!V41&gt;0,'Gross Plant'!Y42*$AI41/12,0)</f>
        <v>1615.1485809999997</v>
      </c>
      <c r="BD41" s="41">
        <f>IF('Net Plant'!W41&gt;0,'Gross Plant'!Z42*$AI41/12,0)</f>
        <v>1615.1485809999997</v>
      </c>
      <c r="BE41" s="41">
        <f>IF('Net Plant'!X41&gt;0,'Gross Plant'!AA42*$AI41/12,0)</f>
        <v>1615.1485809999997</v>
      </c>
      <c r="BF41" s="41">
        <f>IF('Net Plant'!Y41&gt;0,'Gross Plant'!AB42*$AI41/12,0)</f>
        <v>1615.1485809999997</v>
      </c>
      <c r="BG41" s="41">
        <f>IF('Net Plant'!Z41&gt;0,'Gross Plant'!AC42*$AI41/12,0)</f>
        <v>1615.1485809999997</v>
      </c>
      <c r="BH41" s="41">
        <f>IF('Net Plant'!AA41&gt;0,'Gross Plant'!AD42*$AI41/12,0)</f>
        <v>1615.1485809999997</v>
      </c>
      <c r="BI41" s="41">
        <f>IF('Net Plant'!AB41&gt;0,'Gross Plant'!AE42*$AI41/12,0)</f>
        <v>1615.1485809999997</v>
      </c>
      <c r="BJ41" s="41">
        <f>IF('Net Plant'!AC41&gt;0,'Gross Plant'!AF42*$AI41/12,0)</f>
        <v>1615.1485809999997</v>
      </c>
      <c r="BK41" s="23">
        <f t="shared" si="65"/>
        <v>19381.782971999997</v>
      </c>
      <c r="BL41" s="41"/>
      <c r="BM41" s="31">
        <f>[20]Retires!R177</f>
        <v>0</v>
      </c>
      <c r="BN41" s="31">
        <f>[20]Retires!S177</f>
        <v>0</v>
      </c>
      <c r="BO41" s="31">
        <f>[20]Retires!T177</f>
        <v>0</v>
      </c>
      <c r="BP41" s="31">
        <f>[20]Retires!U177</f>
        <v>0</v>
      </c>
      <c r="BQ41" s="31">
        <f>[20]Retires!V177</f>
        <v>0</v>
      </c>
      <c r="BR41" s="31">
        <f>[20]Retires!W177</f>
        <v>0</v>
      </c>
      <c r="BS41" s="31">
        <f>'Gross Plant'!BQ42</f>
        <v>0</v>
      </c>
      <c r="BT41" s="41">
        <f>'Gross Plant'!BR42</f>
        <v>0</v>
      </c>
      <c r="BU41" s="41">
        <f>'Gross Plant'!BS42</f>
        <v>0</v>
      </c>
      <c r="BV41" s="41">
        <f>'Gross Plant'!BT42</f>
        <v>0</v>
      </c>
      <c r="BW41" s="41">
        <f>'Gross Plant'!BU42</f>
        <v>0</v>
      </c>
      <c r="BX41" s="41">
        <f>'Gross Plant'!BV42</f>
        <v>0</v>
      </c>
      <c r="BY41" s="41">
        <f>'Gross Plant'!BW42</f>
        <v>0</v>
      </c>
      <c r="BZ41" s="41">
        <f>'Gross Plant'!BX42</f>
        <v>0</v>
      </c>
      <c r="CA41" s="41">
        <f>'Gross Plant'!BY42</f>
        <v>0</v>
      </c>
      <c r="CB41" s="41">
        <f>'Gross Plant'!BZ42</f>
        <v>0</v>
      </c>
      <c r="CC41" s="41">
        <f>'Gross Plant'!CA42</f>
        <v>0</v>
      </c>
      <c r="CD41" s="41">
        <f>'Gross Plant'!CB42</f>
        <v>0</v>
      </c>
      <c r="CE41" s="41">
        <f>'Gross Plant'!CC42</f>
        <v>0</v>
      </c>
      <c r="CF41" s="41">
        <f>'Gross Plant'!CD42</f>
        <v>0</v>
      </c>
      <c r="CG41" s="41">
        <f>'Gross Plant'!CE42</f>
        <v>0</v>
      </c>
      <c r="CH41" s="41">
        <f>'Gross Plant'!CF42</f>
        <v>0</v>
      </c>
      <c r="CI41" s="41">
        <f>'Gross Plant'!CG42</f>
        <v>0</v>
      </c>
      <c r="CJ41" s="41">
        <f>'Gross Plant'!CH42</f>
        <v>0</v>
      </c>
      <c r="CK41" s="41">
        <f>'Gross Plant'!CI42</f>
        <v>0</v>
      </c>
      <c r="CL41" s="41">
        <f>'Gross Plant'!CJ42</f>
        <v>0</v>
      </c>
      <c r="CM41" s="41">
        <f>'Gross Plant'!CK42</f>
        <v>0</v>
      </c>
      <c r="CN41" s="41"/>
      <c r="CO41" s="31">
        <f>[20]Transfers!R177</f>
        <v>0</v>
      </c>
      <c r="CP41" s="31">
        <f>[20]Transfers!S177</f>
        <v>0</v>
      </c>
      <c r="CQ41" s="31">
        <f>[20]Transfers!T177</f>
        <v>0</v>
      </c>
      <c r="CR41" s="31">
        <f>[20]Transfers!U177</f>
        <v>0</v>
      </c>
      <c r="CS41" s="31">
        <f>[20]Transfers!V177</f>
        <v>0</v>
      </c>
      <c r="CT41" s="31">
        <f>[20]Transfers!W177</f>
        <v>0</v>
      </c>
      <c r="CU41" s="31">
        <v>0</v>
      </c>
      <c r="CV41" s="31">
        <v>0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/>
      <c r="DQ41" s="41">
        <f>[20]COR!Q34</f>
        <v>0</v>
      </c>
      <c r="DR41" s="41">
        <f>[20]COR!R34</f>
        <v>0</v>
      </c>
      <c r="DS41" s="41">
        <f>[20]COR!S34</f>
        <v>0</v>
      </c>
      <c r="DT41" s="41">
        <f>[20]COR!T34</f>
        <v>0</v>
      </c>
      <c r="DU41" s="41">
        <f>[20]COR!U34</f>
        <v>0</v>
      </c>
      <c r="DV41" s="41">
        <f>[20]COR!V34</f>
        <v>0</v>
      </c>
      <c r="DW41" s="118">
        <f>SUM('Gross Plant'!$AH41:$AM41)/SUM('Gross Plant'!$AH$46:$AM$46)*DW$46</f>
        <v>0</v>
      </c>
      <c r="DX41" s="118">
        <f>SUM('Gross Plant'!$AH41:$AM41)/SUM('Gross Plant'!$AH$46:$AM$46)*DX$46</f>
        <v>0</v>
      </c>
      <c r="DY41" s="118">
        <f>SUM('Gross Plant'!$AH41:$AM41)/SUM('Gross Plant'!$AH$46:$AM$46)*DY$46</f>
        <v>0</v>
      </c>
      <c r="DZ41" s="57">
        <f>-SUM('Gross Plant'!$AH41:$AM41)/SUM('Gross Plant'!$AH$46:$AM$46)*'Capital Spending'!D$6*Reserve!$DW$1</f>
        <v>0</v>
      </c>
      <c r="EA41" s="57">
        <f>-SUM('Gross Plant'!$AH41:$AM41)/SUM('Gross Plant'!$AH$46:$AM$46)*'Capital Spending'!E$6*Reserve!$DW$1</f>
        <v>0</v>
      </c>
      <c r="EB41" s="57">
        <f>-SUM('Gross Plant'!$AH41:$AM41)/SUM('Gross Plant'!$AH$46:$AM$46)*'Capital Spending'!F$6*Reserve!$DW$1</f>
        <v>0</v>
      </c>
      <c r="EC41" s="57">
        <f>-SUM('Gross Plant'!$AH41:$AM41)/SUM('Gross Plant'!$AH$46:$AM$46)*'Capital Spending'!G$6*Reserve!$DW$1</f>
        <v>0</v>
      </c>
      <c r="ED41" s="57">
        <f>-SUM('Gross Plant'!$AH41:$AM41)/SUM('Gross Plant'!$AH$46:$AM$46)*'Capital Spending'!H$6*Reserve!$DW$1</f>
        <v>0</v>
      </c>
      <c r="EE41" s="57">
        <f>-SUM('Gross Plant'!$AH41:$AM41)/SUM('Gross Plant'!$AH$46:$AM$46)*'Capital Spending'!I$6*Reserve!$DW$1</f>
        <v>0</v>
      </c>
      <c r="EF41" s="57">
        <f>-SUM('Gross Plant'!$AH41:$AM41)/SUM('Gross Plant'!$AH$46:$AM$46)*'Capital Spending'!J$6*Reserve!$DW$1</f>
        <v>0</v>
      </c>
      <c r="EG41" s="57">
        <f>-SUM('Gross Plant'!$AH41:$AM41)/SUM('Gross Plant'!$AH$46:$AM$46)*'Capital Spending'!K$6*Reserve!$DW$1</f>
        <v>0</v>
      </c>
      <c r="EH41" s="57">
        <f>-SUM('Gross Plant'!$AH41:$AM41)/SUM('Gross Plant'!$AH$46:$AM$46)*'Capital Spending'!L$6*Reserve!$DW$1</f>
        <v>0</v>
      </c>
      <c r="EI41" s="57">
        <f>-SUM('Gross Plant'!$AH41:$AM41)/SUM('Gross Plant'!$AH$46:$AM$46)*'Capital Spending'!M$6*Reserve!$DW$1</f>
        <v>0</v>
      </c>
      <c r="EJ41" s="57">
        <f>-SUM('Gross Plant'!$AH41:$AM41)/SUM('Gross Plant'!$AH$46:$AM$46)*'Capital Spending'!N$6*Reserve!$DW$1</f>
        <v>0</v>
      </c>
      <c r="EK41" s="57">
        <f>-SUM('Gross Plant'!$AH41:$AM41)/SUM('Gross Plant'!$AH$46:$AM$46)*'Capital Spending'!O$6*Reserve!$DW$1</f>
        <v>0</v>
      </c>
      <c r="EL41" s="57">
        <f>-SUM('Gross Plant'!$AH41:$AM41)/SUM('Gross Plant'!$AH$46:$AM$46)*'Capital Spending'!P$6*Reserve!$DW$1</f>
        <v>0</v>
      </c>
      <c r="EM41" s="57">
        <f>-SUM('Gross Plant'!$AH41:$AM41)/SUM('Gross Plant'!$AH$46:$AM$46)*'Capital Spending'!Q$6*Reserve!$DW$1</f>
        <v>0</v>
      </c>
      <c r="EN41" s="57">
        <f>-SUM('Gross Plant'!$AH41:$AM41)/SUM('Gross Plant'!$AH$46:$AM$46)*'Capital Spending'!R$6*Reserve!$DW$1</f>
        <v>0</v>
      </c>
      <c r="EO41" s="57">
        <f>-SUM('Gross Plant'!$AH41:$AM41)/SUM('Gross Plant'!$AH$46:$AM$46)*'Capital Spending'!S$6*Reserve!$DW$1</f>
        <v>0</v>
      </c>
      <c r="EP41" s="57">
        <f>-SUM('Gross Plant'!$AH41:$AM41)/SUM('Gross Plant'!$AH$46:$AM$46)*'Capital Spending'!T$6*Reserve!$DW$1</f>
        <v>0</v>
      </c>
      <c r="EQ41" s="57">
        <f>-SUM('Gross Plant'!$AH41:$AM41)/SUM('Gross Plant'!$AH$46:$AM$46)*'Capital Spending'!U$6*Reserve!$DW$1</f>
        <v>0</v>
      </c>
    </row>
    <row r="42" spans="1:147">
      <c r="A42" s="146">
        <v>39931</v>
      </c>
      <c r="B42" t="s">
        <v>201</v>
      </c>
      <c r="C42" s="50">
        <f t="shared" si="35"/>
        <v>54280.26902123075</v>
      </c>
      <c r="D42" s="50">
        <f t="shared" si="36"/>
        <v>94648.382340000011</v>
      </c>
      <c r="E42" s="68">
        <f>'[20]Reserve End Balances'!$Q$35</f>
        <v>39523.56</v>
      </c>
      <c r="F42" s="41">
        <f t="shared" si="37"/>
        <v>41882.869999999995</v>
      </c>
      <c r="G42" s="41">
        <f t="shared" si="38"/>
        <v>44242.179999999993</v>
      </c>
      <c r="H42" s="41">
        <f t="shared" si="39"/>
        <v>46601.489999999991</v>
      </c>
      <c r="I42" s="41">
        <f t="shared" si="40"/>
        <v>48960.799999999988</v>
      </c>
      <c r="J42" s="41">
        <f t="shared" si="41"/>
        <v>51320.109999999986</v>
      </c>
      <c r="K42" s="41">
        <f t="shared" si="42"/>
        <v>53679.419999999984</v>
      </c>
      <c r="L42" s="41">
        <f t="shared" si="43"/>
        <v>56410.684155999981</v>
      </c>
      <c r="M42" s="41">
        <f t="shared" si="44"/>
        <v>59141.948311999979</v>
      </c>
      <c r="N42" s="41">
        <f t="shared" si="45"/>
        <v>61873.212467999976</v>
      </c>
      <c r="O42" s="41">
        <f t="shared" si="46"/>
        <v>64604.476623999974</v>
      </c>
      <c r="P42" s="41">
        <f t="shared" si="47"/>
        <v>67335.740779999978</v>
      </c>
      <c r="Q42" s="41">
        <f t="shared" si="48"/>
        <v>70067.004935999983</v>
      </c>
      <c r="R42" s="41">
        <f t="shared" si="49"/>
        <v>72798.269091999988</v>
      </c>
      <c r="S42" s="41">
        <f t="shared" si="50"/>
        <v>75529.533247999992</v>
      </c>
      <c r="T42" s="41">
        <f t="shared" si="51"/>
        <v>78260.797403999997</v>
      </c>
      <c r="U42" s="41">
        <f t="shared" si="52"/>
        <v>80992.061560000002</v>
      </c>
      <c r="V42" s="41">
        <f t="shared" si="53"/>
        <v>83723.325716000007</v>
      </c>
      <c r="W42" s="41">
        <f t="shared" si="54"/>
        <v>86454.589872000011</v>
      </c>
      <c r="X42" s="41">
        <f t="shared" si="55"/>
        <v>89185.854028000016</v>
      </c>
      <c r="Y42" s="41">
        <f t="shared" si="56"/>
        <v>91917.118184000021</v>
      </c>
      <c r="Z42" s="41">
        <f t="shared" si="57"/>
        <v>94648.382340000026</v>
      </c>
      <c r="AA42" s="41">
        <f t="shared" si="58"/>
        <v>97379.64649600003</v>
      </c>
      <c r="AB42" s="41">
        <f t="shared" si="59"/>
        <v>100110.91065200004</v>
      </c>
      <c r="AC42" s="41">
        <f t="shared" si="60"/>
        <v>102842.17480800004</v>
      </c>
      <c r="AD42" s="41">
        <f t="shared" si="61"/>
        <v>105573.43896400004</v>
      </c>
      <c r="AE42" s="41">
        <f t="shared" si="62"/>
        <v>108304.70312000005</v>
      </c>
      <c r="AF42" s="41">
        <f t="shared" si="63"/>
        <v>111035.96727600005</v>
      </c>
      <c r="AG42" s="23">
        <f t="shared" si="64"/>
        <v>94648</v>
      </c>
      <c r="AH42" s="79">
        <f>'[25]KY Depreciation Rates_03-2'!$G37</f>
        <v>9.4799999999999995E-2</v>
      </c>
      <c r="AI42" s="79">
        <f>'[25]KY Depreciation Rates_03-2'!$G37</f>
        <v>9.4799999999999995E-2</v>
      </c>
      <c r="AJ42" s="31">
        <f>'[20]Depreciation Provision'!R35</f>
        <v>2359.31</v>
      </c>
      <c r="AK42" s="31">
        <f>'[20]Depreciation Provision'!S35</f>
        <v>2359.31</v>
      </c>
      <c r="AL42" s="31">
        <f>'[20]Depreciation Provision'!T35</f>
        <v>2359.31</v>
      </c>
      <c r="AM42" s="31">
        <f>'[20]Depreciation Provision'!U35</f>
        <v>2359.31</v>
      </c>
      <c r="AN42" s="31">
        <f>'[20]Depreciation Provision'!V35</f>
        <v>2359.31</v>
      </c>
      <c r="AO42" s="31">
        <f>'[20]Depreciation Provision'!W35</f>
        <v>2359.31</v>
      </c>
      <c r="AP42" s="41">
        <f>IF('Net Plant'!I42&gt;0,'Gross Plant'!L43*$AH42/12,0)</f>
        <v>2731.2641559999997</v>
      </c>
      <c r="AQ42" s="41">
        <f>IF('Net Plant'!J42&gt;0,'Gross Plant'!M43*$AH42/12,0)</f>
        <v>2731.2641559999997</v>
      </c>
      <c r="AR42" s="41">
        <f>IF('Net Plant'!K42&gt;0,'Gross Plant'!N43*$AH42/12,0)</f>
        <v>2731.2641559999997</v>
      </c>
      <c r="AS42" s="41">
        <f>IF('Net Plant'!L42&gt;0,'Gross Plant'!O43*$AH42/12,0)</f>
        <v>2731.2641559999997</v>
      </c>
      <c r="AT42" s="41">
        <f>IF('Net Plant'!M42&gt;0,'Gross Plant'!P43*$AH42/12,0)</f>
        <v>2731.2641559999997</v>
      </c>
      <c r="AU42" s="41">
        <f>IF('Net Plant'!N42&gt;0,'Gross Plant'!Q43*$AH42/12,0)</f>
        <v>2731.2641559999997</v>
      </c>
      <c r="AV42" s="41">
        <f>IF('Net Plant'!O42&gt;0,'Gross Plant'!R43*$AH42/12,0)</f>
        <v>2731.2641559999997</v>
      </c>
      <c r="AW42" s="41">
        <f>IF('Net Plant'!P42&gt;0,'Gross Plant'!S43*$AH42/12,0)</f>
        <v>2731.2641559999997</v>
      </c>
      <c r="AX42" s="41">
        <f>IF('Net Plant'!Q42&gt;0,'Gross Plant'!T43*$AH42/12,0)</f>
        <v>2731.2641559999997</v>
      </c>
      <c r="AY42" s="41">
        <f>IF('Net Plant'!R42&gt;0,'Gross Plant'!U43*$AI42/12,0)</f>
        <v>2731.2641559999997</v>
      </c>
      <c r="AZ42" s="41">
        <f>IF('Net Plant'!S42&gt;0,'Gross Plant'!V43*$AI42/12,0)</f>
        <v>2731.2641559999997</v>
      </c>
      <c r="BA42" s="41">
        <f>IF('Net Plant'!T42&gt;0,'Gross Plant'!W43*$AI42/12,0)</f>
        <v>2731.2641559999997</v>
      </c>
      <c r="BB42" s="41">
        <f>IF('Net Plant'!U42&gt;0,'Gross Plant'!X43*$AI42/12,0)</f>
        <v>2731.2641559999997</v>
      </c>
      <c r="BC42" s="41">
        <f>IF('Net Plant'!V42&gt;0,'Gross Plant'!Y43*$AI42/12,0)</f>
        <v>2731.2641559999997</v>
      </c>
      <c r="BD42" s="41">
        <f>IF('Net Plant'!W42&gt;0,'Gross Plant'!Z43*$AI42/12,0)</f>
        <v>2731.2641559999997</v>
      </c>
      <c r="BE42" s="41">
        <f>IF('Net Plant'!X42&gt;0,'Gross Plant'!AA43*$AI42/12,0)</f>
        <v>2731.2641559999997</v>
      </c>
      <c r="BF42" s="41">
        <f>IF('Net Plant'!Y42&gt;0,'Gross Plant'!AB43*$AI42/12,0)</f>
        <v>2731.2641559999997</v>
      </c>
      <c r="BG42" s="41">
        <f>IF('Net Plant'!Z42&gt;0,'Gross Plant'!AC43*$AI42/12,0)</f>
        <v>2731.2641559999997</v>
      </c>
      <c r="BH42" s="41">
        <f>IF('Net Plant'!AA42&gt;0,'Gross Plant'!AD43*$AI42/12,0)</f>
        <v>2731.2641559999997</v>
      </c>
      <c r="BI42" s="41">
        <f>IF('Net Plant'!AB42&gt;0,'Gross Plant'!AE43*$AI42/12,0)</f>
        <v>2731.2641559999997</v>
      </c>
      <c r="BJ42" s="41">
        <f>IF('Net Plant'!AC42&gt;0,'Gross Plant'!AF43*$AI42/12,0)</f>
        <v>2731.2641559999997</v>
      </c>
      <c r="BK42" s="23">
        <f t="shared" si="65"/>
        <v>32775.169872000006</v>
      </c>
      <c r="BL42" s="41"/>
      <c r="BM42" s="31">
        <f>[20]Retires!R178</f>
        <v>0</v>
      </c>
      <c r="BN42" s="31">
        <f>[20]Retires!S178</f>
        <v>0</v>
      </c>
      <c r="BO42" s="31">
        <f>[20]Retires!T178</f>
        <v>0</v>
      </c>
      <c r="BP42" s="31">
        <f>[20]Retires!U178</f>
        <v>0</v>
      </c>
      <c r="BQ42" s="31">
        <f>[20]Retires!V178</f>
        <v>0</v>
      </c>
      <c r="BR42" s="31">
        <f>[20]Retires!W178</f>
        <v>0</v>
      </c>
      <c r="BS42" s="31">
        <f>'Gross Plant'!BQ43</f>
        <v>0</v>
      </c>
      <c r="BT42" s="41">
        <f>'Gross Plant'!BR43</f>
        <v>0</v>
      </c>
      <c r="BU42" s="41">
        <f>'Gross Plant'!BS43</f>
        <v>0</v>
      </c>
      <c r="BV42" s="41">
        <f>'Gross Plant'!BT43</f>
        <v>0</v>
      </c>
      <c r="BW42" s="41">
        <f>'Gross Plant'!BU43</f>
        <v>0</v>
      </c>
      <c r="BX42" s="41">
        <f>'Gross Plant'!BV43</f>
        <v>0</v>
      </c>
      <c r="BY42" s="41">
        <f>'Gross Plant'!BW43</f>
        <v>0</v>
      </c>
      <c r="BZ42" s="41">
        <f>'Gross Plant'!BX43</f>
        <v>0</v>
      </c>
      <c r="CA42" s="41">
        <f>'Gross Plant'!BY43</f>
        <v>0</v>
      </c>
      <c r="CB42" s="41">
        <f>'Gross Plant'!BZ43</f>
        <v>0</v>
      </c>
      <c r="CC42" s="41">
        <f>'Gross Plant'!CA43</f>
        <v>0</v>
      </c>
      <c r="CD42" s="41">
        <f>'Gross Plant'!CB43</f>
        <v>0</v>
      </c>
      <c r="CE42" s="41">
        <f>'Gross Plant'!CC43</f>
        <v>0</v>
      </c>
      <c r="CF42" s="41">
        <f>'Gross Plant'!CD43</f>
        <v>0</v>
      </c>
      <c r="CG42" s="41">
        <f>'Gross Plant'!CE43</f>
        <v>0</v>
      </c>
      <c r="CH42" s="41">
        <f>'Gross Plant'!CF43</f>
        <v>0</v>
      </c>
      <c r="CI42" s="41">
        <f>'Gross Plant'!CG43</f>
        <v>0</v>
      </c>
      <c r="CJ42" s="41">
        <f>'Gross Plant'!CH43</f>
        <v>0</v>
      </c>
      <c r="CK42" s="41">
        <f>'Gross Plant'!CI43</f>
        <v>0</v>
      </c>
      <c r="CL42" s="41">
        <f>'Gross Plant'!CJ43</f>
        <v>0</v>
      </c>
      <c r="CM42" s="41">
        <f>'Gross Plant'!CK43</f>
        <v>0</v>
      </c>
      <c r="CN42" s="41"/>
      <c r="CO42" s="31">
        <f>[20]Transfers!R178</f>
        <v>0</v>
      </c>
      <c r="CP42" s="31">
        <f>[20]Transfers!S178</f>
        <v>0</v>
      </c>
      <c r="CQ42" s="31">
        <f>[20]Transfers!T178</f>
        <v>0</v>
      </c>
      <c r="CR42" s="31">
        <f>[20]Transfers!U178</f>
        <v>0</v>
      </c>
      <c r="CS42" s="31">
        <f>[20]Transfers!V178</f>
        <v>0</v>
      </c>
      <c r="CT42" s="31">
        <f>[20]Transfers!W178</f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31">
        <v>0</v>
      </c>
      <c r="DA42" s="31">
        <v>0</v>
      </c>
      <c r="DB42" s="31">
        <v>0</v>
      </c>
      <c r="DC42" s="31">
        <v>0</v>
      </c>
      <c r="DD42" s="31">
        <v>0</v>
      </c>
      <c r="DE42" s="41">
        <v>0</v>
      </c>
      <c r="DF42" s="41">
        <v>0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41"/>
      <c r="DQ42" s="41">
        <f>[20]COR!Q35</f>
        <v>0</v>
      </c>
      <c r="DR42" s="41">
        <f>[20]COR!R35</f>
        <v>0</v>
      </c>
      <c r="DS42" s="41">
        <f>[20]COR!S35</f>
        <v>0</v>
      </c>
      <c r="DT42" s="41">
        <f>[20]COR!T35</f>
        <v>0</v>
      </c>
      <c r="DU42" s="41">
        <f>[20]COR!U35</f>
        <v>0</v>
      </c>
      <c r="DV42" s="41">
        <f>[20]COR!V35</f>
        <v>0</v>
      </c>
      <c r="DW42" s="118">
        <f>SUM('Gross Plant'!$AH42:$AM42)/SUM('Gross Plant'!$AH$46:$AM$46)*DW$46</f>
        <v>0</v>
      </c>
      <c r="DX42" s="118">
        <f>SUM('Gross Plant'!$AH42:$AM42)/SUM('Gross Plant'!$AH$46:$AM$46)*DX$46</f>
        <v>0</v>
      </c>
      <c r="DY42" s="118">
        <f>SUM('Gross Plant'!$AH42:$AM42)/SUM('Gross Plant'!$AH$46:$AM$46)*DY$46</f>
        <v>0</v>
      </c>
      <c r="DZ42" s="57">
        <f>-SUM('Gross Plant'!$AH42:$AM42)/SUM('Gross Plant'!$AH$46:$AM$46)*'Capital Spending'!D$6*Reserve!$DW$1</f>
        <v>0</v>
      </c>
      <c r="EA42" s="57">
        <f>-SUM('Gross Plant'!$AH42:$AM42)/SUM('Gross Plant'!$AH$46:$AM$46)*'Capital Spending'!E$6*Reserve!$DW$1</f>
        <v>0</v>
      </c>
      <c r="EB42" s="57">
        <f>-SUM('Gross Plant'!$AH42:$AM42)/SUM('Gross Plant'!$AH$46:$AM$46)*'Capital Spending'!F$6*Reserve!$DW$1</f>
        <v>0</v>
      </c>
      <c r="EC42" s="57">
        <f>-SUM('Gross Plant'!$AH42:$AM42)/SUM('Gross Plant'!$AH$46:$AM$46)*'Capital Spending'!G$6*Reserve!$DW$1</f>
        <v>0</v>
      </c>
      <c r="ED42" s="57">
        <f>-SUM('Gross Plant'!$AH42:$AM42)/SUM('Gross Plant'!$AH$46:$AM$46)*'Capital Spending'!H$6*Reserve!$DW$1</f>
        <v>0</v>
      </c>
      <c r="EE42" s="57">
        <f>-SUM('Gross Plant'!$AH42:$AM42)/SUM('Gross Plant'!$AH$46:$AM$46)*'Capital Spending'!I$6*Reserve!$DW$1</f>
        <v>0</v>
      </c>
      <c r="EF42" s="57">
        <f>-SUM('Gross Plant'!$AH42:$AM42)/SUM('Gross Plant'!$AH$46:$AM$46)*'Capital Spending'!J$6*Reserve!$DW$1</f>
        <v>0</v>
      </c>
      <c r="EG42" s="57">
        <f>-SUM('Gross Plant'!$AH42:$AM42)/SUM('Gross Plant'!$AH$46:$AM$46)*'Capital Spending'!K$6*Reserve!$DW$1</f>
        <v>0</v>
      </c>
      <c r="EH42" s="57">
        <f>-SUM('Gross Plant'!$AH42:$AM42)/SUM('Gross Plant'!$AH$46:$AM$46)*'Capital Spending'!L$6*Reserve!$DW$1</f>
        <v>0</v>
      </c>
      <c r="EI42" s="57">
        <f>-SUM('Gross Plant'!$AH42:$AM42)/SUM('Gross Plant'!$AH$46:$AM$46)*'Capital Spending'!M$6*Reserve!$DW$1</f>
        <v>0</v>
      </c>
      <c r="EJ42" s="57">
        <f>-SUM('Gross Plant'!$AH42:$AM42)/SUM('Gross Plant'!$AH$46:$AM$46)*'Capital Spending'!N$6*Reserve!$DW$1</f>
        <v>0</v>
      </c>
      <c r="EK42" s="57">
        <f>-SUM('Gross Plant'!$AH42:$AM42)/SUM('Gross Plant'!$AH$46:$AM$46)*'Capital Spending'!O$6*Reserve!$DW$1</f>
        <v>0</v>
      </c>
      <c r="EL42" s="57">
        <f>-SUM('Gross Plant'!$AH42:$AM42)/SUM('Gross Plant'!$AH$46:$AM$46)*'Capital Spending'!P$6*Reserve!$DW$1</f>
        <v>0</v>
      </c>
      <c r="EM42" s="57">
        <f>-SUM('Gross Plant'!$AH42:$AM42)/SUM('Gross Plant'!$AH$46:$AM$46)*'Capital Spending'!Q$6*Reserve!$DW$1</f>
        <v>0</v>
      </c>
      <c r="EN42" s="57">
        <f>-SUM('Gross Plant'!$AH42:$AM42)/SUM('Gross Plant'!$AH$46:$AM$46)*'Capital Spending'!R$6*Reserve!$DW$1</f>
        <v>0</v>
      </c>
      <c r="EO42" s="57">
        <f>-SUM('Gross Plant'!$AH42:$AM42)/SUM('Gross Plant'!$AH$46:$AM$46)*'Capital Spending'!S$6*Reserve!$DW$1</f>
        <v>0</v>
      </c>
      <c r="EP42" s="57">
        <f>-SUM('Gross Plant'!$AH42:$AM42)/SUM('Gross Plant'!$AH$46:$AM$46)*'Capital Spending'!T$6*Reserve!$DW$1</f>
        <v>0</v>
      </c>
      <c r="EQ42" s="57">
        <f>-SUM('Gross Plant'!$AH42:$AM42)/SUM('Gross Plant'!$AH$46:$AM$46)*'Capital Spending'!U$6*Reserve!$DW$1</f>
        <v>0</v>
      </c>
    </row>
    <row r="43" spans="1:147">
      <c r="A43" s="146">
        <v>39932</v>
      </c>
      <c r="B43" t="s">
        <v>202</v>
      </c>
      <c r="C43" s="50">
        <f t="shared" si="35"/>
        <v>199262.68367241623</v>
      </c>
      <c r="D43" s="50">
        <f t="shared" si="36"/>
        <v>451739.34625497932</v>
      </c>
      <c r="E43" s="68">
        <f>'[20]Reserve End Balances'!$Q$36</f>
        <v>32977.25</v>
      </c>
      <c r="F43" s="41">
        <f t="shared" si="37"/>
        <v>35579.08</v>
      </c>
      <c r="G43" s="41">
        <f t="shared" si="38"/>
        <v>38180.910000000003</v>
      </c>
      <c r="H43" s="41">
        <f t="shared" si="39"/>
        <v>40782.740000000005</v>
      </c>
      <c r="I43" s="41">
        <f t="shared" si="40"/>
        <v>43384.570000000007</v>
      </c>
      <c r="J43" s="41">
        <f t="shared" si="41"/>
        <v>45986.400000000009</v>
      </c>
      <c r="K43" s="41">
        <f t="shared" si="42"/>
        <v>48588.23000000001</v>
      </c>
      <c r="L43" s="41">
        <f t="shared" si="43"/>
        <v>181816.70627125102</v>
      </c>
      <c r="M43" s="41">
        <f t="shared" si="44"/>
        <v>316161.61645024223</v>
      </c>
      <c r="N43" s="41">
        <f t="shared" si="45"/>
        <v>451739.34625497949</v>
      </c>
      <c r="O43" s="41">
        <f t="shared" si="46"/>
        <v>451739.34625497949</v>
      </c>
      <c r="P43" s="41">
        <f t="shared" si="47"/>
        <v>451739.34625497949</v>
      </c>
      <c r="Q43" s="41">
        <f t="shared" si="48"/>
        <v>451739.34625497949</v>
      </c>
      <c r="R43" s="41">
        <f t="shared" si="49"/>
        <v>451739.34625497949</v>
      </c>
      <c r="S43" s="41">
        <f t="shared" si="50"/>
        <v>451739.34625497949</v>
      </c>
      <c r="T43" s="41">
        <f t="shared" si="51"/>
        <v>451739.34625497949</v>
      </c>
      <c r="U43" s="41">
        <f t="shared" si="52"/>
        <v>451739.34625497949</v>
      </c>
      <c r="V43" s="41">
        <f t="shared" si="53"/>
        <v>451739.34625497949</v>
      </c>
      <c r="W43" s="41">
        <f t="shared" si="54"/>
        <v>451739.34625497949</v>
      </c>
      <c r="X43" s="41">
        <f t="shared" si="55"/>
        <v>451739.34625497949</v>
      </c>
      <c r="Y43" s="41">
        <f t="shared" si="56"/>
        <v>451739.34625497949</v>
      </c>
      <c r="Z43" s="41">
        <f t="shared" si="57"/>
        <v>451739.34625497949</v>
      </c>
      <c r="AA43" s="41">
        <f t="shared" si="58"/>
        <v>451739.34625497949</v>
      </c>
      <c r="AB43" s="41">
        <f t="shared" si="59"/>
        <v>451739.34625497949</v>
      </c>
      <c r="AC43" s="41">
        <f t="shared" si="60"/>
        <v>451739.34625497949</v>
      </c>
      <c r="AD43" s="41">
        <f t="shared" si="61"/>
        <v>451739.34625497949</v>
      </c>
      <c r="AE43" s="41">
        <f t="shared" si="62"/>
        <v>451739.34625497949</v>
      </c>
      <c r="AF43" s="41">
        <f t="shared" si="63"/>
        <v>451739.34625497949</v>
      </c>
      <c r="AG43" s="23">
        <f t="shared" si="64"/>
        <v>451739</v>
      </c>
      <c r="AH43" s="79">
        <f>'[25]KY Depreciation Rates_03-2'!$G38</f>
        <v>8.9300000000000004E-2</v>
      </c>
      <c r="AI43" s="79">
        <f>'[25]KY Depreciation Rates_03-2'!$G38</f>
        <v>8.9300000000000004E-2</v>
      </c>
      <c r="AJ43" s="31">
        <f>'[20]Depreciation Provision'!R36</f>
        <v>2601.83</v>
      </c>
      <c r="AK43" s="31">
        <f>'[20]Depreciation Provision'!S36</f>
        <v>2601.83</v>
      </c>
      <c r="AL43" s="31">
        <f>'[20]Depreciation Provision'!T36</f>
        <v>2601.83</v>
      </c>
      <c r="AM43" s="31">
        <f>'[20]Depreciation Provision'!U36</f>
        <v>2601.83</v>
      </c>
      <c r="AN43" s="31">
        <f>'[20]Depreciation Provision'!V36</f>
        <v>2601.83</v>
      </c>
      <c r="AO43" s="31">
        <f>'[20]Depreciation Provision'!W36</f>
        <v>2601.83</v>
      </c>
      <c r="AP43" s="41">
        <f>IF('Net Plant'!I43&gt;0,'Gross Plant'!L44*$AH43/12,0)</f>
        <v>133228.47627125101</v>
      </c>
      <c r="AQ43" s="41">
        <f>IF('Net Plant'!J43&gt;0,'Gross Plant'!M44*$AH43/12,0)</f>
        <v>134344.91017899118</v>
      </c>
      <c r="AR43" s="41">
        <f>IF('Net Plant'!K43&gt;0,'Gross Plant'!N44*$AH43/12,0)</f>
        <v>135577.72980473723</v>
      </c>
      <c r="AS43" s="41">
        <f>IF('Net Plant'!L43&gt;0,'Gross Plant'!O44*$AH43/12,0)</f>
        <v>0</v>
      </c>
      <c r="AT43" s="41">
        <f>IF('Net Plant'!M43&gt;0,'Gross Plant'!P44*$AH43/12,0)</f>
        <v>0</v>
      </c>
      <c r="AU43" s="41">
        <f>IF('Net Plant'!N43&gt;0,'Gross Plant'!Q44*$AH43/12,0)</f>
        <v>0</v>
      </c>
      <c r="AV43" s="41">
        <f>IF('Net Plant'!O43&gt;0,'Gross Plant'!R44*$AH43/12,0)</f>
        <v>0</v>
      </c>
      <c r="AW43" s="41">
        <f>IF('Net Plant'!P43&gt;0,'Gross Plant'!S44*$AH43/12,0)</f>
        <v>0</v>
      </c>
      <c r="AX43" s="41">
        <f>IF('Net Plant'!Q43&gt;0,'Gross Plant'!T44*$AH43/12,0)</f>
        <v>0</v>
      </c>
      <c r="AY43" s="41">
        <f>IF('Net Plant'!R43&gt;0,'Gross Plant'!U44*$AI43/12,0)</f>
        <v>0</v>
      </c>
      <c r="AZ43" s="41">
        <f>IF('Net Plant'!S43&gt;0,'Gross Plant'!V44*$AI43/12,0)</f>
        <v>0</v>
      </c>
      <c r="BA43" s="41">
        <f>IF('Net Plant'!T43&gt;0,'Gross Plant'!W44*$AI43/12,0)</f>
        <v>0</v>
      </c>
      <c r="BB43" s="41">
        <f>IF('Net Plant'!U43&gt;0,'Gross Plant'!X44*$AI43/12,0)</f>
        <v>0</v>
      </c>
      <c r="BC43" s="41">
        <f>IF('Net Plant'!V43&gt;0,'Gross Plant'!Y44*$AI43/12,0)</f>
        <v>0</v>
      </c>
      <c r="BD43" s="41">
        <f>IF('Net Plant'!W43&gt;0,'Gross Plant'!Z44*$AI43/12,0)</f>
        <v>0</v>
      </c>
      <c r="BE43" s="41">
        <f>IF('Net Plant'!X43&gt;0,'Gross Plant'!AA44*$AI43/12,0)</f>
        <v>0</v>
      </c>
      <c r="BF43" s="41">
        <f>IF('Net Plant'!Y43&gt;0,'Gross Plant'!AB44*$AI43/12,0)</f>
        <v>0</v>
      </c>
      <c r="BG43" s="41">
        <f>IF('Net Plant'!Z43&gt;0,'Gross Plant'!AC44*$AI43/12,0)</f>
        <v>0</v>
      </c>
      <c r="BH43" s="41">
        <f>IF('Net Plant'!AA43&gt;0,'Gross Plant'!AD44*$AI43/12,0)</f>
        <v>0</v>
      </c>
      <c r="BI43" s="41">
        <f>IF('Net Plant'!AB43&gt;0,'Gross Plant'!AE44*$AI43/12,0)</f>
        <v>0</v>
      </c>
      <c r="BJ43" s="41">
        <f>IF('Net Plant'!AC43&gt;0,'Gross Plant'!AF44*$AI43/12,0)</f>
        <v>0</v>
      </c>
      <c r="BK43" s="23">
        <f t="shared" si="65"/>
        <v>0</v>
      </c>
      <c r="BL43" s="41"/>
      <c r="BM43" s="31">
        <f>[20]Retires!R179</f>
        <v>0</v>
      </c>
      <c r="BN43" s="31">
        <f>[20]Retires!S179</f>
        <v>0</v>
      </c>
      <c r="BO43" s="31">
        <f>[20]Retires!T179</f>
        <v>0</v>
      </c>
      <c r="BP43" s="31">
        <f>[20]Retires!U179</f>
        <v>0</v>
      </c>
      <c r="BQ43" s="31">
        <f>[20]Retires!V179</f>
        <v>0</v>
      </c>
      <c r="BR43" s="31">
        <f>[20]Retires!W179</f>
        <v>0</v>
      </c>
      <c r="BS43" s="31">
        <f>'Gross Plant'!BQ44</f>
        <v>0</v>
      </c>
      <c r="BT43" s="41">
        <f>'Gross Plant'!BR44</f>
        <v>0</v>
      </c>
      <c r="BU43" s="41">
        <f>'Gross Plant'!BS44</f>
        <v>0</v>
      </c>
      <c r="BV43" s="41">
        <f>'Gross Plant'!BT44</f>
        <v>0</v>
      </c>
      <c r="BW43" s="41">
        <f>'Gross Plant'!BU44</f>
        <v>0</v>
      </c>
      <c r="BX43" s="41">
        <f>'Gross Plant'!BV44</f>
        <v>0</v>
      </c>
      <c r="BY43" s="41">
        <f>'Gross Plant'!BW44</f>
        <v>0</v>
      </c>
      <c r="BZ43" s="41">
        <f>'Gross Plant'!BX44</f>
        <v>0</v>
      </c>
      <c r="CA43" s="41">
        <f>'Gross Plant'!BY44</f>
        <v>0</v>
      </c>
      <c r="CB43" s="41">
        <f>'Gross Plant'!BZ44</f>
        <v>0</v>
      </c>
      <c r="CC43" s="41">
        <f>'Gross Plant'!CA44</f>
        <v>0</v>
      </c>
      <c r="CD43" s="41">
        <f>'Gross Plant'!CB44</f>
        <v>0</v>
      </c>
      <c r="CE43" s="41">
        <f>'Gross Plant'!CC44</f>
        <v>0</v>
      </c>
      <c r="CF43" s="41">
        <f>'Gross Plant'!CD44</f>
        <v>0</v>
      </c>
      <c r="CG43" s="41">
        <f>'Gross Plant'!CE44</f>
        <v>0</v>
      </c>
      <c r="CH43" s="41">
        <f>'Gross Plant'!CF44</f>
        <v>0</v>
      </c>
      <c r="CI43" s="41">
        <f>'Gross Plant'!CG44</f>
        <v>0</v>
      </c>
      <c r="CJ43" s="41">
        <f>'Gross Plant'!CH44</f>
        <v>0</v>
      </c>
      <c r="CK43" s="41">
        <f>'Gross Plant'!CI44</f>
        <v>0</v>
      </c>
      <c r="CL43" s="41">
        <f>'Gross Plant'!CJ44</f>
        <v>0</v>
      </c>
      <c r="CM43" s="41">
        <f>'Gross Plant'!CK44</f>
        <v>0</v>
      </c>
      <c r="CN43" s="41"/>
      <c r="CO43" s="31">
        <f>[20]Transfers!R179</f>
        <v>0</v>
      </c>
      <c r="CP43" s="31">
        <f>[20]Transfers!S179</f>
        <v>0</v>
      </c>
      <c r="CQ43" s="31">
        <f>[20]Transfers!T179</f>
        <v>0</v>
      </c>
      <c r="CR43" s="31">
        <f>[20]Transfers!U179</f>
        <v>0</v>
      </c>
      <c r="CS43" s="31">
        <f>[20]Transfers!V179</f>
        <v>0</v>
      </c>
      <c r="CT43" s="31">
        <f>[20]Transfers!W179</f>
        <v>0</v>
      </c>
      <c r="CU43" s="31">
        <v>0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41">
        <v>0</v>
      </c>
      <c r="DF43" s="41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41"/>
      <c r="DQ43" s="41">
        <f>[20]COR!Q36</f>
        <v>0</v>
      </c>
      <c r="DR43" s="41">
        <f>[20]COR!R36</f>
        <v>0</v>
      </c>
      <c r="DS43" s="41">
        <f>[20]COR!S36</f>
        <v>0</v>
      </c>
      <c r="DT43" s="41">
        <f>[20]COR!T36</f>
        <v>0</v>
      </c>
      <c r="DU43" s="41">
        <f>[20]COR!U36</f>
        <v>0</v>
      </c>
      <c r="DV43" s="41">
        <f>[20]COR!V36</f>
        <v>0</v>
      </c>
      <c r="DW43" s="118">
        <f>SUM('Gross Plant'!$AH43:$AM43)/SUM('Gross Plant'!$AH$46:$AM$46)*DW$46</f>
        <v>0</v>
      </c>
      <c r="DX43" s="118">
        <f>SUM('Gross Plant'!$AH43:$AM43)/SUM('Gross Plant'!$AH$46:$AM$46)*DX$46</f>
        <v>0</v>
      </c>
      <c r="DY43" s="118">
        <f>SUM('Gross Plant'!$AH43:$AM43)/SUM('Gross Plant'!$AH$46:$AM$46)*DY$46</f>
        <v>0</v>
      </c>
      <c r="DZ43" s="57">
        <f>-SUM('Gross Plant'!$AH43:$AM43)/SUM('Gross Plant'!$AH$46:$AM$46)*'Capital Spending'!D$6*Reserve!$DW$1</f>
        <v>0</v>
      </c>
      <c r="EA43" s="57">
        <f>-SUM('Gross Plant'!$AH43:$AM43)/SUM('Gross Plant'!$AH$46:$AM$46)*'Capital Spending'!E$6*Reserve!$DW$1</f>
        <v>0</v>
      </c>
      <c r="EB43" s="57">
        <f>-SUM('Gross Plant'!$AH43:$AM43)/SUM('Gross Plant'!$AH$46:$AM$46)*'Capital Spending'!F$6*Reserve!$DW$1</f>
        <v>0</v>
      </c>
      <c r="EC43" s="57">
        <f>-SUM('Gross Plant'!$AH43:$AM43)/SUM('Gross Plant'!$AH$46:$AM$46)*'Capital Spending'!G$6*Reserve!$DW$1</f>
        <v>0</v>
      </c>
      <c r="ED43" s="57">
        <f>-SUM('Gross Plant'!$AH43:$AM43)/SUM('Gross Plant'!$AH$46:$AM$46)*'Capital Spending'!H$6*Reserve!$DW$1</f>
        <v>0</v>
      </c>
      <c r="EE43" s="57">
        <f>-SUM('Gross Plant'!$AH43:$AM43)/SUM('Gross Plant'!$AH$46:$AM$46)*'Capital Spending'!I$6*Reserve!$DW$1</f>
        <v>0</v>
      </c>
      <c r="EF43" s="57">
        <f>-SUM('Gross Plant'!$AH43:$AM43)/SUM('Gross Plant'!$AH$46:$AM$46)*'Capital Spending'!J$6*Reserve!$DW$1</f>
        <v>0</v>
      </c>
      <c r="EG43" s="57">
        <f>-SUM('Gross Plant'!$AH43:$AM43)/SUM('Gross Plant'!$AH$46:$AM$46)*'Capital Spending'!K$6*Reserve!$DW$1</f>
        <v>0</v>
      </c>
      <c r="EH43" s="57">
        <f>-SUM('Gross Plant'!$AH43:$AM43)/SUM('Gross Plant'!$AH$46:$AM$46)*'Capital Spending'!L$6*Reserve!$DW$1</f>
        <v>0</v>
      </c>
      <c r="EI43" s="57">
        <f>-SUM('Gross Plant'!$AH43:$AM43)/SUM('Gross Plant'!$AH$46:$AM$46)*'Capital Spending'!M$6*Reserve!$DW$1</f>
        <v>0</v>
      </c>
      <c r="EJ43" s="57">
        <f>-SUM('Gross Plant'!$AH43:$AM43)/SUM('Gross Plant'!$AH$46:$AM$46)*'Capital Spending'!N$6*Reserve!$DW$1</f>
        <v>0</v>
      </c>
      <c r="EK43" s="57">
        <f>-SUM('Gross Plant'!$AH43:$AM43)/SUM('Gross Plant'!$AH$46:$AM$46)*'Capital Spending'!O$6*Reserve!$DW$1</f>
        <v>0</v>
      </c>
      <c r="EL43" s="57">
        <f>-SUM('Gross Plant'!$AH43:$AM43)/SUM('Gross Plant'!$AH$46:$AM$46)*'Capital Spending'!P$6*Reserve!$DW$1</f>
        <v>0</v>
      </c>
      <c r="EM43" s="57">
        <f>-SUM('Gross Plant'!$AH43:$AM43)/SUM('Gross Plant'!$AH$46:$AM$46)*'Capital Spending'!Q$6*Reserve!$DW$1</f>
        <v>0</v>
      </c>
      <c r="EN43" s="57">
        <f>-SUM('Gross Plant'!$AH43:$AM43)/SUM('Gross Plant'!$AH$46:$AM$46)*'Capital Spending'!R$6*Reserve!$DW$1</f>
        <v>0</v>
      </c>
      <c r="EO43" s="57">
        <f>-SUM('Gross Plant'!$AH43:$AM43)/SUM('Gross Plant'!$AH$46:$AM$46)*'Capital Spending'!S$6*Reserve!$DW$1</f>
        <v>0</v>
      </c>
      <c r="EP43" s="57">
        <f>-SUM('Gross Plant'!$AH43:$AM43)/SUM('Gross Plant'!$AH$46:$AM$46)*'Capital Spending'!T$6*Reserve!$DW$1</f>
        <v>0</v>
      </c>
      <c r="EQ43" s="57">
        <f>-SUM('Gross Plant'!$AH43:$AM43)/SUM('Gross Plant'!$AH$46:$AM$46)*'Capital Spending'!U$6*Reserve!$DW$1</f>
        <v>0</v>
      </c>
    </row>
    <row r="44" spans="1:147">
      <c r="A44" s="146">
        <v>39938</v>
      </c>
      <c r="B44" t="s">
        <v>203</v>
      </c>
      <c r="C44" s="50">
        <f t="shared" si="35"/>
        <v>3359498.3446153849</v>
      </c>
      <c r="D44" s="50">
        <f t="shared" si="36"/>
        <v>3515547.89</v>
      </c>
      <c r="E44" s="68">
        <f>'[20]Reserve End Balances'!$Q$37</f>
        <v>2936586.45</v>
      </c>
      <c r="F44" s="41">
        <f t="shared" si="37"/>
        <v>3032320.3400000003</v>
      </c>
      <c r="G44" s="41">
        <f t="shared" si="38"/>
        <v>3128965.85</v>
      </c>
      <c r="H44" s="41">
        <f t="shared" si="39"/>
        <v>3225611.36</v>
      </c>
      <c r="I44" s="41">
        <f t="shared" si="40"/>
        <v>3322256.8699999996</v>
      </c>
      <c r="J44" s="41">
        <f t="shared" si="41"/>
        <v>3418902.3799999994</v>
      </c>
      <c r="K44" s="41">
        <f t="shared" si="42"/>
        <v>3515547.8899999992</v>
      </c>
      <c r="L44" s="41">
        <f t="shared" si="43"/>
        <v>3515547.8899999992</v>
      </c>
      <c r="M44" s="41">
        <f t="shared" si="44"/>
        <v>3515547.8899999992</v>
      </c>
      <c r="N44" s="41">
        <f t="shared" si="45"/>
        <v>3515547.8899999992</v>
      </c>
      <c r="O44" s="41">
        <f t="shared" si="46"/>
        <v>3515547.8899999992</v>
      </c>
      <c r="P44" s="41">
        <f t="shared" si="47"/>
        <v>3515547.8899999992</v>
      </c>
      <c r="Q44" s="41">
        <f t="shared" si="48"/>
        <v>3515547.8899999992</v>
      </c>
      <c r="R44" s="41">
        <f t="shared" si="49"/>
        <v>3515547.8899999992</v>
      </c>
      <c r="S44" s="41">
        <f t="shared" si="50"/>
        <v>3515547.8899999992</v>
      </c>
      <c r="T44" s="41">
        <f t="shared" si="51"/>
        <v>3515547.8899999992</v>
      </c>
      <c r="U44" s="41">
        <f t="shared" si="52"/>
        <v>3515547.8899999992</v>
      </c>
      <c r="V44" s="41">
        <f t="shared" si="53"/>
        <v>3515547.8899999992</v>
      </c>
      <c r="W44" s="41">
        <f t="shared" si="54"/>
        <v>3515547.8899999992</v>
      </c>
      <c r="X44" s="41">
        <f t="shared" si="55"/>
        <v>3515547.8899999992</v>
      </c>
      <c r="Y44" s="41">
        <f t="shared" si="56"/>
        <v>3515547.8899999992</v>
      </c>
      <c r="Z44" s="41">
        <f t="shared" si="57"/>
        <v>3515547.8899999992</v>
      </c>
      <c r="AA44" s="41">
        <f t="shared" si="58"/>
        <v>3515547.8899999992</v>
      </c>
      <c r="AB44" s="41">
        <f t="shared" si="59"/>
        <v>3515547.8899999992</v>
      </c>
      <c r="AC44" s="41">
        <f t="shared" si="60"/>
        <v>3515547.8899999992</v>
      </c>
      <c r="AD44" s="41">
        <f t="shared" si="61"/>
        <v>3515547.8899999992</v>
      </c>
      <c r="AE44" s="41">
        <f t="shared" si="62"/>
        <v>3515547.8899999992</v>
      </c>
      <c r="AF44" s="41">
        <f t="shared" si="63"/>
        <v>3515547.8899999992</v>
      </c>
      <c r="AG44" s="23">
        <f t="shared" si="64"/>
        <v>3515548</v>
      </c>
      <c r="AH44" s="79">
        <f>'[25]KY Depreciation Rates_03-2'!$G39</f>
        <v>6.5199999999999994E-2</v>
      </c>
      <c r="AI44" s="79">
        <f>'[25]KY Depreciation Rates_03-2'!$G39</f>
        <v>6.5199999999999994E-2</v>
      </c>
      <c r="AJ44" s="31">
        <f>'[20]Depreciation Provision'!R37</f>
        <v>95733.89</v>
      </c>
      <c r="AK44" s="31">
        <f>'[20]Depreciation Provision'!S37</f>
        <v>96645.51</v>
      </c>
      <c r="AL44" s="31">
        <f>'[20]Depreciation Provision'!T37</f>
        <v>96645.51</v>
      </c>
      <c r="AM44" s="31">
        <f>'[20]Depreciation Provision'!U37</f>
        <v>96645.51</v>
      </c>
      <c r="AN44" s="31">
        <f>'[20]Depreciation Provision'!V37</f>
        <v>96645.51</v>
      </c>
      <c r="AO44" s="31">
        <f>'[20]Depreciation Provision'!W37</f>
        <v>96645.51</v>
      </c>
      <c r="AP44" s="41">
        <f>IF('Net Plant'!I44&gt;0,'Gross Plant'!L45*$AH44/12,0)</f>
        <v>0</v>
      </c>
      <c r="AQ44" s="41">
        <f>IF('Net Plant'!J44&gt;0,'Gross Plant'!M45*$AH44/12,0)</f>
        <v>0</v>
      </c>
      <c r="AR44" s="41">
        <f>IF('Net Plant'!K44&gt;0,'Gross Plant'!N45*$AH44/12,0)</f>
        <v>0</v>
      </c>
      <c r="AS44" s="41">
        <f>IF('Net Plant'!L44&gt;0,'Gross Plant'!O45*$AH44/12,0)</f>
        <v>0</v>
      </c>
      <c r="AT44" s="41">
        <f>IF('Net Plant'!M44&gt;0,'Gross Plant'!P45*$AH44/12,0)</f>
        <v>0</v>
      </c>
      <c r="AU44" s="41">
        <f>IF('Net Plant'!N44&gt;0,'Gross Plant'!Q45*$AH44/12,0)</f>
        <v>0</v>
      </c>
      <c r="AV44" s="41">
        <f>IF('Net Plant'!O44&gt;0,'Gross Plant'!R45*$AH44/12,0)</f>
        <v>0</v>
      </c>
      <c r="AW44" s="41">
        <f>IF('Net Plant'!P44&gt;0,'Gross Plant'!S45*$AH44/12,0)</f>
        <v>0</v>
      </c>
      <c r="AX44" s="41">
        <f>IF('Net Plant'!Q44&gt;0,'Gross Plant'!T45*$AH44/12,0)</f>
        <v>0</v>
      </c>
      <c r="AY44" s="41">
        <f>IF('Net Plant'!R44&gt;0,'Gross Plant'!U45*$AI44/12,0)</f>
        <v>0</v>
      </c>
      <c r="AZ44" s="41">
        <f>IF('Net Plant'!S44&gt;0,'Gross Plant'!V45*$AI44/12,0)</f>
        <v>0</v>
      </c>
      <c r="BA44" s="41">
        <f>IF('Net Plant'!T44&gt;0,'Gross Plant'!W45*$AI44/12,0)</f>
        <v>0</v>
      </c>
      <c r="BB44" s="41">
        <f>IF('Net Plant'!U44&gt;0,'Gross Plant'!X45*$AI44/12,0)</f>
        <v>0</v>
      </c>
      <c r="BC44" s="41">
        <f>IF('Net Plant'!V44&gt;0,'Gross Plant'!Y45*$AI44/12,0)</f>
        <v>0</v>
      </c>
      <c r="BD44" s="41">
        <f>IF('Net Plant'!W44&gt;0,'Gross Plant'!Z45*$AI44/12,0)</f>
        <v>0</v>
      </c>
      <c r="BE44" s="41">
        <f>IF('Net Plant'!X44&gt;0,'Gross Plant'!AA45*$AI44/12,0)</f>
        <v>0</v>
      </c>
      <c r="BF44" s="41">
        <f>IF('Net Plant'!Y44&gt;0,'Gross Plant'!AB45*$AI44/12,0)</f>
        <v>0</v>
      </c>
      <c r="BG44" s="41">
        <f>IF('Net Plant'!Z44&gt;0,'Gross Plant'!AC45*$AI44/12,0)</f>
        <v>0</v>
      </c>
      <c r="BH44" s="41">
        <f>IF('Net Plant'!AA44&gt;0,'Gross Plant'!AD45*$AI44/12,0)</f>
        <v>0</v>
      </c>
      <c r="BI44" s="41">
        <f>IF('Net Plant'!AB44&gt;0,'Gross Plant'!AE45*$AI44/12,0)</f>
        <v>0</v>
      </c>
      <c r="BJ44" s="41">
        <f>IF('Net Plant'!AC44&gt;0,'Gross Plant'!AF45*$AI44/12,0)</f>
        <v>0</v>
      </c>
      <c r="BK44" s="23">
        <f t="shared" si="65"/>
        <v>0</v>
      </c>
      <c r="BL44" s="41"/>
      <c r="BM44" s="31">
        <f>[20]Retires!R180</f>
        <v>0</v>
      </c>
      <c r="BN44" s="31">
        <f>[20]Retires!S180</f>
        <v>0</v>
      </c>
      <c r="BO44" s="31">
        <f>[20]Retires!T180</f>
        <v>0</v>
      </c>
      <c r="BP44" s="31">
        <f>[20]Retires!U180</f>
        <v>0</v>
      </c>
      <c r="BQ44" s="31">
        <f>[20]Retires!V180</f>
        <v>0</v>
      </c>
      <c r="BR44" s="31">
        <f>[20]Retires!W180</f>
        <v>0</v>
      </c>
      <c r="BS44" s="31">
        <f>'Gross Plant'!BQ45</f>
        <v>0</v>
      </c>
      <c r="BT44" s="41">
        <f>'Gross Plant'!BR45</f>
        <v>0</v>
      </c>
      <c r="BU44" s="41">
        <f>'Gross Plant'!BS45</f>
        <v>0</v>
      </c>
      <c r="BV44" s="41">
        <f>'Gross Plant'!BT45</f>
        <v>0</v>
      </c>
      <c r="BW44" s="41">
        <f>'Gross Plant'!BU45</f>
        <v>0</v>
      </c>
      <c r="BX44" s="41">
        <f>'Gross Plant'!BV45</f>
        <v>0</v>
      </c>
      <c r="BY44" s="41">
        <f>'Gross Plant'!BW45</f>
        <v>0</v>
      </c>
      <c r="BZ44" s="41">
        <f>'Gross Plant'!BX45</f>
        <v>0</v>
      </c>
      <c r="CA44" s="41">
        <f>'Gross Plant'!BY45</f>
        <v>0</v>
      </c>
      <c r="CB44" s="41">
        <f>'Gross Plant'!BZ45</f>
        <v>0</v>
      </c>
      <c r="CC44" s="41">
        <f>'Gross Plant'!CA45</f>
        <v>0</v>
      </c>
      <c r="CD44" s="41">
        <f>'Gross Plant'!CB45</f>
        <v>0</v>
      </c>
      <c r="CE44" s="41">
        <f>'Gross Plant'!CC45</f>
        <v>0</v>
      </c>
      <c r="CF44" s="41">
        <f>'Gross Plant'!CD45</f>
        <v>0</v>
      </c>
      <c r="CG44" s="41">
        <f>'Gross Plant'!CE45</f>
        <v>0</v>
      </c>
      <c r="CH44" s="41">
        <f>'Gross Plant'!CF45</f>
        <v>0</v>
      </c>
      <c r="CI44" s="41">
        <f>'Gross Plant'!CG45</f>
        <v>0</v>
      </c>
      <c r="CJ44" s="41">
        <f>'Gross Plant'!CH45</f>
        <v>0</v>
      </c>
      <c r="CK44" s="41">
        <f>'Gross Plant'!CI45</f>
        <v>0</v>
      </c>
      <c r="CL44" s="41">
        <f>'Gross Plant'!CJ45</f>
        <v>0</v>
      </c>
      <c r="CM44" s="41">
        <f>'Gross Plant'!CK45</f>
        <v>0</v>
      </c>
      <c r="CN44" s="41"/>
      <c r="CO44" s="31">
        <f>[20]Transfers!R180</f>
        <v>0</v>
      </c>
      <c r="CP44" s="31">
        <f>[20]Transfers!S180</f>
        <v>0</v>
      </c>
      <c r="CQ44" s="31">
        <f>[20]Transfers!T180</f>
        <v>0</v>
      </c>
      <c r="CR44" s="31">
        <f>[20]Transfers!U180</f>
        <v>0</v>
      </c>
      <c r="CS44" s="31">
        <f>[20]Transfers!V180</f>
        <v>0</v>
      </c>
      <c r="CT44" s="31">
        <f>[20]Transfers!W180</f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/>
      <c r="DQ44" s="41">
        <f>[20]COR!Q37</f>
        <v>0</v>
      </c>
      <c r="DR44" s="41">
        <f>[20]COR!R37</f>
        <v>0</v>
      </c>
      <c r="DS44" s="41">
        <f>[20]COR!S37</f>
        <v>0</v>
      </c>
      <c r="DT44" s="41">
        <f>[20]COR!T37</f>
        <v>0</v>
      </c>
      <c r="DU44" s="41">
        <f>[20]COR!U37</f>
        <v>0</v>
      </c>
      <c r="DV44" s="41">
        <f>[20]COR!V37</f>
        <v>0</v>
      </c>
      <c r="DW44" s="118">
        <f>SUM('Gross Plant'!$AH44:$AM44)/SUM('Gross Plant'!$AH$46:$AM$46)*DW$46</f>
        <v>0</v>
      </c>
      <c r="DX44" s="118">
        <f>SUM('Gross Plant'!$AH44:$AM44)/SUM('Gross Plant'!$AH$46:$AM$46)*DX$46</f>
        <v>0</v>
      </c>
      <c r="DY44" s="118">
        <f>SUM('Gross Plant'!$AH44:$AM44)/SUM('Gross Plant'!$AH$46:$AM$46)*DY$46</f>
        <v>0</v>
      </c>
      <c r="DZ44" s="57">
        <f>-SUM('Gross Plant'!$AH44:$AM44)/SUM('Gross Plant'!$AH$46:$AM$46)*'Capital Spending'!D$6*Reserve!$DW$1</f>
        <v>0</v>
      </c>
      <c r="EA44" s="57">
        <f>-SUM('Gross Plant'!$AH44:$AM44)/SUM('Gross Plant'!$AH$46:$AM$46)*'Capital Spending'!E$6*Reserve!$DW$1</f>
        <v>0</v>
      </c>
      <c r="EB44" s="57">
        <f>-SUM('Gross Plant'!$AH44:$AM44)/SUM('Gross Plant'!$AH$46:$AM$46)*'Capital Spending'!F$6*Reserve!$DW$1</f>
        <v>0</v>
      </c>
      <c r="EC44" s="57">
        <f>-SUM('Gross Plant'!$AH44:$AM44)/SUM('Gross Plant'!$AH$46:$AM$46)*'Capital Spending'!G$6*Reserve!$DW$1</f>
        <v>0</v>
      </c>
      <c r="ED44" s="57">
        <f>-SUM('Gross Plant'!$AH44:$AM44)/SUM('Gross Plant'!$AH$46:$AM$46)*'Capital Spending'!H$6*Reserve!$DW$1</f>
        <v>0</v>
      </c>
      <c r="EE44" s="57">
        <f>-SUM('Gross Plant'!$AH44:$AM44)/SUM('Gross Plant'!$AH$46:$AM$46)*'Capital Spending'!I$6*Reserve!$DW$1</f>
        <v>0</v>
      </c>
      <c r="EF44" s="57">
        <f>-SUM('Gross Plant'!$AH44:$AM44)/SUM('Gross Plant'!$AH$46:$AM$46)*'Capital Spending'!J$6*Reserve!$DW$1</f>
        <v>0</v>
      </c>
      <c r="EG44" s="57">
        <f>-SUM('Gross Plant'!$AH44:$AM44)/SUM('Gross Plant'!$AH$46:$AM$46)*'Capital Spending'!K$6*Reserve!$DW$1</f>
        <v>0</v>
      </c>
      <c r="EH44" s="57">
        <f>-SUM('Gross Plant'!$AH44:$AM44)/SUM('Gross Plant'!$AH$46:$AM$46)*'Capital Spending'!L$6*Reserve!$DW$1</f>
        <v>0</v>
      </c>
      <c r="EI44" s="57">
        <f>-SUM('Gross Plant'!$AH44:$AM44)/SUM('Gross Plant'!$AH$46:$AM$46)*'Capital Spending'!M$6*Reserve!$DW$1</f>
        <v>0</v>
      </c>
      <c r="EJ44" s="57">
        <f>-SUM('Gross Plant'!$AH44:$AM44)/SUM('Gross Plant'!$AH$46:$AM$46)*'Capital Spending'!N$6*Reserve!$DW$1</f>
        <v>0</v>
      </c>
      <c r="EK44" s="57">
        <f>-SUM('Gross Plant'!$AH44:$AM44)/SUM('Gross Plant'!$AH$46:$AM$46)*'Capital Spending'!O$6*Reserve!$DW$1</f>
        <v>0</v>
      </c>
      <c r="EL44" s="57">
        <f>-SUM('Gross Plant'!$AH44:$AM44)/SUM('Gross Plant'!$AH$46:$AM$46)*'Capital Spending'!P$6*Reserve!$DW$1</f>
        <v>0</v>
      </c>
      <c r="EM44" s="57">
        <f>-SUM('Gross Plant'!$AH44:$AM44)/SUM('Gross Plant'!$AH$46:$AM$46)*'Capital Spending'!Q$6*Reserve!$DW$1</f>
        <v>0</v>
      </c>
      <c r="EN44" s="57">
        <f>-SUM('Gross Plant'!$AH44:$AM44)/SUM('Gross Plant'!$AH$46:$AM$46)*'Capital Spending'!R$6*Reserve!$DW$1</f>
        <v>0</v>
      </c>
      <c r="EO44" s="57">
        <f>-SUM('Gross Plant'!$AH44:$AM44)/SUM('Gross Plant'!$AH$46:$AM$46)*'Capital Spending'!S$6*Reserve!$DW$1</f>
        <v>0</v>
      </c>
      <c r="EP44" s="57">
        <f>-SUM('Gross Plant'!$AH44:$AM44)/SUM('Gross Plant'!$AH$46:$AM$46)*'Capital Spending'!T$6*Reserve!$DW$1</f>
        <v>0</v>
      </c>
      <c r="EQ44" s="57">
        <f>-SUM('Gross Plant'!$AH44:$AM44)/SUM('Gross Plant'!$AH$46:$AM$46)*'Capital Spending'!U$6*Reserve!$DW$1</f>
        <v>0</v>
      </c>
    </row>
    <row r="45" spans="1:147">
      <c r="A45" s="49"/>
      <c r="B45" s="34" t="s">
        <v>122</v>
      </c>
      <c r="C45" s="50">
        <f t="shared" si="35"/>
        <v>0</v>
      </c>
      <c r="D45" s="50">
        <f t="shared" si="36"/>
        <v>0</v>
      </c>
      <c r="E45" s="134">
        <v>0</v>
      </c>
      <c r="F45" s="41">
        <f t="shared" si="37"/>
        <v>0</v>
      </c>
      <c r="G45" s="41">
        <f t="shared" si="38"/>
        <v>0</v>
      </c>
      <c r="H45" s="41">
        <f t="shared" si="39"/>
        <v>0</v>
      </c>
      <c r="I45" s="41">
        <f t="shared" si="40"/>
        <v>0</v>
      </c>
      <c r="J45" s="41">
        <f t="shared" si="41"/>
        <v>0</v>
      </c>
      <c r="K45" s="41">
        <f t="shared" si="42"/>
        <v>0</v>
      </c>
      <c r="L45" s="41">
        <f t="shared" si="43"/>
        <v>0</v>
      </c>
      <c r="M45" s="41">
        <f t="shared" si="44"/>
        <v>0</v>
      </c>
      <c r="N45" s="41">
        <f t="shared" si="45"/>
        <v>0</v>
      </c>
      <c r="O45" s="41">
        <f t="shared" si="46"/>
        <v>0</v>
      </c>
      <c r="P45" s="41">
        <f t="shared" si="47"/>
        <v>0</v>
      </c>
      <c r="Q45" s="41">
        <f t="shared" si="48"/>
        <v>0</v>
      </c>
      <c r="R45" s="41">
        <f t="shared" si="49"/>
        <v>0</v>
      </c>
      <c r="S45" s="41">
        <f t="shared" si="50"/>
        <v>0</v>
      </c>
      <c r="T45" s="41">
        <f t="shared" si="51"/>
        <v>0</v>
      </c>
      <c r="U45" s="41">
        <f t="shared" si="52"/>
        <v>0</v>
      </c>
      <c r="V45" s="41">
        <f t="shared" si="53"/>
        <v>0</v>
      </c>
      <c r="W45" s="41">
        <f t="shared" si="54"/>
        <v>0</v>
      </c>
      <c r="X45" s="41">
        <f t="shared" si="55"/>
        <v>0</v>
      </c>
      <c r="Y45" s="41">
        <f t="shared" si="56"/>
        <v>0</v>
      </c>
      <c r="Z45" s="41">
        <f t="shared" si="57"/>
        <v>0</v>
      </c>
      <c r="AA45" s="41">
        <f t="shared" si="58"/>
        <v>0</v>
      </c>
      <c r="AB45" s="41">
        <f t="shared" si="59"/>
        <v>0</v>
      </c>
      <c r="AC45" s="41">
        <f t="shared" si="60"/>
        <v>0</v>
      </c>
      <c r="AD45" s="41">
        <f t="shared" si="61"/>
        <v>0</v>
      </c>
      <c r="AE45" s="41">
        <f t="shared" si="62"/>
        <v>0</v>
      </c>
      <c r="AF45" s="41">
        <f t="shared" si="63"/>
        <v>0</v>
      </c>
      <c r="AG45" s="23">
        <f t="shared" si="64"/>
        <v>0</v>
      </c>
      <c r="AH45" s="79"/>
      <c r="AI45" s="79"/>
      <c r="AJ45" s="31">
        <f>0</f>
        <v>0</v>
      </c>
      <c r="AK45" s="31">
        <f>0</f>
        <v>0</v>
      </c>
      <c r="AL45" s="31">
        <f>0</f>
        <v>0</v>
      </c>
      <c r="AM45" s="31">
        <f>0</f>
        <v>0</v>
      </c>
      <c r="AN45" s="31">
        <f>0</f>
        <v>0</v>
      </c>
      <c r="AO45" s="31">
        <f>0</f>
        <v>0</v>
      </c>
      <c r="AP45" s="41">
        <f>IF('Net Plant'!I45&gt;0,'Gross Plant'!L46*$AH45/12,0)</f>
        <v>0</v>
      </c>
      <c r="AQ45" s="41">
        <f>IF('Net Plant'!J45&gt;0,'Gross Plant'!M46*$AH45/12,0)</f>
        <v>0</v>
      </c>
      <c r="AR45" s="41">
        <f>IF('Net Plant'!K45&gt;0,'Gross Plant'!N46*$AH45/12,0)</f>
        <v>0</v>
      </c>
      <c r="AS45" s="41">
        <f>IF('Net Plant'!L45&gt;0,'Gross Plant'!O46*$AH45/12,0)</f>
        <v>0</v>
      </c>
      <c r="AT45" s="41">
        <f>IF('Net Plant'!M45&gt;0,'Gross Plant'!P46*$AH45/12,0)</f>
        <v>0</v>
      </c>
      <c r="AU45" s="41">
        <f>IF('Net Plant'!N45&gt;0,'Gross Plant'!Q46*$AH45/12,0)</f>
        <v>0</v>
      </c>
      <c r="AV45" s="41">
        <f>IF('Net Plant'!O45&gt;0,'Gross Plant'!R46*$AH45/12,0)</f>
        <v>0</v>
      </c>
      <c r="AW45" s="41">
        <f>IF('Net Plant'!P45&gt;0,'Gross Plant'!S46*$AH45/12,0)</f>
        <v>0</v>
      </c>
      <c r="AX45" s="41">
        <f>IF('Net Plant'!Q45&gt;0,'Gross Plant'!T46*$AH45/12,0)</f>
        <v>0</v>
      </c>
      <c r="AY45" s="41">
        <f>IF('Net Plant'!R45&gt;0,'Gross Plant'!U46*$AI45/12,0)</f>
        <v>0</v>
      </c>
      <c r="AZ45" s="41">
        <f>IF('Net Plant'!S45&gt;0,'Gross Plant'!V46*$AI45/12,0)</f>
        <v>0</v>
      </c>
      <c r="BA45" s="41">
        <f>IF('Net Plant'!T45&gt;0,'Gross Plant'!W46*$AI45/12,0)</f>
        <v>0</v>
      </c>
      <c r="BB45" s="41">
        <f>IF('Net Plant'!U45&gt;0,'Gross Plant'!X46*$AI45/12,0)</f>
        <v>0</v>
      </c>
      <c r="BC45" s="41">
        <f>IF('Net Plant'!V45&gt;0,'Gross Plant'!Y46*$AI45/12,0)</f>
        <v>0</v>
      </c>
      <c r="BD45" s="41">
        <f>IF('Net Plant'!W45&gt;0,'Gross Plant'!Z46*$AI45/12,0)</f>
        <v>0</v>
      </c>
      <c r="BE45" s="41">
        <f>IF('Net Plant'!X45&gt;0,'Gross Plant'!AA46*$AI45/12,0)</f>
        <v>0</v>
      </c>
      <c r="BF45" s="41">
        <f>IF('Net Plant'!Y45&gt;0,'Gross Plant'!AB46*$AI45/12,0)</f>
        <v>0</v>
      </c>
      <c r="BG45" s="41">
        <f>IF('Net Plant'!Z45&gt;0,'Gross Plant'!AC46*$AI45/12,0)</f>
        <v>0</v>
      </c>
      <c r="BH45" s="41">
        <f>IF('Net Plant'!AA45&gt;0,'Gross Plant'!AD46*$AI45/12,0)</f>
        <v>0</v>
      </c>
      <c r="BI45" s="41">
        <f>IF('Net Plant'!AB45&gt;0,'Gross Plant'!AE46*$AI45/12,0)</f>
        <v>0</v>
      </c>
      <c r="BJ45" s="41">
        <f>IF('Net Plant'!AC45&gt;0,'Gross Plant'!AF46*$AI45/12,0)</f>
        <v>0</v>
      </c>
      <c r="BK45" s="23">
        <f t="shared" si="65"/>
        <v>0</v>
      </c>
      <c r="BL45" s="41"/>
      <c r="BM45" s="31">
        <f>0</f>
        <v>0</v>
      </c>
      <c r="BN45" s="31">
        <f>0</f>
        <v>0</v>
      </c>
      <c r="BO45" s="31">
        <f>0</f>
        <v>0</v>
      </c>
      <c r="BP45" s="31">
        <f>0</f>
        <v>0</v>
      </c>
      <c r="BQ45" s="31">
        <f>0</f>
        <v>0</v>
      </c>
      <c r="BR45" s="31">
        <f>0</f>
        <v>0</v>
      </c>
      <c r="BS45" s="31">
        <f>'Gross Plant'!BQ46</f>
        <v>0</v>
      </c>
      <c r="BT45" s="41">
        <f>'Gross Plant'!BR46</f>
        <v>0</v>
      </c>
      <c r="BU45" s="41">
        <f>'Gross Plant'!BS46</f>
        <v>0</v>
      </c>
      <c r="BV45" s="41">
        <f>'Gross Plant'!BT46</f>
        <v>0</v>
      </c>
      <c r="BW45" s="41">
        <f>'Gross Plant'!BU46</f>
        <v>0</v>
      </c>
      <c r="BX45" s="41">
        <f>'Gross Plant'!BV46</f>
        <v>0</v>
      </c>
      <c r="BY45" s="41">
        <f>'Gross Plant'!BW46</f>
        <v>0</v>
      </c>
      <c r="BZ45" s="41">
        <f>'Gross Plant'!BX46</f>
        <v>0</v>
      </c>
      <c r="CA45" s="41">
        <f>'Gross Plant'!BY46</f>
        <v>0</v>
      </c>
      <c r="CB45" s="41">
        <f>'Gross Plant'!BZ46</f>
        <v>0</v>
      </c>
      <c r="CC45" s="41">
        <f>'Gross Plant'!CA46</f>
        <v>0</v>
      </c>
      <c r="CD45" s="41">
        <f>'Gross Plant'!CB46</f>
        <v>0</v>
      </c>
      <c r="CE45" s="41">
        <f>'Gross Plant'!CC46</f>
        <v>0</v>
      </c>
      <c r="CF45" s="41">
        <f>'Gross Plant'!CD46</f>
        <v>0</v>
      </c>
      <c r="CG45" s="41">
        <f>'Gross Plant'!CE46</f>
        <v>0</v>
      </c>
      <c r="CH45" s="41">
        <f>'Gross Plant'!CF46</f>
        <v>0</v>
      </c>
      <c r="CI45" s="41">
        <f>'Gross Plant'!CG46</f>
        <v>0</v>
      </c>
      <c r="CJ45" s="41">
        <f>'Gross Plant'!CH46</f>
        <v>0</v>
      </c>
      <c r="CK45" s="41">
        <f>'Gross Plant'!CI46</f>
        <v>0</v>
      </c>
      <c r="CL45" s="41">
        <f>'Gross Plant'!CJ46</f>
        <v>0</v>
      </c>
      <c r="CM45" s="41">
        <f>'Gross Plant'!CK46</f>
        <v>0</v>
      </c>
      <c r="CN45" s="41"/>
      <c r="CO45" s="31">
        <f>0</f>
        <v>0</v>
      </c>
      <c r="CP45" s="31">
        <f>0</f>
        <v>0</v>
      </c>
      <c r="CQ45" s="31">
        <f>0</f>
        <v>0</v>
      </c>
      <c r="CR45" s="31">
        <f>0</f>
        <v>0</v>
      </c>
      <c r="CS45" s="31">
        <f>0</f>
        <v>0</v>
      </c>
      <c r="CT45" s="31">
        <f>0</f>
        <v>0</v>
      </c>
      <c r="CU45" s="31">
        <v>0</v>
      </c>
      <c r="CV45" s="31">
        <v>0</v>
      </c>
      <c r="CW45" s="31">
        <v>0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/>
      <c r="DQ45" s="41">
        <f>0</f>
        <v>0</v>
      </c>
      <c r="DR45" s="41">
        <f>0</f>
        <v>0</v>
      </c>
      <c r="DS45" s="41">
        <f>0</f>
        <v>0</v>
      </c>
      <c r="DT45" s="41">
        <f>0</f>
        <v>0</v>
      </c>
      <c r="DU45" s="41">
        <f>0</f>
        <v>0</v>
      </c>
      <c r="DV45" s="41">
        <f>0</f>
        <v>0</v>
      </c>
      <c r="DW45" s="118">
        <f>SUM('Gross Plant'!$AH45:$AM45)/SUM('Gross Plant'!$AH$46:$AM$46)*DW$46</f>
        <v>0</v>
      </c>
      <c r="DX45" s="118">
        <f>SUM('Gross Plant'!$AH45:$AM45)/SUM('Gross Plant'!$AH$46:$AM$46)*DX$46</f>
        <v>0</v>
      </c>
      <c r="DY45" s="118">
        <f>SUM('Gross Plant'!$AH45:$AM45)/SUM('Gross Plant'!$AH$46:$AM$46)*DY$46</f>
        <v>0</v>
      </c>
      <c r="DZ45" s="57">
        <f>-SUM('Gross Plant'!$AH45:$AM45)/SUM('Gross Plant'!$AH$46:$AM$46)*'Capital Spending'!D$6*Reserve!$DW$1</f>
        <v>0</v>
      </c>
      <c r="EA45" s="57">
        <f>-SUM('Gross Plant'!$AH45:$AM45)/SUM('Gross Plant'!$AH$46:$AM$46)*'Capital Spending'!E$6*Reserve!$DW$1</f>
        <v>0</v>
      </c>
      <c r="EB45" s="57">
        <f>-SUM('Gross Plant'!$AH45:$AM45)/SUM('Gross Plant'!$AH$46:$AM$46)*'Capital Spending'!F$6*Reserve!$DW$1</f>
        <v>0</v>
      </c>
      <c r="EC45" s="57">
        <f>-SUM('Gross Plant'!$AH45:$AM45)/SUM('Gross Plant'!$AH$46:$AM$46)*'Capital Spending'!G$6*Reserve!$DW$1</f>
        <v>0</v>
      </c>
      <c r="ED45" s="57">
        <f>-SUM('Gross Plant'!$AH45:$AM45)/SUM('Gross Plant'!$AH$46:$AM$46)*'Capital Spending'!H$6*Reserve!$DW$1</f>
        <v>0</v>
      </c>
      <c r="EE45" s="57">
        <f>-SUM('Gross Plant'!$AH45:$AM45)/SUM('Gross Plant'!$AH$46:$AM$46)*'Capital Spending'!I$6*Reserve!$DW$1</f>
        <v>0</v>
      </c>
      <c r="EF45" s="57">
        <f>-SUM('Gross Plant'!$AH45:$AM45)/SUM('Gross Plant'!$AH$46:$AM$46)*'Capital Spending'!J$6*Reserve!$DW$1</f>
        <v>0</v>
      </c>
      <c r="EG45" s="57">
        <f>-SUM('Gross Plant'!$AH45:$AM45)/SUM('Gross Plant'!$AH$46:$AM$46)*'Capital Spending'!K$6*Reserve!$DW$1</f>
        <v>0</v>
      </c>
      <c r="EH45" s="57">
        <f>-SUM('Gross Plant'!$AH45:$AM45)/SUM('Gross Plant'!$AH$46:$AM$46)*'Capital Spending'!L$6*Reserve!$DW$1</f>
        <v>0</v>
      </c>
      <c r="EI45" s="57">
        <f>-SUM('Gross Plant'!$AH45:$AM45)/SUM('Gross Plant'!$AH$46:$AM$46)*'Capital Spending'!M$6*Reserve!$DW$1</f>
        <v>0</v>
      </c>
      <c r="EJ45" s="57">
        <f>-SUM('Gross Plant'!$AH45:$AM45)/SUM('Gross Plant'!$AH$46:$AM$46)*'Capital Spending'!N$6*Reserve!$DW$1</f>
        <v>0</v>
      </c>
      <c r="EK45" s="57">
        <f>-SUM('Gross Plant'!$AH45:$AM45)/SUM('Gross Plant'!$AH$46:$AM$46)*'Capital Spending'!O$6*Reserve!$DW$1</f>
        <v>0</v>
      </c>
      <c r="EL45" s="57">
        <f>-SUM('Gross Plant'!$AH45:$AM45)/SUM('Gross Plant'!$AH$46:$AM$46)*'Capital Spending'!P$6*Reserve!$DW$1</f>
        <v>0</v>
      </c>
      <c r="EM45" s="57">
        <f>-SUM('Gross Plant'!$AH45:$AM45)/SUM('Gross Plant'!$AH$46:$AM$46)*'Capital Spending'!Q$6*Reserve!$DW$1</f>
        <v>0</v>
      </c>
      <c r="EN45" s="57">
        <f>-SUM('Gross Plant'!$AH45:$AM45)/SUM('Gross Plant'!$AH$46:$AM$46)*'Capital Spending'!R$6*Reserve!$DW$1</f>
        <v>0</v>
      </c>
      <c r="EO45" s="57">
        <f>-SUM('Gross Plant'!$AH45:$AM45)/SUM('Gross Plant'!$AH$46:$AM$46)*'Capital Spending'!S$6*Reserve!$DW$1</f>
        <v>0</v>
      </c>
      <c r="EP45" s="57">
        <f>-SUM('Gross Plant'!$AH45:$AM45)/SUM('Gross Plant'!$AH$46:$AM$46)*'Capital Spending'!T$6*Reserve!$DW$1</f>
        <v>0</v>
      </c>
      <c r="EQ45" s="57">
        <f>-SUM('Gross Plant'!$AH45:$AM45)/SUM('Gross Plant'!$AH$46:$AM$46)*'Capital Spending'!U$6*Reserve!$DW$1</f>
        <v>0</v>
      </c>
    </row>
    <row r="46" spans="1:147" s="2" customFormat="1">
      <c r="A46" s="2" t="s">
        <v>30</v>
      </c>
      <c r="B46" s="88"/>
      <c r="C46" s="27">
        <f t="shared" ref="C46:AG46" si="66">SUM(C7:C45)</f>
        <v>109756592.2262653</v>
      </c>
      <c r="D46" s="27">
        <f t="shared" si="66"/>
        <v>117118319.96837759</v>
      </c>
      <c r="E46" s="27">
        <f t="shared" si="66"/>
        <v>103714234.94000001</v>
      </c>
      <c r="F46" s="27">
        <f t="shared" si="66"/>
        <v>104802989.39</v>
      </c>
      <c r="G46" s="27">
        <f t="shared" si="66"/>
        <v>105886340.06</v>
      </c>
      <c r="H46" s="27">
        <f t="shared" si="66"/>
        <v>106968137.51999998</v>
      </c>
      <c r="I46" s="27">
        <f t="shared" si="66"/>
        <v>108050000.96000001</v>
      </c>
      <c r="J46" s="27">
        <f t="shared" si="66"/>
        <v>109131956.75000001</v>
      </c>
      <c r="K46" s="26">
        <f t="shared" si="66"/>
        <v>110244991.28000002</v>
      </c>
      <c r="L46" s="26">
        <f t="shared" si="66"/>
        <v>111198549.12151027</v>
      </c>
      <c r="M46" s="26">
        <f t="shared" si="66"/>
        <v>112161139.9245486</v>
      </c>
      <c r="N46" s="26">
        <f t="shared" si="66"/>
        <v>112952760.81558913</v>
      </c>
      <c r="O46" s="26">
        <f t="shared" si="66"/>
        <v>113618915.93553862</v>
      </c>
      <c r="P46" s="26">
        <f t="shared" si="66"/>
        <v>113906590.06710289</v>
      </c>
      <c r="Q46" s="26">
        <f t="shared" si="66"/>
        <v>114199092.17715961</v>
      </c>
      <c r="R46" s="26">
        <f t="shared" si="66"/>
        <v>114498295.62296744</v>
      </c>
      <c r="S46" s="26">
        <f t="shared" si="66"/>
        <v>114803498.41809911</v>
      </c>
      <c r="T46" s="26">
        <f t="shared" si="66"/>
        <v>115113632.40310968</v>
      </c>
      <c r="U46" s="26">
        <f t="shared" si="66"/>
        <v>115431514.37572585</v>
      </c>
      <c r="V46" s="26">
        <f t="shared" si="66"/>
        <v>115755508.06774721</v>
      </c>
      <c r="W46" s="26">
        <f t="shared" si="66"/>
        <v>116083528.48579225</v>
      </c>
      <c r="X46" s="26">
        <f t="shared" si="66"/>
        <v>116414470.8357487</v>
      </c>
      <c r="Y46" s="26">
        <f t="shared" si="66"/>
        <v>116747744.70844455</v>
      </c>
      <c r="Z46" s="26">
        <f t="shared" si="66"/>
        <v>117082971.5631267</v>
      </c>
      <c r="AA46" s="26">
        <f t="shared" si="66"/>
        <v>117425152.6258039</v>
      </c>
      <c r="AB46" s="26">
        <f t="shared" si="66"/>
        <v>117774871.84376204</v>
      </c>
      <c r="AC46" s="26">
        <f t="shared" si="66"/>
        <v>118129419.15237303</v>
      </c>
      <c r="AD46" s="26">
        <f t="shared" si="66"/>
        <v>118490667.95241608</v>
      </c>
      <c r="AE46" s="26">
        <f t="shared" si="66"/>
        <v>118857916.24115586</v>
      </c>
      <c r="AF46" s="26">
        <f t="shared" si="66"/>
        <v>119230761.33370279</v>
      </c>
      <c r="AG46" s="28">
        <f t="shared" si="66"/>
        <v>117118318</v>
      </c>
      <c r="AH46" s="35"/>
      <c r="AI46" s="35"/>
      <c r="AJ46" s="25">
        <f t="shared" ref="AJ46:BK46" si="67">SUM(AJ7:AJ45)</f>
        <v>1088754.45</v>
      </c>
      <c r="AK46" s="26">
        <f t="shared" si="67"/>
        <v>1083350.67</v>
      </c>
      <c r="AL46" s="26">
        <f t="shared" si="67"/>
        <v>1081797.46</v>
      </c>
      <c r="AM46" s="26">
        <f t="shared" si="67"/>
        <v>1081863.44</v>
      </c>
      <c r="AN46" s="26">
        <f t="shared" si="67"/>
        <v>1081955.7899999998</v>
      </c>
      <c r="AO46" s="26">
        <f t="shared" si="67"/>
        <v>1113034.5299999998</v>
      </c>
      <c r="AP46" s="26">
        <f t="shared" si="67"/>
        <v>953557.84151023405</v>
      </c>
      <c r="AQ46" s="26">
        <f t="shared" si="67"/>
        <v>962590.80303836067</v>
      </c>
      <c r="AR46" s="26">
        <f t="shared" si="67"/>
        <v>791620.89104052912</v>
      </c>
      <c r="AS46" s="26">
        <f t="shared" si="67"/>
        <v>666155.11994950206</v>
      </c>
      <c r="AT46" s="26">
        <f t="shared" si="67"/>
        <v>287674.13156426093</v>
      </c>
      <c r="AU46" s="26">
        <f t="shared" si="67"/>
        <v>292502.11005672143</v>
      </c>
      <c r="AV46" s="26">
        <f t="shared" si="67"/>
        <v>299203.44580781111</v>
      </c>
      <c r="AW46" s="26">
        <f t="shared" si="67"/>
        <v>305202.79513166111</v>
      </c>
      <c r="AX46" s="26">
        <f t="shared" si="67"/>
        <v>310133.98501058365</v>
      </c>
      <c r="AY46" s="26">
        <f t="shared" si="67"/>
        <v>317881.97261617752</v>
      </c>
      <c r="AZ46" s="26">
        <f t="shared" si="67"/>
        <v>323993.69202135602</v>
      </c>
      <c r="BA46" s="26">
        <f t="shared" si="67"/>
        <v>328020.41804503638</v>
      </c>
      <c r="BB46" s="26">
        <f t="shared" si="67"/>
        <v>330942.34995644848</v>
      </c>
      <c r="BC46" s="26">
        <f t="shared" si="67"/>
        <v>333273.87269585073</v>
      </c>
      <c r="BD46" s="26">
        <f t="shared" si="67"/>
        <v>335226.8546821546</v>
      </c>
      <c r="BE46" s="26">
        <f t="shared" si="67"/>
        <v>342181.06267720438</v>
      </c>
      <c r="BF46" s="26">
        <f t="shared" si="67"/>
        <v>349719.21795815049</v>
      </c>
      <c r="BG46" s="26">
        <f t="shared" si="67"/>
        <v>354547.30861099064</v>
      </c>
      <c r="BH46" s="26">
        <f t="shared" si="67"/>
        <v>361248.80004304752</v>
      </c>
      <c r="BI46" s="26">
        <f t="shared" si="67"/>
        <v>367248.28873978386</v>
      </c>
      <c r="BJ46" s="26">
        <f t="shared" si="67"/>
        <v>372845.09254690295</v>
      </c>
      <c r="BK46" s="28">
        <f t="shared" si="67"/>
        <v>4117128.930593105</v>
      </c>
      <c r="BL46" s="3"/>
      <c r="BM46" s="25">
        <f t="shared" ref="BM46:CM46" si="68">SUM(BM7:BM45)</f>
        <v>0</v>
      </c>
      <c r="BN46" s="26">
        <f t="shared" si="68"/>
        <v>0</v>
      </c>
      <c r="BO46" s="26">
        <f t="shared" si="68"/>
        <v>0</v>
      </c>
      <c r="BP46" s="26">
        <f t="shared" si="68"/>
        <v>0</v>
      </c>
      <c r="BQ46" s="26">
        <f t="shared" si="68"/>
        <v>0</v>
      </c>
      <c r="BR46" s="26">
        <f t="shared" si="68"/>
        <v>0</v>
      </c>
      <c r="BS46" s="26">
        <f t="shared" si="68"/>
        <v>0</v>
      </c>
      <c r="BT46" s="26">
        <f t="shared" si="68"/>
        <v>0</v>
      </c>
      <c r="BU46" s="26">
        <f t="shared" si="68"/>
        <v>0</v>
      </c>
      <c r="BV46" s="26">
        <f t="shared" si="68"/>
        <v>0</v>
      </c>
      <c r="BW46" s="26">
        <f t="shared" si="68"/>
        <v>0</v>
      </c>
      <c r="BX46" s="26">
        <f t="shared" si="68"/>
        <v>0</v>
      </c>
      <c r="BY46" s="26">
        <f t="shared" si="68"/>
        <v>0</v>
      </c>
      <c r="BZ46" s="26">
        <f t="shared" si="68"/>
        <v>0</v>
      </c>
      <c r="CA46" s="26">
        <f t="shared" si="68"/>
        <v>0</v>
      </c>
      <c r="CB46" s="26">
        <f t="shared" si="68"/>
        <v>0</v>
      </c>
      <c r="CC46" s="26">
        <f t="shared" si="68"/>
        <v>0</v>
      </c>
      <c r="CD46" s="26">
        <f t="shared" si="68"/>
        <v>0</v>
      </c>
      <c r="CE46" s="26">
        <f t="shared" si="68"/>
        <v>0</v>
      </c>
      <c r="CF46" s="26">
        <f t="shared" si="68"/>
        <v>0</v>
      </c>
      <c r="CG46" s="26">
        <f t="shared" si="68"/>
        <v>0</v>
      </c>
      <c r="CH46" s="26">
        <f t="shared" si="68"/>
        <v>0</v>
      </c>
      <c r="CI46" s="26">
        <f t="shared" si="68"/>
        <v>0</v>
      </c>
      <c r="CJ46" s="26">
        <f t="shared" si="68"/>
        <v>0</v>
      </c>
      <c r="CK46" s="26">
        <f t="shared" si="68"/>
        <v>0</v>
      </c>
      <c r="CL46" s="26">
        <f t="shared" si="68"/>
        <v>0</v>
      </c>
      <c r="CM46" s="26">
        <f t="shared" si="68"/>
        <v>0</v>
      </c>
      <c r="CN46" s="3"/>
      <c r="CO46" s="25">
        <f t="shared" ref="CO46:DO46" si="69">SUM(CO7:CO45)</f>
        <v>0</v>
      </c>
      <c r="CP46" s="26">
        <f t="shared" si="69"/>
        <v>0</v>
      </c>
      <c r="CQ46" s="26">
        <f t="shared" si="69"/>
        <v>0</v>
      </c>
      <c r="CR46" s="26">
        <f t="shared" si="69"/>
        <v>0</v>
      </c>
      <c r="CS46" s="26">
        <f t="shared" si="69"/>
        <v>0</v>
      </c>
      <c r="CT46" s="26">
        <f t="shared" si="69"/>
        <v>0</v>
      </c>
      <c r="CU46" s="26">
        <f t="shared" si="69"/>
        <v>0</v>
      </c>
      <c r="CV46" s="26">
        <f t="shared" si="69"/>
        <v>0</v>
      </c>
      <c r="CW46" s="26">
        <f t="shared" si="69"/>
        <v>0</v>
      </c>
      <c r="CX46" s="26">
        <f t="shared" si="69"/>
        <v>0</v>
      </c>
      <c r="CY46" s="26">
        <f t="shared" si="69"/>
        <v>0</v>
      </c>
      <c r="CZ46" s="26">
        <f t="shared" si="69"/>
        <v>0</v>
      </c>
      <c r="DA46" s="26">
        <f t="shared" si="69"/>
        <v>0</v>
      </c>
      <c r="DB46" s="26">
        <f t="shared" si="69"/>
        <v>0</v>
      </c>
      <c r="DC46" s="26">
        <f t="shared" si="69"/>
        <v>0</v>
      </c>
      <c r="DD46" s="26">
        <f t="shared" si="69"/>
        <v>0</v>
      </c>
      <c r="DE46" s="26">
        <f t="shared" si="69"/>
        <v>0</v>
      </c>
      <c r="DF46" s="26">
        <f t="shared" si="69"/>
        <v>0</v>
      </c>
      <c r="DG46" s="26">
        <f t="shared" si="69"/>
        <v>0</v>
      </c>
      <c r="DH46" s="26">
        <f t="shared" si="69"/>
        <v>0</v>
      </c>
      <c r="DI46" s="26">
        <f t="shared" si="69"/>
        <v>0</v>
      </c>
      <c r="DJ46" s="26">
        <f t="shared" si="69"/>
        <v>0</v>
      </c>
      <c r="DK46" s="26">
        <f t="shared" si="69"/>
        <v>0</v>
      </c>
      <c r="DL46" s="26">
        <f t="shared" si="69"/>
        <v>0</v>
      </c>
      <c r="DM46" s="26">
        <f t="shared" si="69"/>
        <v>0</v>
      </c>
      <c r="DN46" s="26">
        <f t="shared" si="69"/>
        <v>0</v>
      </c>
      <c r="DO46" s="26">
        <f t="shared" si="69"/>
        <v>0</v>
      </c>
      <c r="DP46" s="3"/>
      <c r="DQ46" s="25">
        <f t="shared" ref="DQ46:DV46" si="70">SUM(DQ7:DQ45)</f>
        <v>0</v>
      </c>
      <c r="DR46" s="26">
        <f t="shared" si="70"/>
        <v>0</v>
      </c>
      <c r="DS46" s="26">
        <f t="shared" si="70"/>
        <v>0</v>
      </c>
      <c r="DT46" s="26">
        <f t="shared" si="70"/>
        <v>0</v>
      </c>
      <c r="DU46" s="26">
        <f t="shared" si="70"/>
        <v>0</v>
      </c>
      <c r="DV46" s="26">
        <f t="shared" si="70"/>
        <v>0</v>
      </c>
      <c r="DW46" s="26">
        <f>'[21]002 div'!B25*$DW$1*-1</f>
        <v>0</v>
      </c>
      <c r="DX46" s="26">
        <f>'[21]002 div'!C25*$DW$1*-1</f>
        <v>0</v>
      </c>
      <c r="DY46" s="26">
        <f>'[21]002 div'!D25*$DW$1*-1</f>
        <v>0</v>
      </c>
      <c r="DZ46" s="26">
        <f t="shared" ref="DZ46:EQ46" si="71">SUM(DZ7:DZ45)</f>
        <v>0</v>
      </c>
      <c r="EA46" s="26">
        <f t="shared" si="71"/>
        <v>0</v>
      </c>
      <c r="EB46" s="26">
        <f t="shared" si="71"/>
        <v>0</v>
      </c>
      <c r="EC46" s="26">
        <f t="shared" si="71"/>
        <v>0</v>
      </c>
      <c r="ED46" s="26">
        <f t="shared" si="71"/>
        <v>0</v>
      </c>
      <c r="EE46" s="26">
        <f t="shared" si="71"/>
        <v>0</v>
      </c>
      <c r="EF46" s="26">
        <f t="shared" si="71"/>
        <v>0</v>
      </c>
      <c r="EG46" s="26">
        <f t="shared" si="71"/>
        <v>0</v>
      </c>
      <c r="EH46" s="26">
        <f t="shared" si="71"/>
        <v>0</v>
      </c>
      <c r="EI46" s="26">
        <f t="shared" si="71"/>
        <v>0</v>
      </c>
      <c r="EJ46" s="26">
        <f t="shared" si="71"/>
        <v>0</v>
      </c>
      <c r="EK46" s="26">
        <f t="shared" si="71"/>
        <v>0</v>
      </c>
      <c r="EL46" s="26">
        <f t="shared" si="71"/>
        <v>0</v>
      </c>
      <c r="EM46" s="26">
        <f t="shared" si="71"/>
        <v>0</v>
      </c>
      <c r="EN46" s="26">
        <f t="shared" si="71"/>
        <v>0</v>
      </c>
      <c r="EO46" s="26">
        <f t="shared" si="71"/>
        <v>0</v>
      </c>
      <c r="EP46" s="26">
        <f t="shared" si="71"/>
        <v>0</v>
      </c>
      <c r="EQ46" s="26">
        <f t="shared" si="71"/>
        <v>0</v>
      </c>
    </row>
    <row r="47" spans="1:147" s="2" customFormat="1">
      <c r="B47" s="88"/>
      <c r="C47" s="4"/>
      <c r="D47" s="4"/>
      <c r="E47" s="75">
        <f>'[22]major ratebase items'!E13</f>
        <v>-103714234.90000001</v>
      </c>
      <c r="F47" s="75">
        <f>'[22]major ratebase items'!F13</f>
        <v>-104802989.40000001</v>
      </c>
      <c r="G47" s="75">
        <f>'[22]major ratebase items'!G13</f>
        <v>-105886340.09999999</v>
      </c>
      <c r="H47" s="75">
        <f>'[22]major ratebase items'!H13</f>
        <v>-106968137.5</v>
      </c>
      <c r="I47" s="75">
        <f>'[22]major ratebase items'!I13</f>
        <v>-108050001</v>
      </c>
      <c r="J47" s="75">
        <f>'[22]major ratebase items'!J13</f>
        <v>-109131956.8</v>
      </c>
      <c r="K47" s="75">
        <f>'[22]major ratebase items'!K13</f>
        <v>-97884576.329999998</v>
      </c>
      <c r="L47" s="75" t="str">
        <f>'[22]major ratebase items'!L13</f>
        <v>0</v>
      </c>
      <c r="M47" s="75" t="str">
        <f>'[22]major ratebase items'!M13</f>
        <v>0</v>
      </c>
      <c r="N47" s="75">
        <f>'[22]major ratebase items'!N13</f>
        <v>0</v>
      </c>
      <c r="O47" s="75">
        <f>'[22]major ratebase items'!O13</f>
        <v>0</v>
      </c>
      <c r="P47" s="75">
        <f>'[22]major ratebase items'!P13</f>
        <v>0</v>
      </c>
      <c r="Q47" s="75">
        <f>'[22]major ratebase items'!Q13</f>
        <v>0</v>
      </c>
      <c r="R47" s="61"/>
      <c r="S47" s="61"/>
      <c r="T47" s="61"/>
      <c r="U47" s="61"/>
      <c r="V47" s="61"/>
      <c r="W47" s="61"/>
      <c r="X47" s="61"/>
      <c r="Y47" s="3"/>
      <c r="Z47" s="3"/>
      <c r="AA47" s="3"/>
      <c r="AB47" s="3"/>
      <c r="AC47" s="3"/>
      <c r="AD47" s="3"/>
      <c r="AE47" s="3"/>
      <c r="AF47" s="3"/>
      <c r="AG47" s="3"/>
      <c r="AH47" s="35"/>
      <c r="AI47" s="35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</row>
    <row r="48" spans="1:147" s="2" customFormat="1">
      <c r="B48" s="88"/>
      <c r="C48" s="4"/>
      <c r="D48" s="4"/>
      <c r="E48" s="104">
        <f>E46+E47</f>
        <v>4.0000006556510925E-2</v>
      </c>
      <c r="F48" s="104">
        <f t="shared" ref="F48:Q48" si="72">F46+F47</f>
        <v>-1.000000536441803E-2</v>
      </c>
      <c r="G48" s="104">
        <f t="shared" si="72"/>
        <v>-3.9999991655349731E-2</v>
      </c>
      <c r="H48" s="104">
        <f t="shared" si="72"/>
        <v>1.9999980926513672E-2</v>
      </c>
      <c r="I48" s="104">
        <f t="shared" si="72"/>
        <v>-3.9999991655349731E-2</v>
      </c>
      <c r="J48" s="104">
        <f t="shared" si="72"/>
        <v>-4.9999982118606567E-2</v>
      </c>
      <c r="K48" s="62">
        <f t="shared" si="72"/>
        <v>12360414.950000018</v>
      </c>
      <c r="L48" s="104">
        <f t="shared" si="72"/>
        <v>111198549.12151027</v>
      </c>
      <c r="M48" s="62">
        <f t="shared" si="72"/>
        <v>112161139.9245486</v>
      </c>
      <c r="N48" s="62">
        <f t="shared" si="72"/>
        <v>112952760.81558913</v>
      </c>
      <c r="O48" s="62">
        <f t="shared" si="72"/>
        <v>113618915.93553862</v>
      </c>
      <c r="P48" s="62">
        <f t="shared" si="72"/>
        <v>113906590.06710289</v>
      </c>
      <c r="Q48" s="62">
        <f t="shared" si="72"/>
        <v>114199092.17715961</v>
      </c>
      <c r="R48" s="61"/>
      <c r="S48" s="61"/>
      <c r="T48" s="61"/>
      <c r="U48" s="61"/>
      <c r="V48" s="61"/>
      <c r="W48" s="61"/>
      <c r="X48" s="61"/>
      <c r="Y48" s="3"/>
      <c r="Z48" s="3"/>
      <c r="AA48" s="3"/>
      <c r="AB48" s="3"/>
      <c r="AC48" s="3"/>
      <c r="AD48" s="3"/>
      <c r="AE48" s="3"/>
      <c r="AF48" s="3"/>
      <c r="AG48" s="3"/>
      <c r="AH48" s="35"/>
      <c r="AI48" s="35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</row>
    <row r="49" spans="1:147" s="2" customFormat="1">
      <c r="A49" s="2" t="s">
        <v>31</v>
      </c>
      <c r="B49" s="24"/>
      <c r="C49" s="3"/>
      <c r="D49" s="3"/>
      <c r="R49" s="61"/>
      <c r="S49" s="61"/>
      <c r="T49" s="61"/>
      <c r="U49" s="61"/>
      <c r="V49" s="61"/>
      <c r="W49" s="61"/>
      <c r="X49" s="61"/>
      <c r="Y49" s="3"/>
      <c r="Z49" s="3"/>
      <c r="AA49" s="3"/>
      <c r="AB49" s="3"/>
      <c r="AC49" s="3"/>
      <c r="AD49" s="3"/>
      <c r="AE49" s="3"/>
      <c r="AF49" s="3"/>
      <c r="AG49" s="3"/>
      <c r="AH49" s="35"/>
      <c r="AI49" s="35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</row>
    <row r="50" spans="1:147" s="2" customFormat="1">
      <c r="A50" s="150">
        <v>38900</v>
      </c>
      <c r="B50" s="32" t="s">
        <v>130</v>
      </c>
      <c r="C50" s="50">
        <f t="shared" ref="C50:C79" si="73">SUM(E50:Q50)/13</f>
        <v>0</v>
      </c>
      <c r="D50" s="50">
        <f t="shared" ref="D50:D79" si="74">SUM(T50:AF50)/13</f>
        <v>0</v>
      </c>
      <c r="E50" s="68">
        <v>0</v>
      </c>
      <c r="F50" s="41">
        <f t="shared" ref="F50:F55" si="75">E50+AJ50+BM50+CO50+DQ50</f>
        <v>0</v>
      </c>
      <c r="G50" s="41">
        <f t="shared" ref="G50:G55" si="76">F50+AK50+BN50+CP50+DR50</f>
        <v>0</v>
      </c>
      <c r="H50" s="41">
        <f t="shared" ref="H50:H55" si="77">G50+AL50+BO50+CQ50+DS50</f>
        <v>0</v>
      </c>
      <c r="I50" s="41">
        <f t="shared" ref="I50:I55" si="78">H50+AM50+BP50+CR50+DT50</f>
        <v>0</v>
      </c>
      <c r="J50" s="41">
        <f t="shared" ref="J50:J55" si="79">I50+AN50+BQ50+CS50+DU50</f>
        <v>0</v>
      </c>
      <c r="K50" s="41">
        <f t="shared" ref="K50:K55" si="80">J50+AO50+BR50+CT50+DV50</f>
        <v>0</v>
      </c>
      <c r="L50" s="41">
        <f t="shared" ref="L50:L55" si="81">K50+AP50+BS50+CU50+DW50</f>
        <v>0</v>
      </c>
      <c r="M50" s="41">
        <f t="shared" ref="M50:M55" si="82">L50+AQ50+BT50+CV50+DX50</f>
        <v>0</v>
      </c>
      <c r="N50" s="41">
        <f t="shared" ref="N50:N55" si="83">M50+AR50+BU50+CW50+DY50</f>
        <v>0</v>
      </c>
      <c r="O50" s="41">
        <f t="shared" ref="O50:O55" si="84">N50+AS50+BV50+CX50+DZ50</f>
        <v>0</v>
      </c>
      <c r="P50" s="41">
        <f t="shared" ref="P50:P55" si="85">O50+AT50+BW50+CY50+EA50</f>
        <v>0</v>
      </c>
      <c r="Q50" s="41">
        <f t="shared" ref="Q50:Q55" si="86">P50+AU50+BX50+CZ50+EB50</f>
        <v>0</v>
      </c>
      <c r="R50" s="41">
        <f t="shared" ref="R50:R55" si="87">Q50+AV50+BY50+DA50+EC50</f>
        <v>0</v>
      </c>
      <c r="S50" s="41">
        <f t="shared" ref="S50:S55" si="88">R50+AW50+BZ50+DB50+ED50</f>
        <v>0</v>
      </c>
      <c r="T50" s="41">
        <f t="shared" ref="T50:T55" si="89">S50+AX50+CA50+DC50+EE50</f>
        <v>0</v>
      </c>
      <c r="U50" s="41">
        <f t="shared" ref="U50:U55" si="90">T50+AY50+CB50+DD50+EF50</f>
        <v>0</v>
      </c>
      <c r="V50" s="41">
        <f t="shared" ref="V50:V55" si="91">U50+AZ50+CC50+DE50+EG50</f>
        <v>0</v>
      </c>
      <c r="W50" s="41">
        <f t="shared" ref="W50:W55" si="92">V50+BA50+CD50+DF50+EH50</f>
        <v>0</v>
      </c>
      <c r="X50" s="41">
        <f t="shared" ref="X50:X55" si="93">W50+BB50+CE50+DG50+EI50</f>
        <v>0</v>
      </c>
      <c r="Y50" s="41">
        <f t="shared" ref="Y50:Y55" si="94">X50+BC50+CF50+DH50+EJ50</f>
        <v>0</v>
      </c>
      <c r="Z50" s="41">
        <f t="shared" ref="Z50:Z55" si="95">Y50+BD50+CG50+DI50+EK50</f>
        <v>0</v>
      </c>
      <c r="AA50" s="41">
        <f t="shared" ref="AA50:AA55" si="96">Z50+BE50+CH50+DJ50+EL50</f>
        <v>0</v>
      </c>
      <c r="AB50" s="41">
        <f t="shared" ref="AB50:AB55" si="97">AA50+BF50+CI50+DK50+EM50</f>
        <v>0</v>
      </c>
      <c r="AC50" s="41">
        <f t="shared" ref="AC50:AC55" si="98">AB50+BG50+CJ50+DL50+EN50</f>
        <v>0</v>
      </c>
      <c r="AD50" s="41">
        <f t="shared" ref="AD50:AD55" si="99">AC50+BH50+CK50+DM50+EO50</f>
        <v>0</v>
      </c>
      <c r="AE50" s="41">
        <f t="shared" ref="AE50:AE55" si="100">AD50+BI50+CL50+DN50+EP50</f>
        <v>0</v>
      </c>
      <c r="AF50" s="41">
        <f t="shared" ref="AF50:AF55" si="101">AE50+BJ50+CM50+DO50+EQ50</f>
        <v>0</v>
      </c>
      <c r="AG50" s="22">
        <f t="shared" ref="AG50:AG55" si="102">ROUND(AVERAGE(T50:AF50),0)</f>
        <v>0</v>
      </c>
      <c r="AH50" s="79">
        <f>'[25]KY Depreciation Rates_03-2'!$G41</f>
        <v>0</v>
      </c>
      <c r="AI50" s="79">
        <f>'[25]KY Depreciation Rates_03-2'!$G41</f>
        <v>0</v>
      </c>
      <c r="AJ50" s="31">
        <f>'[20]Depreciation Provision'!R107</f>
        <v>0</v>
      </c>
      <c r="AK50" s="31">
        <f>'[20]Depreciation Provision'!S107</f>
        <v>0</v>
      </c>
      <c r="AL50" s="31">
        <f>'[20]Depreciation Provision'!T107</f>
        <v>0</v>
      </c>
      <c r="AM50" s="31">
        <f>'[20]Depreciation Provision'!U107</f>
        <v>0</v>
      </c>
      <c r="AN50" s="31">
        <f>'[20]Depreciation Provision'!V107</f>
        <v>0</v>
      </c>
      <c r="AO50" s="31">
        <f>'[20]Depreciation Provision'!W107</f>
        <v>0</v>
      </c>
      <c r="AP50" s="43">
        <f>IF('Net Plant'!I50&gt;0,'Gross Plant'!K50*$AH50/12,0)</f>
        <v>0</v>
      </c>
      <c r="AQ50" s="43">
        <f>IF('Net Plant'!J50&gt;0,'Gross Plant'!L50*$AH50/12,0)</f>
        <v>0</v>
      </c>
      <c r="AR50" s="43">
        <f>IF('Net Plant'!K50&gt;0,'Gross Plant'!M50*$AH50/12,0)</f>
        <v>0</v>
      </c>
      <c r="AS50" s="43">
        <f>IF('Net Plant'!L50&gt;0,'Gross Plant'!N50*$AH50/12,0)</f>
        <v>0</v>
      </c>
      <c r="AT50" s="43">
        <f>IF('Net Plant'!M50&gt;0,'Gross Plant'!O50*$AH50/12,0)</f>
        <v>0</v>
      </c>
      <c r="AU50" s="43">
        <f>IF('Net Plant'!N50&gt;0,'Gross Plant'!P50*$AH50/12,0)</f>
        <v>0</v>
      </c>
      <c r="AV50" s="43">
        <f>IF('Net Plant'!O50&gt;0,'Gross Plant'!Q50*$AH50/12,0)</f>
        <v>0</v>
      </c>
      <c r="AW50" s="43">
        <f>IF('Net Plant'!P50&gt;0,'Gross Plant'!R50*$AH50/12,0)</f>
        <v>0</v>
      </c>
      <c r="AX50" s="43">
        <f>IF('Net Plant'!Q50&gt;0,'Gross Plant'!S50*$AH50/12,0)</f>
        <v>0</v>
      </c>
      <c r="AY50" s="43">
        <f>IF('Net Plant'!R50&gt;0,'Gross Plant'!T50*$AI50/12,0)</f>
        <v>0</v>
      </c>
      <c r="AZ50" s="43">
        <f>IF('Net Plant'!S50&gt;0,'Gross Plant'!U50*$AI50/12,0)</f>
        <v>0</v>
      </c>
      <c r="BA50" s="43">
        <f>IF('Net Plant'!T50&gt;0,'Gross Plant'!V50*$AI50/12,0)</f>
        <v>0</v>
      </c>
      <c r="BB50" s="43">
        <f>IF('Net Plant'!U50&gt;0,'Gross Plant'!W50*$AI50/12,0)</f>
        <v>0</v>
      </c>
      <c r="BC50" s="43">
        <f>IF('Net Plant'!V50&gt;0,'Gross Plant'!X50*$AI50/12,0)</f>
        <v>0</v>
      </c>
      <c r="BD50" s="43">
        <f>IF('Net Plant'!W50&gt;0,'Gross Plant'!Y50*$AI50/12,0)</f>
        <v>0</v>
      </c>
      <c r="BE50" s="43">
        <f>IF('Net Plant'!X50&gt;0,'Gross Plant'!Z50*$AI50/12,0)</f>
        <v>0</v>
      </c>
      <c r="BF50" s="43">
        <f>IF('Net Plant'!Y50&gt;0,'Gross Plant'!AA50*$AI50/12,0)</f>
        <v>0</v>
      </c>
      <c r="BG50" s="43">
        <f>IF('Net Plant'!Z50&gt;0,'Gross Plant'!AB50*$AI50/12,0)</f>
        <v>0</v>
      </c>
      <c r="BH50" s="43">
        <f>IF('Net Plant'!AA50&gt;0,'Gross Plant'!AC50*$AI50/12,0)</f>
        <v>0</v>
      </c>
      <c r="BI50" s="43">
        <f>IF('Net Plant'!AB50&gt;0,'Gross Plant'!AD50*$AI50/12,0)</f>
        <v>0</v>
      </c>
      <c r="BJ50" s="43">
        <f>IF('Net Plant'!AC50&gt;0,'Gross Plant'!AE50*$AI50/12,0)</f>
        <v>0</v>
      </c>
      <c r="BK50" s="22">
        <f t="shared" ref="BK50:BK55" si="103">SUM(AY50:BJ50)</f>
        <v>0</v>
      </c>
      <c r="BL50" s="3"/>
      <c r="BM50" s="31">
        <f>[20]Retires!R250</f>
        <v>0</v>
      </c>
      <c r="BN50" s="31">
        <f>[20]Retires!S250</f>
        <v>0</v>
      </c>
      <c r="BO50" s="31">
        <f>[20]Retires!T250</f>
        <v>0</v>
      </c>
      <c r="BP50" s="31">
        <f>[20]Retires!U250</f>
        <v>0</v>
      </c>
      <c r="BQ50" s="31">
        <f>[20]Retires!V250</f>
        <v>0</v>
      </c>
      <c r="BR50" s="31">
        <f>[20]Retires!W250</f>
        <v>0</v>
      </c>
      <c r="BS50" s="31">
        <f>'Gross Plant'!BQ50</f>
        <v>0</v>
      </c>
      <c r="BT50" s="41">
        <f>'Gross Plant'!BR50</f>
        <v>0</v>
      </c>
      <c r="BU50" s="41">
        <f>'Gross Plant'!BS50</f>
        <v>0</v>
      </c>
      <c r="BV50" s="41">
        <f>'Gross Plant'!BT50</f>
        <v>0</v>
      </c>
      <c r="BW50" s="41">
        <f>'Gross Plant'!BU50</f>
        <v>0</v>
      </c>
      <c r="BX50" s="41">
        <f>'Gross Plant'!BV50</f>
        <v>0</v>
      </c>
      <c r="BY50" s="41">
        <f>'Gross Plant'!BW50</f>
        <v>0</v>
      </c>
      <c r="BZ50" s="41">
        <f>'Gross Plant'!BX50</f>
        <v>0</v>
      </c>
      <c r="CA50" s="41">
        <f>'Gross Plant'!BY50</f>
        <v>0</v>
      </c>
      <c r="CB50" s="41">
        <f>'Gross Plant'!BZ50</f>
        <v>0</v>
      </c>
      <c r="CC50" s="41">
        <f>'Gross Plant'!CA50</f>
        <v>0</v>
      </c>
      <c r="CD50" s="41">
        <f>'Gross Plant'!CB50</f>
        <v>0</v>
      </c>
      <c r="CE50" s="41">
        <f>'Gross Plant'!CC50</f>
        <v>0</v>
      </c>
      <c r="CF50" s="41">
        <f>'Gross Plant'!CD50</f>
        <v>0</v>
      </c>
      <c r="CG50" s="41">
        <f>'Gross Plant'!CE50</f>
        <v>0</v>
      </c>
      <c r="CH50" s="41">
        <f>'Gross Plant'!CF50</f>
        <v>0</v>
      </c>
      <c r="CI50" s="41">
        <f>'Gross Plant'!CG50</f>
        <v>0</v>
      </c>
      <c r="CJ50" s="41">
        <f>'Gross Plant'!CH50</f>
        <v>0</v>
      </c>
      <c r="CK50" s="41">
        <f>'Gross Plant'!CI50</f>
        <v>0</v>
      </c>
      <c r="CL50" s="41">
        <f>'Gross Plant'!CJ50</f>
        <v>0</v>
      </c>
      <c r="CM50" s="41">
        <f>'Gross Plant'!CK50</f>
        <v>0</v>
      </c>
      <c r="CN50" s="3"/>
      <c r="CO50" s="31">
        <f>[20]Transfers!R250</f>
        <v>0</v>
      </c>
      <c r="CP50" s="31">
        <f>[20]Transfers!S250</f>
        <v>0</v>
      </c>
      <c r="CQ50" s="31">
        <f>[20]Transfers!T250</f>
        <v>0</v>
      </c>
      <c r="CR50" s="31">
        <f>[20]Transfers!U250</f>
        <v>0</v>
      </c>
      <c r="CS50" s="31">
        <f>[20]Transfers!V250</f>
        <v>0</v>
      </c>
      <c r="CT50" s="31">
        <f>[20]Transfers!W250</f>
        <v>0</v>
      </c>
      <c r="CU50" s="31">
        <v>0</v>
      </c>
      <c r="CV50" s="31">
        <v>0</v>
      </c>
      <c r="CW50" s="31">
        <v>0</v>
      </c>
      <c r="CX50" s="42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3"/>
      <c r="DQ50" s="41">
        <f>[20]COR!Q107</f>
        <v>0</v>
      </c>
      <c r="DR50" s="41">
        <f>[20]COR!R107</f>
        <v>0</v>
      </c>
      <c r="DS50" s="41">
        <f>[20]COR!S107</f>
        <v>0</v>
      </c>
      <c r="DT50" s="41">
        <f>[20]COR!T107</f>
        <v>0</v>
      </c>
      <c r="DU50" s="41">
        <f>[20]COR!U107</f>
        <v>0</v>
      </c>
      <c r="DV50" s="41">
        <f>[20]COR!V107</f>
        <v>0</v>
      </c>
      <c r="DW50" s="57">
        <f>SUM('Gross Plant'!$AH50:$AM50)/SUM('Gross Plant'!$AH$80:$AM$80)*DW$80</f>
        <v>0</v>
      </c>
      <c r="DX50" s="57">
        <f>SUM('Gross Plant'!$AH50:$AM50)/SUM('Gross Plant'!$AH$80:$AM$80)*DX$80</f>
        <v>0</v>
      </c>
      <c r="DY50" s="57">
        <f>SUM('Gross Plant'!$AH50:$AM50)/SUM('Gross Plant'!$AH$80:$AM$80)*DY$80</f>
        <v>0</v>
      </c>
      <c r="DZ50" s="57">
        <f>-SUM('Gross Plant'!$AH50:$AM50)/SUM('Gross Plant'!$AH$80:$AM$80)*'Capital Spending'!D$8*Reserve!$DW$1</f>
        <v>0</v>
      </c>
      <c r="EA50" s="57">
        <f>-SUM('Gross Plant'!$AH50:$AM50)/SUM('Gross Plant'!$AH$80:$AM$80)*'Capital Spending'!E$8*Reserve!$DW$1</f>
        <v>0</v>
      </c>
      <c r="EB50" s="57">
        <f>-SUM('Gross Plant'!$AH50:$AM50)/SUM('Gross Plant'!$AH$80:$AM$80)*'Capital Spending'!F$8*Reserve!$DW$1</f>
        <v>0</v>
      </c>
      <c r="EC50" s="57">
        <f>-SUM('Gross Plant'!$AH50:$AM50)/SUM('Gross Plant'!$AH$80:$AM$80)*'Capital Spending'!G$8*Reserve!$DW$1</f>
        <v>0</v>
      </c>
      <c r="ED50" s="57">
        <f>-SUM('Gross Plant'!$AH50:$AM50)/SUM('Gross Plant'!$AH$80:$AM$80)*'Capital Spending'!H$8*Reserve!$DW$1</f>
        <v>0</v>
      </c>
      <c r="EE50" s="57">
        <f>-SUM('Gross Plant'!$AH50:$AM50)/SUM('Gross Plant'!$AH$80:$AM$80)*'Capital Spending'!I$8*Reserve!$DW$1</f>
        <v>0</v>
      </c>
      <c r="EF50" s="57">
        <f>-SUM('Gross Plant'!$AH50:$AM50)/SUM('Gross Plant'!$AH$80:$AM$80)*'Capital Spending'!J$8*Reserve!$DW$1</f>
        <v>0</v>
      </c>
      <c r="EG50" s="57">
        <f>-SUM('Gross Plant'!$AH50:$AM50)/SUM('Gross Plant'!$AH$80:$AM$80)*'Capital Spending'!K$8*Reserve!$DW$1</f>
        <v>0</v>
      </c>
      <c r="EH50" s="57">
        <f>-SUM('Gross Plant'!$AH50:$AM50)/SUM('Gross Plant'!$AH$80:$AM$80)*'Capital Spending'!L$8*Reserve!$DW$1</f>
        <v>0</v>
      </c>
      <c r="EI50" s="57">
        <f>-SUM('Gross Plant'!$AH50:$AM50)/SUM('Gross Plant'!$AH$80:$AM$80)*'Capital Spending'!M$8*Reserve!$DW$1</f>
        <v>0</v>
      </c>
      <c r="EJ50" s="57">
        <f>-SUM('Gross Plant'!$AH50:$AM50)/SUM('Gross Plant'!$AH$80:$AM$80)*'Capital Spending'!N$8*Reserve!$DW$1</f>
        <v>0</v>
      </c>
      <c r="EK50" s="57">
        <f>-SUM('Gross Plant'!$AH50:$AM50)/SUM('Gross Plant'!$AH$80:$AM$80)*'Capital Spending'!O$8*Reserve!$DW$1</f>
        <v>0</v>
      </c>
      <c r="EL50" s="57">
        <f>-SUM('Gross Plant'!$AH50:$AM50)/SUM('Gross Plant'!$AH$80:$AM$80)*'Capital Spending'!P$8*Reserve!$DW$1</f>
        <v>0</v>
      </c>
      <c r="EM50" s="57">
        <f>-SUM('Gross Plant'!$AH50:$AM50)/SUM('Gross Plant'!$AH$80:$AM$80)*'Capital Spending'!Q$8*Reserve!$DW$1</f>
        <v>0</v>
      </c>
      <c r="EN50" s="57">
        <f>-SUM('Gross Plant'!$AH50:$AM50)/SUM('Gross Plant'!$AH$80:$AM$80)*'Capital Spending'!R$8*Reserve!$DW$1</f>
        <v>0</v>
      </c>
      <c r="EO50" s="57">
        <f>-SUM('Gross Plant'!$AH50:$AM50)/SUM('Gross Plant'!$AH$80:$AM$80)*'Capital Spending'!S$8*Reserve!$DW$1</f>
        <v>0</v>
      </c>
      <c r="EP50" s="57">
        <f>-SUM('Gross Plant'!$AH50:$AM50)/SUM('Gross Plant'!$AH$80:$AM$80)*'Capital Spending'!T$8*Reserve!$DW$1</f>
        <v>0</v>
      </c>
      <c r="EQ50" s="57">
        <f>-SUM('Gross Plant'!$AH50:$AM50)/SUM('Gross Plant'!$AH$80:$AM$80)*'Capital Spending'!U$8*Reserve!$DW$1</f>
        <v>0</v>
      </c>
    </row>
    <row r="51" spans="1:147" s="2" customFormat="1">
      <c r="A51" s="150">
        <v>38910</v>
      </c>
      <c r="B51" s="32" t="s">
        <v>131</v>
      </c>
      <c r="C51" s="50">
        <f t="shared" si="73"/>
        <v>0</v>
      </c>
      <c r="D51" s="50">
        <f t="shared" si="74"/>
        <v>0</v>
      </c>
      <c r="E51" s="68">
        <v>0</v>
      </c>
      <c r="F51" s="41">
        <f t="shared" si="75"/>
        <v>0</v>
      </c>
      <c r="G51" s="41">
        <f t="shared" si="76"/>
        <v>0</v>
      </c>
      <c r="H51" s="41">
        <f t="shared" si="77"/>
        <v>0</v>
      </c>
      <c r="I51" s="41">
        <f t="shared" si="78"/>
        <v>0</v>
      </c>
      <c r="J51" s="41">
        <f t="shared" si="79"/>
        <v>0</v>
      </c>
      <c r="K51" s="41">
        <f t="shared" si="80"/>
        <v>0</v>
      </c>
      <c r="L51" s="41">
        <f t="shared" si="81"/>
        <v>0</v>
      </c>
      <c r="M51" s="41">
        <f t="shared" si="82"/>
        <v>0</v>
      </c>
      <c r="N51" s="41">
        <f t="shared" si="83"/>
        <v>0</v>
      </c>
      <c r="O51" s="41">
        <f t="shared" si="84"/>
        <v>0</v>
      </c>
      <c r="P51" s="41">
        <f t="shared" si="85"/>
        <v>0</v>
      </c>
      <c r="Q51" s="41">
        <f t="shared" si="86"/>
        <v>0</v>
      </c>
      <c r="R51" s="41">
        <f t="shared" si="87"/>
        <v>0</v>
      </c>
      <c r="S51" s="41">
        <f t="shared" si="88"/>
        <v>0</v>
      </c>
      <c r="T51" s="41">
        <f t="shared" si="89"/>
        <v>0</v>
      </c>
      <c r="U51" s="41">
        <f t="shared" si="90"/>
        <v>0</v>
      </c>
      <c r="V51" s="41">
        <f t="shared" si="91"/>
        <v>0</v>
      </c>
      <c r="W51" s="41">
        <f t="shared" si="92"/>
        <v>0</v>
      </c>
      <c r="X51" s="41">
        <f t="shared" si="93"/>
        <v>0</v>
      </c>
      <c r="Y51" s="41">
        <f t="shared" si="94"/>
        <v>0</v>
      </c>
      <c r="Z51" s="41">
        <f t="shared" si="95"/>
        <v>0</v>
      </c>
      <c r="AA51" s="41">
        <f t="shared" si="96"/>
        <v>0</v>
      </c>
      <c r="AB51" s="41">
        <f t="shared" si="97"/>
        <v>0</v>
      </c>
      <c r="AC51" s="41">
        <f t="shared" si="98"/>
        <v>0</v>
      </c>
      <c r="AD51" s="41">
        <f t="shared" si="99"/>
        <v>0</v>
      </c>
      <c r="AE51" s="41">
        <f t="shared" si="100"/>
        <v>0</v>
      </c>
      <c r="AF51" s="41">
        <f t="shared" si="101"/>
        <v>0</v>
      </c>
      <c r="AG51" s="23">
        <f t="shared" si="102"/>
        <v>0</v>
      </c>
      <c r="AH51" s="79">
        <f>'[25]KY Depreciation Rates_03-2'!$G42</f>
        <v>0</v>
      </c>
      <c r="AI51" s="79">
        <f>'[25]KY Depreciation Rates_03-2'!$G42</f>
        <v>0</v>
      </c>
      <c r="AJ51" s="31">
        <f>'[20]Depreciation Provision'!R108</f>
        <v>0</v>
      </c>
      <c r="AK51" s="31">
        <f>'[20]Depreciation Provision'!S108</f>
        <v>0</v>
      </c>
      <c r="AL51" s="31">
        <f>'[20]Depreciation Provision'!T108</f>
        <v>0</v>
      </c>
      <c r="AM51" s="31">
        <f>'[20]Depreciation Provision'!U108</f>
        <v>0</v>
      </c>
      <c r="AN51" s="31">
        <f>'[20]Depreciation Provision'!V108</f>
        <v>0</v>
      </c>
      <c r="AO51" s="31">
        <f>'[20]Depreciation Provision'!W108</f>
        <v>0</v>
      </c>
      <c r="AP51" s="43">
        <f>IF('Net Plant'!I51&gt;0,'Gross Plant'!K51*$AH51/12,0)</f>
        <v>0</v>
      </c>
      <c r="AQ51" s="43">
        <f>IF('Net Plant'!J51&gt;0,'Gross Plant'!L51*$AH51/12,0)</f>
        <v>0</v>
      </c>
      <c r="AR51" s="43">
        <f>IF('Net Plant'!K51&gt;0,'Gross Plant'!M51*$AH51/12,0)</f>
        <v>0</v>
      </c>
      <c r="AS51" s="43">
        <f>IF('Net Plant'!L51&gt;0,'Gross Plant'!N51*$AH51/12,0)</f>
        <v>0</v>
      </c>
      <c r="AT51" s="43">
        <f>IF('Net Plant'!M51&gt;0,'Gross Plant'!O51*$AH51/12,0)</f>
        <v>0</v>
      </c>
      <c r="AU51" s="43">
        <f>IF('Net Plant'!N51&gt;0,'Gross Plant'!P51*$AH51/12,0)</f>
        <v>0</v>
      </c>
      <c r="AV51" s="43">
        <f>IF('Net Plant'!O51&gt;0,'Gross Plant'!Q51*$AH51/12,0)</f>
        <v>0</v>
      </c>
      <c r="AW51" s="43">
        <f>IF('Net Plant'!P51&gt;0,'Gross Plant'!R51*$AH51/12,0)</f>
        <v>0</v>
      </c>
      <c r="AX51" s="43">
        <f>IF('Net Plant'!Q51&gt;0,'Gross Plant'!S51*$AH51/12,0)</f>
        <v>0</v>
      </c>
      <c r="AY51" s="43">
        <f>IF('Net Plant'!R51&gt;0,'Gross Plant'!T51*$AI51/12,0)</f>
        <v>0</v>
      </c>
      <c r="AZ51" s="43">
        <f>IF('Net Plant'!S51&gt;0,'Gross Plant'!U51*$AI51/12,0)</f>
        <v>0</v>
      </c>
      <c r="BA51" s="43">
        <f>IF('Net Plant'!T51&gt;0,'Gross Plant'!V51*$AI51/12,0)</f>
        <v>0</v>
      </c>
      <c r="BB51" s="43">
        <f>IF('Net Plant'!U51&gt;0,'Gross Plant'!W51*$AI51/12,0)</f>
        <v>0</v>
      </c>
      <c r="BC51" s="43">
        <f>IF('Net Plant'!V51&gt;0,'Gross Plant'!X51*$AI51/12,0)</f>
        <v>0</v>
      </c>
      <c r="BD51" s="43">
        <f>IF('Net Plant'!W51&gt;0,'Gross Plant'!Y51*$AI51/12,0)</f>
        <v>0</v>
      </c>
      <c r="BE51" s="43">
        <f>IF('Net Plant'!X51&gt;0,'Gross Plant'!Z51*$AI51/12,0)</f>
        <v>0</v>
      </c>
      <c r="BF51" s="43">
        <f>IF('Net Plant'!Y51&gt;0,'Gross Plant'!AA51*$AI51/12,0)</f>
        <v>0</v>
      </c>
      <c r="BG51" s="43">
        <f>IF('Net Plant'!Z51&gt;0,'Gross Plant'!AB51*$AI51/12,0)</f>
        <v>0</v>
      </c>
      <c r="BH51" s="43">
        <f>IF('Net Plant'!AA51&gt;0,'Gross Plant'!AC51*$AI51/12,0)</f>
        <v>0</v>
      </c>
      <c r="BI51" s="43">
        <f>IF('Net Plant'!AB51&gt;0,'Gross Plant'!AD51*$AI51/12,0)</f>
        <v>0</v>
      </c>
      <c r="BJ51" s="43">
        <f>IF('Net Plant'!AC51&gt;0,'Gross Plant'!AE51*$AI51/12,0)</f>
        <v>0</v>
      </c>
      <c r="BK51" s="23">
        <f t="shared" si="103"/>
        <v>0</v>
      </c>
      <c r="BL51" s="3"/>
      <c r="BM51" s="31">
        <f>[20]Retires!R251</f>
        <v>0</v>
      </c>
      <c r="BN51" s="31">
        <f>[20]Retires!S251</f>
        <v>0</v>
      </c>
      <c r="BO51" s="31">
        <f>[20]Retires!T251</f>
        <v>0</v>
      </c>
      <c r="BP51" s="31">
        <f>[20]Retires!U251</f>
        <v>0</v>
      </c>
      <c r="BQ51" s="31">
        <f>[20]Retires!V251</f>
        <v>0</v>
      </c>
      <c r="BR51" s="31">
        <f>[20]Retires!W251</f>
        <v>0</v>
      </c>
      <c r="BS51" s="31">
        <f>'Gross Plant'!BQ51</f>
        <v>0</v>
      </c>
      <c r="BT51" s="41">
        <f>'Gross Plant'!BR51</f>
        <v>0</v>
      </c>
      <c r="BU51" s="41">
        <f>'Gross Plant'!BS51</f>
        <v>0</v>
      </c>
      <c r="BV51" s="41">
        <f>'Gross Plant'!BT51</f>
        <v>0</v>
      </c>
      <c r="BW51" s="41">
        <f>'Gross Plant'!BU51</f>
        <v>0</v>
      </c>
      <c r="BX51" s="41">
        <f>'Gross Plant'!BV51</f>
        <v>0</v>
      </c>
      <c r="BY51" s="41">
        <f>'Gross Plant'!BW51</f>
        <v>0</v>
      </c>
      <c r="BZ51" s="41">
        <f>'Gross Plant'!BX51</f>
        <v>0</v>
      </c>
      <c r="CA51" s="41">
        <f>'Gross Plant'!BY51</f>
        <v>0</v>
      </c>
      <c r="CB51" s="41">
        <f>'Gross Plant'!BZ51</f>
        <v>0</v>
      </c>
      <c r="CC51" s="41">
        <f>'Gross Plant'!CA51</f>
        <v>0</v>
      </c>
      <c r="CD51" s="41">
        <f>'Gross Plant'!CB51</f>
        <v>0</v>
      </c>
      <c r="CE51" s="41">
        <f>'Gross Plant'!CC51</f>
        <v>0</v>
      </c>
      <c r="CF51" s="41">
        <f>'Gross Plant'!CD51</f>
        <v>0</v>
      </c>
      <c r="CG51" s="41">
        <f>'Gross Plant'!CE51</f>
        <v>0</v>
      </c>
      <c r="CH51" s="41">
        <f>'Gross Plant'!CF51</f>
        <v>0</v>
      </c>
      <c r="CI51" s="41">
        <f>'Gross Plant'!CG51</f>
        <v>0</v>
      </c>
      <c r="CJ51" s="41">
        <f>'Gross Plant'!CH51</f>
        <v>0</v>
      </c>
      <c r="CK51" s="41">
        <f>'Gross Plant'!CI51</f>
        <v>0</v>
      </c>
      <c r="CL51" s="41">
        <f>'Gross Plant'!CJ51</f>
        <v>0</v>
      </c>
      <c r="CM51" s="41">
        <f>'Gross Plant'!CK51</f>
        <v>0</v>
      </c>
      <c r="CN51" s="3"/>
      <c r="CO51" s="31">
        <f>[20]Transfers!R251</f>
        <v>0</v>
      </c>
      <c r="CP51" s="31">
        <f>[20]Transfers!S251</f>
        <v>0</v>
      </c>
      <c r="CQ51" s="31">
        <f>[20]Transfers!T251</f>
        <v>0</v>
      </c>
      <c r="CR51" s="31">
        <f>[20]Transfers!U251</f>
        <v>0</v>
      </c>
      <c r="CS51" s="31">
        <f>[20]Transfers!V251</f>
        <v>0</v>
      </c>
      <c r="CT51" s="31">
        <f>[20]Transfers!W251</f>
        <v>0</v>
      </c>
      <c r="CU51" s="31">
        <v>0</v>
      </c>
      <c r="CV51" s="31">
        <v>0</v>
      </c>
      <c r="CW51" s="31">
        <v>0</v>
      </c>
      <c r="CX51" s="42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0</v>
      </c>
      <c r="DP51" s="3"/>
      <c r="DQ51" s="41">
        <f>[20]COR!Q108</f>
        <v>0</v>
      </c>
      <c r="DR51" s="41">
        <f>[20]COR!R108</f>
        <v>0</v>
      </c>
      <c r="DS51" s="41">
        <f>[20]COR!S108</f>
        <v>0</v>
      </c>
      <c r="DT51" s="41">
        <f>[20]COR!T108</f>
        <v>0</v>
      </c>
      <c r="DU51" s="41">
        <f>[20]COR!U108</f>
        <v>0</v>
      </c>
      <c r="DV51" s="41">
        <f>[20]COR!V108</f>
        <v>0</v>
      </c>
      <c r="DW51" s="57">
        <f>SUM('Gross Plant'!$AH51:$AM51)/SUM('Gross Plant'!$AH$80:$AM$80)*DW$80</f>
        <v>0</v>
      </c>
      <c r="DX51" s="57">
        <f>SUM('Gross Plant'!$AH51:$AM51)/SUM('Gross Plant'!$AH$80:$AM$80)*DX$80</f>
        <v>0</v>
      </c>
      <c r="DY51" s="57">
        <f>SUM('Gross Plant'!$AH51:$AM51)/SUM('Gross Plant'!$AH$80:$AM$80)*DY$80</f>
        <v>0</v>
      </c>
      <c r="DZ51" s="57">
        <f>-SUM('Gross Plant'!$AH51:$AM51)/SUM('Gross Plant'!$AH$80:$AM$80)*'Capital Spending'!D$8*Reserve!$DW$1</f>
        <v>0</v>
      </c>
      <c r="EA51" s="57">
        <f>-SUM('Gross Plant'!$AH51:$AM51)/SUM('Gross Plant'!$AH$80:$AM$80)*'Capital Spending'!E$8*Reserve!$DW$1</f>
        <v>0</v>
      </c>
      <c r="EB51" s="57">
        <f>-SUM('Gross Plant'!$AH51:$AM51)/SUM('Gross Plant'!$AH$80:$AM$80)*'Capital Spending'!F$8*Reserve!$DW$1</f>
        <v>0</v>
      </c>
      <c r="EC51" s="57">
        <f>-SUM('Gross Plant'!$AH51:$AM51)/SUM('Gross Plant'!$AH$80:$AM$80)*'Capital Spending'!G$8*Reserve!$DW$1</f>
        <v>0</v>
      </c>
      <c r="ED51" s="57">
        <f>-SUM('Gross Plant'!$AH51:$AM51)/SUM('Gross Plant'!$AH$80:$AM$80)*'Capital Spending'!H$8*Reserve!$DW$1</f>
        <v>0</v>
      </c>
      <c r="EE51" s="57">
        <f>-SUM('Gross Plant'!$AH51:$AM51)/SUM('Gross Plant'!$AH$80:$AM$80)*'Capital Spending'!I$8*Reserve!$DW$1</f>
        <v>0</v>
      </c>
      <c r="EF51" s="57">
        <f>-SUM('Gross Plant'!$AH51:$AM51)/SUM('Gross Plant'!$AH$80:$AM$80)*'Capital Spending'!J$8*Reserve!$DW$1</f>
        <v>0</v>
      </c>
      <c r="EG51" s="57">
        <f>-SUM('Gross Plant'!$AH51:$AM51)/SUM('Gross Plant'!$AH$80:$AM$80)*'Capital Spending'!K$8*Reserve!$DW$1</f>
        <v>0</v>
      </c>
      <c r="EH51" s="57">
        <f>-SUM('Gross Plant'!$AH51:$AM51)/SUM('Gross Plant'!$AH$80:$AM$80)*'Capital Spending'!L$8*Reserve!$DW$1</f>
        <v>0</v>
      </c>
      <c r="EI51" s="57">
        <f>-SUM('Gross Plant'!$AH51:$AM51)/SUM('Gross Plant'!$AH$80:$AM$80)*'Capital Spending'!M$8*Reserve!$DW$1</f>
        <v>0</v>
      </c>
      <c r="EJ51" s="57">
        <f>-SUM('Gross Plant'!$AH51:$AM51)/SUM('Gross Plant'!$AH$80:$AM$80)*'Capital Spending'!N$8*Reserve!$DW$1</f>
        <v>0</v>
      </c>
      <c r="EK51" s="57">
        <f>-SUM('Gross Plant'!$AH51:$AM51)/SUM('Gross Plant'!$AH$80:$AM$80)*'Capital Spending'!O$8*Reserve!$DW$1</f>
        <v>0</v>
      </c>
      <c r="EL51" s="57">
        <f>-SUM('Gross Plant'!$AH51:$AM51)/SUM('Gross Plant'!$AH$80:$AM$80)*'Capital Spending'!P$8*Reserve!$DW$1</f>
        <v>0</v>
      </c>
      <c r="EM51" s="57">
        <f>-SUM('Gross Plant'!$AH51:$AM51)/SUM('Gross Plant'!$AH$80:$AM$80)*'Capital Spending'!Q$8*Reserve!$DW$1</f>
        <v>0</v>
      </c>
      <c r="EN51" s="57">
        <f>-SUM('Gross Plant'!$AH51:$AM51)/SUM('Gross Plant'!$AH$80:$AM$80)*'Capital Spending'!R$8*Reserve!$DW$1</f>
        <v>0</v>
      </c>
      <c r="EO51" s="57">
        <f>-SUM('Gross Plant'!$AH51:$AM51)/SUM('Gross Plant'!$AH$80:$AM$80)*'Capital Spending'!S$8*Reserve!$DW$1</f>
        <v>0</v>
      </c>
      <c r="EP51" s="57">
        <f>-SUM('Gross Plant'!$AH51:$AM51)/SUM('Gross Plant'!$AH$80:$AM$80)*'Capital Spending'!T$8*Reserve!$DW$1</f>
        <v>0</v>
      </c>
      <c r="EQ51" s="57">
        <f>-SUM('Gross Plant'!$AH51:$AM51)/SUM('Gross Plant'!$AH$80:$AM$80)*'Capital Spending'!U$8*Reserve!$DW$1</f>
        <v>0</v>
      </c>
    </row>
    <row r="52" spans="1:147" s="2" customFormat="1">
      <c r="A52" s="150">
        <v>39000</v>
      </c>
      <c r="B52" s="32" t="s">
        <v>10</v>
      </c>
      <c r="C52" s="50">
        <f t="shared" si="73"/>
        <v>1823527.8571139807</v>
      </c>
      <c r="D52" s="50">
        <f t="shared" si="74"/>
        <v>2303626.6332012485</v>
      </c>
      <c r="E52" s="68">
        <f>'[20]Reserve End Balances'!$Q$109</f>
        <v>1623556.01</v>
      </c>
      <c r="F52" s="41">
        <f t="shared" si="75"/>
        <v>1657455.91</v>
      </c>
      <c r="G52" s="41">
        <f t="shared" si="76"/>
        <v>1691355.8099999998</v>
      </c>
      <c r="H52" s="41">
        <f t="shared" si="77"/>
        <v>1725255.7099999997</v>
      </c>
      <c r="I52" s="41">
        <f t="shared" si="78"/>
        <v>1759155.6099999996</v>
      </c>
      <c r="J52" s="41">
        <f t="shared" si="79"/>
        <v>1793055.5099999995</v>
      </c>
      <c r="K52" s="41">
        <f t="shared" si="80"/>
        <v>1826955.4099999995</v>
      </c>
      <c r="L52" s="41">
        <f t="shared" si="81"/>
        <v>1858733.4915467494</v>
      </c>
      <c r="M52" s="41">
        <f t="shared" si="82"/>
        <v>1890511.5730934993</v>
      </c>
      <c r="N52" s="41">
        <f t="shared" si="83"/>
        <v>1922289.6546402492</v>
      </c>
      <c r="O52" s="41">
        <f t="shared" si="84"/>
        <v>1954067.7361869991</v>
      </c>
      <c r="P52" s="41">
        <f t="shared" si="85"/>
        <v>1985845.817733749</v>
      </c>
      <c r="Q52" s="41">
        <f t="shared" si="86"/>
        <v>2017623.899280499</v>
      </c>
      <c r="R52" s="41">
        <f t="shared" si="87"/>
        <v>2049401.9808272489</v>
      </c>
      <c r="S52" s="41">
        <f t="shared" si="88"/>
        <v>2081180.0623739988</v>
      </c>
      <c r="T52" s="41">
        <f t="shared" si="89"/>
        <v>2112958.143920749</v>
      </c>
      <c r="U52" s="41">
        <f t="shared" si="90"/>
        <v>2144736.2254674989</v>
      </c>
      <c r="V52" s="41">
        <f t="shared" si="91"/>
        <v>2176514.3070142488</v>
      </c>
      <c r="W52" s="41">
        <f t="shared" si="92"/>
        <v>2208292.3885609987</v>
      </c>
      <c r="X52" s="41">
        <f t="shared" si="93"/>
        <v>2240070.4701077486</v>
      </c>
      <c r="Y52" s="41">
        <f t="shared" si="94"/>
        <v>2271848.5516544986</v>
      </c>
      <c r="Z52" s="41">
        <f t="shared" si="95"/>
        <v>2303626.6332012485</v>
      </c>
      <c r="AA52" s="41">
        <f t="shared" si="96"/>
        <v>2335404.7147479984</v>
      </c>
      <c r="AB52" s="41">
        <f t="shared" si="97"/>
        <v>2367182.7962947483</v>
      </c>
      <c r="AC52" s="41">
        <f t="shared" si="98"/>
        <v>2398960.8778414982</v>
      </c>
      <c r="AD52" s="41">
        <f t="shared" si="99"/>
        <v>2430738.9593882482</v>
      </c>
      <c r="AE52" s="41">
        <f t="shared" si="100"/>
        <v>2462517.0409349981</v>
      </c>
      <c r="AF52" s="41">
        <f t="shared" si="101"/>
        <v>2494295.122481748</v>
      </c>
      <c r="AG52" s="23">
        <f t="shared" si="102"/>
        <v>2303627</v>
      </c>
      <c r="AH52" s="79">
        <f>'[25]KY Depreciation Rates_03-2'!$G43</f>
        <v>3.0099999999999998E-2</v>
      </c>
      <c r="AI52" s="79">
        <f>'[25]KY Depreciation Rates_03-2'!$G43</f>
        <v>3.0099999999999998E-2</v>
      </c>
      <c r="AJ52" s="31">
        <f>'[20]Depreciation Provision'!R109</f>
        <v>33899.9</v>
      </c>
      <c r="AK52" s="31">
        <f>'[20]Depreciation Provision'!S109</f>
        <v>33899.9</v>
      </c>
      <c r="AL52" s="31">
        <f>'[20]Depreciation Provision'!T109</f>
        <v>33899.9</v>
      </c>
      <c r="AM52" s="31">
        <f>'[20]Depreciation Provision'!U109</f>
        <v>33899.9</v>
      </c>
      <c r="AN52" s="31">
        <f>'[20]Depreciation Provision'!V109</f>
        <v>33899.9</v>
      </c>
      <c r="AO52" s="31">
        <f>'[20]Depreciation Provision'!W109</f>
        <v>33899.9</v>
      </c>
      <c r="AP52" s="43">
        <f>IF('Net Plant'!I52&gt;0,'Gross Plant'!K52*$AH52/12,0)</f>
        <v>31778.081546749996</v>
      </c>
      <c r="AQ52" s="43">
        <f>IF('Net Plant'!J52&gt;0,'Gross Plant'!L52*$AH52/12,0)</f>
        <v>31778.081546749996</v>
      </c>
      <c r="AR52" s="43">
        <f>IF('Net Plant'!K52&gt;0,'Gross Plant'!M52*$AH52/12,0)</f>
        <v>31778.081546749996</v>
      </c>
      <c r="AS52" s="43">
        <f>IF('Net Plant'!L52&gt;0,'Gross Plant'!N52*$AH52/12,0)</f>
        <v>31778.081546749996</v>
      </c>
      <c r="AT52" s="43">
        <f>IF('Net Plant'!M52&gt;0,'Gross Plant'!O52*$AH52/12,0)</f>
        <v>31778.081546749996</v>
      </c>
      <c r="AU52" s="43">
        <f>IF('Net Plant'!N52&gt;0,'Gross Plant'!P52*$AH52/12,0)</f>
        <v>31778.081546749996</v>
      </c>
      <c r="AV52" s="43">
        <f>IF('Net Plant'!O52&gt;0,'Gross Plant'!Q52*$AH52/12,0)</f>
        <v>31778.081546749996</v>
      </c>
      <c r="AW52" s="43">
        <f>IF('Net Plant'!P52&gt;0,'Gross Plant'!R52*$AH52/12,0)</f>
        <v>31778.081546749996</v>
      </c>
      <c r="AX52" s="43">
        <f>IF('Net Plant'!Q52&gt;0,'Gross Plant'!S52*$AH52/12,0)</f>
        <v>31778.081546749996</v>
      </c>
      <c r="AY52" s="43">
        <f>IF('Net Plant'!R52&gt;0,'Gross Plant'!U52*$AI52/12,0)</f>
        <v>31778.081546749996</v>
      </c>
      <c r="AZ52" s="43">
        <f>IF('Net Plant'!S52&gt;0,'Gross Plant'!V52*$AI52/12,0)</f>
        <v>31778.081546749996</v>
      </c>
      <c r="BA52" s="43">
        <f>IF('Net Plant'!T52&gt;0,'Gross Plant'!W52*$AI52/12,0)</f>
        <v>31778.081546749996</v>
      </c>
      <c r="BB52" s="43">
        <f>IF('Net Plant'!U52&gt;0,'Gross Plant'!X52*$AI52/12,0)</f>
        <v>31778.081546749996</v>
      </c>
      <c r="BC52" s="43">
        <f>IF('Net Plant'!V52&gt;0,'Gross Plant'!Y52*$AI52/12,0)</f>
        <v>31778.081546749996</v>
      </c>
      <c r="BD52" s="43">
        <f>IF('Net Plant'!W52&gt;0,'Gross Plant'!Z52*$AI52/12,0)</f>
        <v>31778.081546749996</v>
      </c>
      <c r="BE52" s="43">
        <f>IF('Net Plant'!X52&gt;0,'Gross Plant'!AA52*$AI52/12,0)</f>
        <v>31778.081546749996</v>
      </c>
      <c r="BF52" s="43">
        <f>IF('Net Plant'!Y52&gt;0,'Gross Plant'!AB52*$AI52/12,0)</f>
        <v>31778.081546749996</v>
      </c>
      <c r="BG52" s="43">
        <f>IF('Net Plant'!Z52&gt;0,'Gross Plant'!AC52*$AI52/12,0)</f>
        <v>31778.081546749996</v>
      </c>
      <c r="BH52" s="43">
        <f>IF('Net Plant'!AA52&gt;0,'Gross Plant'!AD52*$AI52/12,0)</f>
        <v>31778.081546749996</v>
      </c>
      <c r="BI52" s="43">
        <f>IF('Net Plant'!AB52&gt;0,'Gross Plant'!AE52*$AI52/12,0)</f>
        <v>31778.081546749996</v>
      </c>
      <c r="BJ52" s="43">
        <f>IF('Net Plant'!AC52&gt;0,'Gross Plant'!AF52*$AI52/12,0)</f>
        <v>31778.081546749996</v>
      </c>
      <c r="BK52" s="23">
        <f t="shared" si="103"/>
        <v>381336.97856099991</v>
      </c>
      <c r="BL52" s="3"/>
      <c r="BM52" s="31">
        <f>[20]Retires!R252</f>
        <v>0</v>
      </c>
      <c r="BN52" s="31">
        <f>[20]Retires!S252</f>
        <v>0</v>
      </c>
      <c r="BO52" s="31">
        <f>[20]Retires!T252</f>
        <v>0</v>
      </c>
      <c r="BP52" s="31">
        <f>[20]Retires!U252</f>
        <v>0</v>
      </c>
      <c r="BQ52" s="31">
        <f>[20]Retires!V252</f>
        <v>0</v>
      </c>
      <c r="BR52" s="31">
        <f>[20]Retires!W252</f>
        <v>0</v>
      </c>
      <c r="BS52" s="31">
        <f>'Gross Plant'!BQ52</f>
        <v>0</v>
      </c>
      <c r="BT52" s="41">
        <f>'Gross Plant'!BR52</f>
        <v>0</v>
      </c>
      <c r="BU52" s="41">
        <f>'Gross Plant'!BS52</f>
        <v>0</v>
      </c>
      <c r="BV52" s="41">
        <f>'Gross Plant'!BT52</f>
        <v>0</v>
      </c>
      <c r="BW52" s="41">
        <f>'Gross Plant'!BU52</f>
        <v>0</v>
      </c>
      <c r="BX52" s="41">
        <f>'Gross Plant'!BV52</f>
        <v>0</v>
      </c>
      <c r="BY52" s="41">
        <f>'Gross Plant'!BW52</f>
        <v>0</v>
      </c>
      <c r="BZ52" s="41">
        <f>'Gross Plant'!BX52</f>
        <v>0</v>
      </c>
      <c r="CA52" s="41">
        <f>'Gross Plant'!BY52</f>
        <v>0</v>
      </c>
      <c r="CB52" s="41">
        <f>'Gross Plant'!BZ52</f>
        <v>0</v>
      </c>
      <c r="CC52" s="41">
        <f>'Gross Plant'!CA52</f>
        <v>0</v>
      </c>
      <c r="CD52" s="41">
        <f>'Gross Plant'!CB52</f>
        <v>0</v>
      </c>
      <c r="CE52" s="41">
        <f>'Gross Plant'!CC52</f>
        <v>0</v>
      </c>
      <c r="CF52" s="41">
        <f>'Gross Plant'!CD52</f>
        <v>0</v>
      </c>
      <c r="CG52" s="41">
        <f>'Gross Plant'!CE52</f>
        <v>0</v>
      </c>
      <c r="CH52" s="41">
        <f>'Gross Plant'!CF52</f>
        <v>0</v>
      </c>
      <c r="CI52" s="41">
        <f>'Gross Plant'!CG52</f>
        <v>0</v>
      </c>
      <c r="CJ52" s="41">
        <f>'Gross Plant'!CH52</f>
        <v>0</v>
      </c>
      <c r="CK52" s="41">
        <f>'Gross Plant'!CI52</f>
        <v>0</v>
      </c>
      <c r="CL52" s="41">
        <f>'Gross Plant'!CJ52</f>
        <v>0</v>
      </c>
      <c r="CM52" s="41">
        <f>'Gross Plant'!CK52</f>
        <v>0</v>
      </c>
      <c r="CN52" s="3"/>
      <c r="CO52" s="31">
        <f>[20]Transfers!R252</f>
        <v>0</v>
      </c>
      <c r="CP52" s="31">
        <f>[20]Transfers!S252</f>
        <v>0</v>
      </c>
      <c r="CQ52" s="31">
        <f>[20]Transfers!T252</f>
        <v>0</v>
      </c>
      <c r="CR52" s="31">
        <f>[20]Transfers!U252</f>
        <v>0</v>
      </c>
      <c r="CS52" s="31">
        <f>[20]Transfers!V252</f>
        <v>0</v>
      </c>
      <c r="CT52" s="31">
        <f>[20]Transfers!W252</f>
        <v>0</v>
      </c>
      <c r="CU52" s="31">
        <v>0</v>
      </c>
      <c r="CV52" s="31">
        <v>0</v>
      </c>
      <c r="CW52" s="31">
        <v>0</v>
      </c>
      <c r="CX52" s="42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3"/>
      <c r="DQ52" s="41">
        <f>[20]COR!Q109</f>
        <v>0</v>
      </c>
      <c r="DR52" s="41">
        <f>[20]COR!R109</f>
        <v>0</v>
      </c>
      <c r="DS52" s="41">
        <f>[20]COR!S109</f>
        <v>0</v>
      </c>
      <c r="DT52" s="41">
        <f>[20]COR!T109</f>
        <v>0</v>
      </c>
      <c r="DU52" s="41">
        <f>[20]COR!U109</f>
        <v>0</v>
      </c>
      <c r="DV52" s="41">
        <f>[20]COR!V109</f>
        <v>0</v>
      </c>
      <c r="DW52" s="57">
        <f>SUM('Gross Plant'!$AH52:$AM52)/SUM('Gross Plant'!$AH$80:$AM$80)*DW$80</f>
        <v>0</v>
      </c>
      <c r="DX52" s="57">
        <f>SUM('Gross Plant'!$AH52:$AM52)/SUM('Gross Plant'!$AH$80:$AM$80)*DX$80</f>
        <v>0</v>
      </c>
      <c r="DY52" s="57">
        <f>SUM('Gross Plant'!$AH52:$AM52)/SUM('Gross Plant'!$AH$80:$AM$80)*DY$80</f>
        <v>0</v>
      </c>
      <c r="DZ52" s="57">
        <f>-SUM('Gross Plant'!$AH52:$AM52)/SUM('Gross Plant'!$AH$80:$AM$80)*'Capital Spending'!D$8*Reserve!$DW$1</f>
        <v>0</v>
      </c>
      <c r="EA52" s="57">
        <f>-SUM('Gross Plant'!$AH52:$AM52)/SUM('Gross Plant'!$AH$80:$AM$80)*'Capital Spending'!E$8*Reserve!$DW$1</f>
        <v>0</v>
      </c>
      <c r="EB52" s="57">
        <f>-SUM('Gross Plant'!$AH52:$AM52)/SUM('Gross Plant'!$AH$80:$AM$80)*'Capital Spending'!F$8*Reserve!$DW$1</f>
        <v>0</v>
      </c>
      <c r="EC52" s="57">
        <f>-SUM('Gross Plant'!$AH52:$AM52)/SUM('Gross Plant'!$AH$80:$AM$80)*'Capital Spending'!G$8*Reserve!$DW$1</f>
        <v>0</v>
      </c>
      <c r="ED52" s="57">
        <f>-SUM('Gross Plant'!$AH52:$AM52)/SUM('Gross Plant'!$AH$80:$AM$80)*'Capital Spending'!H$8*Reserve!$DW$1</f>
        <v>0</v>
      </c>
      <c r="EE52" s="57">
        <f>-SUM('Gross Plant'!$AH52:$AM52)/SUM('Gross Plant'!$AH$80:$AM$80)*'Capital Spending'!I$8*Reserve!$DW$1</f>
        <v>0</v>
      </c>
      <c r="EF52" s="57">
        <f>-SUM('Gross Plant'!$AH52:$AM52)/SUM('Gross Plant'!$AH$80:$AM$80)*'Capital Spending'!J$8*Reserve!$DW$1</f>
        <v>0</v>
      </c>
      <c r="EG52" s="57">
        <f>-SUM('Gross Plant'!$AH52:$AM52)/SUM('Gross Plant'!$AH$80:$AM$80)*'Capital Spending'!K$8*Reserve!$DW$1</f>
        <v>0</v>
      </c>
      <c r="EH52" s="57">
        <f>-SUM('Gross Plant'!$AH52:$AM52)/SUM('Gross Plant'!$AH$80:$AM$80)*'Capital Spending'!L$8*Reserve!$DW$1</f>
        <v>0</v>
      </c>
      <c r="EI52" s="57">
        <f>-SUM('Gross Plant'!$AH52:$AM52)/SUM('Gross Plant'!$AH$80:$AM$80)*'Capital Spending'!M$8*Reserve!$DW$1</f>
        <v>0</v>
      </c>
      <c r="EJ52" s="57">
        <f>-SUM('Gross Plant'!$AH52:$AM52)/SUM('Gross Plant'!$AH$80:$AM$80)*'Capital Spending'!N$8*Reserve!$DW$1</f>
        <v>0</v>
      </c>
      <c r="EK52" s="57">
        <f>-SUM('Gross Plant'!$AH52:$AM52)/SUM('Gross Plant'!$AH$80:$AM$80)*'Capital Spending'!O$8*Reserve!$DW$1</f>
        <v>0</v>
      </c>
      <c r="EL52" s="57">
        <f>-SUM('Gross Plant'!$AH52:$AM52)/SUM('Gross Plant'!$AH$80:$AM$80)*'Capital Spending'!P$8*Reserve!$DW$1</f>
        <v>0</v>
      </c>
      <c r="EM52" s="57">
        <f>-SUM('Gross Plant'!$AH52:$AM52)/SUM('Gross Plant'!$AH$80:$AM$80)*'Capital Spending'!Q$8*Reserve!$DW$1</f>
        <v>0</v>
      </c>
      <c r="EN52" s="57">
        <f>-SUM('Gross Plant'!$AH52:$AM52)/SUM('Gross Plant'!$AH$80:$AM$80)*'Capital Spending'!R$8*Reserve!$DW$1</f>
        <v>0</v>
      </c>
      <c r="EO52" s="57">
        <f>-SUM('Gross Plant'!$AH52:$AM52)/SUM('Gross Plant'!$AH$80:$AM$80)*'Capital Spending'!S$8*Reserve!$DW$1</f>
        <v>0</v>
      </c>
      <c r="EP52" s="57">
        <f>-SUM('Gross Plant'!$AH52:$AM52)/SUM('Gross Plant'!$AH$80:$AM$80)*'Capital Spending'!T$8*Reserve!$DW$1</f>
        <v>0</v>
      </c>
      <c r="EQ52" s="57">
        <f>-SUM('Gross Plant'!$AH52:$AM52)/SUM('Gross Plant'!$AH$80:$AM$80)*'Capital Spending'!U$8*Reserve!$DW$1</f>
        <v>0</v>
      </c>
    </row>
    <row r="53" spans="1:147" s="2" customFormat="1">
      <c r="A53" s="150">
        <v>39009</v>
      </c>
      <c r="B53" s="32" t="s">
        <v>11</v>
      </c>
      <c r="C53" s="50">
        <f t="shared" si="73"/>
        <v>1650738.1435120197</v>
      </c>
      <c r="D53" s="50">
        <f t="shared" si="74"/>
        <v>1767448.7954687511</v>
      </c>
      <c r="E53" s="68">
        <f>'[20]Reserve End Balances'!$Q$110</f>
        <v>1599140.13</v>
      </c>
      <c r="F53" s="41">
        <f t="shared" si="75"/>
        <v>1608093.67</v>
      </c>
      <c r="G53" s="41">
        <f t="shared" si="76"/>
        <v>1617047.21</v>
      </c>
      <c r="H53" s="41">
        <f t="shared" si="77"/>
        <v>1626000.75</v>
      </c>
      <c r="I53" s="41">
        <f t="shared" si="78"/>
        <v>1634954.29</v>
      </c>
      <c r="J53" s="41">
        <f t="shared" si="79"/>
        <v>1643907.83</v>
      </c>
      <c r="K53" s="41">
        <f t="shared" si="80"/>
        <v>1652861.37</v>
      </c>
      <c r="L53" s="41">
        <f t="shared" si="81"/>
        <v>1660500.5316979168</v>
      </c>
      <c r="M53" s="41">
        <f t="shared" si="82"/>
        <v>1668139.6933958335</v>
      </c>
      <c r="N53" s="41">
        <f t="shared" si="83"/>
        <v>1675778.8550937502</v>
      </c>
      <c r="O53" s="41">
        <f t="shared" si="84"/>
        <v>1683418.0167916669</v>
      </c>
      <c r="P53" s="41">
        <f t="shared" si="85"/>
        <v>1691057.1784895835</v>
      </c>
      <c r="Q53" s="41">
        <f t="shared" si="86"/>
        <v>1698696.3401875002</v>
      </c>
      <c r="R53" s="41">
        <f t="shared" si="87"/>
        <v>1706335.5018854169</v>
      </c>
      <c r="S53" s="41">
        <f t="shared" si="88"/>
        <v>1713974.6635833336</v>
      </c>
      <c r="T53" s="41">
        <f t="shared" si="89"/>
        <v>1721613.8252812503</v>
      </c>
      <c r="U53" s="41">
        <f t="shared" si="90"/>
        <v>1729252.986979167</v>
      </c>
      <c r="V53" s="41">
        <f t="shared" si="91"/>
        <v>1736892.1486770837</v>
      </c>
      <c r="W53" s="41">
        <f t="shared" si="92"/>
        <v>1744531.3103750004</v>
      </c>
      <c r="X53" s="41">
        <f t="shared" si="93"/>
        <v>1752170.472072917</v>
      </c>
      <c r="Y53" s="41">
        <f t="shared" si="94"/>
        <v>1759809.6337708337</v>
      </c>
      <c r="Z53" s="41">
        <f t="shared" si="95"/>
        <v>1767448.7954687504</v>
      </c>
      <c r="AA53" s="41">
        <f t="shared" si="96"/>
        <v>1775087.9571666671</v>
      </c>
      <c r="AB53" s="41">
        <f t="shared" si="97"/>
        <v>1782727.1188645838</v>
      </c>
      <c r="AC53" s="41">
        <f t="shared" si="98"/>
        <v>1790366.2805625005</v>
      </c>
      <c r="AD53" s="41">
        <f t="shared" si="99"/>
        <v>1798005.4422604172</v>
      </c>
      <c r="AE53" s="41">
        <f t="shared" si="100"/>
        <v>1805644.6039583338</v>
      </c>
      <c r="AF53" s="41">
        <f t="shared" si="101"/>
        <v>1813283.7656562505</v>
      </c>
      <c r="AG53" s="23">
        <f t="shared" si="102"/>
        <v>1767449</v>
      </c>
      <c r="AH53" s="79">
        <f>'[25]KY Depreciation Rates_03-2'!$G44</f>
        <v>3.2500000000000001E-2</v>
      </c>
      <c r="AI53" s="79">
        <f>'[25]KY Depreciation Rates_03-2'!$G44</f>
        <v>3.2500000000000001E-2</v>
      </c>
      <c r="AJ53" s="31">
        <f>'[20]Depreciation Provision'!R110</f>
        <v>8953.5400000000009</v>
      </c>
      <c r="AK53" s="31">
        <f>'[20]Depreciation Provision'!S110</f>
        <v>8953.5400000000009</v>
      </c>
      <c r="AL53" s="31">
        <f>'[20]Depreciation Provision'!T110</f>
        <v>8953.5400000000009</v>
      </c>
      <c r="AM53" s="31">
        <f>'[20]Depreciation Provision'!U110</f>
        <v>8953.5400000000009</v>
      </c>
      <c r="AN53" s="31">
        <f>'[20]Depreciation Provision'!V110</f>
        <v>8953.5400000000009</v>
      </c>
      <c r="AO53" s="31">
        <f>'[20]Depreciation Provision'!W110</f>
        <v>8953.5400000000009</v>
      </c>
      <c r="AP53" s="43">
        <f>IF('Net Plant'!I53&gt;0,'Gross Plant'!K53*$AH53/12,0)</f>
        <v>7639.1616979166656</v>
      </c>
      <c r="AQ53" s="43">
        <f>IF('Net Plant'!J53&gt;0,'Gross Plant'!L53*$AH53/12,0)</f>
        <v>7639.1616979166656</v>
      </c>
      <c r="AR53" s="43">
        <f>IF('Net Plant'!K53&gt;0,'Gross Plant'!M53*$AH53/12,0)</f>
        <v>7639.1616979166656</v>
      </c>
      <c r="AS53" s="43">
        <f>IF('Net Plant'!L53&gt;0,'Gross Plant'!N53*$AH53/12,0)</f>
        <v>7639.1616979166656</v>
      </c>
      <c r="AT53" s="43">
        <f>IF('Net Plant'!M53&gt;0,'Gross Plant'!O53*$AH53/12,0)</f>
        <v>7639.1616979166656</v>
      </c>
      <c r="AU53" s="43">
        <f>IF('Net Plant'!N53&gt;0,'Gross Plant'!P53*$AH53/12,0)</f>
        <v>7639.1616979166656</v>
      </c>
      <c r="AV53" s="43">
        <f>IF('Net Plant'!O53&gt;0,'Gross Plant'!Q53*$AH53/12,0)</f>
        <v>7639.1616979166656</v>
      </c>
      <c r="AW53" s="43">
        <f>IF('Net Plant'!P53&gt;0,'Gross Plant'!R53*$AH53/12,0)</f>
        <v>7639.1616979166656</v>
      </c>
      <c r="AX53" s="43">
        <f>IF('Net Plant'!Q53&gt;0,'Gross Plant'!S53*$AH53/12,0)</f>
        <v>7639.1616979166656</v>
      </c>
      <c r="AY53" s="43">
        <f>IF('Net Plant'!R53&gt;0,'Gross Plant'!U53*$AI53/12,0)</f>
        <v>7639.1616979166656</v>
      </c>
      <c r="AZ53" s="43">
        <f>IF('Net Plant'!S53&gt;0,'Gross Plant'!V53*$AI53/12,0)</f>
        <v>7639.1616979166656</v>
      </c>
      <c r="BA53" s="43">
        <f>IF('Net Plant'!T53&gt;0,'Gross Plant'!W53*$AI53/12,0)</f>
        <v>7639.1616979166656</v>
      </c>
      <c r="BB53" s="43">
        <f>IF('Net Plant'!U53&gt;0,'Gross Plant'!X53*$AI53/12,0)</f>
        <v>7639.1616979166656</v>
      </c>
      <c r="BC53" s="43">
        <f>IF('Net Plant'!V53&gt;0,'Gross Plant'!Y53*$AI53/12,0)</f>
        <v>7639.1616979166656</v>
      </c>
      <c r="BD53" s="43">
        <f>IF('Net Plant'!W53&gt;0,'Gross Plant'!Z53*$AI53/12,0)</f>
        <v>7639.1616979166656</v>
      </c>
      <c r="BE53" s="43">
        <f>IF('Net Plant'!X53&gt;0,'Gross Plant'!AA53*$AI53/12,0)</f>
        <v>7639.1616979166656</v>
      </c>
      <c r="BF53" s="43">
        <f>IF('Net Plant'!Y53&gt;0,'Gross Plant'!AB53*$AI53/12,0)</f>
        <v>7639.1616979166656</v>
      </c>
      <c r="BG53" s="43">
        <f>IF('Net Plant'!Z53&gt;0,'Gross Plant'!AC53*$AI53/12,0)</f>
        <v>7639.1616979166656</v>
      </c>
      <c r="BH53" s="43">
        <f>IF('Net Plant'!AA53&gt;0,'Gross Plant'!AD53*$AI53/12,0)</f>
        <v>7639.1616979166656</v>
      </c>
      <c r="BI53" s="43">
        <f>IF('Net Plant'!AB53&gt;0,'Gross Plant'!AE53*$AI53/12,0)</f>
        <v>7639.1616979166656</v>
      </c>
      <c r="BJ53" s="43">
        <f>IF('Net Plant'!AC53&gt;0,'Gross Plant'!AF53*$AI53/12,0)</f>
        <v>7639.1616979166656</v>
      </c>
      <c r="BK53" s="23">
        <f t="shared" si="103"/>
        <v>91669.940375000006</v>
      </c>
      <c r="BL53" s="3"/>
      <c r="BM53" s="31">
        <f>[20]Retires!R253</f>
        <v>0</v>
      </c>
      <c r="BN53" s="31">
        <f>[20]Retires!S253</f>
        <v>0</v>
      </c>
      <c r="BO53" s="31">
        <f>[20]Retires!T253</f>
        <v>0</v>
      </c>
      <c r="BP53" s="31">
        <f>[20]Retires!U253</f>
        <v>0</v>
      </c>
      <c r="BQ53" s="31">
        <f>[20]Retires!V253</f>
        <v>0</v>
      </c>
      <c r="BR53" s="31">
        <f>[20]Retires!W253</f>
        <v>0</v>
      </c>
      <c r="BS53" s="31">
        <f>'Gross Plant'!BQ53</f>
        <v>0</v>
      </c>
      <c r="BT53" s="41">
        <f>'Gross Plant'!BR53</f>
        <v>0</v>
      </c>
      <c r="BU53" s="41">
        <f>'Gross Plant'!BS53</f>
        <v>0</v>
      </c>
      <c r="BV53" s="41">
        <f>'Gross Plant'!BT53</f>
        <v>0</v>
      </c>
      <c r="BW53" s="41">
        <f>'Gross Plant'!BU53</f>
        <v>0</v>
      </c>
      <c r="BX53" s="41">
        <f>'Gross Plant'!BV53</f>
        <v>0</v>
      </c>
      <c r="BY53" s="41">
        <f>'Gross Plant'!BW53</f>
        <v>0</v>
      </c>
      <c r="BZ53" s="41">
        <f>'Gross Plant'!BX53</f>
        <v>0</v>
      </c>
      <c r="CA53" s="41">
        <f>'Gross Plant'!BY53</f>
        <v>0</v>
      </c>
      <c r="CB53" s="41">
        <f>'Gross Plant'!BZ53</f>
        <v>0</v>
      </c>
      <c r="CC53" s="41">
        <f>'Gross Plant'!CA53</f>
        <v>0</v>
      </c>
      <c r="CD53" s="41">
        <f>'Gross Plant'!CB53</f>
        <v>0</v>
      </c>
      <c r="CE53" s="41">
        <f>'Gross Plant'!CC53</f>
        <v>0</v>
      </c>
      <c r="CF53" s="41">
        <f>'Gross Plant'!CD53</f>
        <v>0</v>
      </c>
      <c r="CG53" s="41">
        <f>'Gross Plant'!CE53</f>
        <v>0</v>
      </c>
      <c r="CH53" s="41">
        <f>'Gross Plant'!CF53</f>
        <v>0</v>
      </c>
      <c r="CI53" s="41">
        <f>'Gross Plant'!CG53</f>
        <v>0</v>
      </c>
      <c r="CJ53" s="41">
        <f>'Gross Plant'!CH53</f>
        <v>0</v>
      </c>
      <c r="CK53" s="41">
        <f>'Gross Plant'!CI53</f>
        <v>0</v>
      </c>
      <c r="CL53" s="41">
        <f>'Gross Plant'!CJ53</f>
        <v>0</v>
      </c>
      <c r="CM53" s="41">
        <f>'Gross Plant'!CK53</f>
        <v>0</v>
      </c>
      <c r="CN53" s="3"/>
      <c r="CO53" s="31">
        <f>[20]Transfers!R253</f>
        <v>0</v>
      </c>
      <c r="CP53" s="31">
        <f>[20]Transfers!S253</f>
        <v>0</v>
      </c>
      <c r="CQ53" s="31">
        <f>[20]Transfers!T253</f>
        <v>0</v>
      </c>
      <c r="CR53" s="31">
        <f>[20]Transfers!U253</f>
        <v>0</v>
      </c>
      <c r="CS53" s="31">
        <f>[20]Transfers!V253</f>
        <v>0</v>
      </c>
      <c r="CT53" s="31">
        <f>[20]Transfers!W253</f>
        <v>0</v>
      </c>
      <c r="CU53" s="31">
        <v>0</v>
      </c>
      <c r="CV53" s="31">
        <v>0</v>
      </c>
      <c r="CW53" s="31">
        <v>0</v>
      </c>
      <c r="CX53" s="42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3"/>
      <c r="DQ53" s="41">
        <f>[20]COR!Q110</f>
        <v>0</v>
      </c>
      <c r="DR53" s="41">
        <f>[20]COR!R110</f>
        <v>0</v>
      </c>
      <c r="DS53" s="41">
        <f>[20]COR!S110</f>
        <v>0</v>
      </c>
      <c r="DT53" s="41">
        <f>[20]COR!T110</f>
        <v>0</v>
      </c>
      <c r="DU53" s="41">
        <f>[20]COR!U110</f>
        <v>0</v>
      </c>
      <c r="DV53" s="41">
        <f>[20]COR!V110</f>
        <v>0</v>
      </c>
      <c r="DW53" s="57">
        <f>SUM('Gross Plant'!$AH53:$AM53)/SUM('Gross Plant'!$AH$80:$AM$80)*DW$80</f>
        <v>0</v>
      </c>
      <c r="DX53" s="57">
        <f>SUM('Gross Plant'!$AH53:$AM53)/SUM('Gross Plant'!$AH$80:$AM$80)*DX$80</f>
        <v>0</v>
      </c>
      <c r="DY53" s="57">
        <f>SUM('Gross Plant'!$AH53:$AM53)/SUM('Gross Plant'!$AH$80:$AM$80)*DY$80</f>
        <v>0</v>
      </c>
      <c r="DZ53" s="57">
        <f>-SUM('Gross Plant'!$AH53:$AM53)/SUM('Gross Plant'!$AH$80:$AM$80)*'Capital Spending'!D$8*Reserve!$DW$1</f>
        <v>0</v>
      </c>
      <c r="EA53" s="57">
        <f>-SUM('Gross Plant'!$AH53:$AM53)/SUM('Gross Plant'!$AH$80:$AM$80)*'Capital Spending'!E$8*Reserve!$DW$1</f>
        <v>0</v>
      </c>
      <c r="EB53" s="57">
        <f>-SUM('Gross Plant'!$AH53:$AM53)/SUM('Gross Plant'!$AH$80:$AM$80)*'Capital Spending'!F$8*Reserve!$DW$1</f>
        <v>0</v>
      </c>
      <c r="EC53" s="57">
        <f>-SUM('Gross Plant'!$AH53:$AM53)/SUM('Gross Plant'!$AH$80:$AM$80)*'Capital Spending'!G$8*Reserve!$DW$1</f>
        <v>0</v>
      </c>
      <c r="ED53" s="57">
        <f>-SUM('Gross Plant'!$AH53:$AM53)/SUM('Gross Plant'!$AH$80:$AM$80)*'Capital Spending'!H$8*Reserve!$DW$1</f>
        <v>0</v>
      </c>
      <c r="EE53" s="57">
        <f>-SUM('Gross Plant'!$AH53:$AM53)/SUM('Gross Plant'!$AH$80:$AM$80)*'Capital Spending'!I$8*Reserve!$DW$1</f>
        <v>0</v>
      </c>
      <c r="EF53" s="57">
        <f>-SUM('Gross Plant'!$AH53:$AM53)/SUM('Gross Plant'!$AH$80:$AM$80)*'Capital Spending'!J$8*Reserve!$DW$1</f>
        <v>0</v>
      </c>
      <c r="EG53" s="57">
        <f>-SUM('Gross Plant'!$AH53:$AM53)/SUM('Gross Plant'!$AH$80:$AM$80)*'Capital Spending'!K$8*Reserve!$DW$1</f>
        <v>0</v>
      </c>
      <c r="EH53" s="57">
        <f>-SUM('Gross Plant'!$AH53:$AM53)/SUM('Gross Plant'!$AH$80:$AM$80)*'Capital Spending'!L$8*Reserve!$DW$1</f>
        <v>0</v>
      </c>
      <c r="EI53" s="57">
        <f>-SUM('Gross Plant'!$AH53:$AM53)/SUM('Gross Plant'!$AH$80:$AM$80)*'Capital Spending'!M$8*Reserve!$DW$1</f>
        <v>0</v>
      </c>
      <c r="EJ53" s="57">
        <f>-SUM('Gross Plant'!$AH53:$AM53)/SUM('Gross Plant'!$AH$80:$AM$80)*'Capital Spending'!N$8*Reserve!$DW$1</f>
        <v>0</v>
      </c>
      <c r="EK53" s="57">
        <f>-SUM('Gross Plant'!$AH53:$AM53)/SUM('Gross Plant'!$AH$80:$AM$80)*'Capital Spending'!O$8*Reserve!$DW$1</f>
        <v>0</v>
      </c>
      <c r="EL53" s="57">
        <f>-SUM('Gross Plant'!$AH53:$AM53)/SUM('Gross Plant'!$AH$80:$AM$80)*'Capital Spending'!P$8*Reserve!$DW$1</f>
        <v>0</v>
      </c>
      <c r="EM53" s="57">
        <f>-SUM('Gross Plant'!$AH53:$AM53)/SUM('Gross Plant'!$AH$80:$AM$80)*'Capital Spending'!Q$8*Reserve!$DW$1</f>
        <v>0</v>
      </c>
      <c r="EN53" s="57">
        <f>-SUM('Gross Plant'!$AH53:$AM53)/SUM('Gross Plant'!$AH$80:$AM$80)*'Capital Spending'!R$8*Reserve!$DW$1</f>
        <v>0</v>
      </c>
      <c r="EO53" s="57">
        <f>-SUM('Gross Plant'!$AH53:$AM53)/SUM('Gross Plant'!$AH$80:$AM$80)*'Capital Spending'!S$8*Reserve!$DW$1</f>
        <v>0</v>
      </c>
      <c r="EP53" s="57">
        <f>-SUM('Gross Plant'!$AH53:$AM53)/SUM('Gross Plant'!$AH$80:$AM$80)*'Capital Spending'!T$8*Reserve!$DW$1</f>
        <v>0</v>
      </c>
      <c r="EQ53" s="57">
        <f>-SUM('Gross Plant'!$AH53:$AM53)/SUM('Gross Plant'!$AH$80:$AM$80)*'Capital Spending'!U$8*Reserve!$DW$1</f>
        <v>0</v>
      </c>
    </row>
    <row r="54" spans="1:147" s="2" customFormat="1">
      <c r="A54" s="150">
        <v>39010</v>
      </c>
      <c r="B54" s="32" t="s">
        <v>132</v>
      </c>
      <c r="C54" s="50">
        <f t="shared" si="73"/>
        <v>2755432.48246154</v>
      </c>
      <c r="D54" s="50">
        <f t="shared" si="74"/>
        <v>3222896.2700000037</v>
      </c>
      <c r="E54" s="68">
        <f>'[20]Reserve End Balances'!$Q$111</f>
        <v>2558133.2200000002</v>
      </c>
      <c r="F54" s="41">
        <f t="shared" si="75"/>
        <v>2591759.1900000004</v>
      </c>
      <c r="G54" s="41">
        <f t="shared" si="76"/>
        <v>2625385.1600000006</v>
      </c>
      <c r="H54" s="41">
        <f t="shared" si="77"/>
        <v>2659011.1300000008</v>
      </c>
      <c r="I54" s="41">
        <f t="shared" si="78"/>
        <v>2692637.100000001</v>
      </c>
      <c r="J54" s="41">
        <f t="shared" si="79"/>
        <v>2726263.0700000012</v>
      </c>
      <c r="K54" s="41">
        <f t="shared" si="80"/>
        <v>2759889.0400000014</v>
      </c>
      <c r="L54" s="41">
        <f t="shared" si="81"/>
        <v>2790756.1886666683</v>
      </c>
      <c r="M54" s="41">
        <f t="shared" si="82"/>
        <v>2821623.3373333351</v>
      </c>
      <c r="N54" s="41">
        <f t="shared" si="83"/>
        <v>2852490.4860000019</v>
      </c>
      <c r="O54" s="41">
        <f t="shared" si="84"/>
        <v>2883357.6346666687</v>
      </c>
      <c r="P54" s="41">
        <f t="shared" si="85"/>
        <v>2914224.7833333355</v>
      </c>
      <c r="Q54" s="41">
        <f t="shared" si="86"/>
        <v>2945091.9320000024</v>
      </c>
      <c r="R54" s="41">
        <f t="shared" si="87"/>
        <v>2975959.0806666692</v>
      </c>
      <c r="S54" s="41">
        <f t="shared" si="88"/>
        <v>3006826.229333336</v>
      </c>
      <c r="T54" s="41">
        <f t="shared" si="89"/>
        <v>3037693.3780000028</v>
      </c>
      <c r="U54" s="41">
        <f t="shared" si="90"/>
        <v>3068560.5266666696</v>
      </c>
      <c r="V54" s="41">
        <f t="shared" si="91"/>
        <v>3099427.6753333365</v>
      </c>
      <c r="W54" s="41">
        <f t="shared" si="92"/>
        <v>3130294.8240000033</v>
      </c>
      <c r="X54" s="41">
        <f t="shared" si="93"/>
        <v>3161161.9726666701</v>
      </c>
      <c r="Y54" s="41">
        <f t="shared" si="94"/>
        <v>3192029.1213333369</v>
      </c>
      <c r="Z54" s="41">
        <f t="shared" si="95"/>
        <v>3222896.2700000037</v>
      </c>
      <c r="AA54" s="41">
        <f t="shared" si="96"/>
        <v>3253763.4186666706</v>
      </c>
      <c r="AB54" s="41">
        <f t="shared" si="97"/>
        <v>3284630.5673333374</v>
      </c>
      <c r="AC54" s="41">
        <f t="shared" si="98"/>
        <v>3315497.7160000042</v>
      </c>
      <c r="AD54" s="41">
        <f t="shared" si="99"/>
        <v>3346364.864666671</v>
      </c>
      <c r="AE54" s="41">
        <f t="shared" si="100"/>
        <v>3377232.0133333378</v>
      </c>
      <c r="AF54" s="41">
        <f t="shared" si="101"/>
        <v>3408099.1620000047</v>
      </c>
      <c r="AG54" s="23">
        <f t="shared" si="102"/>
        <v>3222896</v>
      </c>
      <c r="AH54" s="79">
        <f>'[25]KY Depreciation Rates_03-2'!$G45</f>
        <v>3.0099999999999998E-2</v>
      </c>
      <c r="AI54" s="79">
        <f>'[25]KY Depreciation Rates_03-2'!$G45</f>
        <v>3.0099999999999998E-2</v>
      </c>
      <c r="AJ54" s="31">
        <f>'[20]Depreciation Provision'!R111</f>
        <v>33625.97</v>
      </c>
      <c r="AK54" s="31">
        <f>'[20]Depreciation Provision'!S111</f>
        <v>33625.97</v>
      </c>
      <c r="AL54" s="31">
        <f>'[20]Depreciation Provision'!T111</f>
        <v>33625.97</v>
      </c>
      <c r="AM54" s="31">
        <f>'[20]Depreciation Provision'!U111</f>
        <v>33625.97</v>
      </c>
      <c r="AN54" s="31">
        <f>'[20]Depreciation Provision'!V111</f>
        <v>33625.97</v>
      </c>
      <c r="AO54" s="31">
        <f>'[20]Depreciation Provision'!W111</f>
        <v>33625.97</v>
      </c>
      <c r="AP54" s="43">
        <f>IF('Net Plant'!I54&gt;0,'Gross Plant'!K54*$AH54/12,0)</f>
        <v>30867.148666666664</v>
      </c>
      <c r="AQ54" s="43">
        <f>IF('Net Plant'!J54&gt;0,'Gross Plant'!L54*$AH54/12,0)</f>
        <v>30867.148666666664</v>
      </c>
      <c r="AR54" s="43">
        <f>IF('Net Plant'!K54&gt;0,'Gross Plant'!M54*$AH54/12,0)</f>
        <v>30867.148666666664</v>
      </c>
      <c r="AS54" s="43">
        <f>IF('Net Plant'!L54&gt;0,'Gross Plant'!N54*$AH54/12,0)</f>
        <v>30867.148666666664</v>
      </c>
      <c r="AT54" s="43">
        <f>IF('Net Plant'!M54&gt;0,'Gross Plant'!O54*$AH54/12,0)</f>
        <v>30867.148666666664</v>
      </c>
      <c r="AU54" s="43">
        <f>IF('Net Plant'!N54&gt;0,'Gross Plant'!P54*$AH54/12,0)</f>
        <v>30867.148666666664</v>
      </c>
      <c r="AV54" s="43">
        <f>IF('Net Plant'!O54&gt;0,'Gross Plant'!Q54*$AH54/12,0)</f>
        <v>30867.148666666664</v>
      </c>
      <c r="AW54" s="43">
        <f>IF('Net Plant'!P54&gt;0,'Gross Plant'!R54*$AH54/12,0)</f>
        <v>30867.148666666664</v>
      </c>
      <c r="AX54" s="43">
        <f>IF('Net Plant'!Q54&gt;0,'Gross Plant'!S54*$AH54/12,0)</f>
        <v>30867.148666666664</v>
      </c>
      <c r="AY54" s="43">
        <f>IF('Net Plant'!R54&gt;0,'Gross Plant'!U54*$AI54/12,0)</f>
        <v>30867.148666666664</v>
      </c>
      <c r="AZ54" s="43">
        <f>IF('Net Plant'!S54&gt;0,'Gross Plant'!V54*$AI54/12,0)</f>
        <v>30867.148666666664</v>
      </c>
      <c r="BA54" s="43">
        <f>IF('Net Plant'!T54&gt;0,'Gross Plant'!W54*$AI54/12,0)</f>
        <v>30867.148666666664</v>
      </c>
      <c r="BB54" s="43">
        <f>IF('Net Plant'!U54&gt;0,'Gross Plant'!X54*$AI54/12,0)</f>
        <v>30867.148666666664</v>
      </c>
      <c r="BC54" s="43">
        <f>IF('Net Plant'!V54&gt;0,'Gross Plant'!Y54*$AI54/12,0)</f>
        <v>30867.148666666664</v>
      </c>
      <c r="BD54" s="43">
        <f>IF('Net Plant'!W54&gt;0,'Gross Plant'!Z54*$AI54/12,0)</f>
        <v>30867.148666666664</v>
      </c>
      <c r="BE54" s="43">
        <f>IF('Net Plant'!X54&gt;0,'Gross Plant'!AA54*$AI54/12,0)</f>
        <v>30867.148666666664</v>
      </c>
      <c r="BF54" s="43">
        <f>IF('Net Plant'!Y54&gt;0,'Gross Plant'!AB54*$AI54/12,0)</f>
        <v>30867.148666666664</v>
      </c>
      <c r="BG54" s="43">
        <f>IF('Net Plant'!Z54&gt;0,'Gross Plant'!AC54*$AI54/12,0)</f>
        <v>30867.148666666664</v>
      </c>
      <c r="BH54" s="43">
        <f>IF('Net Plant'!AA54&gt;0,'Gross Plant'!AD54*$AI54/12,0)</f>
        <v>30867.148666666664</v>
      </c>
      <c r="BI54" s="43">
        <f>IF('Net Plant'!AB54&gt;0,'Gross Plant'!AE54*$AI54/12,0)</f>
        <v>30867.148666666664</v>
      </c>
      <c r="BJ54" s="43">
        <f>IF('Net Plant'!AC54&gt;0,'Gross Plant'!AF54*$AI54/12,0)</f>
        <v>30867.148666666664</v>
      </c>
      <c r="BK54" s="23">
        <f t="shared" si="103"/>
        <v>370405.78399999993</v>
      </c>
      <c r="BL54" s="3"/>
      <c r="BM54" s="31">
        <f>[20]Retires!R254</f>
        <v>0</v>
      </c>
      <c r="BN54" s="31">
        <f>[20]Retires!S254</f>
        <v>0</v>
      </c>
      <c r="BO54" s="31">
        <f>[20]Retires!T254</f>
        <v>0</v>
      </c>
      <c r="BP54" s="31">
        <f>[20]Retires!U254</f>
        <v>0</v>
      </c>
      <c r="BQ54" s="31">
        <f>[20]Retires!V254</f>
        <v>0</v>
      </c>
      <c r="BR54" s="31">
        <f>[20]Retires!W254</f>
        <v>0</v>
      </c>
      <c r="BS54" s="31">
        <f>'Gross Plant'!BQ54</f>
        <v>0</v>
      </c>
      <c r="BT54" s="41">
        <f>'Gross Plant'!BR54</f>
        <v>0</v>
      </c>
      <c r="BU54" s="41">
        <f>'Gross Plant'!BS54</f>
        <v>0</v>
      </c>
      <c r="BV54" s="41">
        <f>'Gross Plant'!BT54</f>
        <v>0</v>
      </c>
      <c r="BW54" s="41">
        <f>'Gross Plant'!BU54</f>
        <v>0</v>
      </c>
      <c r="BX54" s="41">
        <f>'Gross Plant'!BV54</f>
        <v>0</v>
      </c>
      <c r="BY54" s="41">
        <f>'Gross Plant'!BW54</f>
        <v>0</v>
      </c>
      <c r="BZ54" s="41">
        <f>'Gross Plant'!BX54</f>
        <v>0</v>
      </c>
      <c r="CA54" s="41">
        <f>'Gross Plant'!BY54</f>
        <v>0</v>
      </c>
      <c r="CB54" s="41">
        <f>'Gross Plant'!BZ54</f>
        <v>0</v>
      </c>
      <c r="CC54" s="41">
        <f>'Gross Plant'!CA54</f>
        <v>0</v>
      </c>
      <c r="CD54" s="41">
        <f>'Gross Plant'!CB54</f>
        <v>0</v>
      </c>
      <c r="CE54" s="41">
        <f>'Gross Plant'!CC54</f>
        <v>0</v>
      </c>
      <c r="CF54" s="41">
        <f>'Gross Plant'!CD54</f>
        <v>0</v>
      </c>
      <c r="CG54" s="41">
        <f>'Gross Plant'!CE54</f>
        <v>0</v>
      </c>
      <c r="CH54" s="41">
        <f>'Gross Plant'!CF54</f>
        <v>0</v>
      </c>
      <c r="CI54" s="41">
        <f>'Gross Plant'!CG54</f>
        <v>0</v>
      </c>
      <c r="CJ54" s="41">
        <f>'Gross Plant'!CH54</f>
        <v>0</v>
      </c>
      <c r="CK54" s="41">
        <f>'Gross Plant'!CI54</f>
        <v>0</v>
      </c>
      <c r="CL54" s="41">
        <f>'Gross Plant'!CJ54</f>
        <v>0</v>
      </c>
      <c r="CM54" s="41">
        <f>'Gross Plant'!CK54</f>
        <v>0</v>
      </c>
      <c r="CN54" s="3"/>
      <c r="CO54" s="31">
        <f>[20]Transfers!R254</f>
        <v>0</v>
      </c>
      <c r="CP54" s="31">
        <f>[20]Transfers!S254</f>
        <v>0</v>
      </c>
      <c r="CQ54" s="31">
        <f>[20]Transfers!T254</f>
        <v>0</v>
      </c>
      <c r="CR54" s="31">
        <f>[20]Transfers!U254</f>
        <v>0</v>
      </c>
      <c r="CS54" s="31">
        <f>[20]Transfers!V254</f>
        <v>0</v>
      </c>
      <c r="CT54" s="31">
        <f>[20]Transfers!W254</f>
        <v>0</v>
      </c>
      <c r="CU54" s="31">
        <v>0</v>
      </c>
      <c r="CV54" s="31">
        <v>0</v>
      </c>
      <c r="CW54" s="31">
        <v>0</v>
      </c>
      <c r="CX54" s="42">
        <v>0</v>
      </c>
      <c r="CY54" s="31">
        <v>0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3"/>
      <c r="DQ54" s="41">
        <f>[20]COR!Q111</f>
        <v>0</v>
      </c>
      <c r="DR54" s="41">
        <f>[20]COR!R111</f>
        <v>0</v>
      </c>
      <c r="DS54" s="41">
        <f>[20]COR!S111</f>
        <v>0</v>
      </c>
      <c r="DT54" s="41">
        <f>[20]COR!T111</f>
        <v>0</v>
      </c>
      <c r="DU54" s="41">
        <f>[20]COR!U111</f>
        <v>0</v>
      </c>
      <c r="DV54" s="41">
        <f>[20]COR!V111</f>
        <v>0</v>
      </c>
      <c r="DW54" s="57">
        <f>SUM('Gross Plant'!$AH54:$AM54)/SUM('Gross Plant'!$AH$80:$AM$80)*DW$80</f>
        <v>0</v>
      </c>
      <c r="DX54" s="57">
        <f>SUM('Gross Plant'!$AH54:$AM54)/SUM('Gross Plant'!$AH$80:$AM$80)*DX$80</f>
        <v>0</v>
      </c>
      <c r="DY54" s="57">
        <f>SUM('Gross Plant'!$AH54:$AM54)/SUM('Gross Plant'!$AH$80:$AM$80)*DY$80</f>
        <v>0</v>
      </c>
      <c r="DZ54" s="57">
        <f>-SUM('Gross Plant'!$AH54:$AM54)/SUM('Gross Plant'!$AH$80:$AM$80)*'Capital Spending'!D$8*Reserve!$DW$1</f>
        <v>0</v>
      </c>
      <c r="EA54" s="57">
        <f>-SUM('Gross Plant'!$AH54:$AM54)/SUM('Gross Plant'!$AH$80:$AM$80)*'Capital Spending'!E$8*Reserve!$DW$1</f>
        <v>0</v>
      </c>
      <c r="EB54" s="57">
        <f>-SUM('Gross Plant'!$AH54:$AM54)/SUM('Gross Plant'!$AH$80:$AM$80)*'Capital Spending'!F$8*Reserve!$DW$1</f>
        <v>0</v>
      </c>
      <c r="EC54" s="57">
        <f>-SUM('Gross Plant'!$AH54:$AM54)/SUM('Gross Plant'!$AH$80:$AM$80)*'Capital Spending'!G$8*Reserve!$DW$1</f>
        <v>0</v>
      </c>
      <c r="ED54" s="57">
        <f>-SUM('Gross Plant'!$AH54:$AM54)/SUM('Gross Plant'!$AH$80:$AM$80)*'Capital Spending'!H$8*Reserve!$DW$1</f>
        <v>0</v>
      </c>
      <c r="EE54" s="57">
        <f>-SUM('Gross Plant'!$AH54:$AM54)/SUM('Gross Plant'!$AH$80:$AM$80)*'Capital Spending'!I$8*Reserve!$DW$1</f>
        <v>0</v>
      </c>
      <c r="EF54" s="57">
        <f>-SUM('Gross Plant'!$AH54:$AM54)/SUM('Gross Plant'!$AH$80:$AM$80)*'Capital Spending'!J$8*Reserve!$DW$1</f>
        <v>0</v>
      </c>
      <c r="EG54" s="57">
        <f>-SUM('Gross Plant'!$AH54:$AM54)/SUM('Gross Plant'!$AH$80:$AM$80)*'Capital Spending'!K$8*Reserve!$DW$1</f>
        <v>0</v>
      </c>
      <c r="EH54" s="57">
        <f>-SUM('Gross Plant'!$AH54:$AM54)/SUM('Gross Plant'!$AH$80:$AM$80)*'Capital Spending'!L$8*Reserve!$DW$1</f>
        <v>0</v>
      </c>
      <c r="EI54" s="57">
        <f>-SUM('Gross Plant'!$AH54:$AM54)/SUM('Gross Plant'!$AH$80:$AM$80)*'Capital Spending'!M$8*Reserve!$DW$1</f>
        <v>0</v>
      </c>
      <c r="EJ54" s="57">
        <f>-SUM('Gross Plant'!$AH54:$AM54)/SUM('Gross Plant'!$AH$80:$AM$80)*'Capital Spending'!N$8*Reserve!$DW$1</f>
        <v>0</v>
      </c>
      <c r="EK54" s="57">
        <f>-SUM('Gross Plant'!$AH54:$AM54)/SUM('Gross Plant'!$AH$80:$AM$80)*'Capital Spending'!O$8*Reserve!$DW$1</f>
        <v>0</v>
      </c>
      <c r="EL54" s="57">
        <f>-SUM('Gross Plant'!$AH54:$AM54)/SUM('Gross Plant'!$AH$80:$AM$80)*'Capital Spending'!P$8*Reserve!$DW$1</f>
        <v>0</v>
      </c>
      <c r="EM54" s="57">
        <f>-SUM('Gross Plant'!$AH54:$AM54)/SUM('Gross Plant'!$AH$80:$AM$80)*'Capital Spending'!Q$8*Reserve!$DW$1</f>
        <v>0</v>
      </c>
      <c r="EN54" s="57">
        <f>-SUM('Gross Plant'!$AH54:$AM54)/SUM('Gross Plant'!$AH$80:$AM$80)*'Capital Spending'!R$8*Reserve!$DW$1</f>
        <v>0</v>
      </c>
      <c r="EO54" s="57">
        <f>-SUM('Gross Plant'!$AH54:$AM54)/SUM('Gross Plant'!$AH$80:$AM$80)*'Capital Spending'!S$8*Reserve!$DW$1</f>
        <v>0</v>
      </c>
      <c r="EP54" s="57">
        <f>-SUM('Gross Plant'!$AH54:$AM54)/SUM('Gross Plant'!$AH$80:$AM$80)*'Capital Spending'!T$8*Reserve!$DW$1</f>
        <v>0</v>
      </c>
      <c r="EQ54" s="57">
        <f>-SUM('Gross Plant'!$AH54:$AM54)/SUM('Gross Plant'!$AH$80:$AM$80)*'Capital Spending'!U$8*Reserve!$DW$1</f>
        <v>0</v>
      </c>
    </row>
    <row r="55" spans="1:147" s="2" customFormat="1">
      <c r="A55" s="150">
        <v>39100</v>
      </c>
      <c r="B55" s="32" t="s">
        <v>12</v>
      </c>
      <c r="C55" s="50">
        <f t="shared" si="73"/>
        <v>823736.10758406133</v>
      </c>
      <c r="D55" s="50">
        <f t="shared" si="74"/>
        <v>945263.70483715693</v>
      </c>
      <c r="E55" s="68">
        <f>'[20]Reserve End Balances'!$Q$112</f>
        <v>776242.22</v>
      </c>
      <c r="F55" s="41">
        <f t="shared" si="75"/>
        <v>784158.5</v>
      </c>
      <c r="G55" s="41">
        <f t="shared" si="76"/>
        <v>792074.78</v>
      </c>
      <c r="H55" s="41">
        <f t="shared" si="77"/>
        <v>799991.06</v>
      </c>
      <c r="I55" s="41">
        <f t="shared" si="78"/>
        <v>807907.34000000008</v>
      </c>
      <c r="J55" s="41">
        <f t="shared" si="79"/>
        <v>815823.62000000011</v>
      </c>
      <c r="K55" s="41">
        <f t="shared" si="80"/>
        <v>823791.1100000001</v>
      </c>
      <c r="L55" s="41">
        <f t="shared" si="81"/>
        <v>831667.46218700008</v>
      </c>
      <c r="M55" s="41">
        <f t="shared" si="82"/>
        <v>839557.16918720235</v>
      </c>
      <c r="N55" s="41">
        <f t="shared" si="83"/>
        <v>847457.02181090054</v>
      </c>
      <c r="O55" s="41">
        <f t="shared" si="84"/>
        <v>855363.26348285133</v>
      </c>
      <c r="P55" s="41">
        <f t="shared" si="85"/>
        <v>863292.13959568017</v>
      </c>
      <c r="Q55" s="41">
        <f t="shared" si="86"/>
        <v>871243.71232916368</v>
      </c>
      <c r="R55" s="41">
        <f t="shared" si="87"/>
        <v>879224.50560589414</v>
      </c>
      <c r="S55" s="41">
        <f t="shared" si="88"/>
        <v>887288.23162976652</v>
      </c>
      <c r="T55" s="41">
        <f t="shared" si="89"/>
        <v>895410.8654468843</v>
      </c>
      <c r="U55" s="41">
        <f t="shared" si="90"/>
        <v>903627.45537572994</v>
      </c>
      <c r="V55" s="41">
        <f t="shared" si="91"/>
        <v>911881.91088850051</v>
      </c>
      <c r="W55" s="41">
        <f t="shared" si="92"/>
        <v>920159.73328598158</v>
      </c>
      <c r="X55" s="41">
        <f t="shared" si="93"/>
        <v>928458.61372203287</v>
      </c>
      <c r="Y55" s="41">
        <f t="shared" si="94"/>
        <v>936770.50719757145</v>
      </c>
      <c r="Z55" s="41">
        <f t="shared" si="95"/>
        <v>945088.03725155268</v>
      </c>
      <c r="AA55" s="41">
        <f t="shared" si="96"/>
        <v>953428.20174641197</v>
      </c>
      <c r="AB55" s="41">
        <f t="shared" si="97"/>
        <v>961791.06286192592</v>
      </c>
      <c r="AC55" s="41">
        <f t="shared" si="98"/>
        <v>970183.14452068682</v>
      </c>
      <c r="AD55" s="41">
        <f t="shared" si="99"/>
        <v>978658.15892658965</v>
      </c>
      <c r="AE55" s="41">
        <f t="shared" si="100"/>
        <v>987192.08112573787</v>
      </c>
      <c r="AF55" s="41">
        <f t="shared" si="101"/>
        <v>995778.39053343399</v>
      </c>
      <c r="AG55" s="23">
        <f t="shared" si="102"/>
        <v>945264</v>
      </c>
      <c r="AH55" s="79">
        <f>'[25]KY Depreciation Rates_03-2'!$G46</f>
        <v>3.9600000000000003E-2</v>
      </c>
      <c r="AI55" s="79">
        <f>'[25]KY Depreciation Rates_03-2'!$G46</f>
        <v>3.9600000000000003E-2</v>
      </c>
      <c r="AJ55" s="31">
        <f>'[20]Depreciation Provision'!R112</f>
        <v>7916.28</v>
      </c>
      <c r="AK55" s="31">
        <f>'[20]Depreciation Provision'!S112</f>
        <v>7916.28</v>
      </c>
      <c r="AL55" s="31">
        <f>'[20]Depreciation Provision'!T112</f>
        <v>7916.28</v>
      </c>
      <c r="AM55" s="31">
        <f>'[20]Depreciation Provision'!U112</f>
        <v>7916.28</v>
      </c>
      <c r="AN55" s="31">
        <f>'[20]Depreciation Provision'!V112</f>
        <v>7916.28</v>
      </c>
      <c r="AO55" s="31">
        <f>'[20]Depreciation Provision'!W112</f>
        <v>7967.49</v>
      </c>
      <c r="AP55" s="43">
        <f>IF('Net Plant'!I55&gt;0,'Gross Plant'!K55*$AH55/12,0)</f>
        <v>7876.3521869999995</v>
      </c>
      <c r="AQ55" s="43">
        <f>IF('Net Plant'!J55&gt;0,'Gross Plant'!L55*$AH55/12,0)</f>
        <v>7889.7070002022483</v>
      </c>
      <c r="AR55" s="43">
        <f>IF('Net Plant'!K55&gt;0,'Gross Plant'!M55*$AH55/12,0)</f>
        <v>7899.8526236981406</v>
      </c>
      <c r="AS55" s="43">
        <f>IF('Net Plant'!L55&gt;0,'Gross Plant'!N55*$AH55/12,0)</f>
        <v>7906.241671950771</v>
      </c>
      <c r="AT55" s="43">
        <f>IF('Net Plant'!M55&gt;0,'Gross Plant'!O55*$AH55/12,0)</f>
        <v>7928.8761128288288</v>
      </c>
      <c r="AU55" s="43">
        <f>IF('Net Plant'!N55&gt;0,'Gross Plant'!P55*$AH55/12,0)</f>
        <v>7951.5727334834655</v>
      </c>
      <c r="AV55" s="43">
        <f>IF('Net Plant'!O55&gt;0,'Gross Plant'!Q55*$AH55/12,0)</f>
        <v>7980.7932767304892</v>
      </c>
      <c r="AW55" s="43">
        <f>IF('Net Plant'!P55&gt;0,'Gross Plant'!R55*$AH55/12,0)</f>
        <v>8063.726023872413</v>
      </c>
      <c r="AX55" s="43">
        <f>IF('Net Plant'!Q55&gt;0,'Gross Plant'!S55*$AH55/12,0)</f>
        <v>8122.6338171177968</v>
      </c>
      <c r="AY55" s="43">
        <f>IF('Net Plant'!R55&gt;0,'Gross Plant'!U55*$AI55/12,0)</f>
        <v>8216.5899288456658</v>
      </c>
      <c r="AZ55" s="43">
        <f>IF('Net Plant'!S55&gt;0,'Gross Plant'!V55*$AI55/12,0)</f>
        <v>8254.4555127706171</v>
      </c>
      <c r="BA55" s="43">
        <f>IF('Net Plant'!T55&gt;0,'Gross Plant'!W55*$AI55/12,0)</f>
        <v>8277.8223974810353</v>
      </c>
      <c r="BB55" s="43">
        <f>IF('Net Plant'!U55&gt;0,'Gross Plant'!X55*$AI55/12,0)</f>
        <v>8298.8804360512986</v>
      </c>
      <c r="BC55" s="43">
        <f>IF('Net Plant'!V55&gt;0,'Gross Plant'!Y55*$AI55/12,0)</f>
        <v>8311.8934755385671</v>
      </c>
      <c r="BD55" s="43">
        <f>IF('Net Plant'!W55&gt;0,'Gross Plant'!Z55*$AI55/12,0)</f>
        <v>8317.5300539812306</v>
      </c>
      <c r="BE55" s="43">
        <f>IF('Net Plant'!X55&gt;0,'Gross Plant'!AA55*$AI55/12,0)</f>
        <v>8340.1644948592893</v>
      </c>
      <c r="BF55" s="43">
        <f>IF('Net Plant'!Y55&gt;0,'Gross Plant'!AB55*$AI55/12,0)</f>
        <v>8362.8611155139242</v>
      </c>
      <c r="BG55" s="43">
        <f>IF('Net Plant'!Z55&gt;0,'Gross Plant'!AC55*$AI55/12,0)</f>
        <v>8392.0816587609497</v>
      </c>
      <c r="BH55" s="43">
        <f>IF('Net Plant'!AA55&gt;0,'Gross Plant'!AD55*$AI55/12,0)</f>
        <v>8475.0144059028735</v>
      </c>
      <c r="BI55" s="43">
        <f>IF('Net Plant'!AB55&gt;0,'Gross Plant'!AE55*$AI55/12,0)</f>
        <v>8533.9221991482555</v>
      </c>
      <c r="BJ55" s="43">
        <f>IF('Net Plant'!AC55&gt;0,'Gross Plant'!AF55*$AI55/12,0)</f>
        <v>8586.309407696177</v>
      </c>
      <c r="BK55" s="23">
        <f t="shared" si="103"/>
        <v>100367.52508654985</v>
      </c>
      <c r="BL55" s="3"/>
      <c r="BM55" s="31">
        <f>[20]Retires!R255</f>
        <v>0</v>
      </c>
      <c r="BN55" s="31">
        <f>[20]Retires!S255</f>
        <v>0</v>
      </c>
      <c r="BO55" s="31">
        <f>[20]Retires!T255</f>
        <v>0</v>
      </c>
      <c r="BP55" s="31">
        <f>[20]Retires!U255</f>
        <v>0</v>
      </c>
      <c r="BQ55" s="31">
        <f>[20]Retires!V255</f>
        <v>0</v>
      </c>
      <c r="BR55" s="31">
        <f>[20]Retires!W255</f>
        <v>0</v>
      </c>
      <c r="BS55" s="31">
        <f>'Gross Plant'!BQ55</f>
        <v>0</v>
      </c>
      <c r="BT55" s="41">
        <f>'Gross Plant'!BR55</f>
        <v>0</v>
      </c>
      <c r="BU55" s="41">
        <f>'Gross Plant'!BS55</f>
        <v>0</v>
      </c>
      <c r="BV55" s="41">
        <f>'Gross Plant'!BT55</f>
        <v>0</v>
      </c>
      <c r="BW55" s="41">
        <f>'Gross Plant'!BU55</f>
        <v>0</v>
      </c>
      <c r="BX55" s="41">
        <f>'Gross Plant'!BV55</f>
        <v>0</v>
      </c>
      <c r="BY55" s="41">
        <f>'Gross Plant'!BW55</f>
        <v>0</v>
      </c>
      <c r="BZ55" s="41">
        <f>'Gross Plant'!BX55</f>
        <v>0</v>
      </c>
      <c r="CA55" s="41">
        <f>'Gross Plant'!BY55</f>
        <v>0</v>
      </c>
      <c r="CB55" s="41">
        <f>'Gross Plant'!BZ55</f>
        <v>0</v>
      </c>
      <c r="CC55" s="41">
        <f>'Gross Plant'!CA55</f>
        <v>0</v>
      </c>
      <c r="CD55" s="41">
        <f>'Gross Plant'!CB55</f>
        <v>0</v>
      </c>
      <c r="CE55" s="41">
        <f>'Gross Plant'!CC55</f>
        <v>0</v>
      </c>
      <c r="CF55" s="41">
        <f>'Gross Plant'!CD55</f>
        <v>0</v>
      </c>
      <c r="CG55" s="41">
        <f>'Gross Plant'!CE55</f>
        <v>0</v>
      </c>
      <c r="CH55" s="41">
        <f>'Gross Plant'!CF55</f>
        <v>0</v>
      </c>
      <c r="CI55" s="41">
        <f>'Gross Plant'!CG55</f>
        <v>0</v>
      </c>
      <c r="CJ55" s="41">
        <f>'Gross Plant'!CH55</f>
        <v>0</v>
      </c>
      <c r="CK55" s="41">
        <f>'Gross Plant'!CI55</f>
        <v>0</v>
      </c>
      <c r="CL55" s="41">
        <f>'Gross Plant'!CJ55</f>
        <v>0</v>
      </c>
      <c r="CM55" s="41">
        <f>'Gross Plant'!CK55</f>
        <v>0</v>
      </c>
      <c r="CN55" s="3"/>
      <c r="CO55" s="31">
        <f>[20]Transfers!R255</f>
        <v>0</v>
      </c>
      <c r="CP55" s="31">
        <f>[20]Transfers!S255</f>
        <v>0</v>
      </c>
      <c r="CQ55" s="31">
        <f>[20]Transfers!T255</f>
        <v>0</v>
      </c>
      <c r="CR55" s="31">
        <f>[20]Transfers!U255</f>
        <v>0</v>
      </c>
      <c r="CS55" s="31">
        <f>[20]Transfers!V255</f>
        <v>0</v>
      </c>
      <c r="CT55" s="31">
        <f>[20]Transfers!W255</f>
        <v>0</v>
      </c>
      <c r="CU55" s="31">
        <v>0</v>
      </c>
      <c r="CV55" s="31">
        <v>0</v>
      </c>
      <c r="CW55" s="31">
        <v>0</v>
      </c>
      <c r="CX55" s="42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0</v>
      </c>
      <c r="DD55" s="3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3"/>
      <c r="DQ55" s="41">
        <f>[20]COR!Q112</f>
        <v>0</v>
      </c>
      <c r="DR55" s="41">
        <f>[20]COR!R112</f>
        <v>0</v>
      </c>
      <c r="DS55" s="41">
        <f>[20]COR!S112</f>
        <v>0</v>
      </c>
      <c r="DT55" s="41">
        <f>[20]COR!T112</f>
        <v>0</v>
      </c>
      <c r="DU55" s="41">
        <f>[20]COR!U112</f>
        <v>0</v>
      </c>
      <c r="DV55" s="41">
        <f>[20]COR!V112</f>
        <v>0</v>
      </c>
      <c r="DW55" s="57">
        <f>SUM('Gross Plant'!$AH55:$AM55)/SUM('Gross Plant'!$AH$80:$AM$80)*DW$80</f>
        <v>0</v>
      </c>
      <c r="DX55" s="57">
        <f>SUM('Gross Plant'!$AH55:$AM55)/SUM('Gross Plant'!$AH$80:$AM$80)*DX$80</f>
        <v>0</v>
      </c>
      <c r="DY55" s="57">
        <f>SUM('Gross Plant'!$AH55:$AM55)/SUM('Gross Plant'!$AH$80:$AM$80)*DY$80</f>
        <v>0</v>
      </c>
      <c r="DZ55" s="57">
        <f>-SUM('Gross Plant'!$AH55:$AM55)/SUM('Gross Plant'!$AH$80:$AM$80)*'Capital Spending'!D$8*Reserve!$DW$1</f>
        <v>0</v>
      </c>
      <c r="EA55" s="57">
        <f>-SUM('Gross Plant'!$AH55:$AM55)/SUM('Gross Plant'!$AH$80:$AM$80)*'Capital Spending'!E$8*Reserve!$DW$1</f>
        <v>0</v>
      </c>
      <c r="EB55" s="57">
        <f>-SUM('Gross Plant'!$AH55:$AM55)/SUM('Gross Plant'!$AH$80:$AM$80)*'Capital Spending'!F$8*Reserve!$DW$1</f>
        <v>0</v>
      </c>
      <c r="EC55" s="57">
        <f>-SUM('Gross Plant'!$AH55:$AM55)/SUM('Gross Plant'!$AH$80:$AM$80)*'Capital Spending'!G$8*Reserve!$DW$1</f>
        <v>0</v>
      </c>
      <c r="ED55" s="57">
        <f>-SUM('Gross Plant'!$AH55:$AM55)/SUM('Gross Plant'!$AH$80:$AM$80)*'Capital Spending'!H$8*Reserve!$DW$1</f>
        <v>0</v>
      </c>
      <c r="EE55" s="57">
        <f>-SUM('Gross Plant'!$AH55:$AM55)/SUM('Gross Plant'!$AH$80:$AM$80)*'Capital Spending'!I$8*Reserve!$DW$1</f>
        <v>0</v>
      </c>
      <c r="EF55" s="57">
        <f>-SUM('Gross Plant'!$AH55:$AM55)/SUM('Gross Plant'!$AH$80:$AM$80)*'Capital Spending'!J$8*Reserve!$DW$1</f>
        <v>0</v>
      </c>
      <c r="EG55" s="57">
        <f>-SUM('Gross Plant'!$AH55:$AM55)/SUM('Gross Plant'!$AH$80:$AM$80)*'Capital Spending'!K$8*Reserve!$DW$1</f>
        <v>0</v>
      </c>
      <c r="EH55" s="57">
        <f>-SUM('Gross Plant'!$AH55:$AM55)/SUM('Gross Plant'!$AH$80:$AM$80)*'Capital Spending'!L$8*Reserve!$DW$1</f>
        <v>0</v>
      </c>
      <c r="EI55" s="57">
        <f>-SUM('Gross Plant'!$AH55:$AM55)/SUM('Gross Plant'!$AH$80:$AM$80)*'Capital Spending'!M$8*Reserve!$DW$1</f>
        <v>0</v>
      </c>
      <c r="EJ55" s="57">
        <f>-SUM('Gross Plant'!$AH55:$AM55)/SUM('Gross Plant'!$AH$80:$AM$80)*'Capital Spending'!N$8*Reserve!$DW$1</f>
        <v>0</v>
      </c>
      <c r="EK55" s="57">
        <f>-SUM('Gross Plant'!$AH55:$AM55)/SUM('Gross Plant'!$AH$80:$AM$80)*'Capital Spending'!O$8*Reserve!$DW$1</f>
        <v>0</v>
      </c>
      <c r="EL55" s="57">
        <f>-SUM('Gross Plant'!$AH55:$AM55)/SUM('Gross Plant'!$AH$80:$AM$80)*'Capital Spending'!P$8*Reserve!$DW$1</f>
        <v>0</v>
      </c>
      <c r="EM55" s="57">
        <f>-SUM('Gross Plant'!$AH55:$AM55)/SUM('Gross Plant'!$AH$80:$AM$80)*'Capital Spending'!Q$8*Reserve!$DW$1</f>
        <v>0</v>
      </c>
      <c r="EN55" s="57">
        <f>-SUM('Gross Plant'!$AH55:$AM55)/SUM('Gross Plant'!$AH$80:$AM$80)*'Capital Spending'!R$8*Reserve!$DW$1</f>
        <v>0</v>
      </c>
      <c r="EO55" s="57">
        <f>-SUM('Gross Plant'!$AH55:$AM55)/SUM('Gross Plant'!$AH$80:$AM$80)*'Capital Spending'!S$8*Reserve!$DW$1</f>
        <v>0</v>
      </c>
      <c r="EP55" s="57">
        <f>-SUM('Gross Plant'!$AH55:$AM55)/SUM('Gross Plant'!$AH$80:$AM$80)*'Capital Spending'!T$8*Reserve!$DW$1</f>
        <v>0</v>
      </c>
      <c r="EQ55" s="57">
        <f>-SUM('Gross Plant'!$AH55:$AM55)/SUM('Gross Plant'!$AH$80:$AM$80)*'Capital Spending'!U$8*Reserve!$DW$1</f>
        <v>0</v>
      </c>
    </row>
    <row r="56" spans="1:147" s="2" customFormat="1">
      <c r="A56" s="82">
        <v>39101</v>
      </c>
      <c r="B56" t="s">
        <v>191</v>
      </c>
      <c r="C56" s="50">
        <f t="shared" ref="C56:C78" si="104">SUM(E56:Q56)/13</f>
        <v>0</v>
      </c>
      <c r="D56" s="50">
        <f t="shared" ref="D56:D78" si="105">SUM(T56:AF56)/13</f>
        <v>0</v>
      </c>
      <c r="E56" s="68">
        <v>0</v>
      </c>
      <c r="F56" s="41">
        <f t="shared" ref="F56:F79" si="106">E56+AJ56+BM56+CO56+DQ56</f>
        <v>0</v>
      </c>
      <c r="G56" s="41">
        <f t="shared" ref="G56:G79" si="107">F56+AK56+BN56+CP56+DR56</f>
        <v>0</v>
      </c>
      <c r="H56" s="41">
        <f t="shared" ref="H56:H79" si="108">G56+AL56+BO56+CQ56+DS56</f>
        <v>0</v>
      </c>
      <c r="I56" s="41">
        <f t="shared" ref="I56:I79" si="109">H56+AM56+BP56+CR56+DT56</f>
        <v>0</v>
      </c>
      <c r="J56" s="41">
        <f t="shared" ref="J56:J79" si="110">I56+AN56+BQ56+CS56+DU56</f>
        <v>0</v>
      </c>
      <c r="K56" s="41">
        <f t="shared" ref="K56:K79" si="111">J56+AO56+BR56+CT56+DV56</f>
        <v>0</v>
      </c>
      <c r="L56" s="41">
        <f t="shared" ref="L56:L79" si="112">K56+AP56+BS56+CU56+DW56</f>
        <v>0</v>
      </c>
      <c r="M56" s="41">
        <f t="shared" ref="M56:M79" si="113">L56+AQ56+BT56+CV56+DX56</f>
        <v>0</v>
      </c>
      <c r="N56" s="41">
        <f t="shared" ref="N56:N79" si="114">M56+AR56+BU56+CW56+DY56</f>
        <v>0</v>
      </c>
      <c r="O56" s="41">
        <f t="shared" ref="O56:O79" si="115">N56+AS56+BV56+CX56+DZ56</f>
        <v>0</v>
      </c>
      <c r="P56" s="41">
        <f t="shared" ref="P56:P79" si="116">O56+AT56+BW56+CY56+EA56</f>
        <v>0</v>
      </c>
      <c r="Q56" s="41">
        <f t="shared" ref="Q56:Q79" si="117">P56+AU56+BX56+CZ56+EB56</f>
        <v>0</v>
      </c>
      <c r="R56" s="41">
        <f t="shared" ref="R56:R79" si="118">Q56+AV56+BY56+DA56+EC56</f>
        <v>0</v>
      </c>
      <c r="S56" s="41">
        <f t="shared" ref="S56:S79" si="119">R56+AW56+BZ56+DB56+ED56</f>
        <v>0</v>
      </c>
      <c r="T56" s="41">
        <f t="shared" ref="T56:T79" si="120">S56+AX56+CA56+DC56+EE56</f>
        <v>0</v>
      </c>
      <c r="U56" s="41">
        <f t="shared" ref="U56:U79" si="121">T56+AY56+CB56+DD56+EF56</f>
        <v>0</v>
      </c>
      <c r="V56" s="41">
        <f t="shared" ref="V56:V79" si="122">U56+AZ56+CC56+DE56+EG56</f>
        <v>0</v>
      </c>
      <c r="W56" s="41">
        <f t="shared" ref="W56:W79" si="123">V56+BA56+CD56+DF56+EH56</f>
        <v>0</v>
      </c>
      <c r="X56" s="41">
        <f t="shared" ref="X56:X79" si="124">W56+BB56+CE56+DG56+EI56</f>
        <v>0</v>
      </c>
      <c r="Y56" s="41">
        <f t="shared" ref="Y56:Y79" si="125">X56+BC56+CF56+DH56+EJ56</f>
        <v>0</v>
      </c>
      <c r="Z56" s="41">
        <f t="shared" ref="Z56:Z79" si="126">Y56+BD56+CG56+DI56+EK56</f>
        <v>0</v>
      </c>
      <c r="AA56" s="41">
        <f t="shared" ref="AA56:AA79" si="127">Z56+BE56+CH56+DJ56+EL56</f>
        <v>0</v>
      </c>
      <c r="AB56" s="41">
        <f t="shared" ref="AB56:AB79" si="128">AA56+BF56+CI56+DK56+EM56</f>
        <v>0</v>
      </c>
      <c r="AC56" s="41">
        <f t="shared" ref="AC56:AC79" si="129">AB56+BG56+CJ56+DL56+EN56</f>
        <v>0</v>
      </c>
      <c r="AD56" s="41">
        <f t="shared" ref="AD56:AD79" si="130">AC56+BH56+CK56+DM56+EO56</f>
        <v>0</v>
      </c>
      <c r="AE56" s="41">
        <f t="shared" ref="AE56:AE79" si="131">AD56+BI56+CL56+DN56+EP56</f>
        <v>0</v>
      </c>
      <c r="AF56" s="41">
        <f t="shared" ref="AF56:AF79" si="132">AE56+BJ56+CM56+DO56+EQ56</f>
        <v>0</v>
      </c>
      <c r="AG56" s="23">
        <f t="shared" ref="AG56:AG79" si="133">ROUND(AVERAGE(T56:AF56),0)</f>
        <v>0</v>
      </c>
      <c r="AH56" s="79">
        <f>'[25]KY Depreciation Rates_03-2'!$G47</f>
        <v>3.9600000000000003E-2</v>
      </c>
      <c r="AI56" s="79">
        <f>'[25]KY Depreciation Rates_03-2'!$G47</f>
        <v>3.9600000000000003E-2</v>
      </c>
      <c r="AJ56" s="31">
        <f>0</f>
        <v>0</v>
      </c>
      <c r="AK56" s="31">
        <f>0</f>
        <v>0</v>
      </c>
      <c r="AL56" s="31">
        <f>0</f>
        <v>0</v>
      </c>
      <c r="AM56" s="31">
        <f>0</f>
        <v>0</v>
      </c>
      <c r="AN56" s="31">
        <f>0</f>
        <v>0</v>
      </c>
      <c r="AO56" s="31">
        <f>0</f>
        <v>0</v>
      </c>
      <c r="AP56" s="43">
        <f>IF('Net Plant'!I56&gt;0,'Gross Plant'!K56*$AH56/12,0)</f>
        <v>0</v>
      </c>
      <c r="AQ56" s="43">
        <f>IF('Net Plant'!J56&gt;0,'Gross Plant'!L56*$AH56/12,0)</f>
        <v>0</v>
      </c>
      <c r="AR56" s="43">
        <f>IF('Net Plant'!K56&gt;0,'Gross Plant'!M56*$AH56/12,0)</f>
        <v>0</v>
      </c>
      <c r="AS56" s="43">
        <f>IF('Net Plant'!L56&gt;0,'Gross Plant'!N56*$AH56/12,0)</f>
        <v>0</v>
      </c>
      <c r="AT56" s="43">
        <f>IF('Net Plant'!M56&gt;0,'Gross Plant'!O56*$AH56/12,0)</f>
        <v>0</v>
      </c>
      <c r="AU56" s="43">
        <f>IF('Net Plant'!N56&gt;0,'Gross Plant'!P56*$AH56/12,0)</f>
        <v>0</v>
      </c>
      <c r="AV56" s="43">
        <f>IF('Net Plant'!O56&gt;0,'Gross Plant'!Q56*$AH56/12,0)</f>
        <v>0</v>
      </c>
      <c r="AW56" s="43">
        <f>IF('Net Plant'!P56&gt;0,'Gross Plant'!R56*$AH56/12,0)</f>
        <v>0</v>
      </c>
      <c r="AX56" s="43">
        <f>IF('Net Plant'!Q56&gt;0,'Gross Plant'!S56*$AH56/12,0)</f>
        <v>0</v>
      </c>
      <c r="AY56" s="43">
        <f>IF('Net Plant'!R56&gt;0,'Gross Plant'!U56*$AI56/12,0)</f>
        <v>0</v>
      </c>
      <c r="AZ56" s="43">
        <f>IF('Net Plant'!S56&gt;0,'Gross Plant'!V56*$AI56/12,0)</f>
        <v>0</v>
      </c>
      <c r="BA56" s="43">
        <f>IF('Net Plant'!T56&gt;0,'Gross Plant'!W56*$AI56/12,0)</f>
        <v>0</v>
      </c>
      <c r="BB56" s="43">
        <f>IF('Net Plant'!U56&gt;0,'Gross Plant'!X56*$AI56/12,0)</f>
        <v>0</v>
      </c>
      <c r="BC56" s="43">
        <f>IF('Net Plant'!V56&gt;0,'Gross Plant'!Y56*$AI56/12,0)</f>
        <v>0</v>
      </c>
      <c r="BD56" s="43">
        <f>IF('Net Plant'!W56&gt;0,'Gross Plant'!Z56*$AI56/12,0)</f>
        <v>0</v>
      </c>
      <c r="BE56" s="43">
        <f>IF('Net Plant'!X56&gt;0,'Gross Plant'!AA56*$AI56/12,0)</f>
        <v>0</v>
      </c>
      <c r="BF56" s="43">
        <f>IF('Net Plant'!Y56&gt;0,'Gross Plant'!AB56*$AI56/12,0)</f>
        <v>0</v>
      </c>
      <c r="BG56" s="43">
        <f>IF('Net Plant'!Z56&gt;0,'Gross Plant'!AC56*$AI56/12,0)</f>
        <v>0</v>
      </c>
      <c r="BH56" s="43">
        <f>IF('Net Plant'!AA56&gt;0,'Gross Plant'!AD56*$AI56/12,0)</f>
        <v>0</v>
      </c>
      <c r="BI56" s="43">
        <f>IF('Net Plant'!AB56&gt;0,'Gross Plant'!AE56*$AI56/12,0)</f>
        <v>0</v>
      </c>
      <c r="BJ56" s="43">
        <f>IF('Net Plant'!AC56&gt;0,'Gross Plant'!AF56*$AI56/12,0)</f>
        <v>0</v>
      </c>
      <c r="BK56" s="23">
        <f t="shared" ref="BK56:BK78" si="134">SUM(AY56:BJ56)</f>
        <v>0</v>
      </c>
      <c r="BL56" s="3"/>
      <c r="BM56" s="31">
        <f>0</f>
        <v>0</v>
      </c>
      <c r="BN56" s="31">
        <f>0</f>
        <v>0</v>
      </c>
      <c r="BO56" s="31">
        <f>0</f>
        <v>0</v>
      </c>
      <c r="BP56" s="31">
        <f>0</f>
        <v>0</v>
      </c>
      <c r="BQ56" s="31">
        <f>0</f>
        <v>0</v>
      </c>
      <c r="BR56" s="31">
        <f>0</f>
        <v>0</v>
      </c>
      <c r="BS56" s="31">
        <f>'Gross Plant'!BQ56</f>
        <v>0</v>
      </c>
      <c r="BT56" s="41">
        <f>'Gross Plant'!BR56</f>
        <v>0</v>
      </c>
      <c r="BU56" s="41">
        <f>'Gross Plant'!BS56</f>
        <v>0</v>
      </c>
      <c r="BV56" s="41">
        <f>'Gross Plant'!BT56</f>
        <v>0</v>
      </c>
      <c r="BW56" s="41">
        <f>'Gross Plant'!BU56</f>
        <v>0</v>
      </c>
      <c r="BX56" s="41">
        <f>'Gross Plant'!BV56</f>
        <v>0</v>
      </c>
      <c r="BY56" s="41">
        <f>'Gross Plant'!BW56</f>
        <v>0</v>
      </c>
      <c r="BZ56" s="41">
        <f>'Gross Plant'!BX56</f>
        <v>0</v>
      </c>
      <c r="CA56" s="41">
        <f>'Gross Plant'!BY56</f>
        <v>0</v>
      </c>
      <c r="CB56" s="41">
        <f>'Gross Plant'!BZ56</f>
        <v>0</v>
      </c>
      <c r="CC56" s="41">
        <f>'Gross Plant'!CA56</f>
        <v>0</v>
      </c>
      <c r="CD56" s="41">
        <f>'Gross Plant'!CB56</f>
        <v>0</v>
      </c>
      <c r="CE56" s="41">
        <f>'Gross Plant'!CC56</f>
        <v>0</v>
      </c>
      <c r="CF56" s="41">
        <f>'Gross Plant'!CD56</f>
        <v>0</v>
      </c>
      <c r="CG56" s="41">
        <f>'Gross Plant'!CE56</f>
        <v>0</v>
      </c>
      <c r="CH56" s="41">
        <f>'Gross Plant'!CF56</f>
        <v>0</v>
      </c>
      <c r="CI56" s="41">
        <f>'Gross Plant'!CG56</f>
        <v>0</v>
      </c>
      <c r="CJ56" s="41">
        <f>'Gross Plant'!CH56</f>
        <v>0</v>
      </c>
      <c r="CK56" s="41">
        <f>'Gross Plant'!CI56</f>
        <v>0</v>
      </c>
      <c r="CL56" s="41">
        <f>'Gross Plant'!CJ56</f>
        <v>0</v>
      </c>
      <c r="CM56" s="41">
        <f>'Gross Plant'!CK56</f>
        <v>0</v>
      </c>
      <c r="CN56" s="3"/>
      <c r="CO56" s="31">
        <f>0</f>
        <v>0</v>
      </c>
      <c r="CP56" s="31">
        <f>0</f>
        <v>0</v>
      </c>
      <c r="CQ56" s="31">
        <f>0</f>
        <v>0</v>
      </c>
      <c r="CR56" s="31">
        <f>0</f>
        <v>0</v>
      </c>
      <c r="CS56" s="31">
        <f>0</f>
        <v>0</v>
      </c>
      <c r="CT56" s="31">
        <f>0</f>
        <v>0</v>
      </c>
      <c r="CU56" s="31">
        <v>0</v>
      </c>
      <c r="CV56" s="31">
        <v>0</v>
      </c>
      <c r="CW56" s="31">
        <v>0</v>
      </c>
      <c r="CX56" s="42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0</v>
      </c>
      <c r="DO56" s="41">
        <v>0</v>
      </c>
      <c r="DP56" s="3"/>
      <c r="DQ56" s="41">
        <f>0</f>
        <v>0</v>
      </c>
      <c r="DR56" s="41">
        <f>0</f>
        <v>0</v>
      </c>
      <c r="DS56" s="41">
        <f>0</f>
        <v>0</v>
      </c>
      <c r="DT56" s="41">
        <f>0</f>
        <v>0</v>
      </c>
      <c r="DU56" s="41">
        <f>0</f>
        <v>0</v>
      </c>
      <c r="DV56" s="41">
        <f>0</f>
        <v>0</v>
      </c>
      <c r="DW56" s="57">
        <f>SUM('Gross Plant'!$AH56:$AM56)/SUM('Gross Plant'!$AH$80:$AM$80)*DW$80</f>
        <v>0</v>
      </c>
      <c r="DX56" s="57">
        <f>SUM('Gross Plant'!$AH56:$AM56)/SUM('Gross Plant'!$AH$80:$AM$80)*DX$80</f>
        <v>0</v>
      </c>
      <c r="DY56" s="57">
        <f>SUM('Gross Plant'!$AH56:$AM56)/SUM('Gross Plant'!$AH$80:$AM$80)*DY$80</f>
        <v>0</v>
      </c>
      <c r="DZ56" s="57">
        <f>-SUM('Gross Plant'!$AH56:$AM56)/SUM('Gross Plant'!$AH$80:$AM$80)*'Capital Spending'!D$8*Reserve!$DW$1</f>
        <v>0</v>
      </c>
      <c r="EA56" s="57">
        <f>-SUM('Gross Plant'!$AH56:$AM56)/SUM('Gross Plant'!$AH$80:$AM$80)*'Capital Spending'!E$8*Reserve!$DW$1</f>
        <v>0</v>
      </c>
      <c r="EB56" s="57">
        <f>-SUM('Gross Plant'!$AH56:$AM56)/SUM('Gross Plant'!$AH$80:$AM$80)*'Capital Spending'!F$8*Reserve!$DW$1</f>
        <v>0</v>
      </c>
      <c r="EC56" s="57">
        <f>-SUM('Gross Plant'!$AH56:$AM56)/SUM('Gross Plant'!$AH$80:$AM$80)*'Capital Spending'!G$8*Reserve!$DW$1</f>
        <v>0</v>
      </c>
      <c r="ED56" s="57">
        <f>-SUM('Gross Plant'!$AH56:$AM56)/SUM('Gross Plant'!$AH$80:$AM$80)*'Capital Spending'!H$8*Reserve!$DW$1</f>
        <v>0</v>
      </c>
      <c r="EE56" s="57">
        <f>-SUM('Gross Plant'!$AH56:$AM56)/SUM('Gross Plant'!$AH$80:$AM$80)*'Capital Spending'!I$8*Reserve!$DW$1</f>
        <v>0</v>
      </c>
      <c r="EF56" s="57">
        <f>-SUM('Gross Plant'!$AH56:$AM56)/SUM('Gross Plant'!$AH$80:$AM$80)*'Capital Spending'!J$8*Reserve!$DW$1</f>
        <v>0</v>
      </c>
      <c r="EG56" s="57">
        <f>-SUM('Gross Plant'!$AH56:$AM56)/SUM('Gross Plant'!$AH$80:$AM$80)*'Capital Spending'!K$8*Reserve!$DW$1</f>
        <v>0</v>
      </c>
      <c r="EH56" s="57">
        <f>-SUM('Gross Plant'!$AH56:$AM56)/SUM('Gross Plant'!$AH$80:$AM$80)*'Capital Spending'!L$8*Reserve!$DW$1</f>
        <v>0</v>
      </c>
      <c r="EI56" s="57">
        <f>-SUM('Gross Plant'!$AH56:$AM56)/SUM('Gross Plant'!$AH$80:$AM$80)*'Capital Spending'!M$8*Reserve!$DW$1</f>
        <v>0</v>
      </c>
      <c r="EJ56" s="57">
        <f>-SUM('Gross Plant'!$AH56:$AM56)/SUM('Gross Plant'!$AH$80:$AM$80)*'Capital Spending'!N$8*Reserve!$DW$1</f>
        <v>0</v>
      </c>
      <c r="EK56" s="57">
        <f>-SUM('Gross Plant'!$AH56:$AM56)/SUM('Gross Plant'!$AH$80:$AM$80)*'Capital Spending'!O$8*Reserve!$DW$1</f>
        <v>0</v>
      </c>
      <c r="EL56" s="57">
        <f>-SUM('Gross Plant'!$AH56:$AM56)/SUM('Gross Plant'!$AH$80:$AM$80)*'Capital Spending'!P$8*Reserve!$DW$1</f>
        <v>0</v>
      </c>
      <c r="EM56" s="57">
        <f>-SUM('Gross Plant'!$AH56:$AM56)/SUM('Gross Plant'!$AH$80:$AM$80)*'Capital Spending'!Q$8*Reserve!$DW$1</f>
        <v>0</v>
      </c>
      <c r="EN56" s="57">
        <f>-SUM('Gross Plant'!$AH56:$AM56)/SUM('Gross Plant'!$AH$80:$AM$80)*'Capital Spending'!R$8*Reserve!$DW$1</f>
        <v>0</v>
      </c>
      <c r="EO56" s="57">
        <f>-SUM('Gross Plant'!$AH56:$AM56)/SUM('Gross Plant'!$AH$80:$AM$80)*'Capital Spending'!S$8*Reserve!$DW$1</f>
        <v>0</v>
      </c>
      <c r="EP56" s="57">
        <f>-SUM('Gross Plant'!$AH56:$AM56)/SUM('Gross Plant'!$AH$80:$AM$80)*'Capital Spending'!T$8*Reserve!$DW$1</f>
        <v>0</v>
      </c>
      <c r="EQ56" s="57">
        <f>-SUM('Gross Plant'!$AH56:$AM56)/SUM('Gross Plant'!$AH$80:$AM$80)*'Capital Spending'!U$8*Reserve!$DW$1</f>
        <v>0</v>
      </c>
    </row>
    <row r="57" spans="1:147" s="2" customFormat="1">
      <c r="A57" s="82">
        <v>39102</v>
      </c>
      <c r="B57" t="s">
        <v>215</v>
      </c>
      <c r="C57" s="50">
        <f t="shared" si="104"/>
        <v>0</v>
      </c>
      <c r="D57" s="50">
        <f t="shared" si="105"/>
        <v>0</v>
      </c>
      <c r="E57" s="68">
        <v>0</v>
      </c>
      <c r="F57" s="41">
        <f t="shared" si="106"/>
        <v>0</v>
      </c>
      <c r="G57" s="41">
        <f t="shared" si="107"/>
        <v>0</v>
      </c>
      <c r="H57" s="41">
        <f t="shared" si="108"/>
        <v>0</v>
      </c>
      <c r="I57" s="41">
        <f t="shared" si="109"/>
        <v>0</v>
      </c>
      <c r="J57" s="41">
        <f t="shared" si="110"/>
        <v>0</v>
      </c>
      <c r="K57" s="41">
        <f t="shared" si="111"/>
        <v>0</v>
      </c>
      <c r="L57" s="41">
        <f t="shared" si="112"/>
        <v>0</v>
      </c>
      <c r="M57" s="41">
        <f t="shared" si="113"/>
        <v>0</v>
      </c>
      <c r="N57" s="41">
        <f t="shared" si="114"/>
        <v>0</v>
      </c>
      <c r="O57" s="41">
        <f t="shared" si="115"/>
        <v>0</v>
      </c>
      <c r="P57" s="41">
        <f t="shared" si="116"/>
        <v>0</v>
      </c>
      <c r="Q57" s="41">
        <f t="shared" si="117"/>
        <v>0</v>
      </c>
      <c r="R57" s="41">
        <f t="shared" si="118"/>
        <v>0</v>
      </c>
      <c r="S57" s="41">
        <f t="shared" si="119"/>
        <v>0</v>
      </c>
      <c r="T57" s="41">
        <f t="shared" si="120"/>
        <v>0</v>
      </c>
      <c r="U57" s="41">
        <f t="shared" si="121"/>
        <v>0</v>
      </c>
      <c r="V57" s="41">
        <f t="shared" si="122"/>
        <v>0</v>
      </c>
      <c r="W57" s="41">
        <f t="shared" si="123"/>
        <v>0</v>
      </c>
      <c r="X57" s="41">
        <f t="shared" si="124"/>
        <v>0</v>
      </c>
      <c r="Y57" s="41">
        <f t="shared" si="125"/>
        <v>0</v>
      </c>
      <c r="Z57" s="41">
        <f t="shared" si="126"/>
        <v>0</v>
      </c>
      <c r="AA57" s="41">
        <f t="shared" si="127"/>
        <v>0</v>
      </c>
      <c r="AB57" s="41">
        <f t="shared" si="128"/>
        <v>0</v>
      </c>
      <c r="AC57" s="41">
        <f t="shared" si="129"/>
        <v>0</v>
      </c>
      <c r="AD57" s="41">
        <f t="shared" si="130"/>
        <v>0</v>
      </c>
      <c r="AE57" s="41">
        <f t="shared" si="131"/>
        <v>0</v>
      </c>
      <c r="AF57" s="41">
        <f t="shared" si="132"/>
        <v>0</v>
      </c>
      <c r="AG57" s="23">
        <f t="shared" si="133"/>
        <v>0</v>
      </c>
      <c r="AH57" s="79">
        <f>'[25]KY Depreciation Rates_03-2'!$G48</f>
        <v>3.9600000000000003E-2</v>
      </c>
      <c r="AI57" s="79">
        <f>'[25]KY Depreciation Rates_03-2'!$G48</f>
        <v>3.9600000000000003E-2</v>
      </c>
      <c r="AJ57" s="31">
        <f>0</f>
        <v>0</v>
      </c>
      <c r="AK57" s="31">
        <f>0</f>
        <v>0</v>
      </c>
      <c r="AL57" s="31">
        <f>0</f>
        <v>0</v>
      </c>
      <c r="AM57" s="31">
        <f>0</f>
        <v>0</v>
      </c>
      <c r="AN57" s="31">
        <f>0</f>
        <v>0</v>
      </c>
      <c r="AO57" s="31">
        <f>0</f>
        <v>0</v>
      </c>
      <c r="AP57" s="43">
        <f>IF('Net Plant'!I57&gt;0,'Gross Plant'!K57*$AH57/12,0)</f>
        <v>0</v>
      </c>
      <c r="AQ57" s="43">
        <f>IF('Net Plant'!J57&gt;0,'Gross Plant'!L57*$AH57/12,0)</f>
        <v>0</v>
      </c>
      <c r="AR57" s="43">
        <f>IF('Net Plant'!K57&gt;0,'Gross Plant'!M57*$AH57/12,0)</f>
        <v>0</v>
      </c>
      <c r="AS57" s="43">
        <f>IF('Net Plant'!L57&gt;0,'Gross Plant'!N57*$AH57/12,0)</f>
        <v>0</v>
      </c>
      <c r="AT57" s="43">
        <f>IF('Net Plant'!M57&gt;0,'Gross Plant'!O57*$AH57/12,0)</f>
        <v>0</v>
      </c>
      <c r="AU57" s="43">
        <f>IF('Net Plant'!N57&gt;0,'Gross Plant'!P57*$AH57/12,0)</f>
        <v>0</v>
      </c>
      <c r="AV57" s="43">
        <f>IF('Net Plant'!O57&gt;0,'Gross Plant'!Q57*$AH57/12,0)</f>
        <v>0</v>
      </c>
      <c r="AW57" s="43">
        <f>IF('Net Plant'!P57&gt;0,'Gross Plant'!R57*$AH57/12,0)</f>
        <v>0</v>
      </c>
      <c r="AX57" s="43">
        <f>IF('Net Plant'!Q57&gt;0,'Gross Plant'!S57*$AH57/12,0)</f>
        <v>0</v>
      </c>
      <c r="AY57" s="43">
        <f>IF('Net Plant'!R57&gt;0,'Gross Plant'!U57*$AI57/12,0)</f>
        <v>0</v>
      </c>
      <c r="AZ57" s="43">
        <f>IF('Net Plant'!S57&gt;0,'Gross Plant'!V57*$AI57/12,0)</f>
        <v>0</v>
      </c>
      <c r="BA57" s="43">
        <f>IF('Net Plant'!T57&gt;0,'Gross Plant'!W57*$AI57/12,0)</f>
        <v>0</v>
      </c>
      <c r="BB57" s="43">
        <f>IF('Net Plant'!U57&gt;0,'Gross Plant'!X57*$AI57/12,0)</f>
        <v>0</v>
      </c>
      <c r="BC57" s="43">
        <f>IF('Net Plant'!V57&gt;0,'Gross Plant'!Y57*$AI57/12,0)</f>
        <v>0</v>
      </c>
      <c r="BD57" s="43">
        <f>IF('Net Plant'!W57&gt;0,'Gross Plant'!Z57*$AI57/12,0)</f>
        <v>0</v>
      </c>
      <c r="BE57" s="43">
        <f>IF('Net Plant'!X57&gt;0,'Gross Plant'!AA57*$AI57/12,0)</f>
        <v>0</v>
      </c>
      <c r="BF57" s="43">
        <f>IF('Net Plant'!Y57&gt;0,'Gross Plant'!AB57*$AI57/12,0)</f>
        <v>0</v>
      </c>
      <c r="BG57" s="43">
        <f>IF('Net Plant'!Z57&gt;0,'Gross Plant'!AC57*$AI57/12,0)</f>
        <v>0</v>
      </c>
      <c r="BH57" s="43">
        <f>IF('Net Plant'!AA57&gt;0,'Gross Plant'!AD57*$AI57/12,0)</f>
        <v>0</v>
      </c>
      <c r="BI57" s="43">
        <f>IF('Net Plant'!AB57&gt;0,'Gross Plant'!AE57*$AI57/12,0)</f>
        <v>0</v>
      </c>
      <c r="BJ57" s="43">
        <f>IF('Net Plant'!AC57&gt;0,'Gross Plant'!AF57*$AI57/12,0)</f>
        <v>0</v>
      </c>
      <c r="BK57" s="23">
        <f t="shared" si="134"/>
        <v>0</v>
      </c>
      <c r="BL57" s="3"/>
      <c r="BM57" s="31">
        <f>0</f>
        <v>0</v>
      </c>
      <c r="BN57" s="31">
        <f>0</f>
        <v>0</v>
      </c>
      <c r="BO57" s="31">
        <f>0</f>
        <v>0</v>
      </c>
      <c r="BP57" s="31">
        <f>0</f>
        <v>0</v>
      </c>
      <c r="BQ57" s="31">
        <f>0</f>
        <v>0</v>
      </c>
      <c r="BR57" s="31">
        <f>0</f>
        <v>0</v>
      </c>
      <c r="BS57" s="31">
        <f>'Gross Plant'!BQ57</f>
        <v>0</v>
      </c>
      <c r="BT57" s="41">
        <f>'Gross Plant'!BR57</f>
        <v>0</v>
      </c>
      <c r="BU57" s="41">
        <f>'Gross Plant'!BS57</f>
        <v>0</v>
      </c>
      <c r="BV57" s="41">
        <f>'Gross Plant'!BT57</f>
        <v>0</v>
      </c>
      <c r="BW57" s="41">
        <f>'Gross Plant'!BU57</f>
        <v>0</v>
      </c>
      <c r="BX57" s="41">
        <f>'Gross Plant'!BV57</f>
        <v>0</v>
      </c>
      <c r="BY57" s="41">
        <f>'Gross Plant'!BW57</f>
        <v>0</v>
      </c>
      <c r="BZ57" s="41">
        <f>'Gross Plant'!BX57</f>
        <v>0</v>
      </c>
      <c r="CA57" s="41">
        <f>'Gross Plant'!BY57</f>
        <v>0</v>
      </c>
      <c r="CB57" s="41">
        <f>'Gross Plant'!BZ57</f>
        <v>0</v>
      </c>
      <c r="CC57" s="41">
        <f>'Gross Plant'!CA57</f>
        <v>0</v>
      </c>
      <c r="CD57" s="41">
        <f>'Gross Plant'!CB57</f>
        <v>0</v>
      </c>
      <c r="CE57" s="41">
        <f>'Gross Plant'!CC57</f>
        <v>0</v>
      </c>
      <c r="CF57" s="41">
        <f>'Gross Plant'!CD57</f>
        <v>0</v>
      </c>
      <c r="CG57" s="41">
        <f>'Gross Plant'!CE57</f>
        <v>0</v>
      </c>
      <c r="CH57" s="41">
        <f>'Gross Plant'!CF57</f>
        <v>0</v>
      </c>
      <c r="CI57" s="41">
        <f>'Gross Plant'!CG57</f>
        <v>0</v>
      </c>
      <c r="CJ57" s="41">
        <f>'Gross Plant'!CH57</f>
        <v>0</v>
      </c>
      <c r="CK57" s="41">
        <f>'Gross Plant'!CI57</f>
        <v>0</v>
      </c>
      <c r="CL57" s="41">
        <f>'Gross Plant'!CJ57</f>
        <v>0</v>
      </c>
      <c r="CM57" s="41">
        <f>'Gross Plant'!CK57</f>
        <v>0</v>
      </c>
      <c r="CN57" s="3"/>
      <c r="CO57" s="31">
        <f>0</f>
        <v>0</v>
      </c>
      <c r="CP57" s="31">
        <f>0</f>
        <v>0</v>
      </c>
      <c r="CQ57" s="31">
        <f>0</f>
        <v>0</v>
      </c>
      <c r="CR57" s="31">
        <f>0</f>
        <v>0</v>
      </c>
      <c r="CS57" s="31">
        <f>0</f>
        <v>0</v>
      </c>
      <c r="CT57" s="31">
        <f>0</f>
        <v>0</v>
      </c>
      <c r="CU57" s="31">
        <v>0</v>
      </c>
      <c r="CV57" s="31">
        <v>0</v>
      </c>
      <c r="CW57" s="31">
        <v>0</v>
      </c>
      <c r="CX57" s="42">
        <v>0</v>
      </c>
      <c r="CY57" s="31">
        <v>0</v>
      </c>
      <c r="CZ57" s="31">
        <v>0</v>
      </c>
      <c r="DA57" s="31">
        <v>0</v>
      </c>
      <c r="DB57" s="31">
        <v>0</v>
      </c>
      <c r="DC57" s="31">
        <v>0</v>
      </c>
      <c r="DD57" s="3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3"/>
      <c r="DQ57" s="41">
        <f>0</f>
        <v>0</v>
      </c>
      <c r="DR57" s="41">
        <f>0</f>
        <v>0</v>
      </c>
      <c r="DS57" s="41">
        <f>0</f>
        <v>0</v>
      </c>
      <c r="DT57" s="41">
        <f>0</f>
        <v>0</v>
      </c>
      <c r="DU57" s="41">
        <f>0</f>
        <v>0</v>
      </c>
      <c r="DV57" s="41">
        <f>0</f>
        <v>0</v>
      </c>
      <c r="DW57" s="57">
        <f>SUM('Gross Plant'!$AH57:$AM57)/SUM('Gross Plant'!$AH$80:$AM$80)*DW$80</f>
        <v>0</v>
      </c>
      <c r="DX57" s="57">
        <f>SUM('Gross Plant'!$AH57:$AM57)/SUM('Gross Plant'!$AH$80:$AM$80)*DX$80</f>
        <v>0</v>
      </c>
      <c r="DY57" s="57">
        <f>SUM('Gross Plant'!$AH57:$AM57)/SUM('Gross Plant'!$AH$80:$AM$80)*DY$80</f>
        <v>0</v>
      </c>
      <c r="DZ57" s="57">
        <f>-SUM('Gross Plant'!$AH57:$AM57)/SUM('Gross Plant'!$AH$80:$AM$80)*'Capital Spending'!D$8*Reserve!$DW$1</f>
        <v>0</v>
      </c>
      <c r="EA57" s="57">
        <f>-SUM('Gross Plant'!$AH57:$AM57)/SUM('Gross Plant'!$AH$80:$AM$80)*'Capital Spending'!E$8*Reserve!$DW$1</f>
        <v>0</v>
      </c>
      <c r="EB57" s="57">
        <f>-SUM('Gross Plant'!$AH57:$AM57)/SUM('Gross Plant'!$AH$80:$AM$80)*'Capital Spending'!F$8*Reserve!$DW$1</f>
        <v>0</v>
      </c>
      <c r="EC57" s="57">
        <f>-SUM('Gross Plant'!$AH57:$AM57)/SUM('Gross Plant'!$AH$80:$AM$80)*'Capital Spending'!G$8*Reserve!$DW$1</f>
        <v>0</v>
      </c>
      <c r="ED57" s="57">
        <f>-SUM('Gross Plant'!$AH57:$AM57)/SUM('Gross Plant'!$AH$80:$AM$80)*'Capital Spending'!H$8*Reserve!$DW$1</f>
        <v>0</v>
      </c>
      <c r="EE57" s="57">
        <f>-SUM('Gross Plant'!$AH57:$AM57)/SUM('Gross Plant'!$AH$80:$AM$80)*'Capital Spending'!I$8*Reserve!$DW$1</f>
        <v>0</v>
      </c>
      <c r="EF57" s="57">
        <f>-SUM('Gross Plant'!$AH57:$AM57)/SUM('Gross Plant'!$AH$80:$AM$80)*'Capital Spending'!J$8*Reserve!$DW$1</f>
        <v>0</v>
      </c>
      <c r="EG57" s="57">
        <f>-SUM('Gross Plant'!$AH57:$AM57)/SUM('Gross Plant'!$AH$80:$AM$80)*'Capital Spending'!K$8*Reserve!$DW$1</f>
        <v>0</v>
      </c>
      <c r="EH57" s="57">
        <f>-SUM('Gross Plant'!$AH57:$AM57)/SUM('Gross Plant'!$AH$80:$AM$80)*'Capital Spending'!L$8*Reserve!$DW$1</f>
        <v>0</v>
      </c>
      <c r="EI57" s="57">
        <f>-SUM('Gross Plant'!$AH57:$AM57)/SUM('Gross Plant'!$AH$80:$AM$80)*'Capital Spending'!M$8*Reserve!$DW$1</f>
        <v>0</v>
      </c>
      <c r="EJ57" s="57">
        <f>-SUM('Gross Plant'!$AH57:$AM57)/SUM('Gross Plant'!$AH$80:$AM$80)*'Capital Spending'!N$8*Reserve!$DW$1</f>
        <v>0</v>
      </c>
      <c r="EK57" s="57">
        <f>-SUM('Gross Plant'!$AH57:$AM57)/SUM('Gross Plant'!$AH$80:$AM$80)*'Capital Spending'!O$8*Reserve!$DW$1</f>
        <v>0</v>
      </c>
      <c r="EL57" s="57">
        <f>-SUM('Gross Plant'!$AH57:$AM57)/SUM('Gross Plant'!$AH$80:$AM$80)*'Capital Spending'!P$8*Reserve!$DW$1</f>
        <v>0</v>
      </c>
      <c r="EM57" s="57">
        <f>-SUM('Gross Plant'!$AH57:$AM57)/SUM('Gross Plant'!$AH$80:$AM$80)*'Capital Spending'!Q$8*Reserve!$DW$1</f>
        <v>0</v>
      </c>
      <c r="EN57" s="57">
        <f>-SUM('Gross Plant'!$AH57:$AM57)/SUM('Gross Plant'!$AH$80:$AM$80)*'Capital Spending'!R$8*Reserve!$DW$1</f>
        <v>0</v>
      </c>
      <c r="EO57" s="57">
        <f>-SUM('Gross Plant'!$AH57:$AM57)/SUM('Gross Plant'!$AH$80:$AM$80)*'Capital Spending'!S$8*Reserve!$DW$1</f>
        <v>0</v>
      </c>
      <c r="EP57" s="57">
        <f>-SUM('Gross Plant'!$AH57:$AM57)/SUM('Gross Plant'!$AH$80:$AM$80)*'Capital Spending'!T$8*Reserve!$DW$1</f>
        <v>0</v>
      </c>
      <c r="EQ57" s="57">
        <f>-SUM('Gross Plant'!$AH57:$AM57)/SUM('Gross Plant'!$AH$80:$AM$80)*'Capital Spending'!U$8*Reserve!$DW$1</f>
        <v>0</v>
      </c>
    </row>
    <row r="58" spans="1:147" s="2" customFormat="1">
      <c r="A58" s="150">
        <v>39103</v>
      </c>
      <c r="B58" s="32" t="s">
        <v>14</v>
      </c>
      <c r="C58" s="50">
        <f t="shared" si="104"/>
        <v>0</v>
      </c>
      <c r="D58" s="50">
        <f t="shared" si="105"/>
        <v>0</v>
      </c>
      <c r="E58" s="68">
        <v>0</v>
      </c>
      <c r="F58" s="41">
        <f t="shared" si="106"/>
        <v>0</v>
      </c>
      <c r="G58" s="41">
        <f t="shared" si="107"/>
        <v>0</v>
      </c>
      <c r="H58" s="41">
        <f t="shared" si="108"/>
        <v>0</v>
      </c>
      <c r="I58" s="41">
        <f t="shared" si="109"/>
        <v>0</v>
      </c>
      <c r="J58" s="41">
        <f t="shared" si="110"/>
        <v>0</v>
      </c>
      <c r="K58" s="41">
        <f t="shared" si="111"/>
        <v>0</v>
      </c>
      <c r="L58" s="41">
        <f t="shared" si="112"/>
        <v>0</v>
      </c>
      <c r="M58" s="41">
        <f t="shared" si="113"/>
        <v>0</v>
      </c>
      <c r="N58" s="41">
        <f t="shared" si="114"/>
        <v>0</v>
      </c>
      <c r="O58" s="41">
        <f t="shared" si="115"/>
        <v>0</v>
      </c>
      <c r="P58" s="41">
        <f t="shared" si="116"/>
        <v>0</v>
      </c>
      <c r="Q58" s="41">
        <f t="shared" si="117"/>
        <v>0</v>
      </c>
      <c r="R58" s="41">
        <f t="shared" si="118"/>
        <v>0</v>
      </c>
      <c r="S58" s="41">
        <f t="shared" si="119"/>
        <v>0</v>
      </c>
      <c r="T58" s="41">
        <f t="shared" si="120"/>
        <v>0</v>
      </c>
      <c r="U58" s="41">
        <f t="shared" si="121"/>
        <v>0</v>
      </c>
      <c r="V58" s="41">
        <f t="shared" si="122"/>
        <v>0</v>
      </c>
      <c r="W58" s="41">
        <f t="shared" si="123"/>
        <v>0</v>
      </c>
      <c r="X58" s="41">
        <f t="shared" si="124"/>
        <v>0</v>
      </c>
      <c r="Y58" s="41">
        <f t="shared" si="125"/>
        <v>0</v>
      </c>
      <c r="Z58" s="41">
        <f t="shared" si="126"/>
        <v>0</v>
      </c>
      <c r="AA58" s="41">
        <f t="shared" si="127"/>
        <v>0</v>
      </c>
      <c r="AB58" s="41">
        <f t="shared" si="128"/>
        <v>0</v>
      </c>
      <c r="AC58" s="41">
        <f t="shared" si="129"/>
        <v>0</v>
      </c>
      <c r="AD58" s="41">
        <f t="shared" si="130"/>
        <v>0</v>
      </c>
      <c r="AE58" s="41">
        <f t="shared" si="131"/>
        <v>0</v>
      </c>
      <c r="AF58" s="41">
        <f t="shared" si="132"/>
        <v>0</v>
      </c>
      <c r="AG58" s="23">
        <f t="shared" si="133"/>
        <v>0</v>
      </c>
      <c r="AH58" s="79">
        <f>'[25]KY Depreciation Rates_03-2'!$G49</f>
        <v>3.9600000000000003E-2</v>
      </c>
      <c r="AI58" s="79">
        <f>'[25]KY Depreciation Rates_03-2'!$G49</f>
        <v>3.9600000000000003E-2</v>
      </c>
      <c r="AJ58" s="31">
        <f>0</f>
        <v>0</v>
      </c>
      <c r="AK58" s="31">
        <f>0</f>
        <v>0</v>
      </c>
      <c r="AL58" s="31">
        <f>0</f>
        <v>0</v>
      </c>
      <c r="AM58" s="31">
        <f>0</f>
        <v>0</v>
      </c>
      <c r="AN58" s="31">
        <f>0</f>
        <v>0</v>
      </c>
      <c r="AO58" s="31">
        <f>0</f>
        <v>0</v>
      </c>
      <c r="AP58" s="43">
        <f>IF('Net Plant'!I58&gt;0,'Gross Plant'!K58*$AH58/12,0)</f>
        <v>0</v>
      </c>
      <c r="AQ58" s="43">
        <f>IF('Net Plant'!J58&gt;0,'Gross Plant'!L58*$AH58/12,0)</f>
        <v>0</v>
      </c>
      <c r="AR58" s="43">
        <f>IF('Net Plant'!K58&gt;0,'Gross Plant'!M58*$AH58/12,0)</f>
        <v>0</v>
      </c>
      <c r="AS58" s="43">
        <f>IF('Net Plant'!L58&gt;0,'Gross Plant'!N58*$AH58/12,0)</f>
        <v>0</v>
      </c>
      <c r="AT58" s="43">
        <f>IF('Net Plant'!M58&gt;0,'Gross Plant'!O58*$AH58/12,0)</f>
        <v>0</v>
      </c>
      <c r="AU58" s="43">
        <f>IF('Net Plant'!N58&gt;0,'Gross Plant'!P58*$AH58/12,0)</f>
        <v>0</v>
      </c>
      <c r="AV58" s="43">
        <f>IF('Net Plant'!O58&gt;0,'Gross Plant'!Q58*$AH58/12,0)</f>
        <v>0</v>
      </c>
      <c r="AW58" s="43">
        <f>IF('Net Plant'!P58&gt;0,'Gross Plant'!R58*$AH58/12,0)</f>
        <v>0</v>
      </c>
      <c r="AX58" s="43">
        <f>IF('Net Plant'!Q58&gt;0,'Gross Plant'!S58*$AH58/12,0)</f>
        <v>0</v>
      </c>
      <c r="AY58" s="43">
        <f>IF('Net Plant'!R58&gt;0,'Gross Plant'!U58*$AI58/12,0)</f>
        <v>0</v>
      </c>
      <c r="AZ58" s="43">
        <f>IF('Net Plant'!S58&gt;0,'Gross Plant'!V58*$AI58/12,0)</f>
        <v>0</v>
      </c>
      <c r="BA58" s="43">
        <f>IF('Net Plant'!T58&gt;0,'Gross Plant'!W58*$AI58/12,0)</f>
        <v>0</v>
      </c>
      <c r="BB58" s="43">
        <f>IF('Net Plant'!U58&gt;0,'Gross Plant'!X58*$AI58/12,0)</f>
        <v>0</v>
      </c>
      <c r="BC58" s="43">
        <f>IF('Net Plant'!V58&gt;0,'Gross Plant'!Y58*$AI58/12,0)</f>
        <v>0</v>
      </c>
      <c r="BD58" s="43">
        <f>IF('Net Plant'!W58&gt;0,'Gross Plant'!Z58*$AI58/12,0)</f>
        <v>0</v>
      </c>
      <c r="BE58" s="43">
        <f>IF('Net Plant'!X58&gt;0,'Gross Plant'!AA58*$AI58/12,0)</f>
        <v>0</v>
      </c>
      <c r="BF58" s="43">
        <f>IF('Net Plant'!Y58&gt;0,'Gross Plant'!AB58*$AI58/12,0)</f>
        <v>0</v>
      </c>
      <c r="BG58" s="43">
        <f>IF('Net Plant'!Z58&gt;0,'Gross Plant'!AC58*$AI58/12,0)</f>
        <v>0</v>
      </c>
      <c r="BH58" s="43">
        <f>IF('Net Plant'!AA58&gt;0,'Gross Plant'!AD58*$AI58/12,0)</f>
        <v>0</v>
      </c>
      <c r="BI58" s="43">
        <f>IF('Net Plant'!AB58&gt;0,'Gross Plant'!AE58*$AI58/12,0)</f>
        <v>0</v>
      </c>
      <c r="BJ58" s="43">
        <f>IF('Net Plant'!AC58&gt;0,'Gross Plant'!AF58*$AI58/12,0)</f>
        <v>0</v>
      </c>
      <c r="BK58" s="23">
        <f t="shared" si="134"/>
        <v>0</v>
      </c>
      <c r="BL58" s="3"/>
      <c r="BM58" s="31">
        <f>0</f>
        <v>0</v>
      </c>
      <c r="BN58" s="31">
        <f>0</f>
        <v>0</v>
      </c>
      <c r="BO58" s="31">
        <f>0</f>
        <v>0</v>
      </c>
      <c r="BP58" s="31">
        <f>0</f>
        <v>0</v>
      </c>
      <c r="BQ58" s="31">
        <f>0</f>
        <v>0</v>
      </c>
      <c r="BR58" s="31">
        <f>0</f>
        <v>0</v>
      </c>
      <c r="BS58" s="31">
        <f>'Gross Plant'!BQ58</f>
        <v>0</v>
      </c>
      <c r="BT58" s="41">
        <f>'Gross Plant'!BR58</f>
        <v>0</v>
      </c>
      <c r="BU58" s="41">
        <f>'Gross Plant'!BS58</f>
        <v>0</v>
      </c>
      <c r="BV58" s="41">
        <f>'Gross Plant'!BT58</f>
        <v>0</v>
      </c>
      <c r="BW58" s="41">
        <f>'Gross Plant'!BU58</f>
        <v>0</v>
      </c>
      <c r="BX58" s="41">
        <f>'Gross Plant'!BV58</f>
        <v>0</v>
      </c>
      <c r="BY58" s="41">
        <f>'Gross Plant'!BW58</f>
        <v>0</v>
      </c>
      <c r="BZ58" s="41">
        <f>'Gross Plant'!BX58</f>
        <v>0</v>
      </c>
      <c r="CA58" s="41">
        <f>'Gross Plant'!BY58</f>
        <v>0</v>
      </c>
      <c r="CB58" s="41">
        <f>'Gross Plant'!BZ58</f>
        <v>0</v>
      </c>
      <c r="CC58" s="41">
        <f>'Gross Plant'!CA58</f>
        <v>0</v>
      </c>
      <c r="CD58" s="41">
        <f>'Gross Plant'!CB58</f>
        <v>0</v>
      </c>
      <c r="CE58" s="41">
        <f>'Gross Plant'!CC58</f>
        <v>0</v>
      </c>
      <c r="CF58" s="41">
        <f>'Gross Plant'!CD58</f>
        <v>0</v>
      </c>
      <c r="CG58" s="41">
        <f>'Gross Plant'!CE58</f>
        <v>0</v>
      </c>
      <c r="CH58" s="41">
        <f>'Gross Plant'!CF58</f>
        <v>0</v>
      </c>
      <c r="CI58" s="41">
        <f>'Gross Plant'!CG58</f>
        <v>0</v>
      </c>
      <c r="CJ58" s="41">
        <f>'Gross Plant'!CH58</f>
        <v>0</v>
      </c>
      <c r="CK58" s="41">
        <f>'Gross Plant'!CI58</f>
        <v>0</v>
      </c>
      <c r="CL58" s="41">
        <f>'Gross Plant'!CJ58</f>
        <v>0</v>
      </c>
      <c r="CM58" s="41">
        <f>'Gross Plant'!CK58</f>
        <v>0</v>
      </c>
      <c r="CN58" s="3"/>
      <c r="CO58" s="31">
        <f>0</f>
        <v>0</v>
      </c>
      <c r="CP58" s="31">
        <f>0</f>
        <v>0</v>
      </c>
      <c r="CQ58" s="31">
        <f>0</f>
        <v>0</v>
      </c>
      <c r="CR58" s="31">
        <f>0</f>
        <v>0</v>
      </c>
      <c r="CS58" s="31">
        <f>0</f>
        <v>0</v>
      </c>
      <c r="CT58" s="31">
        <f>0</f>
        <v>0</v>
      </c>
      <c r="CU58" s="31">
        <v>0</v>
      </c>
      <c r="CV58" s="31">
        <v>0</v>
      </c>
      <c r="CW58" s="31">
        <v>0</v>
      </c>
      <c r="CX58" s="42">
        <v>0</v>
      </c>
      <c r="CY58" s="31">
        <v>0</v>
      </c>
      <c r="CZ58" s="31">
        <v>0</v>
      </c>
      <c r="DA58" s="31">
        <v>0</v>
      </c>
      <c r="DB58" s="31">
        <v>0</v>
      </c>
      <c r="DC58" s="31">
        <v>0</v>
      </c>
      <c r="DD58" s="3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3"/>
      <c r="DQ58" s="41">
        <f>0</f>
        <v>0</v>
      </c>
      <c r="DR58" s="41">
        <f>0</f>
        <v>0</v>
      </c>
      <c r="DS58" s="41">
        <f>0</f>
        <v>0</v>
      </c>
      <c r="DT58" s="41">
        <f>0</f>
        <v>0</v>
      </c>
      <c r="DU58" s="41">
        <f>0</f>
        <v>0</v>
      </c>
      <c r="DV58" s="41">
        <f>0</f>
        <v>0</v>
      </c>
      <c r="DW58" s="57">
        <f>SUM('Gross Plant'!$AH58:$AM58)/SUM('Gross Plant'!$AH$80:$AM$80)*DW$80</f>
        <v>0</v>
      </c>
      <c r="DX58" s="57">
        <f>SUM('Gross Plant'!$AH58:$AM58)/SUM('Gross Plant'!$AH$80:$AM$80)*DX$80</f>
        <v>0</v>
      </c>
      <c r="DY58" s="57">
        <f>SUM('Gross Plant'!$AH58:$AM58)/SUM('Gross Plant'!$AH$80:$AM$80)*DY$80</f>
        <v>0</v>
      </c>
      <c r="DZ58" s="57">
        <f>-SUM('Gross Plant'!$AH58:$AM58)/SUM('Gross Plant'!$AH$80:$AM$80)*'Capital Spending'!D$8*Reserve!$DW$1</f>
        <v>0</v>
      </c>
      <c r="EA58" s="57">
        <f>-SUM('Gross Plant'!$AH58:$AM58)/SUM('Gross Plant'!$AH$80:$AM$80)*'Capital Spending'!E$8*Reserve!$DW$1</f>
        <v>0</v>
      </c>
      <c r="EB58" s="57">
        <f>-SUM('Gross Plant'!$AH58:$AM58)/SUM('Gross Plant'!$AH$80:$AM$80)*'Capital Spending'!F$8*Reserve!$DW$1</f>
        <v>0</v>
      </c>
      <c r="EC58" s="57">
        <f>-SUM('Gross Plant'!$AH58:$AM58)/SUM('Gross Plant'!$AH$80:$AM$80)*'Capital Spending'!G$8*Reserve!$DW$1</f>
        <v>0</v>
      </c>
      <c r="ED58" s="57">
        <f>-SUM('Gross Plant'!$AH58:$AM58)/SUM('Gross Plant'!$AH$80:$AM$80)*'Capital Spending'!H$8*Reserve!$DW$1</f>
        <v>0</v>
      </c>
      <c r="EE58" s="57">
        <f>-SUM('Gross Plant'!$AH58:$AM58)/SUM('Gross Plant'!$AH$80:$AM$80)*'Capital Spending'!I$8*Reserve!$DW$1</f>
        <v>0</v>
      </c>
      <c r="EF58" s="57">
        <f>-SUM('Gross Plant'!$AH58:$AM58)/SUM('Gross Plant'!$AH$80:$AM$80)*'Capital Spending'!J$8*Reserve!$DW$1</f>
        <v>0</v>
      </c>
      <c r="EG58" s="57">
        <f>-SUM('Gross Plant'!$AH58:$AM58)/SUM('Gross Plant'!$AH$80:$AM$80)*'Capital Spending'!K$8*Reserve!$DW$1</f>
        <v>0</v>
      </c>
      <c r="EH58" s="57">
        <f>-SUM('Gross Plant'!$AH58:$AM58)/SUM('Gross Plant'!$AH$80:$AM$80)*'Capital Spending'!L$8*Reserve!$DW$1</f>
        <v>0</v>
      </c>
      <c r="EI58" s="57">
        <f>-SUM('Gross Plant'!$AH58:$AM58)/SUM('Gross Plant'!$AH$80:$AM$80)*'Capital Spending'!M$8*Reserve!$DW$1</f>
        <v>0</v>
      </c>
      <c r="EJ58" s="57">
        <f>-SUM('Gross Plant'!$AH58:$AM58)/SUM('Gross Plant'!$AH$80:$AM$80)*'Capital Spending'!N$8*Reserve!$DW$1</f>
        <v>0</v>
      </c>
      <c r="EK58" s="57">
        <f>-SUM('Gross Plant'!$AH58:$AM58)/SUM('Gross Plant'!$AH$80:$AM$80)*'Capital Spending'!O$8*Reserve!$DW$1</f>
        <v>0</v>
      </c>
      <c r="EL58" s="57">
        <f>-SUM('Gross Plant'!$AH58:$AM58)/SUM('Gross Plant'!$AH$80:$AM$80)*'Capital Spending'!P$8*Reserve!$DW$1</f>
        <v>0</v>
      </c>
      <c r="EM58" s="57">
        <f>-SUM('Gross Plant'!$AH58:$AM58)/SUM('Gross Plant'!$AH$80:$AM$80)*'Capital Spending'!Q$8*Reserve!$DW$1</f>
        <v>0</v>
      </c>
      <c r="EN58" s="57">
        <f>-SUM('Gross Plant'!$AH58:$AM58)/SUM('Gross Plant'!$AH$80:$AM$80)*'Capital Spending'!R$8*Reserve!$DW$1</f>
        <v>0</v>
      </c>
      <c r="EO58" s="57">
        <f>-SUM('Gross Plant'!$AH58:$AM58)/SUM('Gross Plant'!$AH$80:$AM$80)*'Capital Spending'!S$8*Reserve!$DW$1</f>
        <v>0</v>
      </c>
      <c r="EP58" s="57">
        <f>-SUM('Gross Plant'!$AH58:$AM58)/SUM('Gross Plant'!$AH$80:$AM$80)*'Capital Spending'!T$8*Reserve!$DW$1</f>
        <v>0</v>
      </c>
      <c r="EQ58" s="57">
        <f>-SUM('Gross Plant'!$AH58:$AM58)/SUM('Gross Plant'!$AH$80:$AM$80)*'Capital Spending'!U$8*Reserve!$DW$1</f>
        <v>0</v>
      </c>
    </row>
    <row r="59" spans="1:147" s="2" customFormat="1">
      <c r="A59" s="82">
        <v>39110</v>
      </c>
      <c r="B59" t="s">
        <v>204</v>
      </c>
      <c r="C59" s="50">
        <f t="shared" si="104"/>
        <v>39834.74667632152</v>
      </c>
      <c r="D59" s="50">
        <f t="shared" si="105"/>
        <v>61947.573682849688</v>
      </c>
      <c r="E59" s="68">
        <f>'[20]Reserve End Balances'!$Q$113</f>
        <v>32304.83</v>
      </c>
      <c r="F59" s="41">
        <f t="shared" si="106"/>
        <v>33541.620000000003</v>
      </c>
      <c r="G59" s="41">
        <f t="shared" si="107"/>
        <v>34778.410000000003</v>
      </c>
      <c r="H59" s="41">
        <f t="shared" si="108"/>
        <v>36015.200000000004</v>
      </c>
      <c r="I59" s="41">
        <f t="shared" si="109"/>
        <v>37251.990000000005</v>
      </c>
      <c r="J59" s="41">
        <f t="shared" si="110"/>
        <v>38488.780000000006</v>
      </c>
      <c r="K59" s="41">
        <f t="shared" si="111"/>
        <v>39725.570000000007</v>
      </c>
      <c r="L59" s="41">
        <f t="shared" si="112"/>
        <v>41011.90297100001</v>
      </c>
      <c r="M59" s="41">
        <f t="shared" si="113"/>
        <v>42309.98406169314</v>
      </c>
      <c r="N59" s="41">
        <f t="shared" si="114"/>
        <v>43616.990174203202</v>
      </c>
      <c r="O59" s="41">
        <f t="shared" si="115"/>
        <v>44929.616680084582</v>
      </c>
      <c r="P59" s="41">
        <f t="shared" si="116"/>
        <v>46262.154518052404</v>
      </c>
      <c r="Q59" s="41">
        <f t="shared" si="117"/>
        <v>47614.658387146388</v>
      </c>
      <c r="R59" s="41">
        <f t="shared" si="118"/>
        <v>48992.867328588858</v>
      </c>
      <c r="S59" s="41">
        <f t="shared" si="119"/>
        <v>50444.031527821011</v>
      </c>
      <c r="T59" s="41">
        <f t="shared" si="120"/>
        <v>51947.016429853276</v>
      </c>
      <c r="U59" s="41">
        <f t="shared" si="121"/>
        <v>53532.653753133491</v>
      </c>
      <c r="V59" s="41">
        <f t="shared" si="122"/>
        <v>55151.601120175721</v>
      </c>
      <c r="W59" s="41">
        <f t="shared" si="123"/>
        <v>56791.104144139252</v>
      </c>
      <c r="X59" s="41">
        <f t="shared" si="124"/>
        <v>58449.131752002191</v>
      </c>
      <c r="Y59" s="41">
        <f t="shared" si="125"/>
        <v>60118.606824023002</v>
      </c>
      <c r="Z59" s="41">
        <f t="shared" si="126"/>
        <v>61793.04034789194</v>
      </c>
      <c r="AA59" s="41">
        <f t="shared" si="127"/>
        <v>63487.385203847327</v>
      </c>
      <c r="AB59" s="41">
        <f t="shared" si="128"/>
        <v>65201.696090928875</v>
      </c>
      <c r="AC59" s="41">
        <f t="shared" si="129"/>
        <v>66941.71205035891</v>
      </c>
      <c r="AD59" s="41">
        <f t="shared" si="130"/>
        <v>68754.683267578628</v>
      </c>
      <c r="AE59" s="41">
        <f t="shared" si="131"/>
        <v>70619.475187598466</v>
      </c>
      <c r="AF59" s="41">
        <f t="shared" si="132"/>
        <v>72530.351705514899</v>
      </c>
      <c r="AG59" s="23">
        <f t="shared" si="133"/>
        <v>61948</v>
      </c>
      <c r="AH59" s="79">
        <f>'[25]KY Depreciation Rates_03-2'!$G50</f>
        <v>3.9600000000000003E-2</v>
      </c>
      <c r="AI59" s="79">
        <f>'[25]KY Depreciation Rates_03-2'!$G50</f>
        <v>3.9600000000000003E-2</v>
      </c>
      <c r="AJ59" s="31">
        <f>'[20]Depreciation Provision'!R113</f>
        <v>1236.79</v>
      </c>
      <c r="AK59" s="31">
        <f>'[20]Depreciation Provision'!S113</f>
        <v>1236.79</v>
      </c>
      <c r="AL59" s="31">
        <f>'[20]Depreciation Provision'!T113</f>
        <v>1236.79</v>
      </c>
      <c r="AM59" s="31">
        <f>'[20]Depreciation Provision'!U113</f>
        <v>1236.79</v>
      </c>
      <c r="AN59" s="31">
        <f>'[20]Depreciation Provision'!V113</f>
        <v>1236.79</v>
      </c>
      <c r="AO59" s="31">
        <f>'[20]Depreciation Provision'!W113</f>
        <v>1236.79</v>
      </c>
      <c r="AP59" s="43">
        <f>IF('Net Plant'!I59&gt;0,'Gross Plant'!K59*$AH59/12,0)</f>
        <v>1286.332971</v>
      </c>
      <c r="AQ59" s="43">
        <f>IF('Net Plant'!J59&gt;0,'Gross Plant'!L59*$AH59/12,0)</f>
        <v>1298.0810906931276</v>
      </c>
      <c r="AR59" s="43">
        <f>IF('Net Plant'!K59&gt;0,'Gross Plant'!M59*$AH59/12,0)</f>
        <v>1307.0061125100617</v>
      </c>
      <c r="AS59" s="43">
        <f>IF('Net Plant'!L59&gt;0,'Gross Plant'!N59*$AH59/12,0)</f>
        <v>1312.6265058813769</v>
      </c>
      <c r="AT59" s="43">
        <f>IF('Net Plant'!M59&gt;0,'Gross Plant'!O59*$AH59/12,0)</f>
        <v>1332.5378379678243</v>
      </c>
      <c r="AU59" s="43">
        <f>IF('Net Plant'!N59&gt;0,'Gross Plant'!P59*$AH59/12,0)</f>
        <v>1352.5038690939862</v>
      </c>
      <c r="AV59" s="43">
        <f>IF('Net Plant'!O59&gt;0,'Gross Plant'!Q59*$AH59/12,0)</f>
        <v>1378.2089414424665</v>
      </c>
      <c r="AW59" s="43">
        <f>IF('Net Plant'!P59&gt;0,'Gross Plant'!R59*$AH59/12,0)</f>
        <v>1451.1641992321549</v>
      </c>
      <c r="AX59" s="43">
        <f>IF('Net Plant'!Q59&gt;0,'Gross Plant'!S59*$AH59/12,0)</f>
        <v>1502.9849020322683</v>
      </c>
      <c r="AY59" s="43">
        <f>IF('Net Plant'!R59&gt;0,'Gross Plant'!U59*$AI59/12,0)</f>
        <v>1585.6373232802107</v>
      </c>
      <c r="AZ59" s="43">
        <f>IF('Net Plant'!S59&gt;0,'Gross Plant'!V59*$AI59/12,0)</f>
        <v>1618.9473670422296</v>
      </c>
      <c r="BA59" s="43">
        <f>IF('Net Plant'!T59&gt;0,'Gross Plant'!W59*$AI59/12,0)</f>
        <v>1639.5030239635323</v>
      </c>
      <c r="BB59" s="43">
        <f>IF('Net Plant'!U59&gt;0,'Gross Plant'!X59*$AI59/12,0)</f>
        <v>1658.0276078629377</v>
      </c>
      <c r="BC59" s="43">
        <f>IF('Net Plant'!V59&gt;0,'Gross Plant'!Y59*$AI59/12,0)</f>
        <v>1669.4750720208106</v>
      </c>
      <c r="BD59" s="43">
        <f>IF('Net Plant'!W59&gt;0,'Gross Plant'!Z59*$AI59/12,0)</f>
        <v>1674.4335238689409</v>
      </c>
      <c r="BE59" s="43">
        <f>IF('Net Plant'!X59&gt;0,'Gross Plant'!AA59*$AI59/12,0)</f>
        <v>1694.3448559553881</v>
      </c>
      <c r="BF59" s="43">
        <f>IF('Net Plant'!Y59&gt;0,'Gross Plant'!AB59*$AI59/12,0)</f>
        <v>1714.3108870815502</v>
      </c>
      <c r="BG59" s="43">
        <f>IF('Net Plant'!Z59&gt;0,'Gross Plant'!AC59*$AI59/12,0)</f>
        <v>1740.0159594300305</v>
      </c>
      <c r="BH59" s="43">
        <f>IF('Net Plant'!AA59&gt;0,'Gross Plant'!AD59*$AI59/12,0)</f>
        <v>1812.9712172197187</v>
      </c>
      <c r="BI59" s="43">
        <f>IF('Net Plant'!AB59&gt;0,'Gross Plant'!AE59*$AI59/12,0)</f>
        <v>1864.7919200198321</v>
      </c>
      <c r="BJ59" s="43">
        <f>IF('Net Plant'!AC59&gt;0,'Gross Plant'!AF59*$AI59/12,0)</f>
        <v>1910.8765179164293</v>
      </c>
      <c r="BK59" s="23">
        <f t="shared" si="134"/>
        <v>20583.335275661611</v>
      </c>
      <c r="BL59" s="3"/>
      <c r="BM59" s="31">
        <f>[20]Retires!R256</f>
        <v>0</v>
      </c>
      <c r="BN59" s="31">
        <f>[20]Retires!S256</f>
        <v>0</v>
      </c>
      <c r="BO59" s="31">
        <f>[20]Retires!T256</f>
        <v>0</v>
      </c>
      <c r="BP59" s="31">
        <f>[20]Retires!U256</f>
        <v>0</v>
      </c>
      <c r="BQ59" s="31">
        <f>[20]Retires!V256</f>
        <v>0</v>
      </c>
      <c r="BR59" s="31">
        <f>[20]Retires!W256</f>
        <v>0</v>
      </c>
      <c r="BS59" s="31">
        <f>'Gross Plant'!BQ59</f>
        <v>0</v>
      </c>
      <c r="BT59" s="41">
        <f>'Gross Plant'!BR59</f>
        <v>0</v>
      </c>
      <c r="BU59" s="41">
        <f>'Gross Plant'!BS59</f>
        <v>0</v>
      </c>
      <c r="BV59" s="41">
        <f>'Gross Plant'!BT59</f>
        <v>0</v>
      </c>
      <c r="BW59" s="41">
        <f>'Gross Plant'!BU59</f>
        <v>0</v>
      </c>
      <c r="BX59" s="41">
        <f>'Gross Plant'!BV59</f>
        <v>0</v>
      </c>
      <c r="BY59" s="41">
        <f>'Gross Plant'!BW59</f>
        <v>0</v>
      </c>
      <c r="BZ59" s="41">
        <f>'Gross Plant'!BX59</f>
        <v>0</v>
      </c>
      <c r="CA59" s="41">
        <f>'Gross Plant'!BY59</f>
        <v>0</v>
      </c>
      <c r="CB59" s="41">
        <f>'Gross Plant'!BZ59</f>
        <v>0</v>
      </c>
      <c r="CC59" s="41">
        <f>'Gross Plant'!CA59</f>
        <v>0</v>
      </c>
      <c r="CD59" s="41">
        <f>'Gross Plant'!CB59</f>
        <v>0</v>
      </c>
      <c r="CE59" s="41">
        <f>'Gross Plant'!CC59</f>
        <v>0</v>
      </c>
      <c r="CF59" s="41">
        <f>'Gross Plant'!CD59</f>
        <v>0</v>
      </c>
      <c r="CG59" s="41">
        <f>'Gross Plant'!CE59</f>
        <v>0</v>
      </c>
      <c r="CH59" s="41">
        <f>'Gross Plant'!CF59</f>
        <v>0</v>
      </c>
      <c r="CI59" s="41">
        <f>'Gross Plant'!CG59</f>
        <v>0</v>
      </c>
      <c r="CJ59" s="41">
        <f>'Gross Plant'!CH59</f>
        <v>0</v>
      </c>
      <c r="CK59" s="41">
        <f>'Gross Plant'!CI59</f>
        <v>0</v>
      </c>
      <c r="CL59" s="41">
        <f>'Gross Plant'!CJ59</f>
        <v>0</v>
      </c>
      <c r="CM59" s="41">
        <f>'Gross Plant'!CK59</f>
        <v>0</v>
      </c>
      <c r="CN59" s="3"/>
      <c r="CO59" s="31">
        <f>[20]Transfers!R256</f>
        <v>0</v>
      </c>
      <c r="CP59" s="31">
        <f>[20]Transfers!S256</f>
        <v>0</v>
      </c>
      <c r="CQ59" s="31">
        <f>[20]Transfers!T256</f>
        <v>0</v>
      </c>
      <c r="CR59" s="31">
        <f>[20]Transfers!U256</f>
        <v>0</v>
      </c>
      <c r="CS59" s="31">
        <f>[20]Transfers!V256</f>
        <v>0</v>
      </c>
      <c r="CT59" s="31">
        <f>[20]Transfers!W256</f>
        <v>0</v>
      </c>
      <c r="CU59" s="31">
        <v>0</v>
      </c>
      <c r="CV59" s="31">
        <v>0</v>
      </c>
      <c r="CW59" s="31">
        <v>0</v>
      </c>
      <c r="CX59" s="42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41">
        <v>0</v>
      </c>
      <c r="DF59" s="41">
        <v>0</v>
      </c>
      <c r="DG59" s="41">
        <v>0</v>
      </c>
      <c r="DH59" s="41">
        <v>0</v>
      </c>
      <c r="DI59" s="41">
        <v>0</v>
      </c>
      <c r="DJ59" s="41">
        <v>0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3"/>
      <c r="DQ59" s="41">
        <f>[20]COR!Q113</f>
        <v>0</v>
      </c>
      <c r="DR59" s="41">
        <f>[20]COR!R113</f>
        <v>0</v>
      </c>
      <c r="DS59" s="41">
        <f>[20]COR!S113</f>
        <v>0</v>
      </c>
      <c r="DT59" s="41">
        <f>[20]COR!T113</f>
        <v>0</v>
      </c>
      <c r="DU59" s="41">
        <f>[20]COR!U113</f>
        <v>0</v>
      </c>
      <c r="DV59" s="41">
        <f>[20]COR!V113</f>
        <v>0</v>
      </c>
      <c r="DW59" s="57">
        <f>SUM('Gross Plant'!$AH59:$AM59)/SUM('Gross Plant'!$AH$80:$AM$80)*DW$80</f>
        <v>0</v>
      </c>
      <c r="DX59" s="57">
        <f>SUM('Gross Plant'!$AH59:$AM59)/SUM('Gross Plant'!$AH$80:$AM$80)*DX$80</f>
        <v>0</v>
      </c>
      <c r="DY59" s="57">
        <f>SUM('Gross Plant'!$AH59:$AM59)/SUM('Gross Plant'!$AH$80:$AM$80)*DY$80</f>
        <v>0</v>
      </c>
      <c r="DZ59" s="57">
        <f>-SUM('Gross Plant'!$AH59:$AM59)/SUM('Gross Plant'!$AH$80:$AM$80)*'Capital Spending'!D$8*Reserve!$DW$1</f>
        <v>0</v>
      </c>
      <c r="EA59" s="57">
        <f>-SUM('Gross Plant'!$AH59:$AM59)/SUM('Gross Plant'!$AH$80:$AM$80)*'Capital Spending'!E$8*Reserve!$DW$1</f>
        <v>0</v>
      </c>
      <c r="EB59" s="57">
        <f>-SUM('Gross Plant'!$AH59:$AM59)/SUM('Gross Plant'!$AH$80:$AM$80)*'Capital Spending'!F$8*Reserve!$DW$1</f>
        <v>0</v>
      </c>
      <c r="EC59" s="57">
        <f>-SUM('Gross Plant'!$AH59:$AM59)/SUM('Gross Plant'!$AH$80:$AM$80)*'Capital Spending'!G$8*Reserve!$DW$1</f>
        <v>0</v>
      </c>
      <c r="ED59" s="57">
        <f>-SUM('Gross Plant'!$AH59:$AM59)/SUM('Gross Plant'!$AH$80:$AM$80)*'Capital Spending'!H$8*Reserve!$DW$1</f>
        <v>0</v>
      </c>
      <c r="EE59" s="57">
        <f>-SUM('Gross Plant'!$AH59:$AM59)/SUM('Gross Plant'!$AH$80:$AM$80)*'Capital Spending'!I$8*Reserve!$DW$1</f>
        <v>0</v>
      </c>
      <c r="EF59" s="57">
        <f>-SUM('Gross Plant'!$AH59:$AM59)/SUM('Gross Plant'!$AH$80:$AM$80)*'Capital Spending'!J$8*Reserve!$DW$1</f>
        <v>0</v>
      </c>
      <c r="EG59" s="57">
        <f>-SUM('Gross Plant'!$AH59:$AM59)/SUM('Gross Plant'!$AH$80:$AM$80)*'Capital Spending'!K$8*Reserve!$DW$1</f>
        <v>0</v>
      </c>
      <c r="EH59" s="57">
        <f>-SUM('Gross Plant'!$AH59:$AM59)/SUM('Gross Plant'!$AH$80:$AM$80)*'Capital Spending'!L$8*Reserve!$DW$1</f>
        <v>0</v>
      </c>
      <c r="EI59" s="57">
        <f>-SUM('Gross Plant'!$AH59:$AM59)/SUM('Gross Plant'!$AH$80:$AM$80)*'Capital Spending'!M$8*Reserve!$DW$1</f>
        <v>0</v>
      </c>
      <c r="EJ59" s="57">
        <f>-SUM('Gross Plant'!$AH59:$AM59)/SUM('Gross Plant'!$AH$80:$AM$80)*'Capital Spending'!N$8*Reserve!$DW$1</f>
        <v>0</v>
      </c>
      <c r="EK59" s="57">
        <f>-SUM('Gross Plant'!$AH59:$AM59)/SUM('Gross Plant'!$AH$80:$AM$80)*'Capital Spending'!O$8*Reserve!$DW$1</f>
        <v>0</v>
      </c>
      <c r="EL59" s="57">
        <f>-SUM('Gross Plant'!$AH59:$AM59)/SUM('Gross Plant'!$AH$80:$AM$80)*'Capital Spending'!P$8*Reserve!$DW$1</f>
        <v>0</v>
      </c>
      <c r="EM59" s="57">
        <f>-SUM('Gross Plant'!$AH59:$AM59)/SUM('Gross Plant'!$AH$80:$AM$80)*'Capital Spending'!Q$8*Reserve!$DW$1</f>
        <v>0</v>
      </c>
      <c r="EN59" s="57">
        <f>-SUM('Gross Plant'!$AH59:$AM59)/SUM('Gross Plant'!$AH$80:$AM$80)*'Capital Spending'!R$8*Reserve!$DW$1</f>
        <v>0</v>
      </c>
      <c r="EO59" s="57">
        <f>-SUM('Gross Plant'!$AH59:$AM59)/SUM('Gross Plant'!$AH$80:$AM$80)*'Capital Spending'!S$8*Reserve!$DW$1</f>
        <v>0</v>
      </c>
      <c r="EP59" s="57">
        <f>-SUM('Gross Plant'!$AH59:$AM59)/SUM('Gross Plant'!$AH$80:$AM$80)*'Capital Spending'!T$8*Reserve!$DW$1</f>
        <v>0</v>
      </c>
      <c r="EQ59" s="57">
        <f>-SUM('Gross Plant'!$AH59:$AM59)/SUM('Gross Plant'!$AH$80:$AM$80)*'Capital Spending'!U$8*Reserve!$DW$1</f>
        <v>0</v>
      </c>
    </row>
    <row r="60" spans="1:147" s="2" customFormat="1">
      <c r="A60" s="82">
        <v>39210</v>
      </c>
      <c r="B60" t="s">
        <v>205</v>
      </c>
      <c r="C60" s="50">
        <f t="shared" si="104"/>
        <v>93811.67619846153</v>
      </c>
      <c r="D60" s="50">
        <f t="shared" si="105"/>
        <v>96385.355145000009</v>
      </c>
      <c r="E60" s="68">
        <f>'[20]Reserve End Balances'!$Q$114</f>
        <v>92071.01</v>
      </c>
      <c r="F60" s="41">
        <f t="shared" si="106"/>
        <v>92240.37</v>
      </c>
      <c r="G60" s="41">
        <f t="shared" si="107"/>
        <v>92408.909999999989</v>
      </c>
      <c r="H60" s="41">
        <f t="shared" si="108"/>
        <v>92566.499999999985</v>
      </c>
      <c r="I60" s="41">
        <f t="shared" si="109"/>
        <v>92724.089999999982</v>
      </c>
      <c r="J60" s="41">
        <f t="shared" si="110"/>
        <v>92881.679999999978</v>
      </c>
      <c r="K60" s="41">
        <f t="shared" si="111"/>
        <v>93039.269999999975</v>
      </c>
      <c r="L60" s="41">
        <f t="shared" si="112"/>
        <v>93708.487028999982</v>
      </c>
      <c r="M60" s="41">
        <f t="shared" si="113"/>
        <v>94377.704057999988</v>
      </c>
      <c r="N60" s="41">
        <f t="shared" si="114"/>
        <v>95046.921086999995</v>
      </c>
      <c r="O60" s="41">
        <f t="shared" si="115"/>
        <v>95716.138116000002</v>
      </c>
      <c r="P60" s="41">
        <f t="shared" si="116"/>
        <v>96385.355145000009</v>
      </c>
      <c r="Q60" s="41">
        <f t="shared" si="117"/>
        <v>96385.355145000009</v>
      </c>
      <c r="R60" s="41">
        <f t="shared" si="118"/>
        <v>96385.355145000009</v>
      </c>
      <c r="S60" s="41">
        <f t="shared" si="119"/>
        <v>96385.355145000009</v>
      </c>
      <c r="T60" s="41">
        <f t="shared" si="120"/>
        <v>96385.355145000009</v>
      </c>
      <c r="U60" s="41">
        <f t="shared" si="121"/>
        <v>96385.355145000009</v>
      </c>
      <c r="V60" s="41">
        <f t="shared" si="122"/>
        <v>96385.355145000009</v>
      </c>
      <c r="W60" s="41">
        <f t="shared" si="123"/>
        <v>96385.355145000009</v>
      </c>
      <c r="X60" s="41">
        <f t="shared" si="124"/>
        <v>96385.355145000009</v>
      </c>
      <c r="Y60" s="41">
        <f t="shared" si="125"/>
        <v>96385.355145000009</v>
      </c>
      <c r="Z60" s="41">
        <f t="shared" si="126"/>
        <v>96385.355145000009</v>
      </c>
      <c r="AA60" s="41">
        <f t="shared" si="127"/>
        <v>96385.355145000009</v>
      </c>
      <c r="AB60" s="41">
        <f t="shared" si="128"/>
        <v>96385.355145000009</v>
      </c>
      <c r="AC60" s="41">
        <f t="shared" si="129"/>
        <v>96385.355145000009</v>
      </c>
      <c r="AD60" s="41">
        <f t="shared" si="130"/>
        <v>96385.355145000009</v>
      </c>
      <c r="AE60" s="41">
        <f t="shared" si="131"/>
        <v>96385.355145000009</v>
      </c>
      <c r="AF60" s="41">
        <f t="shared" si="132"/>
        <v>96385.355145000009</v>
      </c>
      <c r="AG60" s="23">
        <f t="shared" si="133"/>
        <v>96385</v>
      </c>
      <c r="AH60" s="79">
        <f>'[25]KY Depreciation Rates_03-2'!$G51</f>
        <v>8.3400000000000002E-2</v>
      </c>
      <c r="AI60" s="79">
        <f>'[25]KY Depreciation Rates_03-2'!$G51</f>
        <v>8.3400000000000002E-2</v>
      </c>
      <c r="AJ60" s="31">
        <f>'[20]Depreciation Provision'!R114</f>
        <v>169.3599999999999</v>
      </c>
      <c r="AK60" s="31">
        <f>'[20]Depreciation Provision'!S114</f>
        <v>168.53999999999996</v>
      </c>
      <c r="AL60" s="31">
        <f>'[20]Depreciation Provision'!T114</f>
        <v>157.58999999999992</v>
      </c>
      <c r="AM60" s="31">
        <f>'[20]Depreciation Provision'!U114</f>
        <v>157.58999999999992</v>
      </c>
      <c r="AN60" s="31">
        <f>'[20]Depreciation Provision'!V114</f>
        <v>157.58999999999992</v>
      </c>
      <c r="AO60" s="31">
        <f>'[20]Depreciation Provision'!W114</f>
        <v>157.58999999999992</v>
      </c>
      <c r="AP60" s="43">
        <f>IF('Net Plant'!I60&gt;0,'Gross Plant'!K60*$AH60/12,0)</f>
        <v>669.21702900000003</v>
      </c>
      <c r="AQ60" s="43">
        <f>IF('Net Plant'!J60&gt;0,'Gross Plant'!L60*$AH60/12,0)</f>
        <v>669.21702900000003</v>
      </c>
      <c r="AR60" s="43">
        <f>IF('Net Plant'!K60&gt;0,'Gross Plant'!M60*$AH60/12,0)</f>
        <v>669.21702900000003</v>
      </c>
      <c r="AS60" s="43">
        <f>IF('Net Plant'!L60&gt;0,'Gross Plant'!N60*$AH60/12,0)</f>
        <v>669.21702900000003</v>
      </c>
      <c r="AT60" s="43">
        <f>IF('Net Plant'!M60&gt;0,'Gross Plant'!O60*$AH60/12,0)</f>
        <v>669.21702900000003</v>
      </c>
      <c r="AU60" s="43">
        <f>IF('Net Plant'!N60&gt;0,'Gross Plant'!P60*$AH60/12,0)</f>
        <v>0</v>
      </c>
      <c r="AV60" s="43">
        <f>IF('Net Plant'!O60&gt;0,'Gross Plant'!Q60*$AH60/12,0)</f>
        <v>0</v>
      </c>
      <c r="AW60" s="43">
        <f>IF('Net Plant'!P60&gt;0,'Gross Plant'!R60*$AH60/12,0)</f>
        <v>0</v>
      </c>
      <c r="AX60" s="43">
        <f>IF('Net Plant'!Q60&gt;0,'Gross Plant'!S60*$AH60/12,0)</f>
        <v>0</v>
      </c>
      <c r="AY60" s="43">
        <f>IF('Net Plant'!R60&gt;0,'Gross Plant'!U60*$AI60/12,0)</f>
        <v>0</v>
      </c>
      <c r="AZ60" s="43">
        <f>IF('Net Plant'!S60&gt;0,'Gross Plant'!V60*$AI60/12,0)</f>
        <v>0</v>
      </c>
      <c r="BA60" s="43">
        <f>IF('Net Plant'!T60&gt;0,'Gross Plant'!W60*$AI60/12,0)</f>
        <v>0</v>
      </c>
      <c r="BB60" s="43">
        <f>IF('Net Plant'!U60&gt;0,'Gross Plant'!X60*$AI60/12,0)</f>
        <v>0</v>
      </c>
      <c r="BC60" s="43">
        <f>IF('Net Plant'!V60&gt;0,'Gross Plant'!Y60*$AI60/12,0)</f>
        <v>0</v>
      </c>
      <c r="BD60" s="43">
        <f>IF('Net Plant'!W60&gt;0,'Gross Plant'!Z60*$AI60/12,0)</f>
        <v>0</v>
      </c>
      <c r="BE60" s="43">
        <f>IF('Net Plant'!X60&gt;0,'Gross Plant'!AA60*$AI60/12,0)</f>
        <v>0</v>
      </c>
      <c r="BF60" s="43">
        <f>IF('Net Plant'!Y60&gt;0,'Gross Plant'!AB60*$AI60/12,0)</f>
        <v>0</v>
      </c>
      <c r="BG60" s="43">
        <f>IF('Net Plant'!Z60&gt;0,'Gross Plant'!AC60*$AI60/12,0)</f>
        <v>0</v>
      </c>
      <c r="BH60" s="43">
        <f>IF('Net Plant'!AA60&gt;0,'Gross Plant'!AD60*$AI60/12,0)</f>
        <v>0</v>
      </c>
      <c r="BI60" s="43">
        <f>IF('Net Plant'!AB60&gt;0,'Gross Plant'!AE60*$AI60/12,0)</f>
        <v>0</v>
      </c>
      <c r="BJ60" s="43">
        <f>IF('Net Plant'!AC60&gt;0,'Gross Plant'!AF60*$AI60/12,0)</f>
        <v>0</v>
      </c>
      <c r="BK60" s="23">
        <f t="shared" si="134"/>
        <v>0</v>
      </c>
      <c r="BL60" s="3"/>
      <c r="BM60" s="31">
        <f>[20]Retires!R257</f>
        <v>0</v>
      </c>
      <c r="BN60" s="31">
        <f>[20]Retires!S257</f>
        <v>0</v>
      </c>
      <c r="BO60" s="31">
        <f>[20]Retires!T257</f>
        <v>0</v>
      </c>
      <c r="BP60" s="31">
        <f>[20]Retires!U257</f>
        <v>0</v>
      </c>
      <c r="BQ60" s="31">
        <f>[20]Retires!V257</f>
        <v>0</v>
      </c>
      <c r="BR60" s="31">
        <f>[20]Retires!W257</f>
        <v>0</v>
      </c>
      <c r="BS60" s="31">
        <f>'Gross Plant'!BQ60</f>
        <v>0</v>
      </c>
      <c r="BT60" s="41">
        <f>'Gross Plant'!BR60</f>
        <v>0</v>
      </c>
      <c r="BU60" s="41">
        <f>'Gross Plant'!BS60</f>
        <v>0</v>
      </c>
      <c r="BV60" s="41">
        <f>'Gross Plant'!BT60</f>
        <v>0</v>
      </c>
      <c r="BW60" s="41">
        <f>'Gross Plant'!BU60</f>
        <v>0</v>
      </c>
      <c r="BX60" s="41">
        <f>'Gross Plant'!BV60</f>
        <v>0</v>
      </c>
      <c r="BY60" s="41">
        <f>'Gross Plant'!BW60</f>
        <v>0</v>
      </c>
      <c r="BZ60" s="41">
        <f>'Gross Plant'!BX60</f>
        <v>0</v>
      </c>
      <c r="CA60" s="41">
        <f>'Gross Plant'!BY60</f>
        <v>0</v>
      </c>
      <c r="CB60" s="41">
        <f>'Gross Plant'!BZ60</f>
        <v>0</v>
      </c>
      <c r="CC60" s="41">
        <f>'Gross Plant'!CA60</f>
        <v>0</v>
      </c>
      <c r="CD60" s="41">
        <f>'Gross Plant'!CB60</f>
        <v>0</v>
      </c>
      <c r="CE60" s="41">
        <f>'Gross Plant'!CC60</f>
        <v>0</v>
      </c>
      <c r="CF60" s="41">
        <f>'Gross Plant'!CD60</f>
        <v>0</v>
      </c>
      <c r="CG60" s="41">
        <f>'Gross Plant'!CE60</f>
        <v>0</v>
      </c>
      <c r="CH60" s="41">
        <f>'Gross Plant'!CF60</f>
        <v>0</v>
      </c>
      <c r="CI60" s="41">
        <f>'Gross Plant'!CG60</f>
        <v>0</v>
      </c>
      <c r="CJ60" s="41">
        <f>'Gross Plant'!CH60</f>
        <v>0</v>
      </c>
      <c r="CK60" s="41">
        <f>'Gross Plant'!CI60</f>
        <v>0</v>
      </c>
      <c r="CL60" s="41">
        <f>'Gross Plant'!CJ60</f>
        <v>0</v>
      </c>
      <c r="CM60" s="41">
        <f>'Gross Plant'!CK60</f>
        <v>0</v>
      </c>
      <c r="CN60" s="3"/>
      <c r="CO60" s="31">
        <f>[20]Transfers!R257</f>
        <v>0</v>
      </c>
      <c r="CP60" s="31">
        <f>[20]Transfers!S257</f>
        <v>0</v>
      </c>
      <c r="CQ60" s="31">
        <f>[20]Transfers!T257</f>
        <v>0</v>
      </c>
      <c r="CR60" s="31">
        <f>[20]Transfers!U257</f>
        <v>0</v>
      </c>
      <c r="CS60" s="31">
        <f>[20]Transfers!V257</f>
        <v>0</v>
      </c>
      <c r="CT60" s="31">
        <f>[20]Transfers!W257</f>
        <v>0</v>
      </c>
      <c r="CU60" s="31">
        <v>0</v>
      </c>
      <c r="CV60" s="31">
        <v>0</v>
      </c>
      <c r="CW60" s="31">
        <v>0</v>
      </c>
      <c r="CX60" s="42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3"/>
      <c r="DQ60" s="41">
        <f>[20]COR!Q114</f>
        <v>0</v>
      </c>
      <c r="DR60" s="41">
        <f>[20]COR!R114</f>
        <v>0</v>
      </c>
      <c r="DS60" s="41">
        <f>[20]COR!S114</f>
        <v>0</v>
      </c>
      <c r="DT60" s="41">
        <f>[20]COR!T114</f>
        <v>0</v>
      </c>
      <c r="DU60" s="41">
        <f>[20]COR!U114</f>
        <v>0</v>
      </c>
      <c r="DV60" s="41">
        <f>[20]COR!V114</f>
        <v>0</v>
      </c>
      <c r="DW60" s="57">
        <f>SUM('Gross Plant'!$AH60:$AM60)/SUM('Gross Plant'!$AH$80:$AM$80)*DW$80</f>
        <v>0</v>
      </c>
      <c r="DX60" s="57">
        <f>SUM('Gross Plant'!$AH60:$AM60)/SUM('Gross Plant'!$AH$80:$AM$80)*DX$80</f>
        <v>0</v>
      </c>
      <c r="DY60" s="57">
        <f>SUM('Gross Plant'!$AH60:$AM60)/SUM('Gross Plant'!$AH$80:$AM$80)*DY$80</f>
        <v>0</v>
      </c>
      <c r="DZ60" s="57">
        <f>-SUM('Gross Plant'!$AH60:$AM60)/SUM('Gross Plant'!$AH$80:$AM$80)*'Capital Spending'!D$8*Reserve!$DW$1</f>
        <v>0</v>
      </c>
      <c r="EA60" s="57">
        <f>-SUM('Gross Plant'!$AH60:$AM60)/SUM('Gross Plant'!$AH$80:$AM$80)*'Capital Spending'!E$8*Reserve!$DW$1</f>
        <v>0</v>
      </c>
      <c r="EB60" s="57">
        <f>-SUM('Gross Plant'!$AH60:$AM60)/SUM('Gross Plant'!$AH$80:$AM$80)*'Capital Spending'!F$8*Reserve!$DW$1</f>
        <v>0</v>
      </c>
      <c r="EC60" s="57">
        <f>-SUM('Gross Plant'!$AH60:$AM60)/SUM('Gross Plant'!$AH$80:$AM$80)*'Capital Spending'!G$8*Reserve!$DW$1</f>
        <v>0</v>
      </c>
      <c r="ED60" s="57">
        <f>-SUM('Gross Plant'!$AH60:$AM60)/SUM('Gross Plant'!$AH$80:$AM$80)*'Capital Spending'!H$8*Reserve!$DW$1</f>
        <v>0</v>
      </c>
      <c r="EE60" s="57">
        <f>-SUM('Gross Plant'!$AH60:$AM60)/SUM('Gross Plant'!$AH$80:$AM$80)*'Capital Spending'!I$8*Reserve!$DW$1</f>
        <v>0</v>
      </c>
      <c r="EF60" s="57">
        <f>-SUM('Gross Plant'!$AH60:$AM60)/SUM('Gross Plant'!$AH$80:$AM$80)*'Capital Spending'!J$8*Reserve!$DW$1</f>
        <v>0</v>
      </c>
      <c r="EG60" s="57">
        <f>-SUM('Gross Plant'!$AH60:$AM60)/SUM('Gross Plant'!$AH$80:$AM$80)*'Capital Spending'!K$8*Reserve!$DW$1</f>
        <v>0</v>
      </c>
      <c r="EH60" s="57">
        <f>-SUM('Gross Plant'!$AH60:$AM60)/SUM('Gross Plant'!$AH$80:$AM$80)*'Capital Spending'!L$8*Reserve!$DW$1</f>
        <v>0</v>
      </c>
      <c r="EI60" s="57">
        <f>-SUM('Gross Plant'!$AH60:$AM60)/SUM('Gross Plant'!$AH$80:$AM$80)*'Capital Spending'!M$8*Reserve!$DW$1</f>
        <v>0</v>
      </c>
      <c r="EJ60" s="57">
        <f>-SUM('Gross Plant'!$AH60:$AM60)/SUM('Gross Plant'!$AH$80:$AM$80)*'Capital Spending'!N$8*Reserve!$DW$1</f>
        <v>0</v>
      </c>
      <c r="EK60" s="57">
        <f>-SUM('Gross Plant'!$AH60:$AM60)/SUM('Gross Plant'!$AH$80:$AM$80)*'Capital Spending'!O$8*Reserve!$DW$1</f>
        <v>0</v>
      </c>
      <c r="EL60" s="57">
        <f>-SUM('Gross Plant'!$AH60:$AM60)/SUM('Gross Plant'!$AH$80:$AM$80)*'Capital Spending'!P$8*Reserve!$DW$1</f>
        <v>0</v>
      </c>
      <c r="EM60" s="57">
        <f>-SUM('Gross Plant'!$AH60:$AM60)/SUM('Gross Plant'!$AH$80:$AM$80)*'Capital Spending'!Q$8*Reserve!$DW$1</f>
        <v>0</v>
      </c>
      <c r="EN60" s="57">
        <f>-SUM('Gross Plant'!$AH60:$AM60)/SUM('Gross Plant'!$AH$80:$AM$80)*'Capital Spending'!R$8*Reserve!$DW$1</f>
        <v>0</v>
      </c>
      <c r="EO60" s="57">
        <f>-SUM('Gross Plant'!$AH60:$AM60)/SUM('Gross Plant'!$AH$80:$AM$80)*'Capital Spending'!S$8*Reserve!$DW$1</f>
        <v>0</v>
      </c>
      <c r="EP60" s="57">
        <f>-SUM('Gross Plant'!$AH60:$AM60)/SUM('Gross Plant'!$AH$80:$AM$80)*'Capital Spending'!T$8*Reserve!$DW$1</f>
        <v>0</v>
      </c>
      <c r="EQ60" s="57">
        <f>-SUM('Gross Plant'!$AH60:$AM60)/SUM('Gross Plant'!$AH$80:$AM$80)*'Capital Spending'!U$8*Reserve!$DW$1</f>
        <v>0</v>
      </c>
    </row>
    <row r="61" spans="1:147" s="2" customFormat="1">
      <c r="A61" s="82">
        <v>39410</v>
      </c>
      <c r="B61" t="s">
        <v>206</v>
      </c>
      <c r="C61" s="50">
        <f t="shared" si="104"/>
        <v>104565.07772099659</v>
      </c>
      <c r="D61" s="50">
        <f t="shared" si="105"/>
        <v>157579.43957577567</v>
      </c>
      <c r="E61" s="68">
        <f>'[20]Reserve End Balances'!$Q$115</f>
        <v>86709.43</v>
      </c>
      <c r="F61" s="41">
        <f t="shared" si="106"/>
        <v>89662.159999999989</v>
      </c>
      <c r="G61" s="41">
        <f t="shared" si="107"/>
        <v>92614.889999999985</v>
      </c>
      <c r="H61" s="41">
        <f t="shared" si="108"/>
        <v>95567.619999999981</v>
      </c>
      <c r="I61" s="41">
        <f t="shared" si="109"/>
        <v>98520.349999999977</v>
      </c>
      <c r="J61" s="41">
        <f t="shared" si="110"/>
        <v>101572.72999999998</v>
      </c>
      <c r="K61" s="41">
        <f t="shared" si="111"/>
        <v>104651.65999999997</v>
      </c>
      <c r="L61" s="41">
        <f t="shared" si="112"/>
        <v>107552.54185399998</v>
      </c>
      <c r="M61" s="41">
        <f t="shared" si="113"/>
        <v>110491.21084037582</v>
      </c>
      <c r="N61" s="41">
        <f t="shared" si="114"/>
        <v>113458.58663172668</v>
      </c>
      <c r="O61" s="41">
        <f t="shared" si="115"/>
        <v>116444.04008604605</v>
      </c>
      <c r="P61" s="41">
        <f t="shared" si="116"/>
        <v>119493.53716274783</v>
      </c>
      <c r="Q61" s="41">
        <f t="shared" si="117"/>
        <v>122607.25379805913</v>
      </c>
      <c r="R61" s="41">
        <f t="shared" si="118"/>
        <v>125803.64927874606</v>
      </c>
      <c r="S61" s="41">
        <f t="shared" si="119"/>
        <v>129234.70103257474</v>
      </c>
      <c r="T61" s="41">
        <f t="shared" si="120"/>
        <v>132832.43101301891</v>
      </c>
      <c r="U61" s="41">
        <f t="shared" si="121"/>
        <v>136696.00761951564</v>
      </c>
      <c r="V61" s="41">
        <f t="shared" si="122"/>
        <v>140666.72401228957</v>
      </c>
      <c r="W61" s="41">
        <f t="shared" si="123"/>
        <v>144703.55646018099</v>
      </c>
      <c r="X61" s="41">
        <f t="shared" si="124"/>
        <v>148799.97213690379</v>
      </c>
      <c r="Y61" s="41">
        <f t="shared" si="125"/>
        <v>152933.20790524979</v>
      </c>
      <c r="Z61" s="41">
        <f t="shared" si="126"/>
        <v>157082.3922407928</v>
      </c>
      <c r="AA61" s="41">
        <f t="shared" si="127"/>
        <v>161295.62019871824</v>
      </c>
      <c r="AB61" s="41">
        <f t="shared" si="128"/>
        <v>165573.06771525319</v>
      </c>
      <c r="AC61" s="41">
        <f t="shared" si="129"/>
        <v>169933.19407716376</v>
      </c>
      <c r="AD61" s="41">
        <f t="shared" si="130"/>
        <v>174527.9767122161</v>
      </c>
      <c r="AE61" s="41">
        <f t="shared" si="131"/>
        <v>179289.43757388392</v>
      </c>
      <c r="AF61" s="41">
        <f t="shared" si="132"/>
        <v>184199.12681989692</v>
      </c>
      <c r="AG61" s="23">
        <f t="shared" si="133"/>
        <v>157579</v>
      </c>
      <c r="AH61" s="79">
        <f>'[25]KY Depreciation Rates_03-2'!$G52</f>
        <v>8.3699999999999997E-2</v>
      </c>
      <c r="AI61" s="79">
        <f>'[25]KY Depreciation Rates_03-2'!$G52</f>
        <v>8.3699999999999997E-2</v>
      </c>
      <c r="AJ61" s="31">
        <f>'[20]Depreciation Provision'!R115</f>
        <v>2952.73</v>
      </c>
      <c r="AK61" s="31">
        <f>'[20]Depreciation Provision'!S115</f>
        <v>2952.73</v>
      </c>
      <c r="AL61" s="31">
        <f>'[20]Depreciation Provision'!T115</f>
        <v>2952.73</v>
      </c>
      <c r="AM61" s="31">
        <f>'[20]Depreciation Provision'!U115</f>
        <v>2952.73</v>
      </c>
      <c r="AN61" s="31">
        <f>'[20]Depreciation Provision'!V115</f>
        <v>3052.38</v>
      </c>
      <c r="AO61" s="31">
        <f>'[20]Depreciation Provision'!W115</f>
        <v>3078.93</v>
      </c>
      <c r="AP61" s="43">
        <f>IF('Net Plant'!I61&gt;0,'Gross Plant'!K61*$AH61/12,0)</f>
        <v>2900.8818539999997</v>
      </c>
      <c r="AQ61" s="43">
        <f>IF('Net Plant'!J61&gt;0,'Gross Plant'!L61*$AH61/12,0)</f>
        <v>2938.6689863758406</v>
      </c>
      <c r="AR61" s="43">
        <f>IF('Net Plant'!K61&gt;0,'Gross Plant'!M61*$AH61/12,0)</f>
        <v>2967.3757913508566</v>
      </c>
      <c r="AS61" s="43">
        <f>IF('Net Plant'!L61&gt;0,'Gross Plant'!N61*$AH61/12,0)</f>
        <v>2985.4534543193754</v>
      </c>
      <c r="AT61" s="43">
        <f>IF('Net Plant'!M61&gt;0,'Gross Plant'!O61*$AH61/12,0)</f>
        <v>3049.4970767017767</v>
      </c>
      <c r="AU61" s="43">
        <f>IF('Net Plant'!N61&gt;0,'Gross Plant'!P61*$AH61/12,0)</f>
        <v>3113.7166353112948</v>
      </c>
      <c r="AV61" s="43">
        <f>IF('Net Plant'!O61&gt;0,'Gross Plant'!Q61*$AH61/12,0)</f>
        <v>3196.3954806869347</v>
      </c>
      <c r="AW61" s="43">
        <f>IF('Net Plant'!P61&gt;0,'Gross Plant'!R61*$AH61/12,0)</f>
        <v>3431.0517538286863</v>
      </c>
      <c r="AX61" s="43">
        <f>IF('Net Plant'!Q61&gt;0,'Gross Plant'!S61*$AH61/12,0)</f>
        <v>3597.7299804441741</v>
      </c>
      <c r="AY61" s="43">
        <f>IF('Net Plant'!R61&gt;0,'Gross Plant'!U61*$AI61/12,0)</f>
        <v>3863.5766064967461</v>
      </c>
      <c r="AZ61" s="43">
        <f>IF('Net Plant'!S61&gt;0,'Gross Plant'!V61*$AI61/12,0)</f>
        <v>3970.7163927739307</v>
      </c>
      <c r="BA61" s="43">
        <f>IF('Net Plant'!T61&gt;0,'Gross Plant'!W61*$AI61/12,0)</f>
        <v>4036.8324478914146</v>
      </c>
      <c r="BB61" s="43">
        <f>IF('Net Plant'!U61&gt;0,'Gross Plant'!X61*$AI61/12,0)</f>
        <v>4096.4156767228069</v>
      </c>
      <c r="BC61" s="43">
        <f>IF('Net Plant'!V61&gt;0,'Gross Plant'!Y61*$AI61/12,0)</f>
        <v>4133.2357683460041</v>
      </c>
      <c r="BD61" s="43">
        <f>IF('Net Plant'!W61&gt;0,'Gross Plant'!Z61*$AI61/12,0)</f>
        <v>4149.1843355430283</v>
      </c>
      <c r="BE61" s="43">
        <f>IF('Net Plant'!X61&gt;0,'Gross Plant'!AA61*$AI61/12,0)</f>
        <v>4213.2279579254291</v>
      </c>
      <c r="BF61" s="43">
        <f>IF('Net Plant'!Y61&gt;0,'Gross Plant'!AB61*$AI61/12,0)</f>
        <v>4277.4475165349459</v>
      </c>
      <c r="BG61" s="43">
        <f>IF('Net Plant'!Z61&gt;0,'Gross Plant'!AC61*$AI61/12,0)</f>
        <v>4360.1263619105857</v>
      </c>
      <c r="BH61" s="43">
        <f>IF('Net Plant'!AA61&gt;0,'Gross Plant'!AD61*$AI61/12,0)</f>
        <v>4594.7826350523383</v>
      </c>
      <c r="BI61" s="43">
        <f>IF('Net Plant'!AB61&gt;0,'Gross Plant'!AE61*$AI61/12,0)</f>
        <v>4761.4608616678261</v>
      </c>
      <c r="BJ61" s="43">
        <f>IF('Net Plant'!AC61&gt;0,'Gross Plant'!AF61*$AI61/12,0)</f>
        <v>4909.6892460130084</v>
      </c>
      <c r="BK61" s="23">
        <f t="shared" si="134"/>
        <v>51366.695806878066</v>
      </c>
      <c r="BL61" s="3"/>
      <c r="BM61" s="31">
        <f>[20]Retires!R258</f>
        <v>0</v>
      </c>
      <c r="BN61" s="31">
        <f>[20]Retires!S258</f>
        <v>0</v>
      </c>
      <c r="BO61" s="31">
        <f>[20]Retires!T258</f>
        <v>0</v>
      </c>
      <c r="BP61" s="31">
        <f>[20]Retires!U258</f>
        <v>0</v>
      </c>
      <c r="BQ61" s="31">
        <f>[20]Retires!V258</f>
        <v>0</v>
      </c>
      <c r="BR61" s="31">
        <f>[20]Retires!W258</f>
        <v>0</v>
      </c>
      <c r="BS61" s="31">
        <f>'Gross Plant'!BQ61</f>
        <v>0</v>
      </c>
      <c r="BT61" s="41">
        <f>'Gross Plant'!BR61</f>
        <v>0</v>
      </c>
      <c r="BU61" s="41">
        <f>'Gross Plant'!BS61</f>
        <v>0</v>
      </c>
      <c r="BV61" s="41">
        <f>'Gross Plant'!BT61</f>
        <v>0</v>
      </c>
      <c r="BW61" s="41">
        <f>'Gross Plant'!BU61</f>
        <v>0</v>
      </c>
      <c r="BX61" s="41">
        <f>'Gross Plant'!BV61</f>
        <v>0</v>
      </c>
      <c r="BY61" s="41">
        <f>'Gross Plant'!BW61</f>
        <v>0</v>
      </c>
      <c r="BZ61" s="41">
        <f>'Gross Plant'!BX61</f>
        <v>0</v>
      </c>
      <c r="CA61" s="41">
        <f>'Gross Plant'!BY61</f>
        <v>0</v>
      </c>
      <c r="CB61" s="41">
        <f>'Gross Plant'!BZ61</f>
        <v>0</v>
      </c>
      <c r="CC61" s="41">
        <f>'Gross Plant'!CA61</f>
        <v>0</v>
      </c>
      <c r="CD61" s="41">
        <f>'Gross Plant'!CB61</f>
        <v>0</v>
      </c>
      <c r="CE61" s="41">
        <f>'Gross Plant'!CC61</f>
        <v>0</v>
      </c>
      <c r="CF61" s="41">
        <f>'Gross Plant'!CD61</f>
        <v>0</v>
      </c>
      <c r="CG61" s="41">
        <f>'Gross Plant'!CE61</f>
        <v>0</v>
      </c>
      <c r="CH61" s="41">
        <f>'Gross Plant'!CF61</f>
        <v>0</v>
      </c>
      <c r="CI61" s="41">
        <f>'Gross Plant'!CG61</f>
        <v>0</v>
      </c>
      <c r="CJ61" s="41">
        <f>'Gross Plant'!CH61</f>
        <v>0</v>
      </c>
      <c r="CK61" s="41">
        <f>'Gross Plant'!CI61</f>
        <v>0</v>
      </c>
      <c r="CL61" s="41">
        <f>'Gross Plant'!CJ61</f>
        <v>0</v>
      </c>
      <c r="CM61" s="41">
        <f>'Gross Plant'!CK61</f>
        <v>0</v>
      </c>
      <c r="CN61" s="3"/>
      <c r="CO61" s="31">
        <f>[20]Transfers!R258</f>
        <v>0</v>
      </c>
      <c r="CP61" s="31">
        <f>[20]Transfers!S258</f>
        <v>0</v>
      </c>
      <c r="CQ61" s="31">
        <f>[20]Transfers!T258</f>
        <v>0</v>
      </c>
      <c r="CR61" s="31">
        <f>[20]Transfers!U258</f>
        <v>0</v>
      </c>
      <c r="CS61" s="31">
        <f>[20]Transfers!V258</f>
        <v>0</v>
      </c>
      <c r="CT61" s="31">
        <f>[20]Transfers!W258</f>
        <v>0</v>
      </c>
      <c r="CU61" s="31">
        <v>0</v>
      </c>
      <c r="CV61" s="31">
        <v>0</v>
      </c>
      <c r="CW61" s="31">
        <v>0</v>
      </c>
      <c r="CX61" s="42">
        <v>0</v>
      </c>
      <c r="CY61" s="31">
        <v>0</v>
      </c>
      <c r="CZ61" s="31">
        <v>0</v>
      </c>
      <c r="DA61" s="31">
        <v>0</v>
      </c>
      <c r="DB61" s="31">
        <v>0</v>
      </c>
      <c r="DC61" s="31">
        <v>0</v>
      </c>
      <c r="DD61" s="3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3"/>
      <c r="DQ61" s="41">
        <f>[20]COR!Q115</f>
        <v>0</v>
      </c>
      <c r="DR61" s="41">
        <f>[20]COR!R115</f>
        <v>0</v>
      </c>
      <c r="DS61" s="41">
        <f>[20]COR!S115</f>
        <v>0</v>
      </c>
      <c r="DT61" s="41">
        <f>[20]COR!T115</f>
        <v>0</v>
      </c>
      <c r="DU61" s="41">
        <f>[20]COR!U115</f>
        <v>0</v>
      </c>
      <c r="DV61" s="41">
        <f>[20]COR!V115</f>
        <v>0</v>
      </c>
      <c r="DW61" s="57">
        <f>SUM('Gross Plant'!$AH61:$AM61)/SUM('Gross Plant'!$AH$80:$AM$80)*DW$80</f>
        <v>0</v>
      </c>
      <c r="DX61" s="57">
        <f>SUM('Gross Plant'!$AH61:$AM61)/SUM('Gross Plant'!$AH$80:$AM$80)*DX$80</f>
        <v>0</v>
      </c>
      <c r="DY61" s="57">
        <f>SUM('Gross Plant'!$AH61:$AM61)/SUM('Gross Plant'!$AH$80:$AM$80)*DY$80</f>
        <v>0</v>
      </c>
      <c r="DZ61" s="57">
        <f>-SUM('Gross Plant'!$AH61:$AM61)/SUM('Gross Plant'!$AH$80:$AM$80)*'Capital Spending'!D$8*Reserve!$DW$1</f>
        <v>0</v>
      </c>
      <c r="EA61" s="57">
        <f>-SUM('Gross Plant'!$AH61:$AM61)/SUM('Gross Plant'!$AH$80:$AM$80)*'Capital Spending'!E$8*Reserve!$DW$1</f>
        <v>0</v>
      </c>
      <c r="EB61" s="57">
        <f>-SUM('Gross Plant'!$AH61:$AM61)/SUM('Gross Plant'!$AH$80:$AM$80)*'Capital Spending'!F$8*Reserve!$DW$1</f>
        <v>0</v>
      </c>
      <c r="EC61" s="57">
        <f>-SUM('Gross Plant'!$AH61:$AM61)/SUM('Gross Plant'!$AH$80:$AM$80)*'Capital Spending'!G$8*Reserve!$DW$1</f>
        <v>0</v>
      </c>
      <c r="ED61" s="57">
        <f>-SUM('Gross Plant'!$AH61:$AM61)/SUM('Gross Plant'!$AH$80:$AM$80)*'Capital Spending'!H$8*Reserve!$DW$1</f>
        <v>0</v>
      </c>
      <c r="EE61" s="57">
        <f>-SUM('Gross Plant'!$AH61:$AM61)/SUM('Gross Plant'!$AH$80:$AM$80)*'Capital Spending'!I$8*Reserve!$DW$1</f>
        <v>0</v>
      </c>
      <c r="EF61" s="57">
        <f>-SUM('Gross Plant'!$AH61:$AM61)/SUM('Gross Plant'!$AH$80:$AM$80)*'Capital Spending'!J$8*Reserve!$DW$1</f>
        <v>0</v>
      </c>
      <c r="EG61" s="57">
        <f>-SUM('Gross Plant'!$AH61:$AM61)/SUM('Gross Plant'!$AH$80:$AM$80)*'Capital Spending'!K$8*Reserve!$DW$1</f>
        <v>0</v>
      </c>
      <c r="EH61" s="57">
        <f>-SUM('Gross Plant'!$AH61:$AM61)/SUM('Gross Plant'!$AH$80:$AM$80)*'Capital Spending'!L$8*Reserve!$DW$1</f>
        <v>0</v>
      </c>
      <c r="EI61" s="57">
        <f>-SUM('Gross Plant'!$AH61:$AM61)/SUM('Gross Plant'!$AH$80:$AM$80)*'Capital Spending'!M$8*Reserve!$DW$1</f>
        <v>0</v>
      </c>
      <c r="EJ61" s="57">
        <f>-SUM('Gross Plant'!$AH61:$AM61)/SUM('Gross Plant'!$AH$80:$AM$80)*'Capital Spending'!N$8*Reserve!$DW$1</f>
        <v>0</v>
      </c>
      <c r="EK61" s="57">
        <f>-SUM('Gross Plant'!$AH61:$AM61)/SUM('Gross Plant'!$AH$80:$AM$80)*'Capital Spending'!O$8*Reserve!$DW$1</f>
        <v>0</v>
      </c>
      <c r="EL61" s="57">
        <f>-SUM('Gross Plant'!$AH61:$AM61)/SUM('Gross Plant'!$AH$80:$AM$80)*'Capital Spending'!P$8*Reserve!$DW$1</f>
        <v>0</v>
      </c>
      <c r="EM61" s="57">
        <f>-SUM('Gross Plant'!$AH61:$AM61)/SUM('Gross Plant'!$AH$80:$AM$80)*'Capital Spending'!Q$8*Reserve!$DW$1</f>
        <v>0</v>
      </c>
      <c r="EN61" s="57">
        <f>-SUM('Gross Plant'!$AH61:$AM61)/SUM('Gross Plant'!$AH$80:$AM$80)*'Capital Spending'!R$8*Reserve!$DW$1</f>
        <v>0</v>
      </c>
      <c r="EO61" s="57">
        <f>-SUM('Gross Plant'!$AH61:$AM61)/SUM('Gross Plant'!$AH$80:$AM$80)*'Capital Spending'!S$8*Reserve!$DW$1</f>
        <v>0</v>
      </c>
      <c r="EP61" s="57">
        <f>-SUM('Gross Plant'!$AH61:$AM61)/SUM('Gross Plant'!$AH$80:$AM$80)*'Capital Spending'!T$8*Reserve!$DW$1</f>
        <v>0</v>
      </c>
      <c r="EQ61" s="57">
        <f>-SUM('Gross Plant'!$AH61:$AM61)/SUM('Gross Plant'!$AH$80:$AM$80)*'Capital Spending'!U$8*Reserve!$DW$1</f>
        <v>0</v>
      </c>
    </row>
    <row r="62" spans="1:147" s="2" customFormat="1">
      <c r="A62" s="82">
        <v>39510</v>
      </c>
      <c r="B62" t="s">
        <v>207</v>
      </c>
      <c r="C62" s="50">
        <f t="shared" si="104"/>
        <v>15393.373100865381</v>
      </c>
      <c r="D62" s="50">
        <f t="shared" si="105"/>
        <v>18360.118793750014</v>
      </c>
      <c r="E62" s="68">
        <f>'[20]Reserve End Balances'!$Q$116</f>
        <v>14211.38</v>
      </c>
      <c r="F62" s="41">
        <f t="shared" si="106"/>
        <v>14408.039999999999</v>
      </c>
      <c r="G62" s="41">
        <f t="shared" si="107"/>
        <v>14604.699999999999</v>
      </c>
      <c r="H62" s="41">
        <f t="shared" si="108"/>
        <v>14801.359999999999</v>
      </c>
      <c r="I62" s="41">
        <f t="shared" si="109"/>
        <v>14998.019999999999</v>
      </c>
      <c r="J62" s="41">
        <f t="shared" si="110"/>
        <v>15194.679999999998</v>
      </c>
      <c r="K62" s="41">
        <f t="shared" si="111"/>
        <v>15391.339999999998</v>
      </c>
      <c r="L62" s="41">
        <f t="shared" si="112"/>
        <v>15589.258586249998</v>
      </c>
      <c r="M62" s="41">
        <f t="shared" si="113"/>
        <v>15787.177172499998</v>
      </c>
      <c r="N62" s="41">
        <f t="shared" si="114"/>
        <v>15985.095758749998</v>
      </c>
      <c r="O62" s="41">
        <f t="shared" si="115"/>
        <v>16183.014344999998</v>
      </c>
      <c r="P62" s="41">
        <f t="shared" si="116"/>
        <v>16380.932931249998</v>
      </c>
      <c r="Q62" s="41">
        <f t="shared" si="117"/>
        <v>16578.851517499999</v>
      </c>
      <c r="R62" s="41">
        <f t="shared" si="118"/>
        <v>16776.770103750001</v>
      </c>
      <c r="S62" s="41">
        <f t="shared" si="119"/>
        <v>16974.688690000003</v>
      </c>
      <c r="T62" s="41">
        <f t="shared" si="120"/>
        <v>17172.607276250004</v>
      </c>
      <c r="U62" s="41">
        <f t="shared" si="121"/>
        <v>17370.525862500006</v>
      </c>
      <c r="V62" s="41">
        <f t="shared" si="122"/>
        <v>17568.444448750008</v>
      </c>
      <c r="W62" s="41">
        <f t="shared" si="123"/>
        <v>17766.363035000009</v>
      </c>
      <c r="X62" s="41">
        <f t="shared" si="124"/>
        <v>17964.281621250011</v>
      </c>
      <c r="Y62" s="41">
        <f t="shared" si="125"/>
        <v>18162.200207500013</v>
      </c>
      <c r="Z62" s="41">
        <f t="shared" si="126"/>
        <v>18360.118793750014</v>
      </c>
      <c r="AA62" s="41">
        <f t="shared" si="127"/>
        <v>18558.037380000016</v>
      </c>
      <c r="AB62" s="41">
        <f t="shared" si="128"/>
        <v>18755.955966250018</v>
      </c>
      <c r="AC62" s="41">
        <f t="shared" si="129"/>
        <v>18953.874552500019</v>
      </c>
      <c r="AD62" s="41">
        <f t="shared" si="130"/>
        <v>19151.793138750021</v>
      </c>
      <c r="AE62" s="41">
        <f t="shared" si="131"/>
        <v>19349.711725000023</v>
      </c>
      <c r="AF62" s="41">
        <f t="shared" si="132"/>
        <v>19547.630311250025</v>
      </c>
      <c r="AG62" s="23">
        <f t="shared" si="133"/>
        <v>18360</v>
      </c>
      <c r="AH62" s="79">
        <f>'[25]KY Depreciation Rates_03-2'!$G53</f>
        <v>0.10050000000000001</v>
      </c>
      <c r="AI62" s="79">
        <f>'[25]KY Depreciation Rates_03-2'!$G53</f>
        <v>0.10050000000000001</v>
      </c>
      <c r="AJ62" s="31">
        <f>'[20]Depreciation Provision'!R116</f>
        <v>196.66</v>
      </c>
      <c r="AK62" s="31">
        <f>'[20]Depreciation Provision'!S116</f>
        <v>196.66</v>
      </c>
      <c r="AL62" s="31">
        <f>'[20]Depreciation Provision'!T116</f>
        <v>196.66</v>
      </c>
      <c r="AM62" s="31">
        <f>'[20]Depreciation Provision'!U116</f>
        <v>196.66</v>
      </c>
      <c r="AN62" s="31">
        <f>'[20]Depreciation Provision'!V116</f>
        <v>196.66</v>
      </c>
      <c r="AO62" s="31">
        <f>'[20]Depreciation Provision'!W116</f>
        <v>196.66</v>
      </c>
      <c r="AP62" s="43">
        <f>IF('Net Plant'!I62&gt;0,'Gross Plant'!K62*$AH62/12,0)</f>
        <v>197.91858625</v>
      </c>
      <c r="AQ62" s="43">
        <f>IF('Net Plant'!J62&gt;0,'Gross Plant'!L62*$AH62/12,0)</f>
        <v>197.91858625</v>
      </c>
      <c r="AR62" s="43">
        <f>IF('Net Plant'!K62&gt;0,'Gross Plant'!M62*$AH62/12,0)</f>
        <v>197.91858625</v>
      </c>
      <c r="AS62" s="43">
        <f>IF('Net Plant'!L62&gt;0,'Gross Plant'!N62*$AH62/12,0)</f>
        <v>197.91858625</v>
      </c>
      <c r="AT62" s="43">
        <f>IF('Net Plant'!M62&gt;0,'Gross Plant'!O62*$AH62/12,0)</f>
        <v>197.91858625</v>
      </c>
      <c r="AU62" s="43">
        <f>IF('Net Plant'!N62&gt;0,'Gross Plant'!P62*$AH62/12,0)</f>
        <v>197.91858625</v>
      </c>
      <c r="AV62" s="43">
        <f>IF('Net Plant'!O62&gt;0,'Gross Plant'!Q62*$AH62/12,0)</f>
        <v>197.91858625</v>
      </c>
      <c r="AW62" s="43">
        <f>IF('Net Plant'!P62&gt;0,'Gross Plant'!R62*$AH62/12,0)</f>
        <v>197.91858625</v>
      </c>
      <c r="AX62" s="43">
        <f>IF('Net Plant'!Q62&gt;0,'Gross Plant'!S62*$AH62/12,0)</f>
        <v>197.91858625</v>
      </c>
      <c r="AY62" s="43">
        <f>IF('Net Plant'!R62&gt;0,'Gross Plant'!U62*$AI62/12,0)</f>
        <v>197.91858625</v>
      </c>
      <c r="AZ62" s="43">
        <f>IF('Net Plant'!S62&gt;0,'Gross Plant'!V62*$AI62/12,0)</f>
        <v>197.91858625</v>
      </c>
      <c r="BA62" s="43">
        <f>IF('Net Plant'!T62&gt;0,'Gross Plant'!W62*$AI62/12,0)</f>
        <v>197.91858625</v>
      </c>
      <c r="BB62" s="43">
        <f>IF('Net Plant'!U62&gt;0,'Gross Plant'!X62*$AI62/12,0)</f>
        <v>197.91858625</v>
      </c>
      <c r="BC62" s="43">
        <f>IF('Net Plant'!V62&gt;0,'Gross Plant'!Y62*$AI62/12,0)</f>
        <v>197.91858625</v>
      </c>
      <c r="BD62" s="43">
        <f>IF('Net Plant'!W62&gt;0,'Gross Plant'!Z62*$AI62/12,0)</f>
        <v>197.91858625</v>
      </c>
      <c r="BE62" s="43">
        <f>IF('Net Plant'!X62&gt;0,'Gross Plant'!AA62*$AI62/12,0)</f>
        <v>197.91858625</v>
      </c>
      <c r="BF62" s="43">
        <f>IF('Net Plant'!Y62&gt;0,'Gross Plant'!AB62*$AI62/12,0)</f>
        <v>197.91858625</v>
      </c>
      <c r="BG62" s="43">
        <f>IF('Net Plant'!Z62&gt;0,'Gross Plant'!AC62*$AI62/12,0)</f>
        <v>197.91858625</v>
      </c>
      <c r="BH62" s="43">
        <f>IF('Net Plant'!AA62&gt;0,'Gross Plant'!AD62*$AI62/12,0)</f>
        <v>197.91858625</v>
      </c>
      <c r="BI62" s="43">
        <f>IF('Net Plant'!AB62&gt;0,'Gross Plant'!AE62*$AI62/12,0)</f>
        <v>197.91858625</v>
      </c>
      <c r="BJ62" s="43">
        <f>IF('Net Plant'!AC62&gt;0,'Gross Plant'!AF62*$AI62/12,0)</f>
        <v>197.91858625</v>
      </c>
      <c r="BK62" s="23">
        <f t="shared" si="134"/>
        <v>2375.0230350000002</v>
      </c>
      <c r="BL62" s="3"/>
      <c r="BM62" s="31">
        <f>[20]Retires!R259</f>
        <v>0</v>
      </c>
      <c r="BN62" s="31">
        <f>[20]Retires!S259</f>
        <v>0</v>
      </c>
      <c r="BO62" s="31">
        <f>[20]Retires!T259</f>
        <v>0</v>
      </c>
      <c r="BP62" s="31">
        <f>[20]Retires!U259</f>
        <v>0</v>
      </c>
      <c r="BQ62" s="31">
        <f>[20]Retires!V259</f>
        <v>0</v>
      </c>
      <c r="BR62" s="31">
        <f>[20]Retires!W259</f>
        <v>0</v>
      </c>
      <c r="BS62" s="31">
        <f>'Gross Plant'!BQ62</f>
        <v>0</v>
      </c>
      <c r="BT62" s="41">
        <f>'Gross Plant'!BR62</f>
        <v>0</v>
      </c>
      <c r="BU62" s="41">
        <f>'Gross Plant'!BS62</f>
        <v>0</v>
      </c>
      <c r="BV62" s="41">
        <f>'Gross Plant'!BT62</f>
        <v>0</v>
      </c>
      <c r="BW62" s="41">
        <f>'Gross Plant'!BU62</f>
        <v>0</v>
      </c>
      <c r="BX62" s="41">
        <f>'Gross Plant'!BV62</f>
        <v>0</v>
      </c>
      <c r="BY62" s="41">
        <f>'Gross Plant'!BW62</f>
        <v>0</v>
      </c>
      <c r="BZ62" s="41">
        <f>'Gross Plant'!BX62</f>
        <v>0</v>
      </c>
      <c r="CA62" s="41">
        <f>'Gross Plant'!BY62</f>
        <v>0</v>
      </c>
      <c r="CB62" s="41">
        <f>'Gross Plant'!BZ62</f>
        <v>0</v>
      </c>
      <c r="CC62" s="41">
        <f>'Gross Plant'!CA62</f>
        <v>0</v>
      </c>
      <c r="CD62" s="41">
        <f>'Gross Plant'!CB62</f>
        <v>0</v>
      </c>
      <c r="CE62" s="41">
        <f>'Gross Plant'!CC62</f>
        <v>0</v>
      </c>
      <c r="CF62" s="41">
        <f>'Gross Plant'!CD62</f>
        <v>0</v>
      </c>
      <c r="CG62" s="41">
        <f>'Gross Plant'!CE62</f>
        <v>0</v>
      </c>
      <c r="CH62" s="41">
        <f>'Gross Plant'!CF62</f>
        <v>0</v>
      </c>
      <c r="CI62" s="41">
        <f>'Gross Plant'!CG62</f>
        <v>0</v>
      </c>
      <c r="CJ62" s="41">
        <f>'Gross Plant'!CH62</f>
        <v>0</v>
      </c>
      <c r="CK62" s="41">
        <f>'Gross Plant'!CI62</f>
        <v>0</v>
      </c>
      <c r="CL62" s="41">
        <f>'Gross Plant'!CJ62</f>
        <v>0</v>
      </c>
      <c r="CM62" s="41">
        <f>'Gross Plant'!CK62</f>
        <v>0</v>
      </c>
      <c r="CN62" s="3"/>
      <c r="CO62" s="31">
        <f>[20]Transfers!R259</f>
        <v>0</v>
      </c>
      <c r="CP62" s="31">
        <f>[20]Transfers!S259</f>
        <v>0</v>
      </c>
      <c r="CQ62" s="31">
        <f>[20]Transfers!T259</f>
        <v>0</v>
      </c>
      <c r="CR62" s="31">
        <f>[20]Transfers!U259</f>
        <v>0</v>
      </c>
      <c r="CS62" s="31">
        <f>[20]Transfers!V259</f>
        <v>0</v>
      </c>
      <c r="CT62" s="31">
        <f>[20]Transfers!W259</f>
        <v>0</v>
      </c>
      <c r="CU62" s="31">
        <v>0</v>
      </c>
      <c r="CV62" s="31">
        <v>0</v>
      </c>
      <c r="CW62" s="31">
        <v>0</v>
      </c>
      <c r="CX62" s="42">
        <v>0</v>
      </c>
      <c r="CY62" s="31">
        <v>0</v>
      </c>
      <c r="CZ62" s="31">
        <v>0</v>
      </c>
      <c r="DA62" s="31">
        <v>0</v>
      </c>
      <c r="DB62" s="31">
        <v>0</v>
      </c>
      <c r="DC62" s="31">
        <v>0</v>
      </c>
      <c r="DD62" s="3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3"/>
      <c r="DQ62" s="41">
        <f>[20]COR!Q116</f>
        <v>0</v>
      </c>
      <c r="DR62" s="41">
        <f>[20]COR!R116</f>
        <v>0</v>
      </c>
      <c r="DS62" s="41">
        <f>[20]COR!S116</f>
        <v>0</v>
      </c>
      <c r="DT62" s="41">
        <f>[20]COR!T116</f>
        <v>0</v>
      </c>
      <c r="DU62" s="41">
        <f>[20]COR!U116</f>
        <v>0</v>
      </c>
      <c r="DV62" s="41">
        <f>[20]COR!V116</f>
        <v>0</v>
      </c>
      <c r="DW62" s="57">
        <f>SUM('Gross Plant'!$AH62:$AM62)/SUM('Gross Plant'!$AH$80:$AM$80)*DW$80</f>
        <v>0</v>
      </c>
      <c r="DX62" s="57">
        <f>SUM('Gross Plant'!$AH62:$AM62)/SUM('Gross Plant'!$AH$80:$AM$80)*DX$80</f>
        <v>0</v>
      </c>
      <c r="DY62" s="57">
        <f>SUM('Gross Plant'!$AH62:$AM62)/SUM('Gross Plant'!$AH$80:$AM$80)*DY$80</f>
        <v>0</v>
      </c>
      <c r="DZ62" s="57">
        <f>-SUM('Gross Plant'!$AH62:$AM62)/SUM('Gross Plant'!$AH$80:$AM$80)*'Capital Spending'!D$8*Reserve!$DW$1</f>
        <v>0</v>
      </c>
      <c r="EA62" s="57">
        <f>-SUM('Gross Plant'!$AH62:$AM62)/SUM('Gross Plant'!$AH$80:$AM$80)*'Capital Spending'!E$8*Reserve!$DW$1</f>
        <v>0</v>
      </c>
      <c r="EB62" s="57">
        <f>-SUM('Gross Plant'!$AH62:$AM62)/SUM('Gross Plant'!$AH$80:$AM$80)*'Capital Spending'!F$8*Reserve!$DW$1</f>
        <v>0</v>
      </c>
      <c r="EC62" s="57">
        <f>-SUM('Gross Plant'!$AH62:$AM62)/SUM('Gross Plant'!$AH$80:$AM$80)*'Capital Spending'!G$8*Reserve!$DW$1</f>
        <v>0</v>
      </c>
      <c r="ED62" s="57">
        <f>-SUM('Gross Plant'!$AH62:$AM62)/SUM('Gross Plant'!$AH$80:$AM$80)*'Capital Spending'!H$8*Reserve!$DW$1</f>
        <v>0</v>
      </c>
      <c r="EE62" s="57">
        <f>-SUM('Gross Plant'!$AH62:$AM62)/SUM('Gross Plant'!$AH$80:$AM$80)*'Capital Spending'!I$8*Reserve!$DW$1</f>
        <v>0</v>
      </c>
      <c r="EF62" s="57">
        <f>-SUM('Gross Plant'!$AH62:$AM62)/SUM('Gross Plant'!$AH$80:$AM$80)*'Capital Spending'!J$8*Reserve!$DW$1</f>
        <v>0</v>
      </c>
      <c r="EG62" s="57">
        <f>-SUM('Gross Plant'!$AH62:$AM62)/SUM('Gross Plant'!$AH$80:$AM$80)*'Capital Spending'!K$8*Reserve!$DW$1</f>
        <v>0</v>
      </c>
      <c r="EH62" s="57">
        <f>-SUM('Gross Plant'!$AH62:$AM62)/SUM('Gross Plant'!$AH$80:$AM$80)*'Capital Spending'!L$8*Reserve!$DW$1</f>
        <v>0</v>
      </c>
      <c r="EI62" s="57">
        <f>-SUM('Gross Plant'!$AH62:$AM62)/SUM('Gross Plant'!$AH$80:$AM$80)*'Capital Spending'!M$8*Reserve!$DW$1</f>
        <v>0</v>
      </c>
      <c r="EJ62" s="57">
        <f>-SUM('Gross Plant'!$AH62:$AM62)/SUM('Gross Plant'!$AH$80:$AM$80)*'Capital Spending'!N$8*Reserve!$DW$1</f>
        <v>0</v>
      </c>
      <c r="EK62" s="57">
        <f>-SUM('Gross Plant'!$AH62:$AM62)/SUM('Gross Plant'!$AH$80:$AM$80)*'Capital Spending'!O$8*Reserve!$DW$1</f>
        <v>0</v>
      </c>
      <c r="EL62" s="57">
        <f>-SUM('Gross Plant'!$AH62:$AM62)/SUM('Gross Plant'!$AH$80:$AM$80)*'Capital Spending'!P$8*Reserve!$DW$1</f>
        <v>0</v>
      </c>
      <c r="EM62" s="57">
        <f>-SUM('Gross Plant'!$AH62:$AM62)/SUM('Gross Plant'!$AH$80:$AM$80)*'Capital Spending'!Q$8*Reserve!$DW$1</f>
        <v>0</v>
      </c>
      <c r="EN62" s="57">
        <f>-SUM('Gross Plant'!$AH62:$AM62)/SUM('Gross Plant'!$AH$80:$AM$80)*'Capital Spending'!R$8*Reserve!$DW$1</f>
        <v>0</v>
      </c>
      <c r="EO62" s="57">
        <f>-SUM('Gross Plant'!$AH62:$AM62)/SUM('Gross Plant'!$AH$80:$AM$80)*'Capital Spending'!S$8*Reserve!$DW$1</f>
        <v>0</v>
      </c>
      <c r="EP62" s="57">
        <f>-SUM('Gross Plant'!$AH62:$AM62)/SUM('Gross Plant'!$AH$80:$AM$80)*'Capital Spending'!T$8*Reserve!$DW$1</f>
        <v>0</v>
      </c>
      <c r="EQ62" s="57">
        <f>-SUM('Gross Plant'!$AH62:$AM62)/SUM('Gross Plant'!$AH$80:$AM$80)*'Capital Spending'!U$8*Reserve!$DW$1</f>
        <v>0</v>
      </c>
    </row>
    <row r="63" spans="1:147">
      <c r="A63" s="150">
        <v>39700</v>
      </c>
      <c r="B63" s="32" t="s">
        <v>18</v>
      </c>
      <c r="C63" s="50">
        <f t="shared" si="104"/>
        <v>1033855.0449335581</v>
      </c>
      <c r="D63" s="50">
        <f t="shared" si="105"/>
        <v>1173176.8086687515</v>
      </c>
      <c r="E63" s="68">
        <f>'[20]Reserve End Balances'!$Q$117</f>
        <v>979456.88</v>
      </c>
      <c r="F63" s="41">
        <f t="shared" si="106"/>
        <v>988427.42</v>
      </c>
      <c r="G63" s="41">
        <f t="shared" si="107"/>
        <v>997397.96000000008</v>
      </c>
      <c r="H63" s="41">
        <f t="shared" si="108"/>
        <v>1006368.5000000001</v>
      </c>
      <c r="I63" s="41">
        <f t="shared" si="109"/>
        <v>1015339.0400000002</v>
      </c>
      <c r="J63" s="41">
        <f t="shared" si="110"/>
        <v>1024309.5800000002</v>
      </c>
      <c r="K63" s="41">
        <f t="shared" si="111"/>
        <v>1033280.1200000002</v>
      </c>
      <c r="L63" s="41">
        <f t="shared" si="112"/>
        <v>1042606.5659112502</v>
      </c>
      <c r="M63" s="41">
        <f t="shared" si="113"/>
        <v>1051933.0118225003</v>
      </c>
      <c r="N63" s="41">
        <f t="shared" si="114"/>
        <v>1061259.4577337503</v>
      </c>
      <c r="O63" s="41">
        <f t="shared" si="115"/>
        <v>1070585.9036450004</v>
      </c>
      <c r="P63" s="41">
        <f t="shared" si="116"/>
        <v>1079912.3495562505</v>
      </c>
      <c r="Q63" s="41">
        <f t="shared" si="117"/>
        <v>1089238.7954675006</v>
      </c>
      <c r="R63" s="41">
        <f t="shared" si="118"/>
        <v>1098565.2413787507</v>
      </c>
      <c r="S63" s="41">
        <f t="shared" si="119"/>
        <v>1107891.6872900007</v>
      </c>
      <c r="T63" s="41">
        <f t="shared" si="120"/>
        <v>1117218.1332012508</v>
      </c>
      <c r="U63" s="41">
        <f t="shared" si="121"/>
        <v>1126544.5791125009</v>
      </c>
      <c r="V63" s="41">
        <f t="shared" si="122"/>
        <v>1135871.025023751</v>
      </c>
      <c r="W63" s="41">
        <f t="shared" si="123"/>
        <v>1145197.470935001</v>
      </c>
      <c r="X63" s="41">
        <f t="shared" si="124"/>
        <v>1154523.9168462511</v>
      </c>
      <c r="Y63" s="41">
        <f t="shared" si="125"/>
        <v>1163850.3627575012</v>
      </c>
      <c r="Z63" s="41">
        <f t="shared" si="126"/>
        <v>1173176.8086687513</v>
      </c>
      <c r="AA63" s="41">
        <f t="shared" si="127"/>
        <v>1182503.2545800013</v>
      </c>
      <c r="AB63" s="41">
        <f t="shared" si="128"/>
        <v>1191829.7004912514</v>
      </c>
      <c r="AC63" s="41">
        <f t="shared" si="129"/>
        <v>1201156.1464025015</v>
      </c>
      <c r="AD63" s="41">
        <f t="shared" si="130"/>
        <v>1210482.5923137516</v>
      </c>
      <c r="AE63" s="41">
        <f t="shared" si="131"/>
        <v>1219809.0382250017</v>
      </c>
      <c r="AF63" s="41">
        <f t="shared" si="132"/>
        <v>1229135.4841362517</v>
      </c>
      <c r="AG63" s="23">
        <f t="shared" si="133"/>
        <v>1173177</v>
      </c>
      <c r="AH63" s="79">
        <f>'[25]KY Depreciation Rates_03-2'!$G54</f>
        <v>5.8500000000000003E-2</v>
      </c>
      <c r="AI63" s="79">
        <f>'[25]KY Depreciation Rates_03-2'!$G54</f>
        <v>5.8500000000000003E-2</v>
      </c>
      <c r="AJ63" s="31">
        <f>'[20]Depreciation Provision'!R117</f>
        <v>8970.5399999999991</v>
      </c>
      <c r="AK63" s="31">
        <f>'[20]Depreciation Provision'!S117</f>
        <v>8970.5399999999991</v>
      </c>
      <c r="AL63" s="31">
        <f>'[20]Depreciation Provision'!T117</f>
        <v>8970.5399999999991</v>
      </c>
      <c r="AM63" s="31">
        <f>'[20]Depreciation Provision'!U117</f>
        <v>8970.5399999999991</v>
      </c>
      <c r="AN63" s="31">
        <f>'[20]Depreciation Provision'!V117</f>
        <v>8970.5399999999991</v>
      </c>
      <c r="AO63" s="31">
        <f>'[20]Depreciation Provision'!W117</f>
        <v>8970.5399999999991</v>
      </c>
      <c r="AP63" s="43">
        <f>IF('Net Plant'!I63&gt;0,'Gross Plant'!K63*$AH63/12,0)</f>
        <v>9326.4459112500008</v>
      </c>
      <c r="AQ63" s="43">
        <f>IF('Net Plant'!J63&gt;0,'Gross Plant'!L63*$AH63/12,0)</f>
        <v>9326.4459112500008</v>
      </c>
      <c r="AR63" s="43">
        <f>IF('Net Plant'!K63&gt;0,'Gross Plant'!M63*$AH63/12,0)</f>
        <v>9326.4459112500008</v>
      </c>
      <c r="AS63" s="43">
        <f>IF('Net Plant'!L63&gt;0,'Gross Plant'!N63*$AH63/12,0)</f>
        <v>9326.4459112500008</v>
      </c>
      <c r="AT63" s="43">
        <f>IF('Net Plant'!M63&gt;0,'Gross Plant'!O63*$AH63/12,0)</f>
        <v>9326.4459112500008</v>
      </c>
      <c r="AU63" s="43">
        <f>IF('Net Plant'!N63&gt;0,'Gross Plant'!P63*$AH63/12,0)</f>
        <v>9326.4459112500008</v>
      </c>
      <c r="AV63" s="43">
        <f>IF('Net Plant'!O63&gt;0,'Gross Plant'!Q63*$AH63/12,0)</f>
        <v>9326.4459112500008</v>
      </c>
      <c r="AW63" s="43">
        <f>IF('Net Plant'!P63&gt;0,'Gross Plant'!R63*$AH63/12,0)</f>
        <v>9326.4459112500008</v>
      </c>
      <c r="AX63" s="43">
        <f>IF('Net Plant'!Q63&gt;0,'Gross Plant'!S63*$AH63/12,0)</f>
        <v>9326.4459112500008</v>
      </c>
      <c r="AY63" s="43">
        <f>IF('Net Plant'!R63&gt;0,'Gross Plant'!U63*$AI63/12,0)</f>
        <v>9326.4459112500008</v>
      </c>
      <c r="AZ63" s="43">
        <f>IF('Net Plant'!S63&gt;0,'Gross Plant'!V63*$AI63/12,0)</f>
        <v>9326.4459112500008</v>
      </c>
      <c r="BA63" s="43">
        <f>IF('Net Plant'!T63&gt;0,'Gross Plant'!W63*$AI63/12,0)</f>
        <v>9326.4459112500008</v>
      </c>
      <c r="BB63" s="43">
        <f>IF('Net Plant'!U63&gt;0,'Gross Plant'!X63*$AI63/12,0)</f>
        <v>9326.4459112500008</v>
      </c>
      <c r="BC63" s="43">
        <f>IF('Net Plant'!V63&gt;0,'Gross Plant'!Y63*$AI63/12,0)</f>
        <v>9326.4459112500008</v>
      </c>
      <c r="BD63" s="43">
        <f>IF('Net Plant'!W63&gt;0,'Gross Plant'!Z63*$AI63/12,0)</f>
        <v>9326.4459112500008</v>
      </c>
      <c r="BE63" s="43">
        <f>IF('Net Plant'!X63&gt;0,'Gross Plant'!AA63*$AI63/12,0)</f>
        <v>9326.4459112500008</v>
      </c>
      <c r="BF63" s="43">
        <f>IF('Net Plant'!Y63&gt;0,'Gross Plant'!AB63*$AI63/12,0)</f>
        <v>9326.4459112500008</v>
      </c>
      <c r="BG63" s="43">
        <f>IF('Net Plant'!Z63&gt;0,'Gross Plant'!AC63*$AI63/12,0)</f>
        <v>9326.4459112500008</v>
      </c>
      <c r="BH63" s="43">
        <f>IF('Net Plant'!AA63&gt;0,'Gross Plant'!AD63*$AI63/12,0)</f>
        <v>9326.4459112500008</v>
      </c>
      <c r="BI63" s="43">
        <f>IF('Net Plant'!AB63&gt;0,'Gross Plant'!AE63*$AI63/12,0)</f>
        <v>9326.4459112500008</v>
      </c>
      <c r="BJ63" s="43">
        <f>IF('Net Plant'!AC63&gt;0,'Gross Plant'!AF63*$AI63/12,0)</f>
        <v>9326.4459112500008</v>
      </c>
      <c r="BK63" s="23">
        <f t="shared" si="134"/>
        <v>111917.35093500004</v>
      </c>
      <c r="BL63" s="41"/>
      <c r="BM63" s="31">
        <f>[20]Retires!R260</f>
        <v>0</v>
      </c>
      <c r="BN63" s="31">
        <f>[20]Retires!S260</f>
        <v>0</v>
      </c>
      <c r="BO63" s="31">
        <f>[20]Retires!T260</f>
        <v>0</v>
      </c>
      <c r="BP63" s="31">
        <f>[20]Retires!U260</f>
        <v>0</v>
      </c>
      <c r="BQ63" s="31">
        <f>[20]Retires!V260</f>
        <v>0</v>
      </c>
      <c r="BR63" s="31">
        <f>[20]Retires!W260</f>
        <v>0</v>
      </c>
      <c r="BS63" s="31">
        <f>'Gross Plant'!BQ63</f>
        <v>0</v>
      </c>
      <c r="BT63" s="41">
        <f>'Gross Plant'!BR63</f>
        <v>0</v>
      </c>
      <c r="BU63" s="41">
        <f>'Gross Plant'!BS63</f>
        <v>0</v>
      </c>
      <c r="BV63" s="41">
        <f>'Gross Plant'!BT63</f>
        <v>0</v>
      </c>
      <c r="BW63" s="41">
        <f>'Gross Plant'!BU63</f>
        <v>0</v>
      </c>
      <c r="BX63" s="41">
        <f>'Gross Plant'!BV63</f>
        <v>0</v>
      </c>
      <c r="BY63" s="41">
        <f>'Gross Plant'!BW63</f>
        <v>0</v>
      </c>
      <c r="BZ63" s="41">
        <f>'Gross Plant'!BX63</f>
        <v>0</v>
      </c>
      <c r="CA63" s="41">
        <f>'Gross Plant'!BY63</f>
        <v>0</v>
      </c>
      <c r="CB63" s="41">
        <f>'Gross Plant'!BZ63</f>
        <v>0</v>
      </c>
      <c r="CC63" s="41">
        <f>'Gross Plant'!CA63</f>
        <v>0</v>
      </c>
      <c r="CD63" s="41">
        <f>'Gross Plant'!CB63</f>
        <v>0</v>
      </c>
      <c r="CE63" s="41">
        <f>'Gross Plant'!CC63</f>
        <v>0</v>
      </c>
      <c r="CF63" s="41">
        <f>'Gross Plant'!CD63</f>
        <v>0</v>
      </c>
      <c r="CG63" s="41">
        <f>'Gross Plant'!CE63</f>
        <v>0</v>
      </c>
      <c r="CH63" s="41">
        <f>'Gross Plant'!CF63</f>
        <v>0</v>
      </c>
      <c r="CI63" s="41">
        <f>'Gross Plant'!CG63</f>
        <v>0</v>
      </c>
      <c r="CJ63" s="41">
        <f>'Gross Plant'!CH63</f>
        <v>0</v>
      </c>
      <c r="CK63" s="41">
        <f>'Gross Plant'!CI63</f>
        <v>0</v>
      </c>
      <c r="CL63" s="41">
        <f>'Gross Plant'!CJ63</f>
        <v>0</v>
      </c>
      <c r="CM63" s="41">
        <f>'Gross Plant'!CK63</f>
        <v>0</v>
      </c>
      <c r="CN63" s="41"/>
      <c r="CO63" s="31">
        <f>[20]Transfers!R260</f>
        <v>0</v>
      </c>
      <c r="CP63" s="31">
        <f>[20]Transfers!S260</f>
        <v>0</v>
      </c>
      <c r="CQ63" s="31">
        <f>[20]Transfers!T260</f>
        <v>0</v>
      </c>
      <c r="CR63" s="31">
        <f>[20]Transfers!U260</f>
        <v>0</v>
      </c>
      <c r="CS63" s="31">
        <f>[20]Transfers!V260</f>
        <v>0</v>
      </c>
      <c r="CT63" s="31">
        <f>[20]Transfers!W260</f>
        <v>0</v>
      </c>
      <c r="CU63" s="31">
        <v>0</v>
      </c>
      <c r="CV63" s="31">
        <v>0</v>
      </c>
      <c r="CW63" s="31">
        <v>0</v>
      </c>
      <c r="CX63" s="42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41">
        <v>0</v>
      </c>
      <c r="DF63" s="41">
        <v>0</v>
      </c>
      <c r="DG63" s="41">
        <v>0</v>
      </c>
      <c r="DH63" s="41">
        <v>0</v>
      </c>
      <c r="DI63" s="41">
        <v>0</v>
      </c>
      <c r="DJ63" s="41">
        <v>0</v>
      </c>
      <c r="DK63" s="41">
        <v>0</v>
      </c>
      <c r="DL63" s="41">
        <v>0</v>
      </c>
      <c r="DM63" s="41">
        <v>0</v>
      </c>
      <c r="DN63" s="41">
        <v>0</v>
      </c>
      <c r="DO63" s="41">
        <v>0</v>
      </c>
      <c r="DP63" s="41"/>
      <c r="DQ63" s="41">
        <f>[20]COR!Q117</f>
        <v>0</v>
      </c>
      <c r="DR63" s="41">
        <f>[20]COR!R117</f>
        <v>0</v>
      </c>
      <c r="DS63" s="41">
        <f>[20]COR!S117</f>
        <v>0</v>
      </c>
      <c r="DT63" s="41">
        <f>[20]COR!T117</f>
        <v>0</v>
      </c>
      <c r="DU63" s="41">
        <f>[20]COR!U117</f>
        <v>0</v>
      </c>
      <c r="DV63" s="41">
        <f>[20]COR!V117</f>
        <v>0</v>
      </c>
      <c r="DW63" s="57">
        <f>SUM('Gross Plant'!$AH63:$AM63)/SUM('Gross Plant'!$AH$80:$AM$80)*DW$80</f>
        <v>0</v>
      </c>
      <c r="DX63" s="57">
        <f>SUM('Gross Plant'!$AH63:$AM63)/SUM('Gross Plant'!$AH$80:$AM$80)*DX$80</f>
        <v>0</v>
      </c>
      <c r="DY63" s="57">
        <f>SUM('Gross Plant'!$AH63:$AM63)/SUM('Gross Plant'!$AH$80:$AM$80)*DY$80</f>
        <v>0</v>
      </c>
      <c r="DZ63" s="57">
        <f>-SUM('Gross Plant'!$AH63:$AM63)/SUM('Gross Plant'!$AH$80:$AM$80)*'Capital Spending'!D$8*Reserve!$DW$1</f>
        <v>0</v>
      </c>
      <c r="EA63" s="57">
        <f>-SUM('Gross Plant'!$AH63:$AM63)/SUM('Gross Plant'!$AH$80:$AM$80)*'Capital Spending'!E$8*Reserve!$DW$1</f>
        <v>0</v>
      </c>
      <c r="EB63" s="57">
        <f>-SUM('Gross Plant'!$AH63:$AM63)/SUM('Gross Plant'!$AH$80:$AM$80)*'Capital Spending'!F$8*Reserve!$DW$1</f>
        <v>0</v>
      </c>
      <c r="EC63" s="57">
        <f>-SUM('Gross Plant'!$AH63:$AM63)/SUM('Gross Plant'!$AH$80:$AM$80)*'Capital Spending'!G$8*Reserve!$DW$1</f>
        <v>0</v>
      </c>
      <c r="ED63" s="57">
        <f>-SUM('Gross Plant'!$AH63:$AM63)/SUM('Gross Plant'!$AH$80:$AM$80)*'Capital Spending'!H$8*Reserve!$DW$1</f>
        <v>0</v>
      </c>
      <c r="EE63" s="57">
        <f>-SUM('Gross Plant'!$AH63:$AM63)/SUM('Gross Plant'!$AH$80:$AM$80)*'Capital Spending'!I$8*Reserve!$DW$1</f>
        <v>0</v>
      </c>
      <c r="EF63" s="57">
        <f>-SUM('Gross Plant'!$AH63:$AM63)/SUM('Gross Plant'!$AH$80:$AM$80)*'Capital Spending'!J$8*Reserve!$DW$1</f>
        <v>0</v>
      </c>
      <c r="EG63" s="57">
        <f>-SUM('Gross Plant'!$AH63:$AM63)/SUM('Gross Plant'!$AH$80:$AM$80)*'Capital Spending'!K$8*Reserve!$DW$1</f>
        <v>0</v>
      </c>
      <c r="EH63" s="57">
        <f>-SUM('Gross Plant'!$AH63:$AM63)/SUM('Gross Plant'!$AH$80:$AM$80)*'Capital Spending'!L$8*Reserve!$DW$1</f>
        <v>0</v>
      </c>
      <c r="EI63" s="57">
        <f>-SUM('Gross Plant'!$AH63:$AM63)/SUM('Gross Plant'!$AH$80:$AM$80)*'Capital Spending'!M$8*Reserve!$DW$1</f>
        <v>0</v>
      </c>
      <c r="EJ63" s="57">
        <f>-SUM('Gross Plant'!$AH63:$AM63)/SUM('Gross Plant'!$AH$80:$AM$80)*'Capital Spending'!N$8*Reserve!$DW$1</f>
        <v>0</v>
      </c>
      <c r="EK63" s="57">
        <f>-SUM('Gross Plant'!$AH63:$AM63)/SUM('Gross Plant'!$AH$80:$AM$80)*'Capital Spending'!O$8*Reserve!$DW$1</f>
        <v>0</v>
      </c>
      <c r="EL63" s="57">
        <f>-SUM('Gross Plant'!$AH63:$AM63)/SUM('Gross Plant'!$AH$80:$AM$80)*'Capital Spending'!P$8*Reserve!$DW$1</f>
        <v>0</v>
      </c>
      <c r="EM63" s="57">
        <f>-SUM('Gross Plant'!$AH63:$AM63)/SUM('Gross Plant'!$AH$80:$AM$80)*'Capital Spending'!Q$8*Reserve!$DW$1</f>
        <v>0</v>
      </c>
      <c r="EN63" s="57">
        <f>-SUM('Gross Plant'!$AH63:$AM63)/SUM('Gross Plant'!$AH$80:$AM$80)*'Capital Spending'!R$8*Reserve!$DW$1</f>
        <v>0</v>
      </c>
      <c r="EO63" s="57">
        <f>-SUM('Gross Plant'!$AH63:$AM63)/SUM('Gross Plant'!$AH$80:$AM$80)*'Capital Spending'!S$8*Reserve!$DW$1</f>
        <v>0</v>
      </c>
      <c r="EP63" s="57">
        <f>-SUM('Gross Plant'!$AH63:$AM63)/SUM('Gross Plant'!$AH$80:$AM$80)*'Capital Spending'!T$8*Reserve!$DW$1</f>
        <v>0</v>
      </c>
      <c r="EQ63" s="57">
        <f>-SUM('Gross Plant'!$AH63:$AM63)/SUM('Gross Plant'!$AH$80:$AM$80)*'Capital Spending'!U$8*Reserve!$DW$1</f>
        <v>0</v>
      </c>
    </row>
    <row r="64" spans="1:147">
      <c r="A64" s="150">
        <v>39710</v>
      </c>
      <c r="B64" s="32" t="s">
        <v>133</v>
      </c>
      <c r="C64" s="50">
        <f t="shared" si="104"/>
        <v>151245.45353634612</v>
      </c>
      <c r="D64" s="50">
        <f t="shared" si="105"/>
        <v>172464.55283749985</v>
      </c>
      <c r="E64" s="68">
        <f>'[20]Reserve End Balances'!$Q$118</f>
        <v>142982.03</v>
      </c>
      <c r="F64" s="41">
        <f t="shared" si="106"/>
        <v>144343.12</v>
      </c>
      <c r="G64" s="41">
        <f t="shared" si="107"/>
        <v>145704.21</v>
      </c>
      <c r="H64" s="41">
        <f t="shared" si="108"/>
        <v>147065.29999999999</v>
      </c>
      <c r="I64" s="41">
        <f t="shared" si="109"/>
        <v>148426.38999999998</v>
      </c>
      <c r="J64" s="41">
        <f t="shared" si="110"/>
        <v>149787.47999999998</v>
      </c>
      <c r="K64" s="41">
        <f t="shared" si="111"/>
        <v>151148.56999999998</v>
      </c>
      <c r="L64" s="41">
        <f t="shared" si="112"/>
        <v>152569.63552249997</v>
      </c>
      <c r="M64" s="41">
        <f t="shared" si="113"/>
        <v>153990.70104499997</v>
      </c>
      <c r="N64" s="41">
        <f t="shared" si="114"/>
        <v>155411.76656749996</v>
      </c>
      <c r="O64" s="41">
        <f t="shared" si="115"/>
        <v>156832.83208999995</v>
      </c>
      <c r="P64" s="41">
        <f t="shared" si="116"/>
        <v>158253.89761249995</v>
      </c>
      <c r="Q64" s="41">
        <f t="shared" si="117"/>
        <v>159674.96313499994</v>
      </c>
      <c r="R64" s="41">
        <f t="shared" si="118"/>
        <v>161096.02865749993</v>
      </c>
      <c r="S64" s="41">
        <f t="shared" si="119"/>
        <v>162517.09417999993</v>
      </c>
      <c r="T64" s="41">
        <f t="shared" si="120"/>
        <v>163938.15970249992</v>
      </c>
      <c r="U64" s="41">
        <f t="shared" si="121"/>
        <v>165359.22522499991</v>
      </c>
      <c r="V64" s="41">
        <f t="shared" si="122"/>
        <v>166780.29074749991</v>
      </c>
      <c r="W64" s="41">
        <f t="shared" si="123"/>
        <v>168201.3562699999</v>
      </c>
      <c r="X64" s="41">
        <f t="shared" si="124"/>
        <v>169622.4217924999</v>
      </c>
      <c r="Y64" s="41">
        <f t="shared" si="125"/>
        <v>171043.48731499989</v>
      </c>
      <c r="Z64" s="41">
        <f t="shared" si="126"/>
        <v>172464.55283749988</v>
      </c>
      <c r="AA64" s="41">
        <f t="shared" si="127"/>
        <v>173885.61835999988</v>
      </c>
      <c r="AB64" s="41">
        <f t="shared" si="128"/>
        <v>175306.68388249987</v>
      </c>
      <c r="AC64" s="41">
        <f t="shared" si="129"/>
        <v>176727.74940499986</v>
      </c>
      <c r="AD64" s="41">
        <f t="shared" si="130"/>
        <v>178148.81492749986</v>
      </c>
      <c r="AE64" s="41">
        <f t="shared" si="131"/>
        <v>179569.88044999985</v>
      </c>
      <c r="AF64" s="41">
        <f t="shared" si="132"/>
        <v>180990.94597249985</v>
      </c>
      <c r="AG64" s="23">
        <f t="shared" si="133"/>
        <v>172465</v>
      </c>
      <c r="AH64" s="79">
        <f>'[25]KY Depreciation Rates_03-2'!$G55</f>
        <v>5.8500000000000003E-2</v>
      </c>
      <c r="AI64" s="79">
        <f>'[25]KY Depreciation Rates_03-2'!$G55</f>
        <v>5.8500000000000003E-2</v>
      </c>
      <c r="AJ64" s="31">
        <f>'[20]Depreciation Provision'!R118</f>
        <v>1361.09</v>
      </c>
      <c r="AK64" s="31">
        <f>'[20]Depreciation Provision'!S118</f>
        <v>1361.09</v>
      </c>
      <c r="AL64" s="31">
        <f>'[20]Depreciation Provision'!T118</f>
        <v>1361.09</v>
      </c>
      <c r="AM64" s="31">
        <f>'[20]Depreciation Provision'!U118</f>
        <v>1361.09</v>
      </c>
      <c r="AN64" s="31">
        <f>'[20]Depreciation Provision'!V118</f>
        <v>1361.09</v>
      </c>
      <c r="AO64" s="31">
        <f>'[20]Depreciation Provision'!W118</f>
        <v>1361.09</v>
      </c>
      <c r="AP64" s="43">
        <f>IF('Net Plant'!I64&gt;0,'Gross Plant'!K64*$AH64/12,0)</f>
        <v>1421.0655225</v>
      </c>
      <c r="AQ64" s="43">
        <f>IF('Net Plant'!J64&gt;0,'Gross Plant'!L64*$AH64/12,0)</f>
        <v>1421.0655225</v>
      </c>
      <c r="AR64" s="43">
        <f>IF('Net Plant'!K64&gt;0,'Gross Plant'!M64*$AH64/12,0)</f>
        <v>1421.0655225</v>
      </c>
      <c r="AS64" s="43">
        <f>IF('Net Plant'!L64&gt;0,'Gross Plant'!N64*$AH64/12,0)</f>
        <v>1421.0655225</v>
      </c>
      <c r="AT64" s="43">
        <f>IF('Net Plant'!M64&gt;0,'Gross Plant'!O64*$AH64/12,0)</f>
        <v>1421.0655225</v>
      </c>
      <c r="AU64" s="43">
        <f>IF('Net Plant'!N64&gt;0,'Gross Plant'!P64*$AH64/12,0)</f>
        <v>1421.0655225</v>
      </c>
      <c r="AV64" s="43">
        <f>IF('Net Plant'!O64&gt;0,'Gross Plant'!Q64*$AH64/12,0)</f>
        <v>1421.0655225</v>
      </c>
      <c r="AW64" s="43">
        <f>IF('Net Plant'!P64&gt;0,'Gross Plant'!R64*$AH64/12,0)</f>
        <v>1421.0655225</v>
      </c>
      <c r="AX64" s="43">
        <f>IF('Net Plant'!Q64&gt;0,'Gross Plant'!S64*$AH64/12,0)</f>
        <v>1421.0655225</v>
      </c>
      <c r="AY64" s="43">
        <f>IF('Net Plant'!R64&gt;0,'Gross Plant'!U64*$AI64/12,0)</f>
        <v>1421.0655225</v>
      </c>
      <c r="AZ64" s="43">
        <f>IF('Net Plant'!S64&gt;0,'Gross Plant'!V64*$AI64/12,0)</f>
        <v>1421.0655225</v>
      </c>
      <c r="BA64" s="43">
        <f>IF('Net Plant'!T64&gt;0,'Gross Plant'!W64*$AI64/12,0)</f>
        <v>1421.0655225</v>
      </c>
      <c r="BB64" s="43">
        <f>IF('Net Plant'!U64&gt;0,'Gross Plant'!X64*$AI64/12,0)</f>
        <v>1421.0655225</v>
      </c>
      <c r="BC64" s="43">
        <f>IF('Net Plant'!V64&gt;0,'Gross Plant'!Y64*$AI64/12,0)</f>
        <v>1421.0655225</v>
      </c>
      <c r="BD64" s="43">
        <f>IF('Net Plant'!W64&gt;0,'Gross Plant'!Z64*$AI64/12,0)</f>
        <v>1421.0655225</v>
      </c>
      <c r="BE64" s="43">
        <f>IF('Net Plant'!X64&gt;0,'Gross Plant'!AA64*$AI64/12,0)</f>
        <v>1421.0655225</v>
      </c>
      <c r="BF64" s="43">
        <f>IF('Net Plant'!Y64&gt;0,'Gross Plant'!AB64*$AI64/12,0)</f>
        <v>1421.0655225</v>
      </c>
      <c r="BG64" s="43">
        <f>IF('Net Plant'!Z64&gt;0,'Gross Plant'!AC64*$AI64/12,0)</f>
        <v>1421.0655225</v>
      </c>
      <c r="BH64" s="43">
        <f>IF('Net Plant'!AA64&gt;0,'Gross Plant'!AD64*$AI64/12,0)</f>
        <v>1421.0655225</v>
      </c>
      <c r="BI64" s="43">
        <f>IF('Net Plant'!AB64&gt;0,'Gross Plant'!AE64*$AI64/12,0)</f>
        <v>1421.0655225</v>
      </c>
      <c r="BJ64" s="43">
        <f>IF('Net Plant'!AC64&gt;0,'Gross Plant'!AF64*$AI64/12,0)</f>
        <v>1421.0655225</v>
      </c>
      <c r="BK64" s="23">
        <f t="shared" si="134"/>
        <v>17052.786270000004</v>
      </c>
      <c r="BL64" s="41"/>
      <c r="BM64" s="31">
        <f>[20]Retires!R261</f>
        <v>0</v>
      </c>
      <c r="BN64" s="31">
        <f>[20]Retires!S261</f>
        <v>0</v>
      </c>
      <c r="BO64" s="31">
        <f>[20]Retires!T261</f>
        <v>0</v>
      </c>
      <c r="BP64" s="31">
        <f>[20]Retires!U261</f>
        <v>0</v>
      </c>
      <c r="BQ64" s="31">
        <f>[20]Retires!V261</f>
        <v>0</v>
      </c>
      <c r="BR64" s="31">
        <f>[20]Retires!W261</f>
        <v>0</v>
      </c>
      <c r="BS64" s="31">
        <f>'Gross Plant'!BQ64</f>
        <v>0</v>
      </c>
      <c r="BT64" s="41">
        <f>'Gross Plant'!BR64</f>
        <v>0</v>
      </c>
      <c r="BU64" s="41">
        <f>'Gross Plant'!BS64</f>
        <v>0</v>
      </c>
      <c r="BV64" s="41">
        <f>'Gross Plant'!BT64</f>
        <v>0</v>
      </c>
      <c r="BW64" s="41">
        <f>'Gross Plant'!BU64</f>
        <v>0</v>
      </c>
      <c r="BX64" s="41">
        <f>'Gross Plant'!BV64</f>
        <v>0</v>
      </c>
      <c r="BY64" s="41">
        <f>'Gross Plant'!BW64</f>
        <v>0</v>
      </c>
      <c r="BZ64" s="41">
        <f>'Gross Plant'!BX64</f>
        <v>0</v>
      </c>
      <c r="CA64" s="41">
        <f>'Gross Plant'!BY64</f>
        <v>0</v>
      </c>
      <c r="CB64" s="41">
        <f>'Gross Plant'!BZ64</f>
        <v>0</v>
      </c>
      <c r="CC64" s="41">
        <f>'Gross Plant'!CA64</f>
        <v>0</v>
      </c>
      <c r="CD64" s="41">
        <f>'Gross Plant'!CB64</f>
        <v>0</v>
      </c>
      <c r="CE64" s="41">
        <f>'Gross Plant'!CC64</f>
        <v>0</v>
      </c>
      <c r="CF64" s="41">
        <f>'Gross Plant'!CD64</f>
        <v>0</v>
      </c>
      <c r="CG64" s="41">
        <f>'Gross Plant'!CE64</f>
        <v>0</v>
      </c>
      <c r="CH64" s="41">
        <f>'Gross Plant'!CF64</f>
        <v>0</v>
      </c>
      <c r="CI64" s="41">
        <f>'Gross Plant'!CG64</f>
        <v>0</v>
      </c>
      <c r="CJ64" s="41">
        <f>'Gross Plant'!CH64</f>
        <v>0</v>
      </c>
      <c r="CK64" s="41">
        <f>'Gross Plant'!CI64</f>
        <v>0</v>
      </c>
      <c r="CL64" s="41">
        <f>'Gross Plant'!CJ64</f>
        <v>0</v>
      </c>
      <c r="CM64" s="41">
        <f>'Gross Plant'!CK64</f>
        <v>0</v>
      </c>
      <c r="CN64" s="41"/>
      <c r="CO64" s="31">
        <f>[20]Transfers!R261</f>
        <v>0</v>
      </c>
      <c r="CP64" s="31">
        <f>[20]Transfers!S261</f>
        <v>0</v>
      </c>
      <c r="CQ64" s="31">
        <f>[20]Transfers!T261</f>
        <v>0</v>
      </c>
      <c r="CR64" s="31">
        <f>[20]Transfers!U261</f>
        <v>0</v>
      </c>
      <c r="CS64" s="31">
        <f>[20]Transfers!V261</f>
        <v>0</v>
      </c>
      <c r="CT64" s="31">
        <f>[20]Transfers!W261</f>
        <v>0</v>
      </c>
      <c r="CU64" s="31">
        <v>0</v>
      </c>
      <c r="CV64" s="31">
        <v>0</v>
      </c>
      <c r="CW64" s="31">
        <v>0</v>
      </c>
      <c r="CX64" s="42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/>
      <c r="DQ64" s="41">
        <f>[20]COR!Q118</f>
        <v>0</v>
      </c>
      <c r="DR64" s="41">
        <f>[20]COR!R118</f>
        <v>0</v>
      </c>
      <c r="DS64" s="41">
        <f>[20]COR!S118</f>
        <v>0</v>
      </c>
      <c r="DT64" s="41">
        <f>[20]COR!T118</f>
        <v>0</v>
      </c>
      <c r="DU64" s="41">
        <f>[20]COR!U118</f>
        <v>0</v>
      </c>
      <c r="DV64" s="41">
        <f>[20]COR!V118</f>
        <v>0</v>
      </c>
      <c r="DW64" s="57">
        <f>SUM('Gross Plant'!$AH64:$AM64)/SUM('Gross Plant'!$AH$80:$AM$80)*DW$80</f>
        <v>0</v>
      </c>
      <c r="DX64" s="57">
        <f>SUM('Gross Plant'!$AH64:$AM64)/SUM('Gross Plant'!$AH$80:$AM$80)*DX$80</f>
        <v>0</v>
      </c>
      <c r="DY64" s="57">
        <f>SUM('Gross Plant'!$AH64:$AM64)/SUM('Gross Plant'!$AH$80:$AM$80)*DY$80</f>
        <v>0</v>
      </c>
      <c r="DZ64" s="57">
        <f>-SUM('Gross Plant'!$AH64:$AM64)/SUM('Gross Plant'!$AH$80:$AM$80)*'Capital Spending'!D$8*Reserve!$DW$1</f>
        <v>0</v>
      </c>
      <c r="EA64" s="57">
        <f>-SUM('Gross Plant'!$AH64:$AM64)/SUM('Gross Plant'!$AH$80:$AM$80)*'Capital Spending'!E$8*Reserve!$DW$1</f>
        <v>0</v>
      </c>
      <c r="EB64" s="57">
        <f>-SUM('Gross Plant'!$AH64:$AM64)/SUM('Gross Plant'!$AH$80:$AM$80)*'Capital Spending'!F$8*Reserve!$DW$1</f>
        <v>0</v>
      </c>
      <c r="EC64" s="57">
        <f>-SUM('Gross Plant'!$AH64:$AM64)/SUM('Gross Plant'!$AH$80:$AM$80)*'Capital Spending'!G$8*Reserve!$DW$1</f>
        <v>0</v>
      </c>
      <c r="ED64" s="57">
        <f>-SUM('Gross Plant'!$AH64:$AM64)/SUM('Gross Plant'!$AH$80:$AM$80)*'Capital Spending'!H$8*Reserve!$DW$1</f>
        <v>0</v>
      </c>
      <c r="EE64" s="57">
        <f>-SUM('Gross Plant'!$AH64:$AM64)/SUM('Gross Plant'!$AH$80:$AM$80)*'Capital Spending'!I$8*Reserve!$DW$1</f>
        <v>0</v>
      </c>
      <c r="EF64" s="57">
        <f>-SUM('Gross Plant'!$AH64:$AM64)/SUM('Gross Plant'!$AH$80:$AM$80)*'Capital Spending'!J$8*Reserve!$DW$1</f>
        <v>0</v>
      </c>
      <c r="EG64" s="57">
        <f>-SUM('Gross Plant'!$AH64:$AM64)/SUM('Gross Plant'!$AH$80:$AM$80)*'Capital Spending'!K$8*Reserve!$DW$1</f>
        <v>0</v>
      </c>
      <c r="EH64" s="57">
        <f>-SUM('Gross Plant'!$AH64:$AM64)/SUM('Gross Plant'!$AH$80:$AM$80)*'Capital Spending'!L$8*Reserve!$DW$1</f>
        <v>0</v>
      </c>
      <c r="EI64" s="57">
        <f>-SUM('Gross Plant'!$AH64:$AM64)/SUM('Gross Plant'!$AH$80:$AM$80)*'Capital Spending'!M$8*Reserve!$DW$1</f>
        <v>0</v>
      </c>
      <c r="EJ64" s="57">
        <f>-SUM('Gross Plant'!$AH64:$AM64)/SUM('Gross Plant'!$AH$80:$AM$80)*'Capital Spending'!N$8*Reserve!$DW$1</f>
        <v>0</v>
      </c>
      <c r="EK64" s="57">
        <f>-SUM('Gross Plant'!$AH64:$AM64)/SUM('Gross Plant'!$AH$80:$AM$80)*'Capital Spending'!O$8*Reserve!$DW$1</f>
        <v>0</v>
      </c>
      <c r="EL64" s="57">
        <f>-SUM('Gross Plant'!$AH64:$AM64)/SUM('Gross Plant'!$AH$80:$AM$80)*'Capital Spending'!P$8*Reserve!$DW$1</f>
        <v>0</v>
      </c>
      <c r="EM64" s="57">
        <f>-SUM('Gross Plant'!$AH64:$AM64)/SUM('Gross Plant'!$AH$80:$AM$80)*'Capital Spending'!Q$8*Reserve!$DW$1</f>
        <v>0</v>
      </c>
      <c r="EN64" s="57">
        <f>-SUM('Gross Plant'!$AH64:$AM64)/SUM('Gross Plant'!$AH$80:$AM$80)*'Capital Spending'!R$8*Reserve!$DW$1</f>
        <v>0</v>
      </c>
      <c r="EO64" s="57">
        <f>-SUM('Gross Plant'!$AH64:$AM64)/SUM('Gross Plant'!$AH$80:$AM$80)*'Capital Spending'!S$8*Reserve!$DW$1</f>
        <v>0</v>
      </c>
      <c r="EP64" s="57">
        <f>-SUM('Gross Plant'!$AH64:$AM64)/SUM('Gross Plant'!$AH$80:$AM$80)*'Capital Spending'!T$8*Reserve!$DW$1</f>
        <v>0</v>
      </c>
      <c r="EQ64" s="57">
        <f>-SUM('Gross Plant'!$AH64:$AM64)/SUM('Gross Plant'!$AH$80:$AM$80)*'Capital Spending'!U$8*Reserve!$DW$1</f>
        <v>0</v>
      </c>
    </row>
    <row r="65" spans="1:147">
      <c r="A65" s="150">
        <v>39800</v>
      </c>
      <c r="B65" s="32" t="s">
        <v>19</v>
      </c>
      <c r="C65" s="50">
        <f t="shared" si="104"/>
        <v>12115.242286500006</v>
      </c>
      <c r="D65" s="50">
        <f t="shared" si="105"/>
        <v>16510.615517500013</v>
      </c>
      <c r="E65" s="68">
        <f>'[20]Reserve End Balances'!$Q$119</f>
        <v>10899.59</v>
      </c>
      <c r="F65" s="41">
        <f t="shared" si="106"/>
        <v>11063.130000000001</v>
      </c>
      <c r="G65" s="41">
        <f t="shared" si="107"/>
        <v>11226.670000000002</v>
      </c>
      <c r="H65" s="41">
        <f t="shared" si="108"/>
        <v>11390.210000000003</v>
      </c>
      <c r="I65" s="41">
        <f t="shared" si="109"/>
        <v>11553.750000000004</v>
      </c>
      <c r="J65" s="41">
        <f t="shared" si="110"/>
        <v>11717.290000000005</v>
      </c>
      <c r="K65" s="41">
        <f t="shared" si="111"/>
        <v>11880.830000000005</v>
      </c>
      <c r="L65" s="41">
        <f t="shared" si="112"/>
        <v>12189.48236783334</v>
      </c>
      <c r="M65" s="41">
        <f t="shared" si="113"/>
        <v>12498.134735666674</v>
      </c>
      <c r="N65" s="41">
        <f t="shared" si="114"/>
        <v>12806.787103500008</v>
      </c>
      <c r="O65" s="41">
        <f t="shared" si="115"/>
        <v>13115.439471333342</v>
      </c>
      <c r="P65" s="41">
        <f t="shared" si="116"/>
        <v>13424.091839166676</v>
      </c>
      <c r="Q65" s="41">
        <f t="shared" si="117"/>
        <v>13732.744207000011</v>
      </c>
      <c r="R65" s="41">
        <f t="shared" si="118"/>
        <v>14041.396574833345</v>
      </c>
      <c r="S65" s="41">
        <f t="shared" si="119"/>
        <v>14350.048942666679</v>
      </c>
      <c r="T65" s="41">
        <f t="shared" si="120"/>
        <v>14658.701310500013</v>
      </c>
      <c r="U65" s="41">
        <f t="shared" si="121"/>
        <v>14967.353678333347</v>
      </c>
      <c r="V65" s="41">
        <f t="shared" si="122"/>
        <v>15276.006046166682</v>
      </c>
      <c r="W65" s="41">
        <f t="shared" si="123"/>
        <v>15584.658414000016</v>
      </c>
      <c r="X65" s="41">
        <f t="shared" si="124"/>
        <v>15893.31078183335</v>
      </c>
      <c r="Y65" s="41">
        <f t="shared" si="125"/>
        <v>16201.963149666684</v>
      </c>
      <c r="Z65" s="41">
        <f t="shared" si="126"/>
        <v>16510.615517500017</v>
      </c>
      <c r="AA65" s="41">
        <f t="shared" si="127"/>
        <v>16819.267885333349</v>
      </c>
      <c r="AB65" s="41">
        <f t="shared" si="128"/>
        <v>17127.920253166682</v>
      </c>
      <c r="AC65" s="41">
        <f t="shared" si="129"/>
        <v>17436.572621000014</v>
      </c>
      <c r="AD65" s="41">
        <f t="shared" si="130"/>
        <v>17745.224988833346</v>
      </c>
      <c r="AE65" s="41">
        <f t="shared" si="131"/>
        <v>18053.877356666679</v>
      </c>
      <c r="AF65" s="41">
        <f t="shared" si="132"/>
        <v>18362.529724500011</v>
      </c>
      <c r="AG65" s="23">
        <f t="shared" si="133"/>
        <v>16511</v>
      </c>
      <c r="AH65" s="79">
        <f>'[25]KY Depreciation Rates_03-2'!$G56</f>
        <v>5.2900000000000003E-2</v>
      </c>
      <c r="AI65" s="79">
        <f>'[25]KY Depreciation Rates_03-2'!$G56</f>
        <v>5.2900000000000003E-2</v>
      </c>
      <c r="AJ65" s="31">
        <f>'[20]Depreciation Provision'!R119</f>
        <v>163.54</v>
      </c>
      <c r="AK65" s="31">
        <f>'[20]Depreciation Provision'!S119</f>
        <v>163.54</v>
      </c>
      <c r="AL65" s="31">
        <f>'[20]Depreciation Provision'!T119</f>
        <v>163.54</v>
      </c>
      <c r="AM65" s="31">
        <f>'[20]Depreciation Provision'!U119</f>
        <v>163.54</v>
      </c>
      <c r="AN65" s="31">
        <f>'[20]Depreciation Provision'!V119</f>
        <v>163.54</v>
      </c>
      <c r="AO65" s="31">
        <f>'[20]Depreciation Provision'!W119</f>
        <v>163.54</v>
      </c>
      <c r="AP65" s="43">
        <f>IF('Net Plant'!I65&gt;0,'Gross Plant'!K65*$AH65/12,0)</f>
        <v>308.65236783333336</v>
      </c>
      <c r="AQ65" s="43">
        <f>IF('Net Plant'!J65&gt;0,'Gross Plant'!L65*$AH65/12,0)</f>
        <v>308.65236783333336</v>
      </c>
      <c r="AR65" s="43">
        <f>IF('Net Plant'!K65&gt;0,'Gross Plant'!M65*$AH65/12,0)</f>
        <v>308.65236783333336</v>
      </c>
      <c r="AS65" s="43">
        <f>IF('Net Plant'!L65&gt;0,'Gross Plant'!N65*$AH65/12,0)</f>
        <v>308.65236783333336</v>
      </c>
      <c r="AT65" s="43">
        <f>IF('Net Plant'!M65&gt;0,'Gross Plant'!O65*$AH65/12,0)</f>
        <v>308.65236783333336</v>
      </c>
      <c r="AU65" s="43">
        <f>IF('Net Plant'!N65&gt;0,'Gross Plant'!P65*$AH65/12,0)</f>
        <v>308.65236783333336</v>
      </c>
      <c r="AV65" s="43">
        <f>IF('Net Plant'!O65&gt;0,'Gross Plant'!Q65*$AH65/12,0)</f>
        <v>308.65236783333336</v>
      </c>
      <c r="AW65" s="43">
        <f>IF('Net Plant'!P65&gt;0,'Gross Plant'!R65*$AH65/12,0)</f>
        <v>308.65236783333336</v>
      </c>
      <c r="AX65" s="43">
        <f>IF('Net Plant'!Q65&gt;0,'Gross Plant'!S65*$AH65/12,0)</f>
        <v>308.65236783333336</v>
      </c>
      <c r="AY65" s="43">
        <f>IF('Net Plant'!R65&gt;0,'Gross Plant'!U65*$AI65/12,0)</f>
        <v>308.65236783333336</v>
      </c>
      <c r="AZ65" s="43">
        <f>IF('Net Plant'!S65&gt;0,'Gross Plant'!V65*$AI65/12,0)</f>
        <v>308.65236783333336</v>
      </c>
      <c r="BA65" s="43">
        <f>IF('Net Plant'!T65&gt;0,'Gross Plant'!W65*$AI65/12,0)</f>
        <v>308.65236783333336</v>
      </c>
      <c r="BB65" s="43">
        <f>IF('Net Plant'!U65&gt;0,'Gross Plant'!X65*$AI65/12,0)</f>
        <v>308.65236783333336</v>
      </c>
      <c r="BC65" s="43">
        <f>IF('Net Plant'!V65&gt;0,'Gross Plant'!Y65*$AI65/12,0)</f>
        <v>308.65236783333336</v>
      </c>
      <c r="BD65" s="43">
        <f>IF('Net Plant'!W65&gt;0,'Gross Plant'!Z65*$AI65/12,0)</f>
        <v>308.65236783333336</v>
      </c>
      <c r="BE65" s="43">
        <f>IF('Net Plant'!X65&gt;0,'Gross Plant'!AA65*$AI65/12,0)</f>
        <v>308.65236783333336</v>
      </c>
      <c r="BF65" s="43">
        <f>IF('Net Plant'!Y65&gt;0,'Gross Plant'!AB65*$AI65/12,0)</f>
        <v>308.65236783333336</v>
      </c>
      <c r="BG65" s="43">
        <f>IF('Net Plant'!Z65&gt;0,'Gross Plant'!AC65*$AI65/12,0)</f>
        <v>308.65236783333336</v>
      </c>
      <c r="BH65" s="43">
        <f>IF('Net Plant'!AA65&gt;0,'Gross Plant'!AD65*$AI65/12,0)</f>
        <v>308.65236783333336</v>
      </c>
      <c r="BI65" s="43">
        <f>IF('Net Plant'!AB65&gt;0,'Gross Plant'!AE65*$AI65/12,0)</f>
        <v>308.65236783333336</v>
      </c>
      <c r="BJ65" s="43">
        <f>IF('Net Plant'!AC65&gt;0,'Gross Plant'!AF65*$AI65/12,0)</f>
        <v>308.65236783333336</v>
      </c>
      <c r="BK65" s="23">
        <f t="shared" si="134"/>
        <v>3703.8284140000001</v>
      </c>
      <c r="BL65" s="41"/>
      <c r="BM65" s="31">
        <f>[20]Retires!R262</f>
        <v>0</v>
      </c>
      <c r="BN65" s="31">
        <f>[20]Retires!S262</f>
        <v>0</v>
      </c>
      <c r="BO65" s="31">
        <f>[20]Retires!T262</f>
        <v>0</v>
      </c>
      <c r="BP65" s="31">
        <f>[20]Retires!U262</f>
        <v>0</v>
      </c>
      <c r="BQ65" s="31">
        <f>[20]Retires!V262</f>
        <v>0</v>
      </c>
      <c r="BR65" s="31">
        <f>[20]Retires!W262</f>
        <v>0</v>
      </c>
      <c r="BS65" s="31">
        <f>'Gross Plant'!BQ65</f>
        <v>0</v>
      </c>
      <c r="BT65" s="41">
        <f>'Gross Plant'!BR65</f>
        <v>0</v>
      </c>
      <c r="BU65" s="41">
        <f>'Gross Plant'!BS65</f>
        <v>0</v>
      </c>
      <c r="BV65" s="41">
        <f>'Gross Plant'!BT65</f>
        <v>0</v>
      </c>
      <c r="BW65" s="41">
        <f>'Gross Plant'!BU65</f>
        <v>0</v>
      </c>
      <c r="BX65" s="41">
        <f>'Gross Plant'!BV65</f>
        <v>0</v>
      </c>
      <c r="BY65" s="41">
        <f>'Gross Plant'!BW65</f>
        <v>0</v>
      </c>
      <c r="BZ65" s="41">
        <f>'Gross Plant'!BX65</f>
        <v>0</v>
      </c>
      <c r="CA65" s="41">
        <f>'Gross Plant'!BY65</f>
        <v>0</v>
      </c>
      <c r="CB65" s="41">
        <f>'Gross Plant'!BZ65</f>
        <v>0</v>
      </c>
      <c r="CC65" s="41">
        <f>'Gross Plant'!CA65</f>
        <v>0</v>
      </c>
      <c r="CD65" s="41">
        <f>'Gross Plant'!CB65</f>
        <v>0</v>
      </c>
      <c r="CE65" s="41">
        <f>'Gross Plant'!CC65</f>
        <v>0</v>
      </c>
      <c r="CF65" s="41">
        <f>'Gross Plant'!CD65</f>
        <v>0</v>
      </c>
      <c r="CG65" s="41">
        <f>'Gross Plant'!CE65</f>
        <v>0</v>
      </c>
      <c r="CH65" s="41">
        <f>'Gross Plant'!CF65</f>
        <v>0</v>
      </c>
      <c r="CI65" s="41">
        <f>'Gross Plant'!CG65</f>
        <v>0</v>
      </c>
      <c r="CJ65" s="41">
        <f>'Gross Plant'!CH65</f>
        <v>0</v>
      </c>
      <c r="CK65" s="41">
        <f>'Gross Plant'!CI65</f>
        <v>0</v>
      </c>
      <c r="CL65" s="41">
        <f>'Gross Plant'!CJ65</f>
        <v>0</v>
      </c>
      <c r="CM65" s="41">
        <f>'Gross Plant'!CK65</f>
        <v>0</v>
      </c>
      <c r="CN65" s="41"/>
      <c r="CO65" s="31">
        <f>[20]Transfers!R262</f>
        <v>0</v>
      </c>
      <c r="CP65" s="31">
        <f>[20]Transfers!S262</f>
        <v>0</v>
      </c>
      <c r="CQ65" s="31">
        <f>[20]Transfers!T262</f>
        <v>0</v>
      </c>
      <c r="CR65" s="31">
        <f>[20]Transfers!U262</f>
        <v>0</v>
      </c>
      <c r="CS65" s="31">
        <f>[20]Transfers!V262</f>
        <v>0</v>
      </c>
      <c r="CT65" s="31">
        <f>[20]Transfers!W262</f>
        <v>0</v>
      </c>
      <c r="CU65" s="31">
        <v>0</v>
      </c>
      <c r="CV65" s="31">
        <v>0</v>
      </c>
      <c r="CW65" s="31">
        <v>0</v>
      </c>
      <c r="CX65" s="42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/>
      <c r="DQ65" s="41">
        <f>[20]COR!Q119</f>
        <v>0</v>
      </c>
      <c r="DR65" s="41">
        <f>[20]COR!R119</f>
        <v>0</v>
      </c>
      <c r="DS65" s="41">
        <f>[20]COR!S119</f>
        <v>0</v>
      </c>
      <c r="DT65" s="41">
        <f>[20]COR!T119</f>
        <v>0</v>
      </c>
      <c r="DU65" s="41">
        <f>[20]COR!U119</f>
        <v>0</v>
      </c>
      <c r="DV65" s="41">
        <f>[20]COR!V119</f>
        <v>0</v>
      </c>
      <c r="DW65" s="57">
        <f>SUM('Gross Plant'!$AH65:$AM65)/SUM('Gross Plant'!$AH$80:$AM$80)*DW$80</f>
        <v>0</v>
      </c>
      <c r="DX65" s="57">
        <f>SUM('Gross Plant'!$AH65:$AM65)/SUM('Gross Plant'!$AH$80:$AM$80)*DX$80</f>
        <v>0</v>
      </c>
      <c r="DY65" s="57">
        <f>SUM('Gross Plant'!$AH65:$AM65)/SUM('Gross Plant'!$AH$80:$AM$80)*DY$80</f>
        <v>0</v>
      </c>
      <c r="DZ65" s="57">
        <f>-SUM('Gross Plant'!$AH65:$AM65)/SUM('Gross Plant'!$AH$80:$AM$80)*'Capital Spending'!D$8*Reserve!$DW$1</f>
        <v>0</v>
      </c>
      <c r="EA65" s="57">
        <f>-SUM('Gross Plant'!$AH65:$AM65)/SUM('Gross Plant'!$AH$80:$AM$80)*'Capital Spending'!E$8*Reserve!$DW$1</f>
        <v>0</v>
      </c>
      <c r="EB65" s="57">
        <f>-SUM('Gross Plant'!$AH65:$AM65)/SUM('Gross Plant'!$AH$80:$AM$80)*'Capital Spending'!F$8*Reserve!$DW$1</f>
        <v>0</v>
      </c>
      <c r="EC65" s="57">
        <f>-SUM('Gross Plant'!$AH65:$AM65)/SUM('Gross Plant'!$AH$80:$AM$80)*'Capital Spending'!G$8*Reserve!$DW$1</f>
        <v>0</v>
      </c>
      <c r="ED65" s="57">
        <f>-SUM('Gross Plant'!$AH65:$AM65)/SUM('Gross Plant'!$AH$80:$AM$80)*'Capital Spending'!H$8*Reserve!$DW$1</f>
        <v>0</v>
      </c>
      <c r="EE65" s="57">
        <f>-SUM('Gross Plant'!$AH65:$AM65)/SUM('Gross Plant'!$AH$80:$AM$80)*'Capital Spending'!I$8*Reserve!$DW$1</f>
        <v>0</v>
      </c>
      <c r="EF65" s="57">
        <f>-SUM('Gross Plant'!$AH65:$AM65)/SUM('Gross Plant'!$AH$80:$AM$80)*'Capital Spending'!J$8*Reserve!$DW$1</f>
        <v>0</v>
      </c>
      <c r="EG65" s="57">
        <f>-SUM('Gross Plant'!$AH65:$AM65)/SUM('Gross Plant'!$AH$80:$AM$80)*'Capital Spending'!K$8*Reserve!$DW$1</f>
        <v>0</v>
      </c>
      <c r="EH65" s="57">
        <f>-SUM('Gross Plant'!$AH65:$AM65)/SUM('Gross Plant'!$AH$80:$AM$80)*'Capital Spending'!L$8*Reserve!$DW$1</f>
        <v>0</v>
      </c>
      <c r="EI65" s="57">
        <f>-SUM('Gross Plant'!$AH65:$AM65)/SUM('Gross Plant'!$AH$80:$AM$80)*'Capital Spending'!M$8*Reserve!$DW$1</f>
        <v>0</v>
      </c>
      <c r="EJ65" s="57">
        <f>-SUM('Gross Plant'!$AH65:$AM65)/SUM('Gross Plant'!$AH$80:$AM$80)*'Capital Spending'!N$8*Reserve!$DW$1</f>
        <v>0</v>
      </c>
      <c r="EK65" s="57">
        <f>-SUM('Gross Plant'!$AH65:$AM65)/SUM('Gross Plant'!$AH$80:$AM$80)*'Capital Spending'!O$8*Reserve!$DW$1</f>
        <v>0</v>
      </c>
      <c r="EL65" s="57">
        <f>-SUM('Gross Plant'!$AH65:$AM65)/SUM('Gross Plant'!$AH$80:$AM$80)*'Capital Spending'!P$8*Reserve!$DW$1</f>
        <v>0</v>
      </c>
      <c r="EM65" s="57">
        <f>-SUM('Gross Plant'!$AH65:$AM65)/SUM('Gross Plant'!$AH$80:$AM$80)*'Capital Spending'!Q$8*Reserve!$DW$1</f>
        <v>0</v>
      </c>
      <c r="EN65" s="57">
        <f>-SUM('Gross Plant'!$AH65:$AM65)/SUM('Gross Plant'!$AH$80:$AM$80)*'Capital Spending'!R$8*Reserve!$DW$1</f>
        <v>0</v>
      </c>
      <c r="EO65" s="57">
        <f>-SUM('Gross Plant'!$AH65:$AM65)/SUM('Gross Plant'!$AH$80:$AM$80)*'Capital Spending'!S$8*Reserve!$DW$1</f>
        <v>0</v>
      </c>
      <c r="EP65" s="57">
        <f>-SUM('Gross Plant'!$AH65:$AM65)/SUM('Gross Plant'!$AH$80:$AM$80)*'Capital Spending'!T$8*Reserve!$DW$1</f>
        <v>0</v>
      </c>
      <c r="EQ65" s="57">
        <f>-SUM('Gross Plant'!$AH65:$AM65)/SUM('Gross Plant'!$AH$80:$AM$80)*'Capital Spending'!U$8*Reserve!$DW$1</f>
        <v>0</v>
      </c>
    </row>
    <row r="66" spans="1:147">
      <c r="A66" s="82">
        <v>39810</v>
      </c>
      <c r="B66" t="s">
        <v>208</v>
      </c>
      <c r="C66" s="50">
        <f t="shared" si="104"/>
        <v>137956.11383375002</v>
      </c>
      <c r="D66" s="50">
        <f t="shared" si="105"/>
        <v>169509.32845625005</v>
      </c>
      <c r="E66" s="68">
        <f>'[20]Reserve End Balances'!$Q$120</f>
        <v>130248.32000000001</v>
      </c>
      <c r="F66" s="41">
        <f t="shared" si="106"/>
        <v>131179.1</v>
      </c>
      <c r="G66" s="41">
        <f t="shared" si="107"/>
        <v>132109.88</v>
      </c>
      <c r="H66" s="41">
        <f t="shared" si="108"/>
        <v>133040.66</v>
      </c>
      <c r="I66" s="41">
        <f t="shared" si="109"/>
        <v>133971.44</v>
      </c>
      <c r="J66" s="41">
        <f t="shared" si="110"/>
        <v>134902.22</v>
      </c>
      <c r="K66" s="41">
        <f t="shared" si="111"/>
        <v>135833</v>
      </c>
      <c r="L66" s="41">
        <f t="shared" si="112"/>
        <v>138078.08856375</v>
      </c>
      <c r="M66" s="41">
        <f t="shared" si="113"/>
        <v>140323.17712750001</v>
      </c>
      <c r="N66" s="41">
        <f t="shared" si="114"/>
        <v>142568.26569125001</v>
      </c>
      <c r="O66" s="41">
        <f t="shared" si="115"/>
        <v>144813.35425500001</v>
      </c>
      <c r="P66" s="41">
        <f t="shared" si="116"/>
        <v>147058.44281875002</v>
      </c>
      <c r="Q66" s="41">
        <f t="shared" si="117"/>
        <v>149303.53138250002</v>
      </c>
      <c r="R66" s="41">
        <f t="shared" si="118"/>
        <v>151548.61994625002</v>
      </c>
      <c r="S66" s="41">
        <f t="shared" si="119"/>
        <v>153793.70851000003</v>
      </c>
      <c r="T66" s="41">
        <f t="shared" si="120"/>
        <v>156038.79707375003</v>
      </c>
      <c r="U66" s="41">
        <f t="shared" si="121"/>
        <v>158283.88563750003</v>
      </c>
      <c r="V66" s="41">
        <f t="shared" si="122"/>
        <v>160528.97420125004</v>
      </c>
      <c r="W66" s="41">
        <f t="shared" si="123"/>
        <v>162774.06276500004</v>
      </c>
      <c r="X66" s="41">
        <f t="shared" si="124"/>
        <v>165019.15132875004</v>
      </c>
      <c r="Y66" s="41">
        <f t="shared" si="125"/>
        <v>167264.23989250005</v>
      </c>
      <c r="Z66" s="41">
        <f t="shared" si="126"/>
        <v>169509.32845625005</v>
      </c>
      <c r="AA66" s="41">
        <f t="shared" si="127"/>
        <v>171754.41702000005</v>
      </c>
      <c r="AB66" s="41">
        <f t="shared" si="128"/>
        <v>173999.50558375005</v>
      </c>
      <c r="AC66" s="41">
        <f t="shared" si="129"/>
        <v>176244.59414750006</v>
      </c>
      <c r="AD66" s="41">
        <f t="shared" si="130"/>
        <v>178489.68271125006</v>
      </c>
      <c r="AE66" s="41">
        <f t="shared" si="131"/>
        <v>180734.77127500006</v>
      </c>
      <c r="AF66" s="41">
        <f t="shared" si="132"/>
        <v>182979.85983875007</v>
      </c>
      <c r="AG66" s="23">
        <f t="shared" si="133"/>
        <v>169509</v>
      </c>
      <c r="AH66" s="79">
        <f>'[25]KY Depreciation Rates_03-2'!$G57</f>
        <v>5.2900000000000003E-2</v>
      </c>
      <c r="AI66" s="79">
        <f>'[25]KY Depreciation Rates_03-2'!$G57</f>
        <v>5.2900000000000003E-2</v>
      </c>
      <c r="AJ66" s="31">
        <f>'[20]Depreciation Provision'!R120</f>
        <v>930.78</v>
      </c>
      <c r="AK66" s="31">
        <f>'[20]Depreciation Provision'!S120</f>
        <v>930.78</v>
      </c>
      <c r="AL66" s="31">
        <f>'[20]Depreciation Provision'!T120</f>
        <v>930.78</v>
      </c>
      <c r="AM66" s="31">
        <f>'[20]Depreciation Provision'!U120</f>
        <v>930.78</v>
      </c>
      <c r="AN66" s="31">
        <f>'[20]Depreciation Provision'!V120</f>
        <v>930.78</v>
      </c>
      <c r="AO66" s="31">
        <f>'[20]Depreciation Provision'!W120</f>
        <v>930.78</v>
      </c>
      <c r="AP66" s="43">
        <f>IF('Net Plant'!I66&gt;0,'Gross Plant'!K66*$AH66/12,0)</f>
        <v>2245.08856375</v>
      </c>
      <c r="AQ66" s="43">
        <f>IF('Net Plant'!J66&gt;0,'Gross Plant'!L66*$AH66/12,0)</f>
        <v>2245.08856375</v>
      </c>
      <c r="AR66" s="43">
        <f>IF('Net Plant'!K66&gt;0,'Gross Plant'!M66*$AH66/12,0)</f>
        <v>2245.08856375</v>
      </c>
      <c r="AS66" s="43">
        <f>IF('Net Plant'!L66&gt;0,'Gross Plant'!N66*$AH66/12,0)</f>
        <v>2245.08856375</v>
      </c>
      <c r="AT66" s="43">
        <f>IF('Net Plant'!M66&gt;0,'Gross Plant'!O66*$AH66/12,0)</f>
        <v>2245.08856375</v>
      </c>
      <c r="AU66" s="43">
        <f>IF('Net Plant'!N66&gt;0,'Gross Plant'!P66*$AH66/12,0)</f>
        <v>2245.08856375</v>
      </c>
      <c r="AV66" s="43">
        <f>IF('Net Plant'!O66&gt;0,'Gross Plant'!Q66*$AH66/12,0)</f>
        <v>2245.08856375</v>
      </c>
      <c r="AW66" s="43">
        <f>IF('Net Plant'!P66&gt;0,'Gross Plant'!R66*$AH66/12,0)</f>
        <v>2245.08856375</v>
      </c>
      <c r="AX66" s="43">
        <f>IF('Net Plant'!Q66&gt;0,'Gross Plant'!S66*$AH66/12,0)</f>
        <v>2245.08856375</v>
      </c>
      <c r="AY66" s="43">
        <f>IF('Net Plant'!R66&gt;0,'Gross Plant'!U66*$AI66/12,0)</f>
        <v>2245.08856375</v>
      </c>
      <c r="AZ66" s="43">
        <f>IF('Net Plant'!S66&gt;0,'Gross Plant'!V66*$AI66/12,0)</f>
        <v>2245.08856375</v>
      </c>
      <c r="BA66" s="43">
        <f>IF('Net Plant'!T66&gt;0,'Gross Plant'!W66*$AI66/12,0)</f>
        <v>2245.08856375</v>
      </c>
      <c r="BB66" s="43">
        <f>IF('Net Plant'!U66&gt;0,'Gross Plant'!X66*$AI66/12,0)</f>
        <v>2245.08856375</v>
      </c>
      <c r="BC66" s="43">
        <f>IF('Net Plant'!V66&gt;0,'Gross Plant'!Y66*$AI66/12,0)</f>
        <v>2245.08856375</v>
      </c>
      <c r="BD66" s="43">
        <f>IF('Net Plant'!W66&gt;0,'Gross Plant'!Z66*$AI66/12,0)</f>
        <v>2245.08856375</v>
      </c>
      <c r="BE66" s="43">
        <f>IF('Net Plant'!X66&gt;0,'Gross Plant'!AA66*$AI66/12,0)</f>
        <v>2245.08856375</v>
      </c>
      <c r="BF66" s="43">
        <f>IF('Net Plant'!Y66&gt;0,'Gross Plant'!AB66*$AI66/12,0)</f>
        <v>2245.08856375</v>
      </c>
      <c r="BG66" s="43">
        <f>IF('Net Plant'!Z66&gt;0,'Gross Plant'!AC66*$AI66/12,0)</f>
        <v>2245.08856375</v>
      </c>
      <c r="BH66" s="43">
        <f>IF('Net Plant'!AA66&gt;0,'Gross Plant'!AD66*$AI66/12,0)</f>
        <v>2245.08856375</v>
      </c>
      <c r="BI66" s="43">
        <f>IF('Net Plant'!AB66&gt;0,'Gross Plant'!AE66*$AI66/12,0)</f>
        <v>2245.08856375</v>
      </c>
      <c r="BJ66" s="43">
        <f>IF('Net Plant'!AC66&gt;0,'Gross Plant'!AF66*$AI66/12,0)</f>
        <v>2245.08856375</v>
      </c>
      <c r="BK66" s="23">
        <f t="shared" si="134"/>
        <v>26941.062764999999</v>
      </c>
      <c r="BL66" s="41"/>
      <c r="BM66" s="31">
        <f>[20]Retires!R263</f>
        <v>0</v>
      </c>
      <c r="BN66" s="31">
        <f>[20]Retires!S263</f>
        <v>0</v>
      </c>
      <c r="BO66" s="31">
        <f>[20]Retires!T263</f>
        <v>0</v>
      </c>
      <c r="BP66" s="31">
        <f>[20]Retires!U263</f>
        <v>0</v>
      </c>
      <c r="BQ66" s="31">
        <f>[20]Retires!V263</f>
        <v>0</v>
      </c>
      <c r="BR66" s="31">
        <f>[20]Retires!W263</f>
        <v>0</v>
      </c>
      <c r="BS66" s="31">
        <f>'Gross Plant'!BQ66</f>
        <v>0</v>
      </c>
      <c r="BT66" s="41">
        <f>'Gross Plant'!BR66</f>
        <v>0</v>
      </c>
      <c r="BU66" s="41">
        <f>'Gross Plant'!BS66</f>
        <v>0</v>
      </c>
      <c r="BV66" s="41">
        <f>'Gross Plant'!BT66</f>
        <v>0</v>
      </c>
      <c r="BW66" s="41">
        <f>'Gross Plant'!BU66</f>
        <v>0</v>
      </c>
      <c r="BX66" s="41">
        <f>'Gross Plant'!BV66</f>
        <v>0</v>
      </c>
      <c r="BY66" s="41">
        <f>'Gross Plant'!BW66</f>
        <v>0</v>
      </c>
      <c r="BZ66" s="41">
        <f>'Gross Plant'!BX66</f>
        <v>0</v>
      </c>
      <c r="CA66" s="41">
        <f>'Gross Plant'!BY66</f>
        <v>0</v>
      </c>
      <c r="CB66" s="41">
        <f>'Gross Plant'!BZ66</f>
        <v>0</v>
      </c>
      <c r="CC66" s="41">
        <f>'Gross Plant'!CA66</f>
        <v>0</v>
      </c>
      <c r="CD66" s="41">
        <f>'Gross Plant'!CB66</f>
        <v>0</v>
      </c>
      <c r="CE66" s="41">
        <f>'Gross Plant'!CC66</f>
        <v>0</v>
      </c>
      <c r="CF66" s="41">
        <f>'Gross Plant'!CD66</f>
        <v>0</v>
      </c>
      <c r="CG66" s="41">
        <f>'Gross Plant'!CE66</f>
        <v>0</v>
      </c>
      <c r="CH66" s="41">
        <f>'Gross Plant'!CF66</f>
        <v>0</v>
      </c>
      <c r="CI66" s="41">
        <f>'Gross Plant'!CG66</f>
        <v>0</v>
      </c>
      <c r="CJ66" s="41">
        <f>'Gross Plant'!CH66</f>
        <v>0</v>
      </c>
      <c r="CK66" s="41">
        <f>'Gross Plant'!CI66</f>
        <v>0</v>
      </c>
      <c r="CL66" s="41">
        <f>'Gross Plant'!CJ66</f>
        <v>0</v>
      </c>
      <c r="CM66" s="41">
        <f>'Gross Plant'!CK66</f>
        <v>0</v>
      </c>
      <c r="CN66" s="41"/>
      <c r="CO66" s="31">
        <f>[20]Transfers!R263</f>
        <v>0</v>
      </c>
      <c r="CP66" s="31">
        <f>[20]Transfers!S263</f>
        <v>0</v>
      </c>
      <c r="CQ66" s="31">
        <f>[20]Transfers!T263</f>
        <v>0</v>
      </c>
      <c r="CR66" s="31">
        <f>[20]Transfers!U263</f>
        <v>0</v>
      </c>
      <c r="CS66" s="31">
        <f>[20]Transfers!V263</f>
        <v>0</v>
      </c>
      <c r="CT66" s="31">
        <f>[20]Transfers!W263</f>
        <v>0</v>
      </c>
      <c r="CU66" s="31">
        <v>0</v>
      </c>
      <c r="CV66" s="31">
        <v>0</v>
      </c>
      <c r="CW66" s="31">
        <v>0</v>
      </c>
      <c r="CX66" s="42">
        <v>0</v>
      </c>
      <c r="CY66" s="31">
        <v>0</v>
      </c>
      <c r="CZ66" s="31">
        <v>0</v>
      </c>
      <c r="DA66" s="31">
        <v>0</v>
      </c>
      <c r="DB66" s="31">
        <v>0</v>
      </c>
      <c r="DC66" s="31">
        <v>0</v>
      </c>
      <c r="DD66" s="3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/>
      <c r="DQ66" s="41">
        <f>[20]COR!Q120</f>
        <v>0</v>
      </c>
      <c r="DR66" s="41">
        <f>[20]COR!R120</f>
        <v>0</v>
      </c>
      <c r="DS66" s="41">
        <f>[20]COR!S120</f>
        <v>0</v>
      </c>
      <c r="DT66" s="41">
        <f>[20]COR!T120</f>
        <v>0</v>
      </c>
      <c r="DU66" s="41">
        <f>[20]COR!U120</f>
        <v>0</v>
      </c>
      <c r="DV66" s="41">
        <f>[20]COR!V120</f>
        <v>0</v>
      </c>
      <c r="DW66" s="57">
        <f>SUM('Gross Plant'!$AH66:$AM66)/SUM('Gross Plant'!$AH$80:$AM$80)*DW$80</f>
        <v>0</v>
      </c>
      <c r="DX66" s="57">
        <f>SUM('Gross Plant'!$AH66:$AM66)/SUM('Gross Plant'!$AH$80:$AM$80)*DX$80</f>
        <v>0</v>
      </c>
      <c r="DY66" s="57">
        <f>SUM('Gross Plant'!$AH66:$AM66)/SUM('Gross Plant'!$AH$80:$AM$80)*DY$80</f>
        <v>0</v>
      </c>
      <c r="DZ66" s="57">
        <f>-SUM('Gross Plant'!$AH66:$AM66)/SUM('Gross Plant'!$AH$80:$AM$80)*'Capital Spending'!D$8*Reserve!$DW$1</f>
        <v>0</v>
      </c>
      <c r="EA66" s="57">
        <f>-SUM('Gross Plant'!$AH66:$AM66)/SUM('Gross Plant'!$AH$80:$AM$80)*'Capital Spending'!E$8*Reserve!$DW$1</f>
        <v>0</v>
      </c>
      <c r="EB66" s="57">
        <f>-SUM('Gross Plant'!$AH66:$AM66)/SUM('Gross Plant'!$AH$80:$AM$80)*'Capital Spending'!F$8*Reserve!$DW$1</f>
        <v>0</v>
      </c>
      <c r="EC66" s="57">
        <f>-SUM('Gross Plant'!$AH66:$AM66)/SUM('Gross Plant'!$AH$80:$AM$80)*'Capital Spending'!G$8*Reserve!$DW$1</f>
        <v>0</v>
      </c>
      <c r="ED66" s="57">
        <f>-SUM('Gross Plant'!$AH66:$AM66)/SUM('Gross Plant'!$AH$80:$AM$80)*'Capital Spending'!H$8*Reserve!$DW$1</f>
        <v>0</v>
      </c>
      <c r="EE66" s="57">
        <f>-SUM('Gross Plant'!$AH66:$AM66)/SUM('Gross Plant'!$AH$80:$AM$80)*'Capital Spending'!I$8*Reserve!$DW$1</f>
        <v>0</v>
      </c>
      <c r="EF66" s="57">
        <f>-SUM('Gross Plant'!$AH66:$AM66)/SUM('Gross Plant'!$AH$80:$AM$80)*'Capital Spending'!J$8*Reserve!$DW$1</f>
        <v>0</v>
      </c>
      <c r="EG66" s="57">
        <f>-SUM('Gross Plant'!$AH66:$AM66)/SUM('Gross Plant'!$AH$80:$AM$80)*'Capital Spending'!K$8*Reserve!$DW$1</f>
        <v>0</v>
      </c>
      <c r="EH66" s="57">
        <f>-SUM('Gross Plant'!$AH66:$AM66)/SUM('Gross Plant'!$AH$80:$AM$80)*'Capital Spending'!L$8*Reserve!$DW$1</f>
        <v>0</v>
      </c>
      <c r="EI66" s="57">
        <f>-SUM('Gross Plant'!$AH66:$AM66)/SUM('Gross Plant'!$AH$80:$AM$80)*'Capital Spending'!M$8*Reserve!$DW$1</f>
        <v>0</v>
      </c>
      <c r="EJ66" s="57">
        <f>-SUM('Gross Plant'!$AH66:$AM66)/SUM('Gross Plant'!$AH$80:$AM$80)*'Capital Spending'!N$8*Reserve!$DW$1</f>
        <v>0</v>
      </c>
      <c r="EK66" s="57">
        <f>-SUM('Gross Plant'!$AH66:$AM66)/SUM('Gross Plant'!$AH$80:$AM$80)*'Capital Spending'!O$8*Reserve!$DW$1</f>
        <v>0</v>
      </c>
      <c r="EL66" s="57">
        <f>-SUM('Gross Plant'!$AH66:$AM66)/SUM('Gross Plant'!$AH$80:$AM$80)*'Capital Spending'!P$8*Reserve!$DW$1</f>
        <v>0</v>
      </c>
      <c r="EM66" s="57">
        <f>-SUM('Gross Plant'!$AH66:$AM66)/SUM('Gross Plant'!$AH$80:$AM$80)*'Capital Spending'!Q$8*Reserve!$DW$1</f>
        <v>0</v>
      </c>
      <c r="EN66" s="57">
        <f>-SUM('Gross Plant'!$AH66:$AM66)/SUM('Gross Plant'!$AH$80:$AM$80)*'Capital Spending'!R$8*Reserve!$DW$1</f>
        <v>0</v>
      </c>
      <c r="EO66" s="57">
        <f>-SUM('Gross Plant'!$AH66:$AM66)/SUM('Gross Plant'!$AH$80:$AM$80)*'Capital Spending'!S$8*Reserve!$DW$1</f>
        <v>0</v>
      </c>
      <c r="EP66" s="57">
        <f>-SUM('Gross Plant'!$AH66:$AM66)/SUM('Gross Plant'!$AH$80:$AM$80)*'Capital Spending'!T$8*Reserve!$DW$1</f>
        <v>0</v>
      </c>
      <c r="EQ66" s="57">
        <f>-SUM('Gross Plant'!$AH66:$AM66)/SUM('Gross Plant'!$AH$80:$AM$80)*'Capital Spending'!U$8*Reserve!$DW$1</f>
        <v>0</v>
      </c>
    </row>
    <row r="67" spans="1:147">
      <c r="A67" s="150">
        <v>39900</v>
      </c>
      <c r="B67" s="32" t="s">
        <v>32</v>
      </c>
      <c r="C67" s="50">
        <f t="shared" si="104"/>
        <v>460205.1080333076</v>
      </c>
      <c r="D67" s="50">
        <f t="shared" si="105"/>
        <v>563364.17459499987</v>
      </c>
      <c r="E67" s="68">
        <f>'[20]Reserve End Balances'!$Q$121</f>
        <v>417905.51</v>
      </c>
      <c r="F67" s="41">
        <f t="shared" si="106"/>
        <v>425030.05</v>
      </c>
      <c r="G67" s="41">
        <f t="shared" si="107"/>
        <v>432154.58999999997</v>
      </c>
      <c r="H67" s="41">
        <f t="shared" si="108"/>
        <v>439279.12999999995</v>
      </c>
      <c r="I67" s="41">
        <f t="shared" si="109"/>
        <v>446403.66999999993</v>
      </c>
      <c r="J67" s="41">
        <f t="shared" si="110"/>
        <v>453528.2099999999</v>
      </c>
      <c r="K67" s="41">
        <f t="shared" si="111"/>
        <v>460652.74999999988</v>
      </c>
      <c r="L67" s="41">
        <f t="shared" si="112"/>
        <v>467500.1783063332</v>
      </c>
      <c r="M67" s="41">
        <f t="shared" si="113"/>
        <v>474347.60661266651</v>
      </c>
      <c r="N67" s="41">
        <f t="shared" si="114"/>
        <v>481195.03491899982</v>
      </c>
      <c r="O67" s="41">
        <f t="shared" si="115"/>
        <v>488042.46322533314</v>
      </c>
      <c r="P67" s="41">
        <f t="shared" si="116"/>
        <v>494889.89153166645</v>
      </c>
      <c r="Q67" s="41">
        <f t="shared" si="117"/>
        <v>501737.31983799976</v>
      </c>
      <c r="R67" s="41">
        <f t="shared" si="118"/>
        <v>508584.74814433308</v>
      </c>
      <c r="S67" s="41">
        <f t="shared" si="119"/>
        <v>515432.17645066639</v>
      </c>
      <c r="T67" s="41">
        <f t="shared" si="120"/>
        <v>522279.6047569997</v>
      </c>
      <c r="U67" s="41">
        <f t="shared" si="121"/>
        <v>529127.03306333302</v>
      </c>
      <c r="V67" s="41">
        <f t="shared" si="122"/>
        <v>535974.46136966639</v>
      </c>
      <c r="W67" s="41">
        <f t="shared" si="123"/>
        <v>542821.88967599976</v>
      </c>
      <c r="X67" s="41">
        <f t="shared" si="124"/>
        <v>549669.31798233313</v>
      </c>
      <c r="Y67" s="41">
        <f t="shared" si="125"/>
        <v>556516.7462886665</v>
      </c>
      <c r="Z67" s="41">
        <f t="shared" si="126"/>
        <v>563364.17459499987</v>
      </c>
      <c r="AA67" s="41">
        <f t="shared" si="127"/>
        <v>570211.60290133324</v>
      </c>
      <c r="AB67" s="41">
        <f t="shared" si="128"/>
        <v>577059.03120766662</v>
      </c>
      <c r="AC67" s="41">
        <f t="shared" si="129"/>
        <v>583906.45951399999</v>
      </c>
      <c r="AD67" s="41">
        <f t="shared" si="130"/>
        <v>590753.88782033336</v>
      </c>
      <c r="AE67" s="41">
        <f t="shared" si="131"/>
        <v>597601.31612666673</v>
      </c>
      <c r="AF67" s="41">
        <f t="shared" si="132"/>
        <v>604448.7444330001</v>
      </c>
      <c r="AG67" s="23">
        <f t="shared" si="133"/>
        <v>563364</v>
      </c>
      <c r="AH67" s="79">
        <f>'[25]KY Depreciation Rates_03-2'!$G58</f>
        <v>0.13059999999999999</v>
      </c>
      <c r="AI67" s="79">
        <f>'[25]KY Depreciation Rates_03-2'!$G58</f>
        <v>0.13059999999999999</v>
      </c>
      <c r="AJ67" s="31">
        <f>'[20]Depreciation Provision'!R121</f>
        <v>7124.54</v>
      </c>
      <c r="AK67" s="31">
        <f>'[20]Depreciation Provision'!S121</f>
        <v>7124.54</v>
      </c>
      <c r="AL67" s="31">
        <f>'[20]Depreciation Provision'!T121</f>
        <v>7124.54</v>
      </c>
      <c r="AM67" s="31">
        <f>'[20]Depreciation Provision'!U121</f>
        <v>7124.54</v>
      </c>
      <c r="AN67" s="31">
        <f>'[20]Depreciation Provision'!V121</f>
        <v>7124.54</v>
      </c>
      <c r="AO67" s="31">
        <f>'[20]Depreciation Provision'!W121</f>
        <v>7124.54</v>
      </c>
      <c r="AP67" s="43">
        <f>IF('Net Plant'!I67&gt;0,'Gross Plant'!K67*$AH67/12,0)</f>
        <v>6847.4283063333323</v>
      </c>
      <c r="AQ67" s="43">
        <f>IF('Net Plant'!J67&gt;0,'Gross Plant'!L67*$AH67/12,0)</f>
        <v>6847.4283063333323</v>
      </c>
      <c r="AR67" s="43">
        <f>IF('Net Plant'!K67&gt;0,'Gross Plant'!M67*$AH67/12,0)</f>
        <v>6847.4283063333323</v>
      </c>
      <c r="AS67" s="43">
        <f>IF('Net Plant'!L67&gt;0,'Gross Plant'!N67*$AH67/12,0)</f>
        <v>6847.4283063333323</v>
      </c>
      <c r="AT67" s="43">
        <f>IF('Net Plant'!M67&gt;0,'Gross Plant'!O67*$AH67/12,0)</f>
        <v>6847.4283063333323</v>
      </c>
      <c r="AU67" s="43">
        <f>IF('Net Plant'!N67&gt;0,'Gross Plant'!P67*$AH67/12,0)</f>
        <v>6847.4283063333323</v>
      </c>
      <c r="AV67" s="43">
        <f>IF('Net Plant'!O67&gt;0,'Gross Plant'!Q67*$AH67/12,0)</f>
        <v>6847.4283063333323</v>
      </c>
      <c r="AW67" s="43">
        <f>IF('Net Plant'!P67&gt;0,'Gross Plant'!R67*$AH67/12,0)</f>
        <v>6847.4283063333323</v>
      </c>
      <c r="AX67" s="43">
        <f>IF('Net Plant'!Q67&gt;0,'Gross Plant'!S67*$AH67/12,0)</f>
        <v>6847.4283063333323</v>
      </c>
      <c r="AY67" s="43">
        <f>IF('Net Plant'!R67&gt;0,'Gross Plant'!U67*$AI67/12,0)</f>
        <v>6847.4283063333323</v>
      </c>
      <c r="AZ67" s="43">
        <f>IF('Net Plant'!S67&gt;0,'Gross Plant'!V67*$AI67/12,0)</f>
        <v>6847.4283063333323</v>
      </c>
      <c r="BA67" s="43">
        <f>IF('Net Plant'!T67&gt;0,'Gross Plant'!W67*$AI67/12,0)</f>
        <v>6847.4283063333323</v>
      </c>
      <c r="BB67" s="43">
        <f>IF('Net Plant'!U67&gt;0,'Gross Plant'!X67*$AI67/12,0)</f>
        <v>6847.4283063333323</v>
      </c>
      <c r="BC67" s="43">
        <f>IF('Net Plant'!V67&gt;0,'Gross Plant'!Y67*$AI67/12,0)</f>
        <v>6847.4283063333323</v>
      </c>
      <c r="BD67" s="43">
        <f>IF('Net Plant'!W67&gt;0,'Gross Plant'!Z67*$AI67/12,0)</f>
        <v>6847.4283063333323</v>
      </c>
      <c r="BE67" s="43">
        <f>IF('Net Plant'!X67&gt;0,'Gross Plant'!AA67*$AI67/12,0)</f>
        <v>6847.4283063333323</v>
      </c>
      <c r="BF67" s="43">
        <f>IF('Net Plant'!Y67&gt;0,'Gross Plant'!AB67*$AI67/12,0)</f>
        <v>6847.4283063333323</v>
      </c>
      <c r="BG67" s="43">
        <f>IF('Net Plant'!Z67&gt;0,'Gross Plant'!AC67*$AI67/12,0)</f>
        <v>6847.4283063333323</v>
      </c>
      <c r="BH67" s="43">
        <f>IF('Net Plant'!AA67&gt;0,'Gross Plant'!AD67*$AI67/12,0)</f>
        <v>6847.4283063333323</v>
      </c>
      <c r="BI67" s="43">
        <f>IF('Net Plant'!AB67&gt;0,'Gross Plant'!AE67*$AI67/12,0)</f>
        <v>6847.4283063333323</v>
      </c>
      <c r="BJ67" s="43">
        <f>IF('Net Plant'!AC67&gt;0,'Gross Plant'!AF67*$AI67/12,0)</f>
        <v>6847.4283063333323</v>
      </c>
      <c r="BK67" s="23">
        <f t="shared" si="134"/>
        <v>82169.139675999992</v>
      </c>
      <c r="BL67" s="41"/>
      <c r="BM67" s="31">
        <f>[20]Retires!R264</f>
        <v>0</v>
      </c>
      <c r="BN67" s="31">
        <f>[20]Retires!S264</f>
        <v>0</v>
      </c>
      <c r="BO67" s="31">
        <f>[20]Retires!T264</f>
        <v>0</v>
      </c>
      <c r="BP67" s="31">
        <f>[20]Retires!U264</f>
        <v>0</v>
      </c>
      <c r="BQ67" s="31">
        <f>[20]Retires!V264</f>
        <v>0</v>
      </c>
      <c r="BR67" s="31">
        <f>[20]Retires!W264</f>
        <v>0</v>
      </c>
      <c r="BS67" s="31">
        <f>'Gross Plant'!BQ67</f>
        <v>0</v>
      </c>
      <c r="BT67" s="41">
        <f>'Gross Plant'!BR67</f>
        <v>0</v>
      </c>
      <c r="BU67" s="41">
        <f>'Gross Plant'!BS67</f>
        <v>0</v>
      </c>
      <c r="BV67" s="41">
        <f>'Gross Plant'!BT67</f>
        <v>0</v>
      </c>
      <c r="BW67" s="41">
        <f>'Gross Plant'!BU67</f>
        <v>0</v>
      </c>
      <c r="BX67" s="41">
        <f>'Gross Plant'!BV67</f>
        <v>0</v>
      </c>
      <c r="BY67" s="41">
        <f>'Gross Plant'!BW67</f>
        <v>0</v>
      </c>
      <c r="BZ67" s="41">
        <f>'Gross Plant'!BX67</f>
        <v>0</v>
      </c>
      <c r="CA67" s="41">
        <f>'Gross Plant'!BY67</f>
        <v>0</v>
      </c>
      <c r="CB67" s="41">
        <f>'Gross Plant'!BZ67</f>
        <v>0</v>
      </c>
      <c r="CC67" s="41">
        <f>'Gross Plant'!CA67</f>
        <v>0</v>
      </c>
      <c r="CD67" s="41">
        <f>'Gross Plant'!CB67</f>
        <v>0</v>
      </c>
      <c r="CE67" s="41">
        <f>'Gross Plant'!CC67</f>
        <v>0</v>
      </c>
      <c r="CF67" s="41">
        <f>'Gross Plant'!CD67</f>
        <v>0</v>
      </c>
      <c r="CG67" s="41">
        <f>'Gross Plant'!CE67</f>
        <v>0</v>
      </c>
      <c r="CH67" s="41">
        <f>'Gross Plant'!CF67</f>
        <v>0</v>
      </c>
      <c r="CI67" s="41">
        <f>'Gross Plant'!CG67</f>
        <v>0</v>
      </c>
      <c r="CJ67" s="41">
        <f>'Gross Plant'!CH67</f>
        <v>0</v>
      </c>
      <c r="CK67" s="41">
        <f>'Gross Plant'!CI67</f>
        <v>0</v>
      </c>
      <c r="CL67" s="41">
        <f>'Gross Plant'!CJ67</f>
        <v>0</v>
      </c>
      <c r="CM67" s="41">
        <f>'Gross Plant'!CK67</f>
        <v>0</v>
      </c>
      <c r="CN67" s="41"/>
      <c r="CO67" s="31">
        <f>[20]Transfers!R264</f>
        <v>0</v>
      </c>
      <c r="CP67" s="31">
        <f>[20]Transfers!S264</f>
        <v>0</v>
      </c>
      <c r="CQ67" s="31">
        <f>[20]Transfers!T264</f>
        <v>0</v>
      </c>
      <c r="CR67" s="31">
        <f>[20]Transfers!U264</f>
        <v>0</v>
      </c>
      <c r="CS67" s="31">
        <f>[20]Transfers!V264</f>
        <v>0</v>
      </c>
      <c r="CT67" s="31">
        <f>[20]Transfers!W264</f>
        <v>0</v>
      </c>
      <c r="CU67" s="31">
        <v>0</v>
      </c>
      <c r="CV67" s="31">
        <v>0</v>
      </c>
      <c r="CW67" s="31">
        <v>0</v>
      </c>
      <c r="CX67" s="42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/>
      <c r="DQ67" s="41">
        <f>[20]COR!Q121</f>
        <v>0</v>
      </c>
      <c r="DR67" s="41">
        <f>[20]COR!R121</f>
        <v>0</v>
      </c>
      <c r="DS67" s="41">
        <f>[20]COR!S121</f>
        <v>0</v>
      </c>
      <c r="DT67" s="41">
        <f>[20]COR!T121</f>
        <v>0</v>
      </c>
      <c r="DU67" s="41">
        <f>[20]COR!U121</f>
        <v>0</v>
      </c>
      <c r="DV67" s="41">
        <f>[20]COR!V121</f>
        <v>0</v>
      </c>
      <c r="DW67" s="57">
        <f>SUM('Gross Plant'!$AH67:$AM67)/SUM('Gross Plant'!$AH$80:$AM$80)*DW$80</f>
        <v>0</v>
      </c>
      <c r="DX67" s="57">
        <f>SUM('Gross Plant'!$AH67:$AM67)/SUM('Gross Plant'!$AH$80:$AM$80)*DX$80</f>
        <v>0</v>
      </c>
      <c r="DY67" s="57">
        <f>SUM('Gross Plant'!$AH67:$AM67)/SUM('Gross Plant'!$AH$80:$AM$80)*DY$80</f>
        <v>0</v>
      </c>
      <c r="DZ67" s="57">
        <f>-SUM('Gross Plant'!$AH67:$AM67)/SUM('Gross Plant'!$AH$80:$AM$80)*'Capital Spending'!D$8*Reserve!$DW$1</f>
        <v>0</v>
      </c>
      <c r="EA67" s="57">
        <f>-SUM('Gross Plant'!$AH67:$AM67)/SUM('Gross Plant'!$AH$80:$AM$80)*'Capital Spending'!E$8*Reserve!$DW$1</f>
        <v>0</v>
      </c>
      <c r="EB67" s="57">
        <f>-SUM('Gross Plant'!$AH67:$AM67)/SUM('Gross Plant'!$AH$80:$AM$80)*'Capital Spending'!F$8*Reserve!$DW$1</f>
        <v>0</v>
      </c>
      <c r="EC67" s="57">
        <f>-SUM('Gross Plant'!$AH67:$AM67)/SUM('Gross Plant'!$AH$80:$AM$80)*'Capital Spending'!G$8*Reserve!$DW$1</f>
        <v>0</v>
      </c>
      <c r="ED67" s="57">
        <f>-SUM('Gross Plant'!$AH67:$AM67)/SUM('Gross Plant'!$AH$80:$AM$80)*'Capital Spending'!H$8*Reserve!$DW$1</f>
        <v>0</v>
      </c>
      <c r="EE67" s="57">
        <f>-SUM('Gross Plant'!$AH67:$AM67)/SUM('Gross Plant'!$AH$80:$AM$80)*'Capital Spending'!I$8*Reserve!$DW$1</f>
        <v>0</v>
      </c>
      <c r="EF67" s="57">
        <f>-SUM('Gross Plant'!$AH67:$AM67)/SUM('Gross Plant'!$AH$80:$AM$80)*'Capital Spending'!J$8*Reserve!$DW$1</f>
        <v>0</v>
      </c>
      <c r="EG67" s="57">
        <f>-SUM('Gross Plant'!$AH67:$AM67)/SUM('Gross Plant'!$AH$80:$AM$80)*'Capital Spending'!K$8*Reserve!$DW$1</f>
        <v>0</v>
      </c>
      <c r="EH67" s="57">
        <f>-SUM('Gross Plant'!$AH67:$AM67)/SUM('Gross Plant'!$AH$80:$AM$80)*'Capital Spending'!L$8*Reserve!$DW$1</f>
        <v>0</v>
      </c>
      <c r="EI67" s="57">
        <f>-SUM('Gross Plant'!$AH67:$AM67)/SUM('Gross Plant'!$AH$80:$AM$80)*'Capital Spending'!M$8*Reserve!$DW$1</f>
        <v>0</v>
      </c>
      <c r="EJ67" s="57">
        <f>-SUM('Gross Plant'!$AH67:$AM67)/SUM('Gross Plant'!$AH$80:$AM$80)*'Capital Spending'!N$8*Reserve!$DW$1</f>
        <v>0</v>
      </c>
      <c r="EK67" s="57">
        <f>-SUM('Gross Plant'!$AH67:$AM67)/SUM('Gross Plant'!$AH$80:$AM$80)*'Capital Spending'!O$8*Reserve!$DW$1</f>
        <v>0</v>
      </c>
      <c r="EL67" s="57">
        <f>-SUM('Gross Plant'!$AH67:$AM67)/SUM('Gross Plant'!$AH$80:$AM$80)*'Capital Spending'!P$8*Reserve!$DW$1</f>
        <v>0</v>
      </c>
      <c r="EM67" s="57">
        <f>-SUM('Gross Plant'!$AH67:$AM67)/SUM('Gross Plant'!$AH$80:$AM$80)*'Capital Spending'!Q$8*Reserve!$DW$1</f>
        <v>0</v>
      </c>
      <c r="EN67" s="57">
        <f>-SUM('Gross Plant'!$AH67:$AM67)/SUM('Gross Plant'!$AH$80:$AM$80)*'Capital Spending'!R$8*Reserve!$DW$1</f>
        <v>0</v>
      </c>
      <c r="EO67" s="57">
        <f>-SUM('Gross Plant'!$AH67:$AM67)/SUM('Gross Plant'!$AH$80:$AM$80)*'Capital Spending'!S$8*Reserve!$DW$1</f>
        <v>0</v>
      </c>
      <c r="EP67" s="57">
        <f>-SUM('Gross Plant'!$AH67:$AM67)/SUM('Gross Plant'!$AH$80:$AM$80)*'Capital Spending'!T$8*Reserve!$DW$1</f>
        <v>0</v>
      </c>
      <c r="EQ67" s="57">
        <f>-SUM('Gross Plant'!$AH67:$AM67)/SUM('Gross Plant'!$AH$80:$AM$80)*'Capital Spending'!U$8*Reserve!$DW$1</f>
        <v>0</v>
      </c>
    </row>
    <row r="68" spans="1:147">
      <c r="A68" s="150">
        <v>39901</v>
      </c>
      <c r="B68" s="32" t="s">
        <v>21</v>
      </c>
      <c r="C68" s="50">
        <f t="shared" si="104"/>
        <v>4782854.4722596938</v>
      </c>
      <c r="D68" s="50">
        <f t="shared" si="105"/>
        <v>5994285.8238400016</v>
      </c>
      <c r="E68" s="68">
        <f>'[20]Reserve End Balances'!$Q$122</f>
        <v>4331245.72</v>
      </c>
      <c r="F68" s="41">
        <f t="shared" si="106"/>
        <v>4404139.91</v>
      </c>
      <c r="G68" s="41">
        <f t="shared" si="107"/>
        <v>4477034.1000000006</v>
      </c>
      <c r="H68" s="41">
        <f t="shared" si="108"/>
        <v>4549928.290000001</v>
      </c>
      <c r="I68" s="41">
        <f t="shared" si="109"/>
        <v>4622822.4800000014</v>
      </c>
      <c r="J68" s="41">
        <f t="shared" si="110"/>
        <v>4695716.6700000018</v>
      </c>
      <c r="K68" s="41">
        <f t="shared" si="111"/>
        <v>4768610.8600000022</v>
      </c>
      <c r="L68" s="41">
        <f t="shared" si="112"/>
        <v>4850322.5242560022</v>
      </c>
      <c r="M68" s="41">
        <f t="shared" si="113"/>
        <v>4932034.1885120021</v>
      </c>
      <c r="N68" s="41">
        <f t="shared" si="114"/>
        <v>5013745.8527680021</v>
      </c>
      <c r="O68" s="41">
        <f t="shared" si="115"/>
        <v>5095457.517024002</v>
      </c>
      <c r="P68" s="41">
        <f t="shared" si="116"/>
        <v>5177169.181280002</v>
      </c>
      <c r="Q68" s="41">
        <f t="shared" si="117"/>
        <v>5258880.845536002</v>
      </c>
      <c r="R68" s="41">
        <f t="shared" si="118"/>
        <v>5340592.5097920019</v>
      </c>
      <c r="S68" s="41">
        <f t="shared" si="119"/>
        <v>5422304.1740480019</v>
      </c>
      <c r="T68" s="41">
        <f t="shared" si="120"/>
        <v>5504015.8383040018</v>
      </c>
      <c r="U68" s="41">
        <f t="shared" si="121"/>
        <v>5585727.5025600018</v>
      </c>
      <c r="V68" s="41">
        <f t="shared" si="122"/>
        <v>5667439.1668160018</v>
      </c>
      <c r="W68" s="41">
        <f t="shared" si="123"/>
        <v>5749150.8310720017</v>
      </c>
      <c r="X68" s="41">
        <f t="shared" si="124"/>
        <v>5830862.4953280017</v>
      </c>
      <c r="Y68" s="41">
        <f t="shared" si="125"/>
        <v>5912574.1595840016</v>
      </c>
      <c r="Z68" s="41">
        <f t="shared" si="126"/>
        <v>5994285.8238400016</v>
      </c>
      <c r="AA68" s="41">
        <f t="shared" si="127"/>
        <v>6075997.4880960016</v>
      </c>
      <c r="AB68" s="41">
        <f t="shared" si="128"/>
        <v>6157709.1523520015</v>
      </c>
      <c r="AC68" s="41">
        <f t="shared" si="129"/>
        <v>6239420.8166080015</v>
      </c>
      <c r="AD68" s="41">
        <f t="shared" si="130"/>
        <v>6321132.4808640014</v>
      </c>
      <c r="AE68" s="41">
        <f t="shared" si="131"/>
        <v>6402844.1451200014</v>
      </c>
      <c r="AF68" s="41">
        <f t="shared" si="132"/>
        <v>6484555.8093760014</v>
      </c>
      <c r="AG68" s="23">
        <f t="shared" si="133"/>
        <v>5994286</v>
      </c>
      <c r="AH68" s="79">
        <f>'[25]KY Depreciation Rates_03-2'!$G59</f>
        <v>9.4799999999999995E-2</v>
      </c>
      <c r="AI68" s="79">
        <f>'[25]KY Depreciation Rates_03-2'!$G59</f>
        <v>9.4799999999999995E-2</v>
      </c>
      <c r="AJ68" s="31">
        <f>'[20]Depreciation Provision'!R122</f>
        <v>72894.19</v>
      </c>
      <c r="AK68" s="31">
        <f>'[20]Depreciation Provision'!S122</f>
        <v>72894.19</v>
      </c>
      <c r="AL68" s="31">
        <f>'[20]Depreciation Provision'!T122</f>
        <v>72894.19</v>
      </c>
      <c r="AM68" s="31">
        <f>'[20]Depreciation Provision'!U122</f>
        <v>72894.19</v>
      </c>
      <c r="AN68" s="31">
        <f>'[20]Depreciation Provision'!V122</f>
        <v>72894.19</v>
      </c>
      <c r="AO68" s="31">
        <f>'[20]Depreciation Provision'!W122</f>
        <v>72894.19</v>
      </c>
      <c r="AP68" s="43">
        <f>IF('Net Plant'!I68&gt;0,'Gross Plant'!K68*$AH68/12,0)</f>
        <v>81711.664256000004</v>
      </c>
      <c r="AQ68" s="43">
        <f>IF('Net Plant'!J68&gt;0,'Gross Plant'!L68*$AH68/12,0)</f>
        <v>81711.664256000004</v>
      </c>
      <c r="AR68" s="43">
        <f>IF('Net Plant'!K68&gt;0,'Gross Plant'!M68*$AH68/12,0)</f>
        <v>81711.664256000004</v>
      </c>
      <c r="AS68" s="43">
        <f>IF('Net Plant'!L68&gt;0,'Gross Plant'!N68*$AH68/12,0)</f>
        <v>81711.664256000004</v>
      </c>
      <c r="AT68" s="43">
        <f>IF('Net Plant'!M68&gt;0,'Gross Plant'!O68*$AH68/12,0)</f>
        <v>81711.664256000004</v>
      </c>
      <c r="AU68" s="43">
        <f>IF('Net Plant'!N68&gt;0,'Gross Plant'!P68*$AH68/12,0)</f>
        <v>81711.664256000004</v>
      </c>
      <c r="AV68" s="43">
        <f>IF('Net Plant'!O68&gt;0,'Gross Plant'!Q68*$AH68/12,0)</f>
        <v>81711.664256000004</v>
      </c>
      <c r="AW68" s="43">
        <f>IF('Net Plant'!P68&gt;0,'Gross Plant'!R68*$AH68/12,0)</f>
        <v>81711.664256000004</v>
      </c>
      <c r="AX68" s="43">
        <f>IF('Net Plant'!Q68&gt;0,'Gross Plant'!S68*$AH68/12,0)</f>
        <v>81711.664256000004</v>
      </c>
      <c r="AY68" s="43">
        <f>IF('Net Plant'!R68&gt;0,'Gross Plant'!U68*$AI68/12,0)</f>
        <v>81711.664256000004</v>
      </c>
      <c r="AZ68" s="43">
        <f>IF('Net Plant'!S68&gt;0,'Gross Plant'!V68*$AI68/12,0)</f>
        <v>81711.664256000004</v>
      </c>
      <c r="BA68" s="43">
        <f>IF('Net Plant'!T68&gt;0,'Gross Plant'!W68*$AI68/12,0)</f>
        <v>81711.664256000004</v>
      </c>
      <c r="BB68" s="43">
        <f>IF('Net Plant'!U68&gt;0,'Gross Plant'!X68*$AI68/12,0)</f>
        <v>81711.664256000004</v>
      </c>
      <c r="BC68" s="43">
        <f>IF('Net Plant'!V68&gt;0,'Gross Plant'!Y68*$AI68/12,0)</f>
        <v>81711.664256000004</v>
      </c>
      <c r="BD68" s="43">
        <f>IF('Net Plant'!W68&gt;0,'Gross Plant'!Z68*$AI68/12,0)</f>
        <v>81711.664256000004</v>
      </c>
      <c r="BE68" s="43">
        <f>IF('Net Plant'!X68&gt;0,'Gross Plant'!AA68*$AI68/12,0)</f>
        <v>81711.664256000004</v>
      </c>
      <c r="BF68" s="43">
        <f>IF('Net Plant'!Y68&gt;0,'Gross Plant'!AB68*$AI68/12,0)</f>
        <v>81711.664256000004</v>
      </c>
      <c r="BG68" s="43">
        <f>IF('Net Plant'!Z68&gt;0,'Gross Plant'!AC68*$AI68/12,0)</f>
        <v>81711.664256000004</v>
      </c>
      <c r="BH68" s="43">
        <f>IF('Net Plant'!AA68&gt;0,'Gross Plant'!AD68*$AI68/12,0)</f>
        <v>81711.664256000004</v>
      </c>
      <c r="BI68" s="43">
        <f>IF('Net Plant'!AB68&gt;0,'Gross Plant'!AE68*$AI68/12,0)</f>
        <v>81711.664256000004</v>
      </c>
      <c r="BJ68" s="43">
        <f>IF('Net Plant'!AC68&gt;0,'Gross Plant'!AF68*$AI68/12,0)</f>
        <v>81711.664256000004</v>
      </c>
      <c r="BK68" s="23">
        <f t="shared" si="134"/>
        <v>980539.97107199987</v>
      </c>
      <c r="BL68" s="41"/>
      <c r="BM68" s="31">
        <f>[20]Retires!R265</f>
        <v>0</v>
      </c>
      <c r="BN68" s="31">
        <f>[20]Retires!S265</f>
        <v>0</v>
      </c>
      <c r="BO68" s="31">
        <f>[20]Retires!T265</f>
        <v>0</v>
      </c>
      <c r="BP68" s="31">
        <f>[20]Retires!U265</f>
        <v>0</v>
      </c>
      <c r="BQ68" s="31">
        <f>[20]Retires!V265</f>
        <v>0</v>
      </c>
      <c r="BR68" s="31">
        <f>[20]Retires!W265</f>
        <v>0</v>
      </c>
      <c r="BS68" s="31">
        <f>'Gross Plant'!BQ68</f>
        <v>0</v>
      </c>
      <c r="BT68" s="41">
        <f>'Gross Plant'!BR68</f>
        <v>0</v>
      </c>
      <c r="BU68" s="41">
        <f>'Gross Plant'!BS68</f>
        <v>0</v>
      </c>
      <c r="BV68" s="41">
        <f>'Gross Plant'!BT68</f>
        <v>0</v>
      </c>
      <c r="BW68" s="41">
        <f>'Gross Plant'!BU68</f>
        <v>0</v>
      </c>
      <c r="BX68" s="41">
        <f>'Gross Plant'!BV68</f>
        <v>0</v>
      </c>
      <c r="BY68" s="41">
        <f>'Gross Plant'!BW68</f>
        <v>0</v>
      </c>
      <c r="BZ68" s="41">
        <f>'Gross Plant'!BX68</f>
        <v>0</v>
      </c>
      <c r="CA68" s="41">
        <f>'Gross Plant'!BY68</f>
        <v>0</v>
      </c>
      <c r="CB68" s="41">
        <f>'Gross Plant'!BZ68</f>
        <v>0</v>
      </c>
      <c r="CC68" s="41">
        <f>'Gross Plant'!CA68</f>
        <v>0</v>
      </c>
      <c r="CD68" s="41">
        <f>'Gross Plant'!CB68</f>
        <v>0</v>
      </c>
      <c r="CE68" s="41">
        <f>'Gross Plant'!CC68</f>
        <v>0</v>
      </c>
      <c r="CF68" s="41">
        <f>'Gross Plant'!CD68</f>
        <v>0</v>
      </c>
      <c r="CG68" s="41">
        <f>'Gross Plant'!CE68</f>
        <v>0</v>
      </c>
      <c r="CH68" s="41">
        <f>'Gross Plant'!CF68</f>
        <v>0</v>
      </c>
      <c r="CI68" s="41">
        <f>'Gross Plant'!CG68</f>
        <v>0</v>
      </c>
      <c r="CJ68" s="41">
        <f>'Gross Plant'!CH68</f>
        <v>0</v>
      </c>
      <c r="CK68" s="41">
        <f>'Gross Plant'!CI68</f>
        <v>0</v>
      </c>
      <c r="CL68" s="41">
        <f>'Gross Plant'!CJ68</f>
        <v>0</v>
      </c>
      <c r="CM68" s="41">
        <f>'Gross Plant'!CK68</f>
        <v>0</v>
      </c>
      <c r="CN68" s="41"/>
      <c r="CO68" s="31">
        <f>[20]Transfers!R265</f>
        <v>0</v>
      </c>
      <c r="CP68" s="31">
        <f>[20]Transfers!S265</f>
        <v>0</v>
      </c>
      <c r="CQ68" s="31">
        <f>[20]Transfers!T265</f>
        <v>0</v>
      </c>
      <c r="CR68" s="31">
        <f>[20]Transfers!U265</f>
        <v>0</v>
      </c>
      <c r="CS68" s="31">
        <f>[20]Transfers!V265</f>
        <v>0</v>
      </c>
      <c r="CT68" s="31">
        <f>[20]Transfers!W265</f>
        <v>0</v>
      </c>
      <c r="CU68" s="31">
        <v>0</v>
      </c>
      <c r="CV68" s="31">
        <v>0</v>
      </c>
      <c r="CW68" s="31">
        <v>0</v>
      </c>
      <c r="CX68" s="42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/>
      <c r="DQ68" s="41">
        <f>[20]COR!Q122</f>
        <v>0</v>
      </c>
      <c r="DR68" s="41">
        <f>[20]COR!R122</f>
        <v>0</v>
      </c>
      <c r="DS68" s="41">
        <f>[20]COR!S122</f>
        <v>0</v>
      </c>
      <c r="DT68" s="41">
        <f>[20]COR!T122</f>
        <v>0</v>
      </c>
      <c r="DU68" s="41">
        <f>[20]COR!U122</f>
        <v>0</v>
      </c>
      <c r="DV68" s="41">
        <f>[20]COR!V122</f>
        <v>0</v>
      </c>
      <c r="DW68" s="57">
        <f>SUM('Gross Plant'!$AH68:$AM68)/SUM('Gross Plant'!$AH$80:$AM$80)*DW$80</f>
        <v>0</v>
      </c>
      <c r="DX68" s="57">
        <f>SUM('Gross Plant'!$AH68:$AM68)/SUM('Gross Plant'!$AH$80:$AM$80)*DX$80</f>
        <v>0</v>
      </c>
      <c r="DY68" s="57">
        <f>SUM('Gross Plant'!$AH68:$AM68)/SUM('Gross Plant'!$AH$80:$AM$80)*DY$80</f>
        <v>0</v>
      </c>
      <c r="DZ68" s="57">
        <f>-SUM('Gross Plant'!$AH68:$AM68)/SUM('Gross Plant'!$AH$80:$AM$80)*'Capital Spending'!D$8*Reserve!$DW$1</f>
        <v>0</v>
      </c>
      <c r="EA68" s="57">
        <f>-SUM('Gross Plant'!$AH68:$AM68)/SUM('Gross Plant'!$AH$80:$AM$80)*'Capital Spending'!E$8*Reserve!$DW$1</f>
        <v>0</v>
      </c>
      <c r="EB68" s="57">
        <f>-SUM('Gross Plant'!$AH68:$AM68)/SUM('Gross Plant'!$AH$80:$AM$80)*'Capital Spending'!F$8*Reserve!$DW$1</f>
        <v>0</v>
      </c>
      <c r="EC68" s="57">
        <f>-SUM('Gross Plant'!$AH68:$AM68)/SUM('Gross Plant'!$AH$80:$AM$80)*'Capital Spending'!G$8*Reserve!$DW$1</f>
        <v>0</v>
      </c>
      <c r="ED68" s="57">
        <f>-SUM('Gross Plant'!$AH68:$AM68)/SUM('Gross Plant'!$AH$80:$AM$80)*'Capital Spending'!H$8*Reserve!$DW$1</f>
        <v>0</v>
      </c>
      <c r="EE68" s="57">
        <f>-SUM('Gross Plant'!$AH68:$AM68)/SUM('Gross Plant'!$AH$80:$AM$80)*'Capital Spending'!I$8*Reserve!$DW$1</f>
        <v>0</v>
      </c>
      <c r="EF68" s="57">
        <f>-SUM('Gross Plant'!$AH68:$AM68)/SUM('Gross Plant'!$AH$80:$AM$80)*'Capital Spending'!J$8*Reserve!$DW$1</f>
        <v>0</v>
      </c>
      <c r="EG68" s="57">
        <f>-SUM('Gross Plant'!$AH68:$AM68)/SUM('Gross Plant'!$AH$80:$AM$80)*'Capital Spending'!K$8*Reserve!$DW$1</f>
        <v>0</v>
      </c>
      <c r="EH68" s="57">
        <f>-SUM('Gross Plant'!$AH68:$AM68)/SUM('Gross Plant'!$AH$80:$AM$80)*'Capital Spending'!L$8*Reserve!$DW$1</f>
        <v>0</v>
      </c>
      <c r="EI68" s="57">
        <f>-SUM('Gross Plant'!$AH68:$AM68)/SUM('Gross Plant'!$AH$80:$AM$80)*'Capital Spending'!M$8*Reserve!$DW$1</f>
        <v>0</v>
      </c>
      <c r="EJ68" s="57">
        <f>-SUM('Gross Plant'!$AH68:$AM68)/SUM('Gross Plant'!$AH$80:$AM$80)*'Capital Spending'!N$8*Reserve!$DW$1</f>
        <v>0</v>
      </c>
      <c r="EK68" s="57">
        <f>-SUM('Gross Plant'!$AH68:$AM68)/SUM('Gross Plant'!$AH$80:$AM$80)*'Capital Spending'!O$8*Reserve!$DW$1</f>
        <v>0</v>
      </c>
      <c r="EL68" s="57">
        <f>-SUM('Gross Plant'!$AH68:$AM68)/SUM('Gross Plant'!$AH$80:$AM$80)*'Capital Spending'!P$8*Reserve!$DW$1</f>
        <v>0</v>
      </c>
      <c r="EM68" s="57">
        <f>-SUM('Gross Plant'!$AH68:$AM68)/SUM('Gross Plant'!$AH$80:$AM$80)*'Capital Spending'!Q$8*Reserve!$DW$1</f>
        <v>0</v>
      </c>
      <c r="EN68" s="57">
        <f>-SUM('Gross Plant'!$AH68:$AM68)/SUM('Gross Plant'!$AH$80:$AM$80)*'Capital Spending'!R$8*Reserve!$DW$1</f>
        <v>0</v>
      </c>
      <c r="EO68" s="57">
        <f>-SUM('Gross Plant'!$AH68:$AM68)/SUM('Gross Plant'!$AH$80:$AM$80)*'Capital Spending'!S$8*Reserve!$DW$1</f>
        <v>0</v>
      </c>
      <c r="EP68" s="57">
        <f>-SUM('Gross Plant'!$AH68:$AM68)/SUM('Gross Plant'!$AH$80:$AM$80)*'Capital Spending'!T$8*Reserve!$DW$1</f>
        <v>0</v>
      </c>
      <c r="EQ68" s="57">
        <f>-SUM('Gross Plant'!$AH68:$AM68)/SUM('Gross Plant'!$AH$80:$AM$80)*'Capital Spending'!U$8*Reserve!$DW$1</f>
        <v>0</v>
      </c>
    </row>
    <row r="69" spans="1:147">
      <c r="A69" s="150">
        <v>39902</v>
      </c>
      <c r="B69" s="32" t="s">
        <v>22</v>
      </c>
      <c r="C69" s="50">
        <f t="shared" si="104"/>
        <v>1146579.6306710572</v>
      </c>
      <c r="D69" s="50">
        <f t="shared" si="105"/>
        <v>1371385.5962312487</v>
      </c>
      <c r="E69" s="68">
        <f>'[20]Reserve End Balances'!$Q$123</f>
        <v>1059239.8500000001</v>
      </c>
      <c r="F69" s="41">
        <f t="shared" si="106"/>
        <v>1073610.49</v>
      </c>
      <c r="G69" s="41">
        <f t="shared" si="107"/>
        <v>1087981.1299999999</v>
      </c>
      <c r="H69" s="41">
        <f t="shared" si="108"/>
        <v>1102351.7699999998</v>
      </c>
      <c r="I69" s="41">
        <f t="shared" si="109"/>
        <v>1116722.4099999997</v>
      </c>
      <c r="J69" s="41">
        <f t="shared" si="110"/>
        <v>1131093.0499999996</v>
      </c>
      <c r="K69" s="41">
        <f t="shared" si="111"/>
        <v>1145463.6899999995</v>
      </c>
      <c r="L69" s="41">
        <f t="shared" si="112"/>
        <v>1160525.1504154161</v>
      </c>
      <c r="M69" s="41">
        <f t="shared" si="113"/>
        <v>1175586.6108308327</v>
      </c>
      <c r="N69" s="41">
        <f t="shared" si="114"/>
        <v>1190648.0712462494</v>
      </c>
      <c r="O69" s="41">
        <f t="shared" si="115"/>
        <v>1205709.531661666</v>
      </c>
      <c r="P69" s="41">
        <f t="shared" si="116"/>
        <v>1220770.9920770826</v>
      </c>
      <c r="Q69" s="41">
        <f t="shared" si="117"/>
        <v>1235832.4524924993</v>
      </c>
      <c r="R69" s="41">
        <f t="shared" si="118"/>
        <v>1250893.9129079159</v>
      </c>
      <c r="S69" s="41">
        <f t="shared" si="119"/>
        <v>1265955.3733233325</v>
      </c>
      <c r="T69" s="41">
        <f t="shared" si="120"/>
        <v>1281016.8337387491</v>
      </c>
      <c r="U69" s="41">
        <f t="shared" si="121"/>
        <v>1296078.2941541658</v>
      </c>
      <c r="V69" s="41">
        <f t="shared" si="122"/>
        <v>1311139.7545695824</v>
      </c>
      <c r="W69" s="41">
        <f t="shared" si="123"/>
        <v>1326201.214984999</v>
      </c>
      <c r="X69" s="41">
        <f t="shared" si="124"/>
        <v>1341262.6754004157</v>
      </c>
      <c r="Y69" s="41">
        <f t="shared" si="125"/>
        <v>1356324.1358158323</v>
      </c>
      <c r="Z69" s="41">
        <f t="shared" si="126"/>
        <v>1371385.5962312489</v>
      </c>
      <c r="AA69" s="41">
        <f t="shared" si="127"/>
        <v>1386447.0566466656</v>
      </c>
      <c r="AB69" s="41">
        <f t="shared" si="128"/>
        <v>1401508.5170620822</v>
      </c>
      <c r="AC69" s="41">
        <f t="shared" si="129"/>
        <v>1416569.9774774988</v>
      </c>
      <c r="AD69" s="41">
        <f t="shared" si="130"/>
        <v>1431631.4378929154</v>
      </c>
      <c r="AE69" s="41">
        <f t="shared" si="131"/>
        <v>1446692.8983083321</v>
      </c>
      <c r="AF69" s="41">
        <f t="shared" si="132"/>
        <v>1461754.3587237487</v>
      </c>
      <c r="AG69" s="23">
        <f t="shared" si="133"/>
        <v>1371386</v>
      </c>
      <c r="AH69" s="79">
        <f>'[25]KY Depreciation Rates_03-2'!$G60</f>
        <v>8.9300000000000004E-2</v>
      </c>
      <c r="AI69" s="79">
        <f>'[25]KY Depreciation Rates_03-2'!$G60</f>
        <v>8.9300000000000004E-2</v>
      </c>
      <c r="AJ69" s="31">
        <f>'[20]Depreciation Provision'!R123</f>
        <v>14370.640000000001</v>
      </c>
      <c r="AK69" s="31">
        <f>'[20]Depreciation Provision'!S123</f>
        <v>14370.640000000001</v>
      </c>
      <c r="AL69" s="31">
        <f>'[20]Depreciation Provision'!T123</f>
        <v>14370.640000000001</v>
      </c>
      <c r="AM69" s="31">
        <f>'[20]Depreciation Provision'!U123</f>
        <v>14370.640000000001</v>
      </c>
      <c r="AN69" s="31">
        <f>'[20]Depreciation Provision'!V123</f>
        <v>14370.640000000001</v>
      </c>
      <c r="AO69" s="31">
        <f>'[20]Depreciation Provision'!W123</f>
        <v>14370.640000000001</v>
      </c>
      <c r="AP69" s="43">
        <f>IF('Net Plant'!I69&gt;0,'Gross Plant'!K69*$AH69/12,0)</f>
        <v>15061.460415416666</v>
      </c>
      <c r="AQ69" s="43">
        <f>IF('Net Plant'!J69&gt;0,'Gross Plant'!L69*$AH69/12,0)</f>
        <v>15061.460415416666</v>
      </c>
      <c r="AR69" s="43">
        <f>IF('Net Plant'!K69&gt;0,'Gross Plant'!M69*$AH69/12,0)</f>
        <v>15061.460415416666</v>
      </c>
      <c r="AS69" s="43">
        <f>IF('Net Plant'!L69&gt;0,'Gross Plant'!N69*$AH69/12,0)</f>
        <v>15061.460415416666</v>
      </c>
      <c r="AT69" s="43">
        <f>IF('Net Plant'!M69&gt;0,'Gross Plant'!O69*$AH69/12,0)</f>
        <v>15061.460415416666</v>
      </c>
      <c r="AU69" s="43">
        <f>IF('Net Plant'!N69&gt;0,'Gross Plant'!P69*$AH69/12,0)</f>
        <v>15061.460415416666</v>
      </c>
      <c r="AV69" s="43">
        <f>IF('Net Plant'!O69&gt;0,'Gross Plant'!Q69*$AH69/12,0)</f>
        <v>15061.460415416666</v>
      </c>
      <c r="AW69" s="43">
        <f>IF('Net Plant'!P69&gt;0,'Gross Plant'!R69*$AH69/12,0)</f>
        <v>15061.460415416666</v>
      </c>
      <c r="AX69" s="43">
        <f>IF('Net Plant'!Q69&gt;0,'Gross Plant'!S69*$AH69/12,0)</f>
        <v>15061.460415416666</v>
      </c>
      <c r="AY69" s="43">
        <f>IF('Net Plant'!R69&gt;0,'Gross Plant'!U69*$AI69/12,0)</f>
        <v>15061.460415416666</v>
      </c>
      <c r="AZ69" s="43">
        <f>IF('Net Plant'!S69&gt;0,'Gross Plant'!V69*$AI69/12,0)</f>
        <v>15061.460415416666</v>
      </c>
      <c r="BA69" s="43">
        <f>IF('Net Plant'!T69&gt;0,'Gross Plant'!W69*$AI69/12,0)</f>
        <v>15061.460415416666</v>
      </c>
      <c r="BB69" s="43">
        <f>IF('Net Plant'!U69&gt;0,'Gross Plant'!X69*$AI69/12,0)</f>
        <v>15061.460415416666</v>
      </c>
      <c r="BC69" s="43">
        <f>IF('Net Plant'!V69&gt;0,'Gross Plant'!Y69*$AI69/12,0)</f>
        <v>15061.460415416666</v>
      </c>
      <c r="BD69" s="43">
        <f>IF('Net Plant'!W69&gt;0,'Gross Plant'!Z69*$AI69/12,0)</f>
        <v>15061.460415416666</v>
      </c>
      <c r="BE69" s="43">
        <f>IF('Net Plant'!X69&gt;0,'Gross Plant'!AA69*$AI69/12,0)</f>
        <v>15061.460415416666</v>
      </c>
      <c r="BF69" s="43">
        <f>IF('Net Plant'!Y69&gt;0,'Gross Plant'!AB69*$AI69/12,0)</f>
        <v>15061.460415416666</v>
      </c>
      <c r="BG69" s="43">
        <f>IF('Net Plant'!Z69&gt;0,'Gross Plant'!AC69*$AI69/12,0)</f>
        <v>15061.460415416666</v>
      </c>
      <c r="BH69" s="43">
        <f>IF('Net Plant'!AA69&gt;0,'Gross Plant'!AD69*$AI69/12,0)</f>
        <v>15061.460415416666</v>
      </c>
      <c r="BI69" s="43">
        <f>IF('Net Plant'!AB69&gt;0,'Gross Plant'!AE69*$AI69/12,0)</f>
        <v>15061.460415416666</v>
      </c>
      <c r="BJ69" s="43">
        <f>IF('Net Plant'!AC69&gt;0,'Gross Plant'!AF69*$AI69/12,0)</f>
        <v>15061.460415416666</v>
      </c>
      <c r="BK69" s="23">
        <f t="shared" si="134"/>
        <v>180737.52498499994</v>
      </c>
      <c r="BL69" s="41"/>
      <c r="BM69" s="31">
        <f>[20]Retires!R266</f>
        <v>0</v>
      </c>
      <c r="BN69" s="31">
        <f>[20]Retires!S266</f>
        <v>0</v>
      </c>
      <c r="BO69" s="31">
        <f>[20]Retires!T266</f>
        <v>0</v>
      </c>
      <c r="BP69" s="31">
        <f>[20]Retires!U266</f>
        <v>0</v>
      </c>
      <c r="BQ69" s="31">
        <f>[20]Retires!V266</f>
        <v>0</v>
      </c>
      <c r="BR69" s="31">
        <f>[20]Retires!W266</f>
        <v>0</v>
      </c>
      <c r="BS69" s="31">
        <f>'Gross Plant'!BQ69</f>
        <v>0</v>
      </c>
      <c r="BT69" s="41">
        <f>'Gross Plant'!BR69</f>
        <v>0</v>
      </c>
      <c r="BU69" s="41">
        <f>'Gross Plant'!BS69</f>
        <v>0</v>
      </c>
      <c r="BV69" s="41">
        <f>'Gross Plant'!BT69</f>
        <v>0</v>
      </c>
      <c r="BW69" s="41">
        <f>'Gross Plant'!BU69</f>
        <v>0</v>
      </c>
      <c r="BX69" s="41">
        <f>'Gross Plant'!BV69</f>
        <v>0</v>
      </c>
      <c r="BY69" s="41">
        <f>'Gross Plant'!BW69</f>
        <v>0</v>
      </c>
      <c r="BZ69" s="41">
        <f>'Gross Plant'!BX69</f>
        <v>0</v>
      </c>
      <c r="CA69" s="41">
        <f>'Gross Plant'!BY69</f>
        <v>0</v>
      </c>
      <c r="CB69" s="41">
        <f>'Gross Plant'!BZ69</f>
        <v>0</v>
      </c>
      <c r="CC69" s="41">
        <f>'Gross Plant'!CA69</f>
        <v>0</v>
      </c>
      <c r="CD69" s="41">
        <f>'Gross Plant'!CB69</f>
        <v>0</v>
      </c>
      <c r="CE69" s="41">
        <f>'Gross Plant'!CC69</f>
        <v>0</v>
      </c>
      <c r="CF69" s="41">
        <f>'Gross Plant'!CD69</f>
        <v>0</v>
      </c>
      <c r="CG69" s="41">
        <f>'Gross Plant'!CE69</f>
        <v>0</v>
      </c>
      <c r="CH69" s="41">
        <f>'Gross Plant'!CF69</f>
        <v>0</v>
      </c>
      <c r="CI69" s="41">
        <f>'Gross Plant'!CG69</f>
        <v>0</v>
      </c>
      <c r="CJ69" s="41">
        <f>'Gross Plant'!CH69</f>
        <v>0</v>
      </c>
      <c r="CK69" s="41">
        <f>'Gross Plant'!CI69</f>
        <v>0</v>
      </c>
      <c r="CL69" s="41">
        <f>'Gross Plant'!CJ69</f>
        <v>0</v>
      </c>
      <c r="CM69" s="41">
        <f>'Gross Plant'!CK69</f>
        <v>0</v>
      </c>
      <c r="CN69" s="41"/>
      <c r="CO69" s="31">
        <f>[20]Transfers!R266</f>
        <v>0</v>
      </c>
      <c r="CP69" s="31">
        <f>[20]Transfers!S266</f>
        <v>0</v>
      </c>
      <c r="CQ69" s="31">
        <f>[20]Transfers!T266</f>
        <v>0</v>
      </c>
      <c r="CR69" s="31">
        <f>[20]Transfers!U266</f>
        <v>0</v>
      </c>
      <c r="CS69" s="31">
        <f>[20]Transfers!V266</f>
        <v>0</v>
      </c>
      <c r="CT69" s="31">
        <f>[20]Transfers!W266</f>
        <v>0</v>
      </c>
      <c r="CU69" s="31">
        <v>0</v>
      </c>
      <c r="CV69" s="31">
        <v>0</v>
      </c>
      <c r="CW69" s="31">
        <v>0</v>
      </c>
      <c r="CX69" s="42">
        <v>0</v>
      </c>
      <c r="CY69" s="31">
        <v>0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/>
      <c r="DQ69" s="41">
        <f>[20]COR!Q123</f>
        <v>0</v>
      </c>
      <c r="DR69" s="41">
        <f>[20]COR!R123</f>
        <v>0</v>
      </c>
      <c r="DS69" s="41">
        <f>[20]COR!S123</f>
        <v>0</v>
      </c>
      <c r="DT69" s="41">
        <f>[20]COR!T123</f>
        <v>0</v>
      </c>
      <c r="DU69" s="41">
        <f>[20]COR!U123</f>
        <v>0</v>
      </c>
      <c r="DV69" s="41">
        <f>[20]COR!V123</f>
        <v>0</v>
      </c>
      <c r="DW69" s="57">
        <f>SUM('Gross Plant'!$AH69:$AM69)/SUM('Gross Plant'!$AH$80:$AM$80)*DW$80</f>
        <v>0</v>
      </c>
      <c r="DX69" s="57">
        <f>SUM('Gross Plant'!$AH69:$AM69)/SUM('Gross Plant'!$AH$80:$AM$80)*DX$80</f>
        <v>0</v>
      </c>
      <c r="DY69" s="57">
        <f>SUM('Gross Plant'!$AH69:$AM69)/SUM('Gross Plant'!$AH$80:$AM$80)*DY$80</f>
        <v>0</v>
      </c>
      <c r="DZ69" s="57">
        <f>-SUM('Gross Plant'!$AH69:$AM69)/SUM('Gross Plant'!$AH$80:$AM$80)*'Capital Spending'!D$8*Reserve!$DW$1</f>
        <v>0</v>
      </c>
      <c r="EA69" s="57">
        <f>-SUM('Gross Plant'!$AH69:$AM69)/SUM('Gross Plant'!$AH$80:$AM$80)*'Capital Spending'!E$8*Reserve!$DW$1</f>
        <v>0</v>
      </c>
      <c r="EB69" s="57">
        <f>-SUM('Gross Plant'!$AH69:$AM69)/SUM('Gross Plant'!$AH$80:$AM$80)*'Capital Spending'!F$8*Reserve!$DW$1</f>
        <v>0</v>
      </c>
      <c r="EC69" s="57">
        <f>-SUM('Gross Plant'!$AH69:$AM69)/SUM('Gross Plant'!$AH$80:$AM$80)*'Capital Spending'!G$8*Reserve!$DW$1</f>
        <v>0</v>
      </c>
      <c r="ED69" s="57">
        <f>-SUM('Gross Plant'!$AH69:$AM69)/SUM('Gross Plant'!$AH$80:$AM$80)*'Capital Spending'!H$8*Reserve!$DW$1</f>
        <v>0</v>
      </c>
      <c r="EE69" s="57">
        <f>-SUM('Gross Plant'!$AH69:$AM69)/SUM('Gross Plant'!$AH$80:$AM$80)*'Capital Spending'!I$8*Reserve!$DW$1</f>
        <v>0</v>
      </c>
      <c r="EF69" s="57">
        <f>-SUM('Gross Plant'!$AH69:$AM69)/SUM('Gross Plant'!$AH$80:$AM$80)*'Capital Spending'!J$8*Reserve!$DW$1</f>
        <v>0</v>
      </c>
      <c r="EG69" s="57">
        <f>-SUM('Gross Plant'!$AH69:$AM69)/SUM('Gross Plant'!$AH$80:$AM$80)*'Capital Spending'!K$8*Reserve!$DW$1</f>
        <v>0</v>
      </c>
      <c r="EH69" s="57">
        <f>-SUM('Gross Plant'!$AH69:$AM69)/SUM('Gross Plant'!$AH$80:$AM$80)*'Capital Spending'!L$8*Reserve!$DW$1</f>
        <v>0</v>
      </c>
      <c r="EI69" s="57">
        <f>-SUM('Gross Plant'!$AH69:$AM69)/SUM('Gross Plant'!$AH$80:$AM$80)*'Capital Spending'!M$8*Reserve!$DW$1</f>
        <v>0</v>
      </c>
      <c r="EJ69" s="57">
        <f>-SUM('Gross Plant'!$AH69:$AM69)/SUM('Gross Plant'!$AH$80:$AM$80)*'Capital Spending'!N$8*Reserve!$DW$1</f>
        <v>0</v>
      </c>
      <c r="EK69" s="57">
        <f>-SUM('Gross Plant'!$AH69:$AM69)/SUM('Gross Plant'!$AH$80:$AM$80)*'Capital Spending'!O$8*Reserve!$DW$1</f>
        <v>0</v>
      </c>
      <c r="EL69" s="57">
        <f>-SUM('Gross Plant'!$AH69:$AM69)/SUM('Gross Plant'!$AH$80:$AM$80)*'Capital Spending'!P$8*Reserve!$DW$1</f>
        <v>0</v>
      </c>
      <c r="EM69" s="57">
        <f>-SUM('Gross Plant'!$AH69:$AM69)/SUM('Gross Plant'!$AH$80:$AM$80)*'Capital Spending'!Q$8*Reserve!$DW$1</f>
        <v>0</v>
      </c>
      <c r="EN69" s="57">
        <f>-SUM('Gross Plant'!$AH69:$AM69)/SUM('Gross Plant'!$AH$80:$AM$80)*'Capital Spending'!R$8*Reserve!$DW$1</f>
        <v>0</v>
      </c>
      <c r="EO69" s="57">
        <f>-SUM('Gross Plant'!$AH69:$AM69)/SUM('Gross Plant'!$AH$80:$AM$80)*'Capital Spending'!S$8*Reserve!$DW$1</f>
        <v>0</v>
      </c>
      <c r="EP69" s="57">
        <f>-SUM('Gross Plant'!$AH69:$AM69)/SUM('Gross Plant'!$AH$80:$AM$80)*'Capital Spending'!T$8*Reserve!$DW$1</f>
        <v>0</v>
      </c>
      <c r="EQ69" s="57">
        <f>-SUM('Gross Plant'!$AH69:$AM69)/SUM('Gross Plant'!$AH$80:$AM$80)*'Capital Spending'!U$8*Reserve!$DW$1</f>
        <v>0</v>
      </c>
    </row>
    <row r="70" spans="1:147">
      <c r="A70" s="150">
        <v>39903</v>
      </c>
      <c r="B70" s="32" t="s">
        <v>23</v>
      </c>
      <c r="C70" s="50">
        <f t="shared" si="104"/>
        <v>351088.88030511525</v>
      </c>
      <c r="D70" s="50">
        <f t="shared" si="105"/>
        <v>407089.16854749981</v>
      </c>
      <c r="E70" s="68">
        <f>'[20]Reserve End Balances'!$Q$124</f>
        <v>326324.26</v>
      </c>
      <c r="F70" s="41">
        <f t="shared" si="106"/>
        <v>330621.98</v>
      </c>
      <c r="G70" s="41">
        <f t="shared" si="107"/>
        <v>334919.69999999995</v>
      </c>
      <c r="H70" s="41">
        <f t="shared" si="108"/>
        <v>339217.41999999993</v>
      </c>
      <c r="I70" s="41">
        <f t="shared" si="109"/>
        <v>343515.1399999999</v>
      </c>
      <c r="J70" s="41">
        <f t="shared" si="110"/>
        <v>347812.85999999987</v>
      </c>
      <c r="K70" s="41">
        <f t="shared" si="111"/>
        <v>352110.57999999984</v>
      </c>
      <c r="L70" s="41">
        <f t="shared" si="112"/>
        <v>355775.81923649984</v>
      </c>
      <c r="M70" s="41">
        <f t="shared" si="113"/>
        <v>359441.05847299984</v>
      </c>
      <c r="N70" s="41">
        <f t="shared" si="114"/>
        <v>363106.29770949984</v>
      </c>
      <c r="O70" s="41">
        <f t="shared" si="115"/>
        <v>366771.53694599983</v>
      </c>
      <c r="P70" s="41">
        <f t="shared" si="116"/>
        <v>370436.77618249983</v>
      </c>
      <c r="Q70" s="41">
        <f t="shared" si="117"/>
        <v>374102.01541899983</v>
      </c>
      <c r="R70" s="41">
        <f t="shared" si="118"/>
        <v>377767.25465549983</v>
      </c>
      <c r="S70" s="41">
        <f t="shared" si="119"/>
        <v>381432.49389199982</v>
      </c>
      <c r="T70" s="41">
        <f t="shared" si="120"/>
        <v>385097.73312849982</v>
      </c>
      <c r="U70" s="41">
        <f t="shared" si="121"/>
        <v>388762.97236499982</v>
      </c>
      <c r="V70" s="41">
        <f t="shared" si="122"/>
        <v>392428.21160149982</v>
      </c>
      <c r="W70" s="41">
        <f t="shared" si="123"/>
        <v>396093.45083799982</v>
      </c>
      <c r="X70" s="41">
        <f t="shared" si="124"/>
        <v>399758.69007449981</v>
      </c>
      <c r="Y70" s="41">
        <f t="shared" si="125"/>
        <v>403423.92931099981</v>
      </c>
      <c r="Z70" s="41">
        <f t="shared" si="126"/>
        <v>407089.16854749981</v>
      </c>
      <c r="AA70" s="41">
        <f t="shared" si="127"/>
        <v>410754.40778399981</v>
      </c>
      <c r="AB70" s="41">
        <f t="shared" si="128"/>
        <v>414419.6470204998</v>
      </c>
      <c r="AC70" s="41">
        <f t="shared" si="129"/>
        <v>418084.8862569998</v>
      </c>
      <c r="AD70" s="41">
        <f t="shared" si="130"/>
        <v>421750.1254934998</v>
      </c>
      <c r="AE70" s="41">
        <f t="shared" si="131"/>
        <v>425415.3647299998</v>
      </c>
      <c r="AF70" s="41">
        <f t="shared" si="132"/>
        <v>429080.6039664998</v>
      </c>
      <c r="AG70" s="23">
        <f t="shared" si="133"/>
        <v>407089</v>
      </c>
      <c r="AH70" s="79">
        <f>'[25]KY Depreciation Rates_03-2'!$G61</f>
        <v>6.9900000000000004E-2</v>
      </c>
      <c r="AI70" s="79">
        <f>'[25]KY Depreciation Rates_03-2'!$G61</f>
        <v>6.9900000000000004E-2</v>
      </c>
      <c r="AJ70" s="31">
        <f>'[20]Depreciation Provision'!R124</f>
        <v>4297.72</v>
      </c>
      <c r="AK70" s="31">
        <f>'[20]Depreciation Provision'!S124</f>
        <v>4297.72</v>
      </c>
      <c r="AL70" s="31">
        <f>'[20]Depreciation Provision'!T124</f>
        <v>4297.72</v>
      </c>
      <c r="AM70" s="31">
        <f>'[20]Depreciation Provision'!U124</f>
        <v>4297.72</v>
      </c>
      <c r="AN70" s="31">
        <f>'[20]Depreciation Provision'!V124</f>
        <v>4297.72</v>
      </c>
      <c r="AO70" s="31">
        <f>'[20]Depreciation Provision'!W124</f>
        <v>4297.72</v>
      </c>
      <c r="AP70" s="43">
        <f>IF('Net Plant'!I70&gt;0,'Gross Plant'!K70*$AH70/12,0)</f>
        <v>3665.2392365000001</v>
      </c>
      <c r="AQ70" s="43">
        <f>IF('Net Plant'!J70&gt;0,'Gross Plant'!L70*$AH70/12,0)</f>
        <v>3665.2392365000001</v>
      </c>
      <c r="AR70" s="43">
        <f>IF('Net Plant'!K70&gt;0,'Gross Plant'!M70*$AH70/12,0)</f>
        <v>3665.2392365000001</v>
      </c>
      <c r="AS70" s="43">
        <f>IF('Net Plant'!L70&gt;0,'Gross Plant'!N70*$AH70/12,0)</f>
        <v>3665.2392365000001</v>
      </c>
      <c r="AT70" s="43">
        <f>IF('Net Plant'!M70&gt;0,'Gross Plant'!O70*$AH70/12,0)</f>
        <v>3665.2392365000001</v>
      </c>
      <c r="AU70" s="43">
        <f>IF('Net Plant'!N70&gt;0,'Gross Plant'!P70*$AH70/12,0)</f>
        <v>3665.2392365000001</v>
      </c>
      <c r="AV70" s="43">
        <f>IF('Net Plant'!O70&gt;0,'Gross Plant'!Q70*$AH70/12,0)</f>
        <v>3665.2392365000001</v>
      </c>
      <c r="AW70" s="43">
        <f>IF('Net Plant'!P70&gt;0,'Gross Plant'!R70*$AH70/12,0)</f>
        <v>3665.2392365000001</v>
      </c>
      <c r="AX70" s="43">
        <f>IF('Net Plant'!Q70&gt;0,'Gross Plant'!S70*$AH70/12,0)</f>
        <v>3665.2392365000001</v>
      </c>
      <c r="AY70" s="43">
        <f>IF('Net Plant'!R70&gt;0,'Gross Plant'!U70*$AI70/12,0)</f>
        <v>3665.2392365000001</v>
      </c>
      <c r="AZ70" s="43">
        <f>IF('Net Plant'!S70&gt;0,'Gross Plant'!V70*$AI70/12,0)</f>
        <v>3665.2392365000001</v>
      </c>
      <c r="BA70" s="43">
        <f>IF('Net Plant'!T70&gt;0,'Gross Plant'!W70*$AI70/12,0)</f>
        <v>3665.2392365000001</v>
      </c>
      <c r="BB70" s="43">
        <f>IF('Net Plant'!U70&gt;0,'Gross Plant'!X70*$AI70/12,0)</f>
        <v>3665.2392365000001</v>
      </c>
      <c r="BC70" s="43">
        <f>IF('Net Plant'!V70&gt;0,'Gross Plant'!Y70*$AI70/12,0)</f>
        <v>3665.2392365000001</v>
      </c>
      <c r="BD70" s="43">
        <f>IF('Net Plant'!W70&gt;0,'Gross Plant'!Z70*$AI70/12,0)</f>
        <v>3665.2392365000001</v>
      </c>
      <c r="BE70" s="43">
        <f>IF('Net Plant'!X70&gt;0,'Gross Plant'!AA70*$AI70/12,0)</f>
        <v>3665.2392365000001</v>
      </c>
      <c r="BF70" s="43">
        <f>IF('Net Plant'!Y70&gt;0,'Gross Plant'!AB70*$AI70/12,0)</f>
        <v>3665.2392365000001</v>
      </c>
      <c r="BG70" s="43">
        <f>IF('Net Plant'!Z70&gt;0,'Gross Plant'!AC70*$AI70/12,0)</f>
        <v>3665.2392365000001</v>
      </c>
      <c r="BH70" s="43">
        <f>IF('Net Plant'!AA70&gt;0,'Gross Plant'!AD70*$AI70/12,0)</f>
        <v>3665.2392365000001</v>
      </c>
      <c r="BI70" s="43">
        <f>IF('Net Plant'!AB70&gt;0,'Gross Plant'!AE70*$AI70/12,0)</f>
        <v>3665.2392365000001</v>
      </c>
      <c r="BJ70" s="43">
        <f>IF('Net Plant'!AC70&gt;0,'Gross Plant'!AF70*$AI70/12,0)</f>
        <v>3665.2392365000001</v>
      </c>
      <c r="BK70" s="23">
        <f t="shared" si="134"/>
        <v>43982.870837999995</v>
      </c>
      <c r="BL70" s="41"/>
      <c r="BM70" s="31">
        <f>[20]Retires!R267</f>
        <v>0</v>
      </c>
      <c r="BN70" s="31">
        <f>[20]Retires!S267</f>
        <v>0</v>
      </c>
      <c r="BO70" s="31">
        <f>[20]Retires!T267</f>
        <v>0</v>
      </c>
      <c r="BP70" s="31">
        <f>[20]Retires!U267</f>
        <v>0</v>
      </c>
      <c r="BQ70" s="31">
        <f>[20]Retires!V267</f>
        <v>0</v>
      </c>
      <c r="BR70" s="31">
        <f>[20]Retires!W267</f>
        <v>0</v>
      </c>
      <c r="BS70" s="31">
        <f>'Gross Plant'!BQ70</f>
        <v>0</v>
      </c>
      <c r="BT70" s="41">
        <f>'Gross Plant'!BR70</f>
        <v>0</v>
      </c>
      <c r="BU70" s="41">
        <f>'Gross Plant'!BS70</f>
        <v>0</v>
      </c>
      <c r="BV70" s="41">
        <f>'Gross Plant'!BT70</f>
        <v>0</v>
      </c>
      <c r="BW70" s="41">
        <f>'Gross Plant'!BU70</f>
        <v>0</v>
      </c>
      <c r="BX70" s="41">
        <f>'Gross Plant'!BV70</f>
        <v>0</v>
      </c>
      <c r="BY70" s="41">
        <f>'Gross Plant'!BW70</f>
        <v>0</v>
      </c>
      <c r="BZ70" s="41">
        <f>'Gross Plant'!BX70</f>
        <v>0</v>
      </c>
      <c r="CA70" s="41">
        <f>'Gross Plant'!BY70</f>
        <v>0</v>
      </c>
      <c r="CB70" s="41">
        <f>'Gross Plant'!BZ70</f>
        <v>0</v>
      </c>
      <c r="CC70" s="41">
        <f>'Gross Plant'!CA70</f>
        <v>0</v>
      </c>
      <c r="CD70" s="41">
        <f>'Gross Plant'!CB70</f>
        <v>0</v>
      </c>
      <c r="CE70" s="41">
        <f>'Gross Plant'!CC70</f>
        <v>0</v>
      </c>
      <c r="CF70" s="41">
        <f>'Gross Plant'!CD70</f>
        <v>0</v>
      </c>
      <c r="CG70" s="41">
        <f>'Gross Plant'!CE70</f>
        <v>0</v>
      </c>
      <c r="CH70" s="41">
        <f>'Gross Plant'!CF70</f>
        <v>0</v>
      </c>
      <c r="CI70" s="41">
        <f>'Gross Plant'!CG70</f>
        <v>0</v>
      </c>
      <c r="CJ70" s="41">
        <f>'Gross Plant'!CH70</f>
        <v>0</v>
      </c>
      <c r="CK70" s="41">
        <f>'Gross Plant'!CI70</f>
        <v>0</v>
      </c>
      <c r="CL70" s="41">
        <f>'Gross Plant'!CJ70</f>
        <v>0</v>
      </c>
      <c r="CM70" s="41">
        <f>'Gross Plant'!CK70</f>
        <v>0</v>
      </c>
      <c r="CN70" s="41"/>
      <c r="CO70" s="31">
        <f>[20]Transfers!R267</f>
        <v>0</v>
      </c>
      <c r="CP70" s="31">
        <f>[20]Transfers!S267</f>
        <v>0</v>
      </c>
      <c r="CQ70" s="31">
        <f>[20]Transfers!T267</f>
        <v>0</v>
      </c>
      <c r="CR70" s="31">
        <f>[20]Transfers!U267</f>
        <v>0</v>
      </c>
      <c r="CS70" s="31">
        <f>[20]Transfers!V267</f>
        <v>0</v>
      </c>
      <c r="CT70" s="31">
        <f>[20]Transfers!W267</f>
        <v>0</v>
      </c>
      <c r="CU70" s="31">
        <v>0</v>
      </c>
      <c r="CV70" s="31">
        <v>0</v>
      </c>
      <c r="CW70" s="31">
        <v>0</v>
      </c>
      <c r="CX70" s="42">
        <v>0</v>
      </c>
      <c r="CY70" s="31">
        <v>0</v>
      </c>
      <c r="CZ70" s="31">
        <v>0</v>
      </c>
      <c r="DA70" s="31">
        <v>0</v>
      </c>
      <c r="DB70" s="31">
        <v>0</v>
      </c>
      <c r="DC70" s="31">
        <v>0</v>
      </c>
      <c r="DD70" s="3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/>
      <c r="DQ70" s="41">
        <f>[20]COR!Q124</f>
        <v>0</v>
      </c>
      <c r="DR70" s="41">
        <f>[20]COR!R124</f>
        <v>0</v>
      </c>
      <c r="DS70" s="41">
        <f>[20]COR!S124</f>
        <v>0</v>
      </c>
      <c r="DT70" s="41">
        <f>[20]COR!T124</f>
        <v>0</v>
      </c>
      <c r="DU70" s="41">
        <f>[20]COR!U124</f>
        <v>0</v>
      </c>
      <c r="DV70" s="41">
        <f>[20]COR!V124</f>
        <v>0</v>
      </c>
      <c r="DW70" s="57">
        <f>SUM('Gross Plant'!$AH70:$AM70)/SUM('Gross Plant'!$AH$80:$AM$80)*DW$80</f>
        <v>0</v>
      </c>
      <c r="DX70" s="57">
        <f>SUM('Gross Plant'!$AH70:$AM70)/SUM('Gross Plant'!$AH$80:$AM$80)*DX$80</f>
        <v>0</v>
      </c>
      <c r="DY70" s="57">
        <f>SUM('Gross Plant'!$AH70:$AM70)/SUM('Gross Plant'!$AH$80:$AM$80)*DY$80</f>
        <v>0</v>
      </c>
      <c r="DZ70" s="57">
        <f>-SUM('Gross Plant'!$AH70:$AM70)/SUM('Gross Plant'!$AH$80:$AM$80)*'Capital Spending'!D$8*Reserve!$DW$1</f>
        <v>0</v>
      </c>
      <c r="EA70" s="57">
        <f>-SUM('Gross Plant'!$AH70:$AM70)/SUM('Gross Plant'!$AH$80:$AM$80)*'Capital Spending'!E$8*Reserve!$DW$1</f>
        <v>0</v>
      </c>
      <c r="EB70" s="57">
        <f>-SUM('Gross Plant'!$AH70:$AM70)/SUM('Gross Plant'!$AH$80:$AM$80)*'Capital Spending'!F$8*Reserve!$DW$1</f>
        <v>0</v>
      </c>
      <c r="EC70" s="57">
        <f>-SUM('Gross Plant'!$AH70:$AM70)/SUM('Gross Plant'!$AH$80:$AM$80)*'Capital Spending'!G$8*Reserve!$DW$1</f>
        <v>0</v>
      </c>
      <c r="ED70" s="57">
        <f>-SUM('Gross Plant'!$AH70:$AM70)/SUM('Gross Plant'!$AH$80:$AM$80)*'Capital Spending'!H$8*Reserve!$DW$1</f>
        <v>0</v>
      </c>
      <c r="EE70" s="57">
        <f>-SUM('Gross Plant'!$AH70:$AM70)/SUM('Gross Plant'!$AH$80:$AM$80)*'Capital Spending'!I$8*Reserve!$DW$1</f>
        <v>0</v>
      </c>
      <c r="EF70" s="57">
        <f>-SUM('Gross Plant'!$AH70:$AM70)/SUM('Gross Plant'!$AH$80:$AM$80)*'Capital Spending'!J$8*Reserve!$DW$1</f>
        <v>0</v>
      </c>
      <c r="EG70" s="57">
        <f>-SUM('Gross Plant'!$AH70:$AM70)/SUM('Gross Plant'!$AH$80:$AM$80)*'Capital Spending'!K$8*Reserve!$DW$1</f>
        <v>0</v>
      </c>
      <c r="EH70" s="57">
        <f>-SUM('Gross Plant'!$AH70:$AM70)/SUM('Gross Plant'!$AH$80:$AM$80)*'Capital Spending'!L$8*Reserve!$DW$1</f>
        <v>0</v>
      </c>
      <c r="EI70" s="57">
        <f>-SUM('Gross Plant'!$AH70:$AM70)/SUM('Gross Plant'!$AH$80:$AM$80)*'Capital Spending'!M$8*Reserve!$DW$1</f>
        <v>0</v>
      </c>
      <c r="EJ70" s="57">
        <f>-SUM('Gross Plant'!$AH70:$AM70)/SUM('Gross Plant'!$AH$80:$AM$80)*'Capital Spending'!N$8*Reserve!$DW$1</f>
        <v>0</v>
      </c>
      <c r="EK70" s="57">
        <f>-SUM('Gross Plant'!$AH70:$AM70)/SUM('Gross Plant'!$AH$80:$AM$80)*'Capital Spending'!O$8*Reserve!$DW$1</f>
        <v>0</v>
      </c>
      <c r="EL70" s="57">
        <f>-SUM('Gross Plant'!$AH70:$AM70)/SUM('Gross Plant'!$AH$80:$AM$80)*'Capital Spending'!P$8*Reserve!$DW$1</f>
        <v>0</v>
      </c>
      <c r="EM70" s="57">
        <f>-SUM('Gross Plant'!$AH70:$AM70)/SUM('Gross Plant'!$AH$80:$AM$80)*'Capital Spending'!Q$8*Reserve!$DW$1</f>
        <v>0</v>
      </c>
      <c r="EN70" s="57">
        <f>-SUM('Gross Plant'!$AH70:$AM70)/SUM('Gross Plant'!$AH$80:$AM$80)*'Capital Spending'!R$8*Reserve!$DW$1</f>
        <v>0</v>
      </c>
      <c r="EO70" s="57">
        <f>-SUM('Gross Plant'!$AH70:$AM70)/SUM('Gross Plant'!$AH$80:$AM$80)*'Capital Spending'!S$8*Reserve!$DW$1</f>
        <v>0</v>
      </c>
      <c r="EP70" s="57">
        <f>-SUM('Gross Plant'!$AH70:$AM70)/SUM('Gross Plant'!$AH$80:$AM$80)*'Capital Spending'!T$8*Reserve!$DW$1</f>
        <v>0</v>
      </c>
      <c r="EQ70" s="57">
        <f>-SUM('Gross Plant'!$AH70:$AM70)/SUM('Gross Plant'!$AH$80:$AM$80)*'Capital Spending'!U$8*Reserve!$DW$1</f>
        <v>0</v>
      </c>
    </row>
    <row r="71" spans="1:147">
      <c r="A71" s="150">
        <v>39906</v>
      </c>
      <c r="B71" s="32" t="s">
        <v>26</v>
      </c>
      <c r="C71" s="50">
        <f t="shared" si="104"/>
        <v>529828.74061441608</v>
      </c>
      <c r="D71" s="50">
        <f t="shared" si="105"/>
        <v>661520.7675230254</v>
      </c>
      <c r="E71" s="68">
        <f>'[20]Reserve End Balances'!$Q$125</f>
        <v>483983.03</v>
      </c>
      <c r="F71" s="41">
        <f t="shared" si="106"/>
        <v>491195.68000000005</v>
      </c>
      <c r="G71" s="41">
        <f t="shared" si="107"/>
        <v>498408.33000000007</v>
      </c>
      <c r="H71" s="41">
        <f t="shared" si="108"/>
        <v>505618.64000000007</v>
      </c>
      <c r="I71" s="41">
        <f t="shared" si="109"/>
        <v>512828.95000000007</v>
      </c>
      <c r="J71" s="41">
        <f t="shared" si="110"/>
        <v>520071.77000000008</v>
      </c>
      <c r="K71" s="41">
        <f t="shared" si="111"/>
        <v>527314.38000000012</v>
      </c>
      <c r="L71" s="41">
        <f t="shared" si="112"/>
        <v>536081.89839750016</v>
      </c>
      <c r="M71" s="41">
        <f t="shared" si="113"/>
        <v>544860.22812825732</v>
      </c>
      <c r="N71" s="41">
        <f t="shared" si="114"/>
        <v>553646.77120614669</v>
      </c>
      <c r="O71" s="41">
        <f t="shared" si="115"/>
        <v>562438.48651136784</v>
      </c>
      <c r="P71" s="41">
        <f t="shared" si="116"/>
        <v>571248.52543367865</v>
      </c>
      <c r="Q71" s="41">
        <f t="shared" si="117"/>
        <v>580076.93831045763</v>
      </c>
      <c r="R71" s="41">
        <f t="shared" si="118"/>
        <v>588929.00655599509</v>
      </c>
      <c r="S71" s="41">
        <f t="shared" si="119"/>
        <v>597848.21266064781</v>
      </c>
      <c r="T71" s="41">
        <f t="shared" si="120"/>
        <v>606815.10732331895</v>
      </c>
      <c r="U71" s="41">
        <f t="shared" si="121"/>
        <v>615858.06376387156</v>
      </c>
      <c r="V71" s="41">
        <f t="shared" si="122"/>
        <v>624931.67412976106</v>
      </c>
      <c r="W71" s="41">
        <f t="shared" si="123"/>
        <v>634024.2010595859</v>
      </c>
      <c r="X71" s="41">
        <f t="shared" si="124"/>
        <v>643133.77543659543</v>
      </c>
      <c r="Y71" s="41">
        <f t="shared" si="125"/>
        <v>652253.88446537836</v>
      </c>
      <c r="Z71" s="41">
        <f t="shared" si="126"/>
        <v>661378.55656270077</v>
      </c>
      <c r="AA71" s="41">
        <f t="shared" si="127"/>
        <v>670521.55227711285</v>
      </c>
      <c r="AB71" s="41">
        <f t="shared" si="128"/>
        <v>679682.92194599309</v>
      </c>
      <c r="AC71" s="41">
        <f t="shared" si="129"/>
        <v>688867.94698363182</v>
      </c>
      <c r="AD71" s="41">
        <f t="shared" si="130"/>
        <v>698120.1098803858</v>
      </c>
      <c r="AE71" s="41">
        <f t="shared" si="131"/>
        <v>707419.96133515821</v>
      </c>
      <c r="AF71" s="41">
        <f t="shared" si="132"/>
        <v>716762.22263583762</v>
      </c>
      <c r="AG71" s="23">
        <f t="shared" si="133"/>
        <v>661521</v>
      </c>
      <c r="AH71" s="79">
        <f>'[25]KY Depreciation Rates_03-2'!$G62</f>
        <v>0.10489999999999999</v>
      </c>
      <c r="AI71" s="79">
        <f>'[25]KY Depreciation Rates_03-2'!$G62</f>
        <v>0.10489999999999999</v>
      </c>
      <c r="AJ71" s="31">
        <f>'[20]Depreciation Provision'!R125</f>
        <v>7212.65</v>
      </c>
      <c r="AK71" s="31">
        <f>'[20]Depreciation Provision'!S125</f>
        <v>7212.65</v>
      </c>
      <c r="AL71" s="31">
        <f>'[20]Depreciation Provision'!T125</f>
        <v>7210.3099999999995</v>
      </c>
      <c r="AM71" s="31">
        <f>'[20]Depreciation Provision'!U125</f>
        <v>7210.3099999999995</v>
      </c>
      <c r="AN71" s="31">
        <f>'[20]Depreciation Provision'!V125</f>
        <v>7242.82</v>
      </c>
      <c r="AO71" s="31">
        <f>'[20]Depreciation Provision'!W125</f>
        <v>7242.61</v>
      </c>
      <c r="AP71" s="43">
        <f>IF('Net Plant'!I71&gt;0,'Gross Plant'!K71*$AH71/12,0)</f>
        <v>8767.5183974999982</v>
      </c>
      <c r="AQ71" s="43">
        <f>IF('Net Plant'!J71&gt;0,'Gross Plant'!L71*$AH71/12,0)</f>
        <v>8778.3297307571684</v>
      </c>
      <c r="AR71" s="43">
        <f>IF('Net Plant'!K71&gt;0,'Gross Plant'!M71*$AH71/12,0)</f>
        <v>8786.5430778893733</v>
      </c>
      <c r="AS71" s="43">
        <f>IF('Net Plant'!L71&gt;0,'Gross Plant'!N71*$AH71/12,0)</f>
        <v>8791.7153052211415</v>
      </c>
      <c r="AT71" s="43">
        <f>IF('Net Plant'!M71&gt;0,'Gross Plant'!O71*$AH71/12,0)</f>
        <v>8810.0389223108323</v>
      </c>
      <c r="AU71" s="43">
        <f>IF('Net Plant'!N71&gt;0,'Gross Plant'!P71*$AH71/12,0)</f>
        <v>8828.4128767789862</v>
      </c>
      <c r="AV71" s="43">
        <f>IF('Net Plant'!O71&gt;0,'Gross Plant'!Q71*$AH71/12,0)</f>
        <v>8852.0682455374099</v>
      </c>
      <c r="AW71" s="43">
        <f>IF('Net Plant'!P71&gt;0,'Gross Plant'!R71*$AH71/12,0)</f>
        <v>8919.2061046527142</v>
      </c>
      <c r="AX71" s="43">
        <f>IF('Net Plant'!Q71&gt;0,'Gross Plant'!S71*$AH71/12,0)</f>
        <v>8966.8946626711022</v>
      </c>
      <c r="AY71" s="43">
        <f>IF('Net Plant'!R71&gt;0,'Gross Plant'!U71*$AI71/12,0)</f>
        <v>9042.9564405525507</v>
      </c>
      <c r="AZ71" s="43">
        <f>IF('Net Plant'!S71&gt;0,'Gross Plant'!V71*$AI71/12,0)</f>
        <v>9073.6103658894481</v>
      </c>
      <c r="BA71" s="43">
        <f>IF('Net Plant'!T71&gt;0,'Gross Plant'!W71*$AI71/12,0)</f>
        <v>9092.5269298248841</v>
      </c>
      <c r="BB71" s="43">
        <f>IF('Net Plant'!U71&gt;0,'Gross Plant'!X71*$AI71/12,0)</f>
        <v>9109.5743770094759</v>
      </c>
      <c r="BC71" s="43">
        <f>IF('Net Plant'!V71&gt;0,'Gross Plant'!Y71*$AI71/12,0)</f>
        <v>9120.1090287829538</v>
      </c>
      <c r="BD71" s="43">
        <f>IF('Net Plant'!W71&gt;0,'Gross Plant'!Z71*$AI71/12,0)</f>
        <v>9124.6720973224346</v>
      </c>
      <c r="BE71" s="43">
        <f>IF('Net Plant'!X71&gt;0,'Gross Plant'!AA71*$AI71/12,0)</f>
        <v>9142.9957144121254</v>
      </c>
      <c r="BF71" s="43">
        <f>IF('Net Plant'!Y71&gt;0,'Gross Plant'!AB71*$AI71/12,0)</f>
        <v>9161.3696688802775</v>
      </c>
      <c r="BG71" s="43">
        <f>IF('Net Plant'!Z71&gt;0,'Gross Plant'!AC71*$AI71/12,0)</f>
        <v>9185.025037638703</v>
      </c>
      <c r="BH71" s="43">
        <f>IF('Net Plant'!AA71&gt;0,'Gross Plant'!AD71*$AI71/12,0)</f>
        <v>9252.1628967540073</v>
      </c>
      <c r="BI71" s="43">
        <f>IF('Net Plant'!AB71&gt;0,'Gross Plant'!AE71*$AI71/12,0)</f>
        <v>9299.8514547723953</v>
      </c>
      <c r="BJ71" s="43">
        <f>IF('Net Plant'!AC71&gt;0,'Gross Plant'!AF71*$AI71/12,0)</f>
        <v>9342.261300679409</v>
      </c>
      <c r="BK71" s="23">
        <f t="shared" si="134"/>
        <v>109947.11531251865</v>
      </c>
      <c r="BL71" s="41"/>
      <c r="BM71" s="31">
        <f>[20]Retires!R268</f>
        <v>0</v>
      </c>
      <c r="BN71" s="31">
        <f>[20]Retires!S268</f>
        <v>0</v>
      </c>
      <c r="BO71" s="31">
        <f>[20]Retires!T268</f>
        <v>0</v>
      </c>
      <c r="BP71" s="31">
        <f>[20]Retires!U268</f>
        <v>0</v>
      </c>
      <c r="BQ71" s="31">
        <f>[20]Retires!V268</f>
        <v>0</v>
      </c>
      <c r="BR71" s="31">
        <f>[20]Retires!W268</f>
        <v>0</v>
      </c>
      <c r="BS71" s="31">
        <f>'Gross Plant'!BQ71</f>
        <v>0</v>
      </c>
      <c r="BT71" s="41">
        <f>'Gross Plant'!BR71</f>
        <v>0</v>
      </c>
      <c r="BU71" s="41">
        <f>'Gross Plant'!BS71</f>
        <v>0</v>
      </c>
      <c r="BV71" s="41">
        <f>'Gross Plant'!BT71</f>
        <v>0</v>
      </c>
      <c r="BW71" s="41">
        <f>'Gross Plant'!BU71</f>
        <v>0</v>
      </c>
      <c r="BX71" s="41">
        <f>'Gross Plant'!BV71</f>
        <v>0</v>
      </c>
      <c r="BY71" s="41">
        <f>'Gross Plant'!BW71</f>
        <v>0</v>
      </c>
      <c r="BZ71" s="41">
        <f>'Gross Plant'!BX71</f>
        <v>0</v>
      </c>
      <c r="CA71" s="41">
        <f>'Gross Plant'!BY71</f>
        <v>0</v>
      </c>
      <c r="CB71" s="41">
        <f>'Gross Plant'!BZ71</f>
        <v>0</v>
      </c>
      <c r="CC71" s="41">
        <f>'Gross Plant'!CA71</f>
        <v>0</v>
      </c>
      <c r="CD71" s="41">
        <f>'Gross Plant'!CB71</f>
        <v>0</v>
      </c>
      <c r="CE71" s="41">
        <f>'Gross Plant'!CC71</f>
        <v>0</v>
      </c>
      <c r="CF71" s="41">
        <f>'Gross Plant'!CD71</f>
        <v>0</v>
      </c>
      <c r="CG71" s="41">
        <f>'Gross Plant'!CE71</f>
        <v>0</v>
      </c>
      <c r="CH71" s="41">
        <f>'Gross Plant'!CF71</f>
        <v>0</v>
      </c>
      <c r="CI71" s="41">
        <f>'Gross Plant'!CG71</f>
        <v>0</v>
      </c>
      <c r="CJ71" s="41">
        <f>'Gross Plant'!CH71</f>
        <v>0</v>
      </c>
      <c r="CK71" s="41">
        <f>'Gross Plant'!CI71</f>
        <v>0</v>
      </c>
      <c r="CL71" s="41">
        <f>'Gross Plant'!CJ71</f>
        <v>0</v>
      </c>
      <c r="CM71" s="41">
        <f>'Gross Plant'!CK71</f>
        <v>0</v>
      </c>
      <c r="CN71" s="41"/>
      <c r="CO71" s="31">
        <f>[20]Transfers!R268</f>
        <v>0</v>
      </c>
      <c r="CP71" s="31">
        <f>[20]Transfers!S268</f>
        <v>0</v>
      </c>
      <c r="CQ71" s="31">
        <f>[20]Transfers!T268</f>
        <v>0</v>
      </c>
      <c r="CR71" s="31">
        <f>[20]Transfers!U268</f>
        <v>0</v>
      </c>
      <c r="CS71" s="31">
        <f>[20]Transfers!V268</f>
        <v>0</v>
      </c>
      <c r="CT71" s="31">
        <f>[20]Transfers!W268</f>
        <v>0</v>
      </c>
      <c r="CU71" s="31">
        <v>0</v>
      </c>
      <c r="CV71" s="31">
        <v>0</v>
      </c>
      <c r="CW71" s="31">
        <v>0</v>
      </c>
      <c r="CX71" s="42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/>
      <c r="DQ71" s="41">
        <f>[20]COR!Q125</f>
        <v>0</v>
      </c>
      <c r="DR71" s="41">
        <f>[20]COR!R125</f>
        <v>0</v>
      </c>
      <c r="DS71" s="41">
        <f>[20]COR!S125</f>
        <v>0</v>
      </c>
      <c r="DT71" s="41">
        <f>[20]COR!T125</f>
        <v>0</v>
      </c>
      <c r="DU71" s="41">
        <f>[20]COR!U125</f>
        <v>0</v>
      </c>
      <c r="DV71" s="41">
        <f>[20]COR!V125</f>
        <v>0</v>
      </c>
      <c r="DW71" s="57">
        <f>SUM('Gross Plant'!$AH71:$AM71)/SUM('Gross Plant'!$AH$80:$AM$80)*DW$80</f>
        <v>0</v>
      </c>
      <c r="DX71" s="57">
        <f>SUM('Gross Plant'!$AH71:$AM71)/SUM('Gross Plant'!$AH$80:$AM$80)*DX$80</f>
        <v>0</v>
      </c>
      <c r="DY71" s="57">
        <f>SUM('Gross Plant'!$AH71:$AM71)/SUM('Gross Plant'!$AH$80:$AM$80)*DY$80</f>
        <v>0</v>
      </c>
      <c r="DZ71" s="57">
        <f>-SUM('Gross Plant'!$AH71:$AM71)/SUM('Gross Plant'!$AH$80:$AM$80)*'Capital Spending'!D$8*Reserve!$DW$1</f>
        <v>0</v>
      </c>
      <c r="EA71" s="57">
        <f>-SUM('Gross Plant'!$AH71:$AM71)/SUM('Gross Plant'!$AH$80:$AM$80)*'Capital Spending'!E$8*Reserve!$DW$1</f>
        <v>0</v>
      </c>
      <c r="EB71" s="57">
        <f>-SUM('Gross Plant'!$AH71:$AM71)/SUM('Gross Plant'!$AH$80:$AM$80)*'Capital Spending'!F$8*Reserve!$DW$1</f>
        <v>0</v>
      </c>
      <c r="EC71" s="57">
        <f>-SUM('Gross Plant'!$AH71:$AM71)/SUM('Gross Plant'!$AH$80:$AM$80)*'Capital Spending'!G$8*Reserve!$DW$1</f>
        <v>0</v>
      </c>
      <c r="ED71" s="57">
        <f>-SUM('Gross Plant'!$AH71:$AM71)/SUM('Gross Plant'!$AH$80:$AM$80)*'Capital Spending'!H$8*Reserve!$DW$1</f>
        <v>0</v>
      </c>
      <c r="EE71" s="57">
        <f>-SUM('Gross Plant'!$AH71:$AM71)/SUM('Gross Plant'!$AH$80:$AM$80)*'Capital Spending'!I$8*Reserve!$DW$1</f>
        <v>0</v>
      </c>
      <c r="EF71" s="57">
        <f>-SUM('Gross Plant'!$AH71:$AM71)/SUM('Gross Plant'!$AH$80:$AM$80)*'Capital Spending'!J$8*Reserve!$DW$1</f>
        <v>0</v>
      </c>
      <c r="EG71" s="57">
        <f>-SUM('Gross Plant'!$AH71:$AM71)/SUM('Gross Plant'!$AH$80:$AM$80)*'Capital Spending'!K$8*Reserve!$DW$1</f>
        <v>0</v>
      </c>
      <c r="EH71" s="57">
        <f>-SUM('Gross Plant'!$AH71:$AM71)/SUM('Gross Plant'!$AH$80:$AM$80)*'Capital Spending'!L$8*Reserve!$DW$1</f>
        <v>0</v>
      </c>
      <c r="EI71" s="57">
        <f>-SUM('Gross Plant'!$AH71:$AM71)/SUM('Gross Plant'!$AH$80:$AM$80)*'Capital Spending'!M$8*Reserve!$DW$1</f>
        <v>0</v>
      </c>
      <c r="EJ71" s="57">
        <f>-SUM('Gross Plant'!$AH71:$AM71)/SUM('Gross Plant'!$AH$80:$AM$80)*'Capital Spending'!N$8*Reserve!$DW$1</f>
        <v>0</v>
      </c>
      <c r="EK71" s="57">
        <f>-SUM('Gross Plant'!$AH71:$AM71)/SUM('Gross Plant'!$AH$80:$AM$80)*'Capital Spending'!O$8*Reserve!$DW$1</f>
        <v>0</v>
      </c>
      <c r="EL71" s="57">
        <f>-SUM('Gross Plant'!$AH71:$AM71)/SUM('Gross Plant'!$AH$80:$AM$80)*'Capital Spending'!P$8*Reserve!$DW$1</f>
        <v>0</v>
      </c>
      <c r="EM71" s="57">
        <f>-SUM('Gross Plant'!$AH71:$AM71)/SUM('Gross Plant'!$AH$80:$AM$80)*'Capital Spending'!Q$8*Reserve!$DW$1</f>
        <v>0</v>
      </c>
      <c r="EN71" s="57">
        <f>-SUM('Gross Plant'!$AH71:$AM71)/SUM('Gross Plant'!$AH$80:$AM$80)*'Capital Spending'!R$8*Reserve!$DW$1</f>
        <v>0</v>
      </c>
      <c r="EO71" s="57">
        <f>-SUM('Gross Plant'!$AH71:$AM71)/SUM('Gross Plant'!$AH$80:$AM$80)*'Capital Spending'!S$8*Reserve!$DW$1</f>
        <v>0</v>
      </c>
      <c r="EP71" s="57">
        <f>-SUM('Gross Plant'!$AH71:$AM71)/SUM('Gross Plant'!$AH$80:$AM$80)*'Capital Spending'!T$8*Reserve!$DW$1</f>
        <v>0</v>
      </c>
      <c r="EQ71" s="57">
        <f>-SUM('Gross Plant'!$AH71:$AM71)/SUM('Gross Plant'!$AH$80:$AM$80)*'Capital Spending'!U$8*Reserve!$DW$1</f>
        <v>0</v>
      </c>
    </row>
    <row r="72" spans="1:147">
      <c r="A72" s="150">
        <v>39907</v>
      </c>
      <c r="B72" s="32" t="s">
        <v>27</v>
      </c>
      <c r="C72" s="50">
        <f t="shared" si="104"/>
        <v>130946.7895918654</v>
      </c>
      <c r="D72" s="50">
        <f t="shared" si="105"/>
        <v>146713.04763875014</v>
      </c>
      <c r="E72" s="68">
        <f>'[20]Reserve End Balances'!$Q$126</f>
        <v>124641.35</v>
      </c>
      <c r="F72" s="41">
        <f t="shared" si="106"/>
        <v>125692.18000000001</v>
      </c>
      <c r="G72" s="41">
        <f t="shared" si="107"/>
        <v>126743.01000000001</v>
      </c>
      <c r="H72" s="41">
        <f t="shared" si="108"/>
        <v>127793.84000000001</v>
      </c>
      <c r="I72" s="41">
        <f t="shared" si="109"/>
        <v>128844.67000000001</v>
      </c>
      <c r="J72" s="41">
        <f t="shared" si="110"/>
        <v>129895.50000000001</v>
      </c>
      <c r="K72" s="41">
        <f t="shared" si="111"/>
        <v>130946.33000000002</v>
      </c>
      <c r="L72" s="41">
        <f t="shared" si="112"/>
        <v>131997.44450925002</v>
      </c>
      <c r="M72" s="41">
        <f t="shared" si="113"/>
        <v>133048.55901850003</v>
      </c>
      <c r="N72" s="41">
        <f t="shared" si="114"/>
        <v>134099.67352775004</v>
      </c>
      <c r="O72" s="41">
        <f t="shared" si="115"/>
        <v>135150.78803700005</v>
      </c>
      <c r="P72" s="41">
        <f t="shared" si="116"/>
        <v>136201.90254625006</v>
      </c>
      <c r="Q72" s="41">
        <f t="shared" si="117"/>
        <v>137253.01705550007</v>
      </c>
      <c r="R72" s="41">
        <f t="shared" si="118"/>
        <v>138304.13156475007</v>
      </c>
      <c r="S72" s="41">
        <f t="shared" si="119"/>
        <v>139355.24607400008</v>
      </c>
      <c r="T72" s="41">
        <f t="shared" si="120"/>
        <v>140406.36058325009</v>
      </c>
      <c r="U72" s="41">
        <f t="shared" si="121"/>
        <v>141457.4750925001</v>
      </c>
      <c r="V72" s="41">
        <f t="shared" si="122"/>
        <v>142508.58960175011</v>
      </c>
      <c r="W72" s="41">
        <f t="shared" si="123"/>
        <v>143559.70411100012</v>
      </c>
      <c r="X72" s="41">
        <f t="shared" si="124"/>
        <v>144610.81862025012</v>
      </c>
      <c r="Y72" s="41">
        <f t="shared" si="125"/>
        <v>145661.93312950013</v>
      </c>
      <c r="Z72" s="41">
        <f t="shared" si="126"/>
        <v>146713.04763875014</v>
      </c>
      <c r="AA72" s="41">
        <f t="shared" si="127"/>
        <v>147764.16214800015</v>
      </c>
      <c r="AB72" s="41">
        <f t="shared" si="128"/>
        <v>148815.27665725016</v>
      </c>
      <c r="AC72" s="41">
        <f t="shared" si="129"/>
        <v>149866.39116650017</v>
      </c>
      <c r="AD72" s="41">
        <f t="shared" si="130"/>
        <v>150917.50567575017</v>
      </c>
      <c r="AE72" s="41">
        <f t="shared" si="131"/>
        <v>151968.62018500018</v>
      </c>
      <c r="AF72" s="41">
        <f t="shared" si="132"/>
        <v>153019.73469425019</v>
      </c>
      <c r="AG72" s="23">
        <f t="shared" si="133"/>
        <v>146713</v>
      </c>
      <c r="AH72" s="79">
        <f>'[25]KY Depreciation Rates_03-2'!$G63</f>
        <v>6.6299999999999998E-2</v>
      </c>
      <c r="AI72" s="79">
        <f>'[25]KY Depreciation Rates_03-2'!$G63</f>
        <v>6.6299999999999998E-2</v>
      </c>
      <c r="AJ72" s="31">
        <f>'[20]Depreciation Provision'!R126</f>
        <v>1050.8300000000002</v>
      </c>
      <c r="AK72" s="31">
        <f>'[20]Depreciation Provision'!S126</f>
        <v>1050.8300000000002</v>
      </c>
      <c r="AL72" s="31">
        <f>'[20]Depreciation Provision'!T126</f>
        <v>1050.8300000000002</v>
      </c>
      <c r="AM72" s="31">
        <f>'[20]Depreciation Provision'!U126</f>
        <v>1050.8300000000002</v>
      </c>
      <c r="AN72" s="31">
        <f>'[20]Depreciation Provision'!V126</f>
        <v>1050.8300000000002</v>
      </c>
      <c r="AO72" s="31">
        <f>'[20]Depreciation Provision'!W126</f>
        <v>1050.8300000000002</v>
      </c>
      <c r="AP72" s="43">
        <f>IF('Net Plant'!I72&gt;0,'Gross Plant'!K72*$AH72/12,0)</f>
        <v>1051.1145092499999</v>
      </c>
      <c r="AQ72" s="43">
        <f>IF('Net Plant'!J72&gt;0,'Gross Plant'!L72*$AH72/12,0)</f>
        <v>1051.1145092499999</v>
      </c>
      <c r="AR72" s="43">
        <f>IF('Net Plant'!K72&gt;0,'Gross Plant'!M72*$AH72/12,0)</f>
        <v>1051.1145092499999</v>
      </c>
      <c r="AS72" s="43">
        <f>IF('Net Plant'!L72&gt;0,'Gross Plant'!N72*$AH72/12,0)</f>
        <v>1051.1145092499999</v>
      </c>
      <c r="AT72" s="43">
        <f>IF('Net Plant'!M72&gt;0,'Gross Plant'!O72*$AH72/12,0)</f>
        <v>1051.1145092499999</v>
      </c>
      <c r="AU72" s="43">
        <f>IF('Net Plant'!N72&gt;0,'Gross Plant'!P72*$AH72/12,0)</f>
        <v>1051.1145092499999</v>
      </c>
      <c r="AV72" s="43">
        <f>IF('Net Plant'!O72&gt;0,'Gross Plant'!Q72*$AH72/12,0)</f>
        <v>1051.1145092499999</v>
      </c>
      <c r="AW72" s="43">
        <f>IF('Net Plant'!P72&gt;0,'Gross Plant'!R72*$AH72/12,0)</f>
        <v>1051.1145092499999</v>
      </c>
      <c r="AX72" s="43">
        <f>IF('Net Plant'!Q72&gt;0,'Gross Plant'!S72*$AH72/12,0)</f>
        <v>1051.1145092499999</v>
      </c>
      <c r="AY72" s="43">
        <f>IF('Net Plant'!R72&gt;0,'Gross Plant'!U72*$AI72/12,0)</f>
        <v>1051.1145092499999</v>
      </c>
      <c r="AZ72" s="43">
        <f>IF('Net Plant'!S72&gt;0,'Gross Plant'!V72*$AI72/12,0)</f>
        <v>1051.1145092499999</v>
      </c>
      <c r="BA72" s="43">
        <f>IF('Net Plant'!T72&gt;0,'Gross Plant'!W72*$AI72/12,0)</f>
        <v>1051.1145092499999</v>
      </c>
      <c r="BB72" s="43">
        <f>IF('Net Plant'!U72&gt;0,'Gross Plant'!X72*$AI72/12,0)</f>
        <v>1051.1145092499999</v>
      </c>
      <c r="BC72" s="43">
        <f>IF('Net Plant'!V72&gt;0,'Gross Plant'!Y72*$AI72/12,0)</f>
        <v>1051.1145092499999</v>
      </c>
      <c r="BD72" s="43">
        <f>IF('Net Plant'!W72&gt;0,'Gross Plant'!Z72*$AI72/12,0)</f>
        <v>1051.1145092499999</v>
      </c>
      <c r="BE72" s="43">
        <f>IF('Net Plant'!X72&gt;0,'Gross Plant'!AA72*$AI72/12,0)</f>
        <v>1051.1145092499999</v>
      </c>
      <c r="BF72" s="43">
        <f>IF('Net Plant'!Y72&gt;0,'Gross Plant'!AB72*$AI72/12,0)</f>
        <v>1051.1145092499999</v>
      </c>
      <c r="BG72" s="43">
        <f>IF('Net Plant'!Z72&gt;0,'Gross Plant'!AC72*$AI72/12,0)</f>
        <v>1051.1145092499999</v>
      </c>
      <c r="BH72" s="43">
        <f>IF('Net Plant'!AA72&gt;0,'Gross Plant'!AD72*$AI72/12,0)</f>
        <v>1051.1145092499999</v>
      </c>
      <c r="BI72" s="43">
        <f>IF('Net Plant'!AB72&gt;0,'Gross Plant'!AE72*$AI72/12,0)</f>
        <v>1051.1145092499999</v>
      </c>
      <c r="BJ72" s="43">
        <f>IF('Net Plant'!AC72&gt;0,'Gross Plant'!AF72*$AI72/12,0)</f>
        <v>1051.1145092499999</v>
      </c>
      <c r="BK72" s="23">
        <f t="shared" si="134"/>
        <v>12613.374110999996</v>
      </c>
      <c r="BL72" s="41"/>
      <c r="BM72" s="31">
        <f>[20]Retires!R269</f>
        <v>0</v>
      </c>
      <c r="BN72" s="31">
        <f>[20]Retires!S269</f>
        <v>0</v>
      </c>
      <c r="BO72" s="31">
        <f>[20]Retires!T269</f>
        <v>0</v>
      </c>
      <c r="BP72" s="31">
        <f>[20]Retires!U269</f>
        <v>0</v>
      </c>
      <c r="BQ72" s="31">
        <f>[20]Retires!V269</f>
        <v>0</v>
      </c>
      <c r="BR72" s="31">
        <f>[20]Retires!W269</f>
        <v>0</v>
      </c>
      <c r="BS72" s="31">
        <f>'Gross Plant'!BQ72</f>
        <v>0</v>
      </c>
      <c r="BT72" s="41">
        <f>'Gross Plant'!BR72</f>
        <v>0</v>
      </c>
      <c r="BU72" s="41">
        <f>'Gross Plant'!BS72</f>
        <v>0</v>
      </c>
      <c r="BV72" s="41">
        <f>'Gross Plant'!BT72</f>
        <v>0</v>
      </c>
      <c r="BW72" s="41">
        <f>'Gross Plant'!BU72</f>
        <v>0</v>
      </c>
      <c r="BX72" s="41">
        <f>'Gross Plant'!BV72</f>
        <v>0</v>
      </c>
      <c r="BY72" s="41">
        <f>'Gross Plant'!BW72</f>
        <v>0</v>
      </c>
      <c r="BZ72" s="41">
        <f>'Gross Plant'!BX72</f>
        <v>0</v>
      </c>
      <c r="CA72" s="41">
        <f>'Gross Plant'!BY72</f>
        <v>0</v>
      </c>
      <c r="CB72" s="41">
        <f>'Gross Plant'!BZ72</f>
        <v>0</v>
      </c>
      <c r="CC72" s="41">
        <f>'Gross Plant'!CA72</f>
        <v>0</v>
      </c>
      <c r="CD72" s="41">
        <f>'Gross Plant'!CB72</f>
        <v>0</v>
      </c>
      <c r="CE72" s="41">
        <f>'Gross Plant'!CC72</f>
        <v>0</v>
      </c>
      <c r="CF72" s="41">
        <f>'Gross Plant'!CD72</f>
        <v>0</v>
      </c>
      <c r="CG72" s="41">
        <f>'Gross Plant'!CE72</f>
        <v>0</v>
      </c>
      <c r="CH72" s="41">
        <f>'Gross Plant'!CF72</f>
        <v>0</v>
      </c>
      <c r="CI72" s="41">
        <f>'Gross Plant'!CG72</f>
        <v>0</v>
      </c>
      <c r="CJ72" s="41">
        <f>'Gross Plant'!CH72</f>
        <v>0</v>
      </c>
      <c r="CK72" s="41">
        <f>'Gross Plant'!CI72</f>
        <v>0</v>
      </c>
      <c r="CL72" s="41">
        <f>'Gross Plant'!CJ72</f>
        <v>0</v>
      </c>
      <c r="CM72" s="41">
        <f>'Gross Plant'!CK72</f>
        <v>0</v>
      </c>
      <c r="CN72" s="41"/>
      <c r="CO72" s="31">
        <f>[20]Transfers!R269</f>
        <v>0</v>
      </c>
      <c r="CP72" s="31">
        <f>[20]Transfers!S269</f>
        <v>0</v>
      </c>
      <c r="CQ72" s="31">
        <f>[20]Transfers!T269</f>
        <v>0</v>
      </c>
      <c r="CR72" s="31">
        <f>[20]Transfers!U269</f>
        <v>0</v>
      </c>
      <c r="CS72" s="31">
        <f>[20]Transfers!V269</f>
        <v>0</v>
      </c>
      <c r="CT72" s="31">
        <f>[20]Transfers!W269</f>
        <v>0</v>
      </c>
      <c r="CU72" s="31">
        <v>0</v>
      </c>
      <c r="CV72" s="31">
        <v>0</v>
      </c>
      <c r="CW72" s="31">
        <v>0</v>
      </c>
      <c r="CX72" s="42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/>
      <c r="DQ72" s="41">
        <f>[20]COR!Q126</f>
        <v>0</v>
      </c>
      <c r="DR72" s="41">
        <f>[20]COR!R126</f>
        <v>0</v>
      </c>
      <c r="DS72" s="41">
        <f>[20]COR!S126</f>
        <v>0</v>
      </c>
      <c r="DT72" s="41">
        <f>[20]COR!T126</f>
        <v>0</v>
      </c>
      <c r="DU72" s="41">
        <f>[20]COR!U126</f>
        <v>0</v>
      </c>
      <c r="DV72" s="41">
        <f>[20]COR!V126</f>
        <v>0</v>
      </c>
      <c r="DW72" s="57">
        <f>SUM('Gross Plant'!$AH72:$AM72)/SUM('Gross Plant'!$AH$80:$AM$80)*DW$80</f>
        <v>0</v>
      </c>
      <c r="DX72" s="57">
        <f>SUM('Gross Plant'!$AH72:$AM72)/SUM('Gross Plant'!$AH$80:$AM$80)*DX$80</f>
        <v>0</v>
      </c>
      <c r="DY72" s="57">
        <f>SUM('Gross Plant'!$AH72:$AM72)/SUM('Gross Plant'!$AH$80:$AM$80)*DY$80</f>
        <v>0</v>
      </c>
      <c r="DZ72" s="57">
        <f>-SUM('Gross Plant'!$AH72:$AM72)/SUM('Gross Plant'!$AH$80:$AM$80)*'Capital Spending'!D$8*Reserve!$DW$1</f>
        <v>0</v>
      </c>
      <c r="EA72" s="57">
        <f>-SUM('Gross Plant'!$AH72:$AM72)/SUM('Gross Plant'!$AH$80:$AM$80)*'Capital Spending'!E$8*Reserve!$DW$1</f>
        <v>0</v>
      </c>
      <c r="EB72" s="57">
        <f>-SUM('Gross Plant'!$AH72:$AM72)/SUM('Gross Plant'!$AH$80:$AM$80)*'Capital Spending'!F$8*Reserve!$DW$1</f>
        <v>0</v>
      </c>
      <c r="EC72" s="57">
        <f>-SUM('Gross Plant'!$AH72:$AM72)/SUM('Gross Plant'!$AH$80:$AM$80)*'Capital Spending'!G$8*Reserve!$DW$1</f>
        <v>0</v>
      </c>
      <c r="ED72" s="57">
        <f>-SUM('Gross Plant'!$AH72:$AM72)/SUM('Gross Plant'!$AH$80:$AM$80)*'Capital Spending'!H$8*Reserve!$DW$1</f>
        <v>0</v>
      </c>
      <c r="EE72" s="57">
        <f>-SUM('Gross Plant'!$AH72:$AM72)/SUM('Gross Plant'!$AH$80:$AM$80)*'Capital Spending'!I$8*Reserve!$DW$1</f>
        <v>0</v>
      </c>
      <c r="EF72" s="57">
        <f>-SUM('Gross Plant'!$AH72:$AM72)/SUM('Gross Plant'!$AH$80:$AM$80)*'Capital Spending'!J$8*Reserve!$DW$1</f>
        <v>0</v>
      </c>
      <c r="EG72" s="57">
        <f>-SUM('Gross Plant'!$AH72:$AM72)/SUM('Gross Plant'!$AH$80:$AM$80)*'Capital Spending'!K$8*Reserve!$DW$1</f>
        <v>0</v>
      </c>
      <c r="EH72" s="57">
        <f>-SUM('Gross Plant'!$AH72:$AM72)/SUM('Gross Plant'!$AH$80:$AM$80)*'Capital Spending'!L$8*Reserve!$DW$1</f>
        <v>0</v>
      </c>
      <c r="EI72" s="57">
        <f>-SUM('Gross Plant'!$AH72:$AM72)/SUM('Gross Plant'!$AH$80:$AM$80)*'Capital Spending'!M$8*Reserve!$DW$1</f>
        <v>0</v>
      </c>
      <c r="EJ72" s="57">
        <f>-SUM('Gross Plant'!$AH72:$AM72)/SUM('Gross Plant'!$AH$80:$AM$80)*'Capital Spending'!N$8*Reserve!$DW$1</f>
        <v>0</v>
      </c>
      <c r="EK72" s="57">
        <f>-SUM('Gross Plant'!$AH72:$AM72)/SUM('Gross Plant'!$AH$80:$AM$80)*'Capital Spending'!O$8*Reserve!$DW$1</f>
        <v>0</v>
      </c>
      <c r="EL72" s="57">
        <f>-SUM('Gross Plant'!$AH72:$AM72)/SUM('Gross Plant'!$AH$80:$AM$80)*'Capital Spending'!P$8*Reserve!$DW$1</f>
        <v>0</v>
      </c>
      <c r="EM72" s="57">
        <f>-SUM('Gross Plant'!$AH72:$AM72)/SUM('Gross Plant'!$AH$80:$AM$80)*'Capital Spending'!Q$8*Reserve!$DW$1</f>
        <v>0</v>
      </c>
      <c r="EN72" s="57">
        <f>-SUM('Gross Plant'!$AH72:$AM72)/SUM('Gross Plant'!$AH$80:$AM$80)*'Capital Spending'!R$8*Reserve!$DW$1</f>
        <v>0</v>
      </c>
      <c r="EO72" s="57">
        <f>-SUM('Gross Plant'!$AH72:$AM72)/SUM('Gross Plant'!$AH$80:$AM$80)*'Capital Spending'!S$8*Reserve!$DW$1</f>
        <v>0</v>
      </c>
      <c r="EP72" s="57">
        <f>-SUM('Gross Plant'!$AH72:$AM72)/SUM('Gross Plant'!$AH$80:$AM$80)*'Capital Spending'!T$8*Reserve!$DW$1</f>
        <v>0</v>
      </c>
      <c r="EQ72" s="57">
        <f>-SUM('Gross Plant'!$AH72:$AM72)/SUM('Gross Plant'!$AH$80:$AM$80)*'Capital Spending'!U$8*Reserve!$DW$1</f>
        <v>0</v>
      </c>
    </row>
    <row r="73" spans="1:147">
      <c r="A73" s="150">
        <v>39908</v>
      </c>
      <c r="B73" s="32" t="s">
        <v>28</v>
      </c>
      <c r="C73" s="50">
        <f t="shared" si="104"/>
        <v>28889060.11579949</v>
      </c>
      <c r="D73" s="50">
        <f t="shared" si="105"/>
        <v>36343196.605658047</v>
      </c>
      <c r="E73" s="68">
        <f>'[20]Reserve End Balances'!$Q$127</f>
        <v>25972094.489999998</v>
      </c>
      <c r="F73" s="41">
        <f t="shared" si="106"/>
        <v>26456091.849999998</v>
      </c>
      <c r="G73" s="41">
        <f t="shared" si="107"/>
        <v>26940258.469999999</v>
      </c>
      <c r="H73" s="41">
        <f t="shared" si="108"/>
        <v>27424395.509999998</v>
      </c>
      <c r="I73" s="41">
        <f t="shared" si="109"/>
        <v>27908532.159999996</v>
      </c>
      <c r="J73" s="41">
        <f t="shared" si="110"/>
        <v>28392668.809999995</v>
      </c>
      <c r="K73" s="41">
        <f t="shared" si="111"/>
        <v>28877686.409999996</v>
      </c>
      <c r="L73" s="41">
        <f t="shared" si="112"/>
        <v>29368472.568020664</v>
      </c>
      <c r="M73" s="41">
        <f t="shared" si="113"/>
        <v>29859675.017681513</v>
      </c>
      <c r="N73" s="41">
        <f t="shared" si="114"/>
        <v>30351193.723225676</v>
      </c>
      <c r="O73" s="41">
        <f t="shared" si="115"/>
        <v>30842911.585982751</v>
      </c>
      <c r="P73" s="41">
        <f t="shared" si="116"/>
        <v>31335335.001739711</v>
      </c>
      <c r="Q73" s="41">
        <f t="shared" si="117"/>
        <v>31828465.908743147</v>
      </c>
      <c r="R73" s="41">
        <f t="shared" si="118"/>
        <v>32322507.668462463</v>
      </c>
      <c r="S73" s="41">
        <f t="shared" si="119"/>
        <v>32819134.5792288</v>
      </c>
      <c r="T73" s="41">
        <f t="shared" si="120"/>
        <v>33317597.743449103</v>
      </c>
      <c r="U73" s="41">
        <f t="shared" si="121"/>
        <v>33818989.675242871</v>
      </c>
      <c r="V73" s="41">
        <f t="shared" si="122"/>
        <v>34321561.939984754</v>
      </c>
      <c r="W73" s="41">
        <f t="shared" si="123"/>
        <v>34824862.589213543</v>
      </c>
      <c r="X73" s="41">
        <f t="shared" si="124"/>
        <v>35328819.652372107</v>
      </c>
      <c r="Y73" s="41">
        <f t="shared" si="125"/>
        <v>35833182.353518255</v>
      </c>
      <c r="Z73" s="41">
        <f t="shared" si="126"/>
        <v>36337720.756147407</v>
      </c>
      <c r="AA73" s="41">
        <f t="shared" si="127"/>
        <v>36842964.711776443</v>
      </c>
      <c r="AB73" s="41">
        <f t="shared" si="128"/>
        <v>37348916.158651963</v>
      </c>
      <c r="AC73" s="41">
        <f t="shared" si="129"/>
        <v>37855778.458243363</v>
      </c>
      <c r="AD73" s="41">
        <f t="shared" si="130"/>
        <v>38365225.908881783</v>
      </c>
      <c r="AE73" s="41">
        <f t="shared" si="131"/>
        <v>38876509.612974167</v>
      </c>
      <c r="AF73" s="41">
        <f t="shared" si="132"/>
        <v>39389426.313098826</v>
      </c>
      <c r="AG73" s="23">
        <f t="shared" si="133"/>
        <v>36343197</v>
      </c>
      <c r="AH73" s="79">
        <f>'[25]KY Depreciation Rates_03-2'!$G64</f>
        <v>6.5199999999999994E-2</v>
      </c>
      <c r="AI73" s="79">
        <f>'[25]KY Depreciation Rates_03-2'!$G64</f>
        <v>6.5199999999999994E-2</v>
      </c>
      <c r="AJ73" s="31">
        <f>'[20]Depreciation Provision'!R127</f>
        <v>483997.36</v>
      </c>
      <c r="AK73" s="31">
        <f>'[20]Depreciation Provision'!S127</f>
        <v>484166.62</v>
      </c>
      <c r="AL73" s="31">
        <f>'[20]Depreciation Provision'!T127</f>
        <v>484137.04</v>
      </c>
      <c r="AM73" s="31">
        <f>'[20]Depreciation Provision'!U127</f>
        <v>484136.65</v>
      </c>
      <c r="AN73" s="31">
        <f>'[20]Depreciation Provision'!V127</f>
        <v>484136.65</v>
      </c>
      <c r="AO73" s="31">
        <f>'[20]Depreciation Provision'!W127</f>
        <v>485017.59999999998</v>
      </c>
      <c r="AP73" s="43">
        <f>IF('Net Plant'!I73&gt;0,'Gross Plant'!K73*$AH73/12,0)</f>
        <v>490786.15802066657</v>
      </c>
      <c r="AQ73" s="43">
        <f>IF('Net Plant'!J73&gt;0,'Gross Plant'!L73*$AH73/12,0)</f>
        <v>491202.44966084947</v>
      </c>
      <c r="AR73" s="43">
        <f>IF('Net Plant'!K73&gt;0,'Gross Plant'!M73*$AH73/12,0)</f>
        <v>491518.70554416435</v>
      </c>
      <c r="AS73" s="43">
        <f>IF('Net Plant'!L73&gt;0,'Gross Plant'!N73*$AH73/12,0)</f>
        <v>491717.86275707447</v>
      </c>
      <c r="AT73" s="43">
        <f>IF('Net Plant'!M73&gt;0,'Gross Plant'!O73*$AH73/12,0)</f>
        <v>492423.41575695929</v>
      </c>
      <c r="AU73" s="43">
        <f>IF('Net Plant'!N73&gt;0,'Gross Plant'!P73*$AH73/12,0)</f>
        <v>493130.90700343641</v>
      </c>
      <c r="AV73" s="43">
        <f>IF('Net Plant'!O73&gt;0,'Gross Plant'!Q73*$AH73/12,0)</f>
        <v>494041.75971931632</v>
      </c>
      <c r="AW73" s="43">
        <f>IF('Net Plant'!P73&gt;0,'Gross Plant'!R73*$AH73/12,0)</f>
        <v>496626.9107663387</v>
      </c>
      <c r="AX73" s="43">
        <f>IF('Net Plant'!Q73&gt;0,'Gross Plant'!S73*$AH73/12,0)</f>
        <v>498463.16422030266</v>
      </c>
      <c r="AY73" s="43">
        <f>IF('Net Plant'!R73&gt;0,'Gross Plant'!U73*$AI73/12,0)</f>
        <v>501391.9317937654</v>
      </c>
      <c r="AZ73" s="43">
        <f>IF('Net Plant'!S73&gt;0,'Gross Plant'!V73*$AI73/12,0)</f>
        <v>502572.26474188518</v>
      </c>
      <c r="BA73" s="43">
        <f>IF('Net Plant'!T73&gt;0,'Gross Plant'!W73*$AI73/12,0)</f>
        <v>503300.64922879258</v>
      </c>
      <c r="BB73" s="43">
        <f>IF('Net Plant'!U73&gt;0,'Gross Plant'!X73*$AI73/12,0)</f>
        <v>503957.06315856375</v>
      </c>
      <c r="BC73" s="43">
        <f>IF('Net Plant'!V73&gt;0,'Gross Plant'!Y73*$AI73/12,0)</f>
        <v>504362.70114614762</v>
      </c>
      <c r="BD73" s="43">
        <f>IF('Net Plant'!W73&gt;0,'Gross Plant'!Z73*$AI73/12,0)</f>
        <v>504538.40262915456</v>
      </c>
      <c r="BE73" s="43">
        <f>IF('Net Plant'!X73&gt;0,'Gross Plant'!AA73*$AI73/12,0)</f>
        <v>505243.9556290395</v>
      </c>
      <c r="BF73" s="43">
        <f>IF('Net Plant'!Y73&gt;0,'Gross Plant'!AB73*$AI73/12,0)</f>
        <v>505951.4468755165</v>
      </c>
      <c r="BG73" s="43">
        <f>IF('Net Plant'!Z73&gt;0,'Gross Plant'!AC73*$AI73/12,0)</f>
        <v>506862.29959139647</v>
      </c>
      <c r="BH73" s="43">
        <f>IF('Net Plant'!AA73&gt;0,'Gross Plant'!AD73*$AI73/12,0)</f>
        <v>509447.45063841878</v>
      </c>
      <c r="BI73" s="43">
        <f>IF('Net Plant'!AB73&gt;0,'Gross Plant'!AE73*$AI73/12,0)</f>
        <v>511283.70409238274</v>
      </c>
      <c r="BJ73" s="43">
        <f>IF('Net Plant'!AC73&gt;0,'Gross Plant'!AF73*$AI73/12,0)</f>
        <v>512916.70012465556</v>
      </c>
      <c r="BK73" s="23">
        <f t="shared" si="134"/>
        <v>6071828.5696497187</v>
      </c>
      <c r="BL73" s="41"/>
      <c r="BM73" s="31">
        <f>[20]Retires!R270</f>
        <v>0</v>
      </c>
      <c r="BN73" s="31">
        <f>[20]Retires!S270</f>
        <v>0</v>
      </c>
      <c r="BO73" s="31">
        <f>[20]Retires!T270</f>
        <v>0</v>
      </c>
      <c r="BP73" s="31">
        <f>[20]Retires!U270</f>
        <v>0</v>
      </c>
      <c r="BQ73" s="31">
        <f>[20]Retires!V270</f>
        <v>0</v>
      </c>
      <c r="BR73" s="31">
        <f>[20]Retires!W270</f>
        <v>0</v>
      </c>
      <c r="BS73" s="31">
        <f>'Gross Plant'!BQ73</f>
        <v>0</v>
      </c>
      <c r="BT73" s="41">
        <f>'Gross Plant'!BR73</f>
        <v>0</v>
      </c>
      <c r="BU73" s="41">
        <f>'Gross Plant'!BS73</f>
        <v>0</v>
      </c>
      <c r="BV73" s="41">
        <f>'Gross Plant'!BT73</f>
        <v>0</v>
      </c>
      <c r="BW73" s="41">
        <f>'Gross Plant'!BU73</f>
        <v>0</v>
      </c>
      <c r="BX73" s="41">
        <f>'Gross Plant'!BV73</f>
        <v>0</v>
      </c>
      <c r="BY73" s="41">
        <f>'Gross Plant'!BW73</f>
        <v>0</v>
      </c>
      <c r="BZ73" s="41">
        <f>'Gross Plant'!BX73</f>
        <v>0</v>
      </c>
      <c r="CA73" s="41">
        <f>'Gross Plant'!BY73</f>
        <v>0</v>
      </c>
      <c r="CB73" s="41">
        <f>'Gross Plant'!BZ73</f>
        <v>0</v>
      </c>
      <c r="CC73" s="41">
        <f>'Gross Plant'!CA73</f>
        <v>0</v>
      </c>
      <c r="CD73" s="41">
        <f>'Gross Plant'!CB73</f>
        <v>0</v>
      </c>
      <c r="CE73" s="41">
        <f>'Gross Plant'!CC73</f>
        <v>0</v>
      </c>
      <c r="CF73" s="41">
        <f>'Gross Plant'!CD73</f>
        <v>0</v>
      </c>
      <c r="CG73" s="41">
        <f>'Gross Plant'!CE73</f>
        <v>0</v>
      </c>
      <c r="CH73" s="41">
        <f>'Gross Plant'!CF73</f>
        <v>0</v>
      </c>
      <c r="CI73" s="41">
        <f>'Gross Plant'!CG73</f>
        <v>0</v>
      </c>
      <c r="CJ73" s="41">
        <f>'Gross Plant'!CH73</f>
        <v>0</v>
      </c>
      <c r="CK73" s="41">
        <f>'Gross Plant'!CI73</f>
        <v>0</v>
      </c>
      <c r="CL73" s="41">
        <f>'Gross Plant'!CJ73</f>
        <v>0</v>
      </c>
      <c r="CM73" s="41">
        <f>'Gross Plant'!CK73</f>
        <v>0</v>
      </c>
      <c r="CN73" s="41"/>
      <c r="CO73" s="31">
        <f>[20]Transfers!R270</f>
        <v>0</v>
      </c>
      <c r="CP73" s="31">
        <f>[20]Transfers!S270</f>
        <v>0</v>
      </c>
      <c r="CQ73" s="31">
        <f>[20]Transfers!T270</f>
        <v>0</v>
      </c>
      <c r="CR73" s="31">
        <f>[20]Transfers!U270</f>
        <v>0</v>
      </c>
      <c r="CS73" s="31">
        <f>[20]Transfers!V270</f>
        <v>0</v>
      </c>
      <c r="CT73" s="31">
        <f>[20]Transfers!W270</f>
        <v>0</v>
      </c>
      <c r="CU73" s="31">
        <v>0</v>
      </c>
      <c r="CV73" s="31">
        <v>0</v>
      </c>
      <c r="CW73" s="31">
        <v>0</v>
      </c>
      <c r="CX73" s="42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0</v>
      </c>
      <c r="DD73" s="3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/>
      <c r="DQ73" s="41">
        <f>[20]COR!Q127</f>
        <v>0</v>
      </c>
      <c r="DR73" s="41">
        <f>[20]COR!R127</f>
        <v>0</v>
      </c>
      <c r="DS73" s="41">
        <f>[20]COR!S127</f>
        <v>0</v>
      </c>
      <c r="DT73" s="41">
        <f>[20]COR!T127</f>
        <v>0</v>
      </c>
      <c r="DU73" s="41">
        <f>[20]COR!U127</f>
        <v>0</v>
      </c>
      <c r="DV73" s="41">
        <f>[20]COR!V127</f>
        <v>0</v>
      </c>
      <c r="DW73" s="57">
        <f>SUM('Gross Plant'!$AH73:$AM73)/SUM('Gross Plant'!$AH$80:$AM$80)*DW$80</f>
        <v>0</v>
      </c>
      <c r="DX73" s="57">
        <f>SUM('Gross Plant'!$AH73:$AM73)/SUM('Gross Plant'!$AH$80:$AM$80)*DX$80</f>
        <v>0</v>
      </c>
      <c r="DY73" s="57">
        <f>SUM('Gross Plant'!$AH73:$AM73)/SUM('Gross Plant'!$AH$80:$AM$80)*DY$80</f>
        <v>0</v>
      </c>
      <c r="DZ73" s="57">
        <f>-SUM('Gross Plant'!$AH73:$AM73)/SUM('Gross Plant'!$AH$80:$AM$80)*'Capital Spending'!D$8*Reserve!$DW$1</f>
        <v>0</v>
      </c>
      <c r="EA73" s="57">
        <f>-SUM('Gross Plant'!$AH73:$AM73)/SUM('Gross Plant'!$AH$80:$AM$80)*'Capital Spending'!E$8*Reserve!$DW$1</f>
        <v>0</v>
      </c>
      <c r="EB73" s="57">
        <f>-SUM('Gross Plant'!$AH73:$AM73)/SUM('Gross Plant'!$AH$80:$AM$80)*'Capital Spending'!F$8*Reserve!$DW$1</f>
        <v>0</v>
      </c>
      <c r="EC73" s="57">
        <f>-SUM('Gross Plant'!$AH73:$AM73)/SUM('Gross Plant'!$AH$80:$AM$80)*'Capital Spending'!G$8*Reserve!$DW$1</f>
        <v>0</v>
      </c>
      <c r="ED73" s="57">
        <f>-SUM('Gross Plant'!$AH73:$AM73)/SUM('Gross Plant'!$AH$80:$AM$80)*'Capital Spending'!H$8*Reserve!$DW$1</f>
        <v>0</v>
      </c>
      <c r="EE73" s="57">
        <f>-SUM('Gross Plant'!$AH73:$AM73)/SUM('Gross Plant'!$AH$80:$AM$80)*'Capital Spending'!I$8*Reserve!$DW$1</f>
        <v>0</v>
      </c>
      <c r="EF73" s="57">
        <f>-SUM('Gross Plant'!$AH73:$AM73)/SUM('Gross Plant'!$AH$80:$AM$80)*'Capital Spending'!J$8*Reserve!$DW$1</f>
        <v>0</v>
      </c>
      <c r="EG73" s="57">
        <f>-SUM('Gross Plant'!$AH73:$AM73)/SUM('Gross Plant'!$AH$80:$AM$80)*'Capital Spending'!K$8*Reserve!$DW$1</f>
        <v>0</v>
      </c>
      <c r="EH73" s="57">
        <f>-SUM('Gross Plant'!$AH73:$AM73)/SUM('Gross Plant'!$AH$80:$AM$80)*'Capital Spending'!L$8*Reserve!$DW$1</f>
        <v>0</v>
      </c>
      <c r="EI73" s="57">
        <f>-SUM('Gross Plant'!$AH73:$AM73)/SUM('Gross Plant'!$AH$80:$AM$80)*'Capital Spending'!M$8*Reserve!$DW$1</f>
        <v>0</v>
      </c>
      <c r="EJ73" s="57">
        <f>-SUM('Gross Plant'!$AH73:$AM73)/SUM('Gross Plant'!$AH$80:$AM$80)*'Capital Spending'!N$8*Reserve!$DW$1</f>
        <v>0</v>
      </c>
      <c r="EK73" s="57">
        <f>-SUM('Gross Plant'!$AH73:$AM73)/SUM('Gross Plant'!$AH$80:$AM$80)*'Capital Spending'!O$8*Reserve!$DW$1</f>
        <v>0</v>
      </c>
      <c r="EL73" s="57">
        <f>-SUM('Gross Plant'!$AH73:$AM73)/SUM('Gross Plant'!$AH$80:$AM$80)*'Capital Spending'!P$8*Reserve!$DW$1</f>
        <v>0</v>
      </c>
      <c r="EM73" s="57">
        <f>-SUM('Gross Plant'!$AH73:$AM73)/SUM('Gross Plant'!$AH$80:$AM$80)*'Capital Spending'!Q$8*Reserve!$DW$1</f>
        <v>0</v>
      </c>
      <c r="EN73" s="57">
        <f>-SUM('Gross Plant'!$AH73:$AM73)/SUM('Gross Plant'!$AH$80:$AM$80)*'Capital Spending'!R$8*Reserve!$DW$1</f>
        <v>0</v>
      </c>
      <c r="EO73" s="57">
        <f>-SUM('Gross Plant'!$AH73:$AM73)/SUM('Gross Plant'!$AH$80:$AM$80)*'Capital Spending'!S$8*Reserve!$DW$1</f>
        <v>0</v>
      </c>
      <c r="EP73" s="57">
        <f>-SUM('Gross Plant'!$AH73:$AM73)/SUM('Gross Plant'!$AH$80:$AM$80)*'Capital Spending'!T$8*Reserve!$DW$1</f>
        <v>0</v>
      </c>
      <c r="EQ73" s="57">
        <f>-SUM('Gross Plant'!$AH73:$AM73)/SUM('Gross Plant'!$AH$80:$AM$80)*'Capital Spending'!U$8*Reserve!$DW$1</f>
        <v>0</v>
      </c>
    </row>
    <row r="74" spans="1:147">
      <c r="A74" s="150">
        <v>39910</v>
      </c>
      <c r="B74" s="32" t="s">
        <v>134</v>
      </c>
      <c r="C74" s="50">
        <f t="shared" si="104"/>
        <v>154058.03032242315</v>
      </c>
      <c r="D74" s="50">
        <f t="shared" si="105"/>
        <v>209811.75442250009</v>
      </c>
      <c r="E74" s="68">
        <f>'[20]Reserve End Balances'!$Q$128</f>
        <v>131051.61</v>
      </c>
      <c r="F74" s="41">
        <f t="shared" si="106"/>
        <v>134936.78</v>
      </c>
      <c r="G74" s="41">
        <f t="shared" si="107"/>
        <v>138821.95000000001</v>
      </c>
      <c r="H74" s="41">
        <f t="shared" si="108"/>
        <v>142707.12000000002</v>
      </c>
      <c r="I74" s="41">
        <f t="shared" si="109"/>
        <v>146592.29000000004</v>
      </c>
      <c r="J74" s="41">
        <f t="shared" si="110"/>
        <v>150477.46000000005</v>
      </c>
      <c r="K74" s="41">
        <f t="shared" si="111"/>
        <v>154362.63000000006</v>
      </c>
      <c r="L74" s="41">
        <f t="shared" si="112"/>
        <v>158059.2382948334</v>
      </c>
      <c r="M74" s="41">
        <f t="shared" si="113"/>
        <v>161755.84658966673</v>
      </c>
      <c r="N74" s="41">
        <f t="shared" si="114"/>
        <v>165452.45488450007</v>
      </c>
      <c r="O74" s="41">
        <f t="shared" si="115"/>
        <v>169149.0631793334</v>
      </c>
      <c r="P74" s="41">
        <f t="shared" si="116"/>
        <v>172845.67147416674</v>
      </c>
      <c r="Q74" s="41">
        <f t="shared" si="117"/>
        <v>176542.27976900007</v>
      </c>
      <c r="R74" s="41">
        <f t="shared" si="118"/>
        <v>180238.88806383341</v>
      </c>
      <c r="S74" s="41">
        <f t="shared" si="119"/>
        <v>183935.49635866674</v>
      </c>
      <c r="T74" s="41">
        <f t="shared" si="120"/>
        <v>187632.10465350008</v>
      </c>
      <c r="U74" s="41">
        <f t="shared" si="121"/>
        <v>191328.71294833341</v>
      </c>
      <c r="V74" s="41">
        <f t="shared" si="122"/>
        <v>195025.32124316675</v>
      </c>
      <c r="W74" s="41">
        <f t="shared" si="123"/>
        <v>198721.92953800008</v>
      </c>
      <c r="X74" s="41">
        <f t="shared" si="124"/>
        <v>202418.53783283342</v>
      </c>
      <c r="Y74" s="41">
        <f t="shared" si="125"/>
        <v>206115.14612766675</v>
      </c>
      <c r="Z74" s="41">
        <f t="shared" si="126"/>
        <v>209811.75442250009</v>
      </c>
      <c r="AA74" s="41">
        <f t="shared" si="127"/>
        <v>213508.36271733342</v>
      </c>
      <c r="AB74" s="41">
        <f t="shared" si="128"/>
        <v>217204.97101216676</v>
      </c>
      <c r="AC74" s="41">
        <f t="shared" si="129"/>
        <v>220901.57930700009</v>
      </c>
      <c r="AD74" s="41">
        <f t="shared" si="130"/>
        <v>224598.18760183343</v>
      </c>
      <c r="AE74" s="41">
        <f t="shared" si="131"/>
        <v>228294.79589666676</v>
      </c>
      <c r="AF74" s="41">
        <f t="shared" si="132"/>
        <v>231991.4041915001</v>
      </c>
      <c r="AG74" s="23">
        <f t="shared" si="133"/>
        <v>209812</v>
      </c>
      <c r="AH74" s="79">
        <f>'[25]KY Depreciation Rates_03-2'!$G65</f>
        <v>0.13059999999999999</v>
      </c>
      <c r="AI74" s="79">
        <f>'[25]KY Depreciation Rates_03-2'!$G65</f>
        <v>0.13059999999999999</v>
      </c>
      <c r="AJ74" s="31">
        <f>'[20]Depreciation Provision'!R128</f>
        <v>3885.17</v>
      </c>
      <c r="AK74" s="31">
        <f>'[20]Depreciation Provision'!S128</f>
        <v>3885.17</v>
      </c>
      <c r="AL74" s="31">
        <f>'[20]Depreciation Provision'!T128</f>
        <v>3885.17</v>
      </c>
      <c r="AM74" s="31">
        <f>'[20]Depreciation Provision'!U128</f>
        <v>3885.17</v>
      </c>
      <c r="AN74" s="31">
        <f>'[20]Depreciation Provision'!V128</f>
        <v>3885.17</v>
      </c>
      <c r="AO74" s="31">
        <f>'[20]Depreciation Provision'!W128</f>
        <v>3885.17</v>
      </c>
      <c r="AP74" s="43">
        <f>IF('Net Plant'!I74&gt;0,'Gross Plant'!K74*$AH74/12,0)</f>
        <v>3696.6082948333328</v>
      </c>
      <c r="AQ74" s="43">
        <f>IF('Net Plant'!J74&gt;0,'Gross Plant'!L74*$AH74/12,0)</f>
        <v>3696.6082948333328</v>
      </c>
      <c r="AR74" s="43">
        <f>IF('Net Plant'!K74&gt;0,'Gross Plant'!M74*$AH74/12,0)</f>
        <v>3696.6082948333328</v>
      </c>
      <c r="AS74" s="43">
        <f>IF('Net Plant'!L74&gt;0,'Gross Plant'!N74*$AH74/12,0)</f>
        <v>3696.6082948333328</v>
      </c>
      <c r="AT74" s="43">
        <f>IF('Net Plant'!M74&gt;0,'Gross Plant'!O74*$AH74/12,0)</f>
        <v>3696.6082948333328</v>
      </c>
      <c r="AU74" s="43">
        <f>IF('Net Plant'!N74&gt;0,'Gross Plant'!P74*$AH74/12,0)</f>
        <v>3696.6082948333328</v>
      </c>
      <c r="AV74" s="43">
        <f>IF('Net Plant'!O74&gt;0,'Gross Plant'!Q74*$AH74/12,0)</f>
        <v>3696.6082948333328</v>
      </c>
      <c r="AW74" s="43">
        <f>IF('Net Plant'!P74&gt;0,'Gross Plant'!R74*$AH74/12,0)</f>
        <v>3696.6082948333328</v>
      </c>
      <c r="AX74" s="43">
        <f>IF('Net Plant'!Q74&gt;0,'Gross Plant'!S74*$AH74/12,0)</f>
        <v>3696.6082948333328</v>
      </c>
      <c r="AY74" s="43">
        <f>IF('Net Plant'!R74&gt;0,'Gross Plant'!U74*$AI74/12,0)</f>
        <v>3696.6082948333328</v>
      </c>
      <c r="AZ74" s="43">
        <f>IF('Net Plant'!S74&gt;0,'Gross Plant'!V74*$AI74/12,0)</f>
        <v>3696.6082948333328</v>
      </c>
      <c r="BA74" s="43">
        <f>IF('Net Plant'!T74&gt;0,'Gross Plant'!W74*$AI74/12,0)</f>
        <v>3696.6082948333328</v>
      </c>
      <c r="BB74" s="43">
        <f>IF('Net Plant'!U74&gt;0,'Gross Plant'!X74*$AI74/12,0)</f>
        <v>3696.6082948333328</v>
      </c>
      <c r="BC74" s="43">
        <f>IF('Net Plant'!V74&gt;0,'Gross Plant'!Y74*$AI74/12,0)</f>
        <v>3696.6082948333328</v>
      </c>
      <c r="BD74" s="43">
        <f>IF('Net Plant'!W74&gt;0,'Gross Plant'!Z74*$AI74/12,0)</f>
        <v>3696.6082948333328</v>
      </c>
      <c r="BE74" s="43">
        <f>IF('Net Plant'!X74&gt;0,'Gross Plant'!AA74*$AI74/12,0)</f>
        <v>3696.6082948333328</v>
      </c>
      <c r="BF74" s="43">
        <f>IF('Net Plant'!Y74&gt;0,'Gross Plant'!AB74*$AI74/12,0)</f>
        <v>3696.6082948333328</v>
      </c>
      <c r="BG74" s="43">
        <f>IF('Net Plant'!Z74&gt;0,'Gross Plant'!AC74*$AI74/12,0)</f>
        <v>3696.6082948333328</v>
      </c>
      <c r="BH74" s="43">
        <f>IF('Net Plant'!AA74&gt;0,'Gross Plant'!AD74*$AI74/12,0)</f>
        <v>3696.6082948333328</v>
      </c>
      <c r="BI74" s="43">
        <f>IF('Net Plant'!AB74&gt;0,'Gross Plant'!AE74*$AI74/12,0)</f>
        <v>3696.6082948333328</v>
      </c>
      <c r="BJ74" s="43">
        <f>IF('Net Plant'!AC74&gt;0,'Gross Plant'!AF74*$AI74/12,0)</f>
        <v>3696.6082948333328</v>
      </c>
      <c r="BK74" s="23">
        <f t="shared" si="134"/>
        <v>44359.299537999999</v>
      </c>
      <c r="BL74" s="41"/>
      <c r="BM74" s="31">
        <f>[20]Retires!R271</f>
        <v>0</v>
      </c>
      <c r="BN74" s="31">
        <f>[20]Retires!S271</f>
        <v>0</v>
      </c>
      <c r="BO74" s="31">
        <f>[20]Retires!T271</f>
        <v>0</v>
      </c>
      <c r="BP74" s="31">
        <f>[20]Retires!U271</f>
        <v>0</v>
      </c>
      <c r="BQ74" s="31">
        <f>[20]Retires!V271</f>
        <v>0</v>
      </c>
      <c r="BR74" s="31">
        <f>[20]Retires!W271</f>
        <v>0</v>
      </c>
      <c r="BS74" s="31">
        <f>'Gross Plant'!BQ74</f>
        <v>0</v>
      </c>
      <c r="BT74" s="41">
        <f>'Gross Plant'!BR74</f>
        <v>0</v>
      </c>
      <c r="BU74" s="41">
        <f>'Gross Plant'!BS74</f>
        <v>0</v>
      </c>
      <c r="BV74" s="41">
        <f>'Gross Plant'!BT74</f>
        <v>0</v>
      </c>
      <c r="BW74" s="41">
        <f>'Gross Plant'!BU74</f>
        <v>0</v>
      </c>
      <c r="BX74" s="41">
        <f>'Gross Plant'!BV74</f>
        <v>0</v>
      </c>
      <c r="BY74" s="41">
        <f>'Gross Plant'!BW74</f>
        <v>0</v>
      </c>
      <c r="BZ74" s="41">
        <f>'Gross Plant'!BX74</f>
        <v>0</v>
      </c>
      <c r="CA74" s="41">
        <f>'Gross Plant'!BY74</f>
        <v>0</v>
      </c>
      <c r="CB74" s="41">
        <f>'Gross Plant'!BZ74</f>
        <v>0</v>
      </c>
      <c r="CC74" s="41">
        <f>'Gross Plant'!CA74</f>
        <v>0</v>
      </c>
      <c r="CD74" s="41">
        <f>'Gross Plant'!CB74</f>
        <v>0</v>
      </c>
      <c r="CE74" s="41">
        <f>'Gross Plant'!CC74</f>
        <v>0</v>
      </c>
      <c r="CF74" s="41">
        <f>'Gross Plant'!CD74</f>
        <v>0</v>
      </c>
      <c r="CG74" s="41">
        <f>'Gross Plant'!CE74</f>
        <v>0</v>
      </c>
      <c r="CH74" s="41">
        <f>'Gross Plant'!CF74</f>
        <v>0</v>
      </c>
      <c r="CI74" s="41">
        <f>'Gross Plant'!CG74</f>
        <v>0</v>
      </c>
      <c r="CJ74" s="41">
        <f>'Gross Plant'!CH74</f>
        <v>0</v>
      </c>
      <c r="CK74" s="41">
        <f>'Gross Plant'!CI74</f>
        <v>0</v>
      </c>
      <c r="CL74" s="41">
        <f>'Gross Plant'!CJ74</f>
        <v>0</v>
      </c>
      <c r="CM74" s="41">
        <f>'Gross Plant'!CK74</f>
        <v>0</v>
      </c>
      <c r="CN74" s="41"/>
      <c r="CO74" s="31">
        <f>[20]Transfers!R271</f>
        <v>0</v>
      </c>
      <c r="CP74" s="31">
        <f>[20]Transfers!S271</f>
        <v>0</v>
      </c>
      <c r="CQ74" s="31">
        <f>[20]Transfers!T271</f>
        <v>0</v>
      </c>
      <c r="CR74" s="31">
        <f>[20]Transfers!U271</f>
        <v>0</v>
      </c>
      <c r="CS74" s="31">
        <f>[20]Transfers!V271</f>
        <v>0</v>
      </c>
      <c r="CT74" s="31">
        <f>[20]Transfers!W271</f>
        <v>0</v>
      </c>
      <c r="CU74" s="31">
        <v>0</v>
      </c>
      <c r="CV74" s="31">
        <v>0</v>
      </c>
      <c r="CW74" s="31">
        <v>0</v>
      </c>
      <c r="CX74" s="42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/>
      <c r="DQ74" s="41">
        <f>[20]COR!Q128</f>
        <v>0</v>
      </c>
      <c r="DR74" s="41">
        <f>[20]COR!R128</f>
        <v>0</v>
      </c>
      <c r="DS74" s="41">
        <f>[20]COR!S128</f>
        <v>0</v>
      </c>
      <c r="DT74" s="41">
        <f>[20]COR!T128</f>
        <v>0</v>
      </c>
      <c r="DU74" s="41">
        <f>[20]COR!U128</f>
        <v>0</v>
      </c>
      <c r="DV74" s="41">
        <f>[20]COR!V128</f>
        <v>0</v>
      </c>
      <c r="DW74" s="57">
        <f>SUM('Gross Plant'!$AH74:$AM74)/SUM('Gross Plant'!$AH$80:$AM$80)*DW$80</f>
        <v>0</v>
      </c>
      <c r="DX74" s="57">
        <f>SUM('Gross Plant'!$AH74:$AM74)/SUM('Gross Plant'!$AH$80:$AM$80)*DX$80</f>
        <v>0</v>
      </c>
      <c r="DY74" s="57">
        <f>SUM('Gross Plant'!$AH74:$AM74)/SUM('Gross Plant'!$AH$80:$AM$80)*DY$80</f>
        <v>0</v>
      </c>
      <c r="DZ74" s="57">
        <f>-SUM('Gross Plant'!$AH74:$AM74)/SUM('Gross Plant'!$AH$80:$AM$80)*'Capital Spending'!D$8*Reserve!$DW$1</f>
        <v>0</v>
      </c>
      <c r="EA74" s="57">
        <f>-SUM('Gross Plant'!$AH74:$AM74)/SUM('Gross Plant'!$AH$80:$AM$80)*'Capital Spending'!E$8*Reserve!$DW$1</f>
        <v>0</v>
      </c>
      <c r="EB74" s="57">
        <f>-SUM('Gross Plant'!$AH74:$AM74)/SUM('Gross Plant'!$AH$80:$AM$80)*'Capital Spending'!F$8*Reserve!$DW$1</f>
        <v>0</v>
      </c>
      <c r="EC74" s="57">
        <f>-SUM('Gross Plant'!$AH74:$AM74)/SUM('Gross Plant'!$AH$80:$AM$80)*'Capital Spending'!G$8*Reserve!$DW$1</f>
        <v>0</v>
      </c>
      <c r="ED74" s="57">
        <f>-SUM('Gross Plant'!$AH74:$AM74)/SUM('Gross Plant'!$AH$80:$AM$80)*'Capital Spending'!H$8*Reserve!$DW$1</f>
        <v>0</v>
      </c>
      <c r="EE74" s="57">
        <f>-SUM('Gross Plant'!$AH74:$AM74)/SUM('Gross Plant'!$AH$80:$AM$80)*'Capital Spending'!I$8*Reserve!$DW$1</f>
        <v>0</v>
      </c>
      <c r="EF74" s="57">
        <f>-SUM('Gross Plant'!$AH74:$AM74)/SUM('Gross Plant'!$AH$80:$AM$80)*'Capital Spending'!J$8*Reserve!$DW$1</f>
        <v>0</v>
      </c>
      <c r="EG74" s="57">
        <f>-SUM('Gross Plant'!$AH74:$AM74)/SUM('Gross Plant'!$AH$80:$AM$80)*'Capital Spending'!K$8*Reserve!$DW$1</f>
        <v>0</v>
      </c>
      <c r="EH74" s="57">
        <f>-SUM('Gross Plant'!$AH74:$AM74)/SUM('Gross Plant'!$AH$80:$AM$80)*'Capital Spending'!L$8*Reserve!$DW$1</f>
        <v>0</v>
      </c>
      <c r="EI74" s="57">
        <f>-SUM('Gross Plant'!$AH74:$AM74)/SUM('Gross Plant'!$AH$80:$AM$80)*'Capital Spending'!M$8*Reserve!$DW$1</f>
        <v>0</v>
      </c>
      <c r="EJ74" s="57">
        <f>-SUM('Gross Plant'!$AH74:$AM74)/SUM('Gross Plant'!$AH$80:$AM$80)*'Capital Spending'!N$8*Reserve!$DW$1</f>
        <v>0</v>
      </c>
      <c r="EK74" s="57">
        <f>-SUM('Gross Plant'!$AH74:$AM74)/SUM('Gross Plant'!$AH$80:$AM$80)*'Capital Spending'!O$8*Reserve!$DW$1</f>
        <v>0</v>
      </c>
      <c r="EL74" s="57">
        <f>-SUM('Gross Plant'!$AH74:$AM74)/SUM('Gross Plant'!$AH$80:$AM$80)*'Capital Spending'!P$8*Reserve!$DW$1</f>
        <v>0</v>
      </c>
      <c r="EM74" s="57">
        <f>-SUM('Gross Plant'!$AH74:$AM74)/SUM('Gross Plant'!$AH$80:$AM$80)*'Capital Spending'!Q$8*Reserve!$DW$1</f>
        <v>0</v>
      </c>
      <c r="EN74" s="57">
        <f>-SUM('Gross Plant'!$AH74:$AM74)/SUM('Gross Plant'!$AH$80:$AM$80)*'Capital Spending'!R$8*Reserve!$DW$1</f>
        <v>0</v>
      </c>
      <c r="EO74" s="57">
        <f>-SUM('Gross Plant'!$AH74:$AM74)/SUM('Gross Plant'!$AH$80:$AM$80)*'Capital Spending'!S$8*Reserve!$DW$1</f>
        <v>0</v>
      </c>
      <c r="EP74" s="57">
        <f>-SUM('Gross Plant'!$AH74:$AM74)/SUM('Gross Plant'!$AH$80:$AM$80)*'Capital Spending'!T$8*Reserve!$DW$1</f>
        <v>0</v>
      </c>
      <c r="EQ74" s="57">
        <f>-SUM('Gross Plant'!$AH74:$AM74)/SUM('Gross Plant'!$AH$80:$AM$80)*'Capital Spending'!U$8*Reserve!$DW$1</f>
        <v>0</v>
      </c>
    </row>
    <row r="75" spans="1:147">
      <c r="A75" s="150">
        <v>39916</v>
      </c>
      <c r="B75" s="32" t="s">
        <v>135</v>
      </c>
      <c r="C75" s="50">
        <f t="shared" si="104"/>
        <v>237228.35593300345</v>
      </c>
      <c r="D75" s="50">
        <f t="shared" si="105"/>
        <v>282904.37872539752</v>
      </c>
      <c r="E75" s="68">
        <f>'[20]Reserve End Balances'!$Q$129</f>
        <v>224945.01</v>
      </c>
      <c r="F75" s="41">
        <f t="shared" si="106"/>
        <v>226781.43000000002</v>
      </c>
      <c r="G75" s="41">
        <f t="shared" si="107"/>
        <v>228617.81000000003</v>
      </c>
      <c r="H75" s="41">
        <f t="shared" si="108"/>
        <v>230546.18000000002</v>
      </c>
      <c r="I75" s="41">
        <f t="shared" si="109"/>
        <v>232425.64</v>
      </c>
      <c r="J75" s="41">
        <f t="shared" si="110"/>
        <v>234441.23</v>
      </c>
      <c r="K75" s="41">
        <f t="shared" si="111"/>
        <v>236456.81</v>
      </c>
      <c r="L75" s="41">
        <f t="shared" si="112"/>
        <v>238818.04702158333</v>
      </c>
      <c r="M75" s="41">
        <f t="shared" si="113"/>
        <v>241223.55113094221</v>
      </c>
      <c r="N75" s="41">
        <f t="shared" si="114"/>
        <v>243662.68485376169</v>
      </c>
      <c r="O75" s="41">
        <f t="shared" si="115"/>
        <v>246122.9963014597</v>
      </c>
      <c r="P75" s="41">
        <f t="shared" si="116"/>
        <v>248658.33394128227</v>
      </c>
      <c r="Q75" s="41">
        <f t="shared" si="117"/>
        <v>251268.90388001542</v>
      </c>
      <c r="R75" s="41">
        <f t="shared" si="118"/>
        <v>253976.3309093852</v>
      </c>
      <c r="S75" s="41">
        <f t="shared" si="119"/>
        <v>256958.65442301129</v>
      </c>
      <c r="T75" s="41">
        <f t="shared" si="120"/>
        <v>260136.23910688108</v>
      </c>
      <c r="U75" s="41">
        <f t="shared" si="121"/>
        <v>263625.25932952767</v>
      </c>
      <c r="V75" s="41">
        <f t="shared" si="122"/>
        <v>267239.79228693835</v>
      </c>
      <c r="W75" s="41">
        <f t="shared" si="123"/>
        <v>270931.779261927</v>
      </c>
      <c r="X75" s="41">
        <f t="shared" si="124"/>
        <v>274693.56714147743</v>
      </c>
      <c r="Y75" s="41">
        <f t="shared" si="125"/>
        <v>278498.48923432501</v>
      </c>
      <c r="Z75" s="41">
        <f t="shared" si="126"/>
        <v>282322.09484665701</v>
      </c>
      <c r="AA75" s="41">
        <f t="shared" si="127"/>
        <v>286220.72665111354</v>
      </c>
      <c r="AB75" s="41">
        <f t="shared" si="128"/>
        <v>290194.59075448068</v>
      </c>
      <c r="AC75" s="41">
        <f t="shared" si="129"/>
        <v>294265.31194848445</v>
      </c>
      <c r="AD75" s="41">
        <f t="shared" si="130"/>
        <v>298610.92962674453</v>
      </c>
      <c r="AE75" s="41">
        <f t="shared" si="131"/>
        <v>303151.80847524828</v>
      </c>
      <c r="AF75" s="41">
        <f t="shared" si="132"/>
        <v>307866.33476636215</v>
      </c>
      <c r="AG75" s="23">
        <f t="shared" si="133"/>
        <v>282904</v>
      </c>
      <c r="AH75" s="79">
        <f>'[25]KY Depreciation Rates_03-2'!$G66</f>
        <v>0.10489999999999999</v>
      </c>
      <c r="AI75" s="79">
        <f>'[25]KY Depreciation Rates_03-2'!$G66</f>
        <v>0.10489999999999999</v>
      </c>
      <c r="AJ75" s="31">
        <f>'[20]Depreciation Provision'!R129</f>
        <v>1836.42</v>
      </c>
      <c r="AK75" s="31">
        <f>'[20]Depreciation Provision'!S129</f>
        <v>1836.38</v>
      </c>
      <c r="AL75" s="31">
        <f>'[20]Depreciation Provision'!T129</f>
        <v>1928.3700000000001</v>
      </c>
      <c r="AM75" s="31">
        <f>'[20]Depreciation Provision'!U129</f>
        <v>1879.46</v>
      </c>
      <c r="AN75" s="31">
        <f>'[20]Depreciation Provision'!V129</f>
        <v>2015.59</v>
      </c>
      <c r="AO75" s="31">
        <f>'[20]Depreciation Provision'!W129</f>
        <v>2015.58</v>
      </c>
      <c r="AP75" s="43">
        <f>IF('Net Plant'!I75&gt;0,'Gross Plant'!K75*$AH75/12,0)</f>
        <v>2361.2370215833334</v>
      </c>
      <c r="AQ75" s="43">
        <f>IF('Net Plant'!J75&gt;0,'Gross Plant'!L75*$AH75/12,0)</f>
        <v>2405.5041093588752</v>
      </c>
      <c r="AR75" s="43">
        <f>IF('Net Plant'!K75&gt;0,'Gross Plant'!M75*$AH75/12,0)</f>
        <v>2439.1337228194839</v>
      </c>
      <c r="AS75" s="43">
        <f>IF('Net Plant'!L75&gt;0,'Gross Plant'!N75*$AH75/12,0)</f>
        <v>2460.3114476980127</v>
      </c>
      <c r="AT75" s="43">
        <f>IF('Net Plant'!M75&gt;0,'Gross Plant'!O75*$AH75/12,0)</f>
        <v>2535.3376398225569</v>
      </c>
      <c r="AU75" s="43">
        <f>IF('Net Plant'!N75&gt;0,'Gross Plant'!P75*$AH75/12,0)</f>
        <v>2610.5699387331674</v>
      </c>
      <c r="AV75" s="43">
        <f>IF('Net Plant'!O75&gt;0,'Gross Plant'!Q75*$AH75/12,0)</f>
        <v>2707.4270293697641</v>
      </c>
      <c r="AW75" s="43">
        <f>IF('Net Plant'!P75&gt;0,'Gross Plant'!R75*$AH75/12,0)</f>
        <v>2982.3235136261023</v>
      </c>
      <c r="AX75" s="43">
        <f>IF('Net Plant'!Q75&gt;0,'Gross Plant'!S75*$AH75/12,0)</f>
        <v>3177.5846838697798</v>
      </c>
      <c r="AY75" s="43">
        <f>IF('Net Plant'!R75&gt;0,'Gross Plant'!U75*$AI75/12,0)</f>
        <v>3489.0202226465967</v>
      </c>
      <c r="AZ75" s="43">
        <f>IF('Net Plant'!S75&gt;0,'Gross Plant'!V75*$AI75/12,0)</f>
        <v>3614.5329574106981</v>
      </c>
      <c r="BA75" s="43">
        <f>IF('Net Plant'!T75&gt;0,'Gross Plant'!W75*$AI75/12,0)</f>
        <v>3691.9869749886366</v>
      </c>
      <c r="BB75" s="43">
        <f>IF('Net Plant'!U75&gt;0,'Gross Plant'!X75*$AI75/12,0)</f>
        <v>3761.7878795504171</v>
      </c>
      <c r="BC75" s="43">
        <f>IF('Net Plant'!V75&gt;0,'Gross Plant'!Y75*$AI75/12,0)</f>
        <v>3804.922092847577</v>
      </c>
      <c r="BD75" s="43">
        <f>IF('Net Plant'!W75&gt;0,'Gross Plant'!Z75*$AI75/12,0)</f>
        <v>3823.6056123320081</v>
      </c>
      <c r="BE75" s="43">
        <f>IF('Net Plant'!X75&gt;0,'Gross Plant'!AA75*$AI75/12,0)</f>
        <v>3898.6318044565519</v>
      </c>
      <c r="BF75" s="43">
        <f>IF('Net Plant'!Y75&gt;0,'Gross Plant'!AB75*$AI75/12,0)</f>
        <v>3973.8641033671624</v>
      </c>
      <c r="BG75" s="43">
        <f>IF('Net Plant'!Z75&gt;0,'Gross Plant'!AC75*$AI75/12,0)</f>
        <v>4070.7211940037591</v>
      </c>
      <c r="BH75" s="43">
        <f>IF('Net Plant'!AA75&gt;0,'Gross Plant'!AD75*$AI75/12,0)</f>
        <v>4345.6176782600969</v>
      </c>
      <c r="BI75" s="43">
        <f>IF('Net Plant'!AB75&gt;0,'Gross Plant'!AE75*$AI75/12,0)</f>
        <v>4540.8788485037749</v>
      </c>
      <c r="BJ75" s="43">
        <f>IF('Net Plant'!AC75&gt;0,'Gross Plant'!AF75*$AI75/12,0)</f>
        <v>4714.526291113898</v>
      </c>
      <c r="BK75" s="23">
        <f t="shared" si="134"/>
        <v>47730.09565948118</v>
      </c>
      <c r="BL75" s="41"/>
      <c r="BM75" s="31">
        <f>[20]Retires!R272</f>
        <v>0</v>
      </c>
      <c r="BN75" s="31">
        <f>[20]Retires!S272</f>
        <v>0</v>
      </c>
      <c r="BO75" s="31">
        <f>[20]Retires!T272</f>
        <v>0</v>
      </c>
      <c r="BP75" s="31">
        <f>[20]Retires!U272</f>
        <v>0</v>
      </c>
      <c r="BQ75" s="31">
        <f>[20]Retires!V272</f>
        <v>0</v>
      </c>
      <c r="BR75" s="31">
        <f>[20]Retires!W272</f>
        <v>0</v>
      </c>
      <c r="BS75" s="31">
        <f>'Gross Plant'!BQ75</f>
        <v>0</v>
      </c>
      <c r="BT75" s="41">
        <f>'Gross Plant'!BR75</f>
        <v>0</v>
      </c>
      <c r="BU75" s="41">
        <f>'Gross Plant'!BS75</f>
        <v>0</v>
      </c>
      <c r="BV75" s="41">
        <f>'Gross Plant'!BT75</f>
        <v>0</v>
      </c>
      <c r="BW75" s="41">
        <f>'Gross Plant'!BU75</f>
        <v>0</v>
      </c>
      <c r="BX75" s="41">
        <f>'Gross Plant'!BV75</f>
        <v>0</v>
      </c>
      <c r="BY75" s="41">
        <f>'Gross Plant'!BW75</f>
        <v>0</v>
      </c>
      <c r="BZ75" s="41">
        <f>'Gross Plant'!BX75</f>
        <v>0</v>
      </c>
      <c r="CA75" s="41">
        <f>'Gross Plant'!BY75</f>
        <v>0</v>
      </c>
      <c r="CB75" s="41">
        <f>'Gross Plant'!BZ75</f>
        <v>0</v>
      </c>
      <c r="CC75" s="41">
        <f>'Gross Plant'!CA75</f>
        <v>0</v>
      </c>
      <c r="CD75" s="41">
        <f>'Gross Plant'!CB75</f>
        <v>0</v>
      </c>
      <c r="CE75" s="41">
        <f>'Gross Plant'!CC75</f>
        <v>0</v>
      </c>
      <c r="CF75" s="41">
        <f>'Gross Plant'!CD75</f>
        <v>0</v>
      </c>
      <c r="CG75" s="41">
        <f>'Gross Plant'!CE75</f>
        <v>0</v>
      </c>
      <c r="CH75" s="41">
        <f>'Gross Plant'!CF75</f>
        <v>0</v>
      </c>
      <c r="CI75" s="41">
        <f>'Gross Plant'!CG75</f>
        <v>0</v>
      </c>
      <c r="CJ75" s="41">
        <f>'Gross Plant'!CH75</f>
        <v>0</v>
      </c>
      <c r="CK75" s="41">
        <f>'Gross Plant'!CI75</f>
        <v>0</v>
      </c>
      <c r="CL75" s="41">
        <f>'Gross Plant'!CJ75</f>
        <v>0</v>
      </c>
      <c r="CM75" s="41">
        <f>'Gross Plant'!CK75</f>
        <v>0</v>
      </c>
      <c r="CN75" s="41"/>
      <c r="CO75" s="31">
        <f>[20]Transfers!R272</f>
        <v>0</v>
      </c>
      <c r="CP75" s="31">
        <f>[20]Transfers!S272</f>
        <v>0</v>
      </c>
      <c r="CQ75" s="31">
        <f>[20]Transfers!T272</f>
        <v>0</v>
      </c>
      <c r="CR75" s="31">
        <f>[20]Transfers!U272</f>
        <v>0</v>
      </c>
      <c r="CS75" s="31">
        <f>[20]Transfers!V272</f>
        <v>0</v>
      </c>
      <c r="CT75" s="31">
        <f>[20]Transfers!W272</f>
        <v>0</v>
      </c>
      <c r="CU75" s="31">
        <v>0</v>
      </c>
      <c r="CV75" s="31">
        <v>0</v>
      </c>
      <c r="CW75" s="31">
        <v>0</v>
      </c>
      <c r="CX75" s="42">
        <v>0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/>
      <c r="DQ75" s="41">
        <f>[20]COR!Q129</f>
        <v>0</v>
      </c>
      <c r="DR75" s="41">
        <f>[20]COR!R129</f>
        <v>0</v>
      </c>
      <c r="DS75" s="41">
        <f>[20]COR!S129</f>
        <v>0</v>
      </c>
      <c r="DT75" s="41">
        <f>[20]COR!T129</f>
        <v>0</v>
      </c>
      <c r="DU75" s="41">
        <f>[20]COR!U129</f>
        <v>0</v>
      </c>
      <c r="DV75" s="41">
        <f>[20]COR!V129</f>
        <v>0</v>
      </c>
      <c r="DW75" s="57">
        <f>SUM('Gross Plant'!$AH75:$AM75)/SUM('Gross Plant'!$AH$80:$AM$80)*DW$80</f>
        <v>0</v>
      </c>
      <c r="DX75" s="57">
        <f>SUM('Gross Plant'!$AH75:$AM75)/SUM('Gross Plant'!$AH$80:$AM$80)*DX$80</f>
        <v>0</v>
      </c>
      <c r="DY75" s="57">
        <f>SUM('Gross Plant'!$AH75:$AM75)/SUM('Gross Plant'!$AH$80:$AM$80)*DY$80</f>
        <v>0</v>
      </c>
      <c r="DZ75" s="57">
        <f>-SUM('Gross Plant'!$AH75:$AM75)/SUM('Gross Plant'!$AH$80:$AM$80)*'Capital Spending'!D$8*Reserve!$DW$1</f>
        <v>0</v>
      </c>
      <c r="EA75" s="57">
        <f>-SUM('Gross Plant'!$AH75:$AM75)/SUM('Gross Plant'!$AH$80:$AM$80)*'Capital Spending'!E$8*Reserve!$DW$1</f>
        <v>0</v>
      </c>
      <c r="EB75" s="57">
        <f>-SUM('Gross Plant'!$AH75:$AM75)/SUM('Gross Plant'!$AH$80:$AM$80)*'Capital Spending'!F$8*Reserve!$DW$1</f>
        <v>0</v>
      </c>
      <c r="EC75" s="57">
        <f>-SUM('Gross Plant'!$AH75:$AM75)/SUM('Gross Plant'!$AH$80:$AM$80)*'Capital Spending'!G$8*Reserve!$DW$1</f>
        <v>0</v>
      </c>
      <c r="ED75" s="57">
        <f>-SUM('Gross Plant'!$AH75:$AM75)/SUM('Gross Plant'!$AH$80:$AM$80)*'Capital Spending'!H$8*Reserve!$DW$1</f>
        <v>0</v>
      </c>
      <c r="EE75" s="57">
        <f>-SUM('Gross Plant'!$AH75:$AM75)/SUM('Gross Plant'!$AH$80:$AM$80)*'Capital Spending'!I$8*Reserve!$DW$1</f>
        <v>0</v>
      </c>
      <c r="EF75" s="57">
        <f>-SUM('Gross Plant'!$AH75:$AM75)/SUM('Gross Plant'!$AH$80:$AM$80)*'Capital Spending'!J$8*Reserve!$DW$1</f>
        <v>0</v>
      </c>
      <c r="EG75" s="57">
        <f>-SUM('Gross Plant'!$AH75:$AM75)/SUM('Gross Plant'!$AH$80:$AM$80)*'Capital Spending'!K$8*Reserve!$DW$1</f>
        <v>0</v>
      </c>
      <c r="EH75" s="57">
        <f>-SUM('Gross Plant'!$AH75:$AM75)/SUM('Gross Plant'!$AH$80:$AM$80)*'Capital Spending'!L$8*Reserve!$DW$1</f>
        <v>0</v>
      </c>
      <c r="EI75" s="57">
        <f>-SUM('Gross Plant'!$AH75:$AM75)/SUM('Gross Plant'!$AH$80:$AM$80)*'Capital Spending'!M$8*Reserve!$DW$1</f>
        <v>0</v>
      </c>
      <c r="EJ75" s="57">
        <f>-SUM('Gross Plant'!$AH75:$AM75)/SUM('Gross Plant'!$AH$80:$AM$80)*'Capital Spending'!N$8*Reserve!$DW$1</f>
        <v>0</v>
      </c>
      <c r="EK75" s="57">
        <f>-SUM('Gross Plant'!$AH75:$AM75)/SUM('Gross Plant'!$AH$80:$AM$80)*'Capital Spending'!O$8*Reserve!$DW$1</f>
        <v>0</v>
      </c>
      <c r="EL75" s="57">
        <f>-SUM('Gross Plant'!$AH75:$AM75)/SUM('Gross Plant'!$AH$80:$AM$80)*'Capital Spending'!P$8*Reserve!$DW$1</f>
        <v>0</v>
      </c>
      <c r="EM75" s="57">
        <f>-SUM('Gross Plant'!$AH75:$AM75)/SUM('Gross Plant'!$AH$80:$AM$80)*'Capital Spending'!Q$8*Reserve!$DW$1</f>
        <v>0</v>
      </c>
      <c r="EN75" s="57">
        <f>-SUM('Gross Plant'!$AH75:$AM75)/SUM('Gross Plant'!$AH$80:$AM$80)*'Capital Spending'!R$8*Reserve!$DW$1</f>
        <v>0</v>
      </c>
      <c r="EO75" s="57">
        <f>-SUM('Gross Plant'!$AH75:$AM75)/SUM('Gross Plant'!$AH$80:$AM$80)*'Capital Spending'!S$8*Reserve!$DW$1</f>
        <v>0</v>
      </c>
      <c r="EP75" s="57">
        <f>-SUM('Gross Plant'!$AH75:$AM75)/SUM('Gross Plant'!$AH$80:$AM$80)*'Capital Spending'!T$8*Reserve!$DW$1</f>
        <v>0</v>
      </c>
      <c r="EQ75" s="57">
        <f>-SUM('Gross Plant'!$AH75:$AM75)/SUM('Gross Plant'!$AH$80:$AM$80)*'Capital Spending'!U$8*Reserve!$DW$1</f>
        <v>0</v>
      </c>
    </row>
    <row r="76" spans="1:147">
      <c r="A76" s="150">
        <v>39917</v>
      </c>
      <c r="B76" s="32" t="s">
        <v>136</v>
      </c>
      <c r="C76" s="50">
        <f t="shared" si="104"/>
        <v>73085.685674961554</v>
      </c>
      <c r="D76" s="50">
        <f t="shared" si="105"/>
        <v>81696.10126749998</v>
      </c>
      <c r="E76" s="68">
        <f>'[20]Reserve End Balances'!$Q$130</f>
        <v>69640.63</v>
      </c>
      <c r="F76" s="41">
        <f t="shared" si="106"/>
        <v>70214.87000000001</v>
      </c>
      <c r="G76" s="41">
        <f t="shared" si="107"/>
        <v>70789.110000000015</v>
      </c>
      <c r="H76" s="41">
        <f t="shared" si="108"/>
        <v>71363.35000000002</v>
      </c>
      <c r="I76" s="41">
        <f t="shared" si="109"/>
        <v>71937.590000000026</v>
      </c>
      <c r="J76" s="41">
        <f t="shared" si="110"/>
        <v>72511.830000000031</v>
      </c>
      <c r="K76" s="41">
        <f t="shared" si="111"/>
        <v>73086.070000000036</v>
      </c>
      <c r="L76" s="41">
        <f t="shared" si="112"/>
        <v>73660.072084500032</v>
      </c>
      <c r="M76" s="41">
        <f t="shared" si="113"/>
        <v>74234.074169000029</v>
      </c>
      <c r="N76" s="41">
        <f t="shared" si="114"/>
        <v>74808.076253500025</v>
      </c>
      <c r="O76" s="41">
        <f t="shared" si="115"/>
        <v>75382.078338000021</v>
      </c>
      <c r="P76" s="41">
        <f t="shared" si="116"/>
        <v>75956.080422500017</v>
      </c>
      <c r="Q76" s="41">
        <f t="shared" si="117"/>
        <v>76530.082507000014</v>
      </c>
      <c r="R76" s="41">
        <f t="shared" si="118"/>
        <v>77104.08459150001</v>
      </c>
      <c r="S76" s="41">
        <f t="shared" si="119"/>
        <v>77678.086676000006</v>
      </c>
      <c r="T76" s="41">
        <f t="shared" si="120"/>
        <v>78252.088760500003</v>
      </c>
      <c r="U76" s="41">
        <f t="shared" si="121"/>
        <v>78826.090844999999</v>
      </c>
      <c r="V76" s="41">
        <f t="shared" si="122"/>
        <v>79400.092929499995</v>
      </c>
      <c r="W76" s="41">
        <f t="shared" si="123"/>
        <v>79974.095013999991</v>
      </c>
      <c r="X76" s="41">
        <f t="shared" si="124"/>
        <v>80548.097098499988</v>
      </c>
      <c r="Y76" s="41">
        <f t="shared" si="125"/>
        <v>81122.099182999984</v>
      </c>
      <c r="Z76" s="41">
        <f t="shared" si="126"/>
        <v>81696.10126749998</v>
      </c>
      <c r="AA76" s="41">
        <f t="shared" si="127"/>
        <v>82270.103351999976</v>
      </c>
      <c r="AB76" s="41">
        <f t="shared" si="128"/>
        <v>82844.105436499973</v>
      </c>
      <c r="AC76" s="41">
        <f t="shared" si="129"/>
        <v>83418.107520999969</v>
      </c>
      <c r="AD76" s="41">
        <f t="shared" si="130"/>
        <v>83992.109605499965</v>
      </c>
      <c r="AE76" s="41">
        <f t="shared" si="131"/>
        <v>84566.111689999962</v>
      </c>
      <c r="AF76" s="41">
        <f t="shared" si="132"/>
        <v>85140.113774499958</v>
      </c>
      <c r="AG76" s="23">
        <f t="shared" si="133"/>
        <v>81696</v>
      </c>
      <c r="AH76" s="79">
        <f>'[25]KY Depreciation Rates_03-2'!$G67</f>
        <v>6.6299999999999998E-2</v>
      </c>
      <c r="AI76" s="79">
        <f>'[25]KY Depreciation Rates_03-2'!$G67</f>
        <v>6.6299999999999998E-2</v>
      </c>
      <c r="AJ76" s="31">
        <f>'[20]Depreciation Provision'!R130</f>
        <v>574.24</v>
      </c>
      <c r="AK76" s="31">
        <f>'[20]Depreciation Provision'!S130</f>
        <v>574.24</v>
      </c>
      <c r="AL76" s="31">
        <f>'[20]Depreciation Provision'!T130</f>
        <v>574.24</v>
      </c>
      <c r="AM76" s="31">
        <f>'[20]Depreciation Provision'!U130</f>
        <v>574.24</v>
      </c>
      <c r="AN76" s="31">
        <f>'[20]Depreciation Provision'!V130</f>
        <v>574.24</v>
      </c>
      <c r="AO76" s="31">
        <f>'[20]Depreciation Provision'!W130</f>
        <v>574.24</v>
      </c>
      <c r="AP76" s="43">
        <f>IF('Net Plant'!I76&gt;0,'Gross Plant'!K76*$AH76/12,0)</f>
        <v>574.00208450000002</v>
      </c>
      <c r="AQ76" s="43">
        <f>IF('Net Plant'!J76&gt;0,'Gross Plant'!L76*$AH76/12,0)</f>
        <v>574.00208450000002</v>
      </c>
      <c r="AR76" s="43">
        <f>IF('Net Plant'!K76&gt;0,'Gross Plant'!M76*$AH76/12,0)</f>
        <v>574.00208450000002</v>
      </c>
      <c r="AS76" s="43">
        <f>IF('Net Plant'!L76&gt;0,'Gross Plant'!N76*$AH76/12,0)</f>
        <v>574.00208450000002</v>
      </c>
      <c r="AT76" s="43">
        <f>IF('Net Plant'!M76&gt;0,'Gross Plant'!O76*$AH76/12,0)</f>
        <v>574.00208450000002</v>
      </c>
      <c r="AU76" s="43">
        <f>IF('Net Plant'!N76&gt;0,'Gross Plant'!P76*$AH76/12,0)</f>
        <v>574.00208450000002</v>
      </c>
      <c r="AV76" s="43">
        <f>IF('Net Plant'!O76&gt;0,'Gross Plant'!Q76*$AH76/12,0)</f>
        <v>574.00208450000002</v>
      </c>
      <c r="AW76" s="43">
        <f>IF('Net Plant'!P76&gt;0,'Gross Plant'!R76*$AH76/12,0)</f>
        <v>574.00208450000002</v>
      </c>
      <c r="AX76" s="43">
        <f>IF('Net Plant'!Q76&gt;0,'Gross Plant'!S76*$AH76/12,0)</f>
        <v>574.00208450000002</v>
      </c>
      <c r="AY76" s="43">
        <f>IF('Net Plant'!R76&gt;0,'Gross Plant'!U76*$AI76/12,0)</f>
        <v>574.00208450000002</v>
      </c>
      <c r="AZ76" s="43">
        <f>IF('Net Plant'!S76&gt;0,'Gross Plant'!V76*$AI76/12,0)</f>
        <v>574.00208450000002</v>
      </c>
      <c r="BA76" s="43">
        <f>IF('Net Plant'!T76&gt;0,'Gross Plant'!W76*$AI76/12,0)</f>
        <v>574.00208450000002</v>
      </c>
      <c r="BB76" s="43">
        <f>IF('Net Plant'!U76&gt;0,'Gross Plant'!X76*$AI76/12,0)</f>
        <v>574.00208450000002</v>
      </c>
      <c r="BC76" s="43">
        <f>IF('Net Plant'!V76&gt;0,'Gross Plant'!Y76*$AI76/12,0)</f>
        <v>574.00208450000002</v>
      </c>
      <c r="BD76" s="43">
        <f>IF('Net Plant'!W76&gt;0,'Gross Plant'!Z76*$AI76/12,0)</f>
        <v>574.00208450000002</v>
      </c>
      <c r="BE76" s="43">
        <f>IF('Net Plant'!X76&gt;0,'Gross Plant'!AA76*$AI76/12,0)</f>
        <v>574.00208450000002</v>
      </c>
      <c r="BF76" s="43">
        <f>IF('Net Plant'!Y76&gt;0,'Gross Plant'!AB76*$AI76/12,0)</f>
        <v>574.00208450000002</v>
      </c>
      <c r="BG76" s="43">
        <f>IF('Net Plant'!Z76&gt;0,'Gross Plant'!AC76*$AI76/12,0)</f>
        <v>574.00208450000002</v>
      </c>
      <c r="BH76" s="43">
        <f>IF('Net Plant'!AA76&gt;0,'Gross Plant'!AD76*$AI76/12,0)</f>
        <v>574.00208450000002</v>
      </c>
      <c r="BI76" s="43">
        <f>IF('Net Plant'!AB76&gt;0,'Gross Plant'!AE76*$AI76/12,0)</f>
        <v>574.00208450000002</v>
      </c>
      <c r="BJ76" s="43">
        <f>IF('Net Plant'!AC76&gt;0,'Gross Plant'!AF76*$AI76/12,0)</f>
        <v>574.00208450000002</v>
      </c>
      <c r="BK76" s="23">
        <f t="shared" si="134"/>
        <v>6888.0250139999998</v>
      </c>
      <c r="BL76" s="41"/>
      <c r="BM76" s="31">
        <f>[20]Retires!R273</f>
        <v>0</v>
      </c>
      <c r="BN76" s="31">
        <f>[20]Retires!S273</f>
        <v>0</v>
      </c>
      <c r="BO76" s="31">
        <f>[20]Retires!T273</f>
        <v>0</v>
      </c>
      <c r="BP76" s="31">
        <f>[20]Retires!U273</f>
        <v>0</v>
      </c>
      <c r="BQ76" s="31">
        <f>[20]Retires!V273</f>
        <v>0</v>
      </c>
      <c r="BR76" s="31">
        <f>[20]Retires!W273</f>
        <v>0</v>
      </c>
      <c r="BS76" s="31">
        <f>'Gross Plant'!BQ76</f>
        <v>0</v>
      </c>
      <c r="BT76" s="41">
        <f>'Gross Plant'!BR76</f>
        <v>0</v>
      </c>
      <c r="BU76" s="41">
        <f>'Gross Plant'!BS76</f>
        <v>0</v>
      </c>
      <c r="BV76" s="41">
        <f>'Gross Plant'!BT76</f>
        <v>0</v>
      </c>
      <c r="BW76" s="41">
        <f>'Gross Plant'!BU76</f>
        <v>0</v>
      </c>
      <c r="BX76" s="41">
        <f>'Gross Plant'!BV76</f>
        <v>0</v>
      </c>
      <c r="BY76" s="41">
        <f>'Gross Plant'!BW76</f>
        <v>0</v>
      </c>
      <c r="BZ76" s="41">
        <f>'Gross Plant'!BX76</f>
        <v>0</v>
      </c>
      <c r="CA76" s="41">
        <f>'Gross Plant'!BY76</f>
        <v>0</v>
      </c>
      <c r="CB76" s="41">
        <f>'Gross Plant'!BZ76</f>
        <v>0</v>
      </c>
      <c r="CC76" s="41">
        <f>'Gross Plant'!CA76</f>
        <v>0</v>
      </c>
      <c r="CD76" s="41">
        <f>'Gross Plant'!CB76</f>
        <v>0</v>
      </c>
      <c r="CE76" s="41">
        <f>'Gross Plant'!CC76</f>
        <v>0</v>
      </c>
      <c r="CF76" s="41">
        <f>'Gross Plant'!CD76</f>
        <v>0</v>
      </c>
      <c r="CG76" s="41">
        <f>'Gross Plant'!CE76</f>
        <v>0</v>
      </c>
      <c r="CH76" s="41">
        <f>'Gross Plant'!CF76</f>
        <v>0</v>
      </c>
      <c r="CI76" s="41">
        <f>'Gross Plant'!CG76</f>
        <v>0</v>
      </c>
      <c r="CJ76" s="41">
        <f>'Gross Plant'!CH76</f>
        <v>0</v>
      </c>
      <c r="CK76" s="41">
        <f>'Gross Plant'!CI76</f>
        <v>0</v>
      </c>
      <c r="CL76" s="41">
        <f>'Gross Plant'!CJ76</f>
        <v>0</v>
      </c>
      <c r="CM76" s="41">
        <f>'Gross Plant'!CK76</f>
        <v>0</v>
      </c>
      <c r="CN76" s="41"/>
      <c r="CO76" s="31">
        <f>[20]Transfers!R273</f>
        <v>0</v>
      </c>
      <c r="CP76" s="31">
        <f>[20]Transfers!S273</f>
        <v>0</v>
      </c>
      <c r="CQ76" s="31">
        <f>[20]Transfers!T273</f>
        <v>0</v>
      </c>
      <c r="CR76" s="31">
        <f>[20]Transfers!U273</f>
        <v>0</v>
      </c>
      <c r="CS76" s="31">
        <f>[20]Transfers!V273</f>
        <v>0</v>
      </c>
      <c r="CT76" s="31">
        <f>[20]Transfers!W273</f>
        <v>0</v>
      </c>
      <c r="CU76" s="31">
        <v>0</v>
      </c>
      <c r="CV76" s="31">
        <v>0</v>
      </c>
      <c r="CW76" s="31">
        <v>0</v>
      </c>
      <c r="CX76" s="42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/>
      <c r="DQ76" s="41">
        <f>[20]COR!Q130</f>
        <v>0</v>
      </c>
      <c r="DR76" s="41">
        <f>[20]COR!R130</f>
        <v>0</v>
      </c>
      <c r="DS76" s="41">
        <f>[20]COR!S130</f>
        <v>0</v>
      </c>
      <c r="DT76" s="41">
        <f>[20]COR!T130</f>
        <v>0</v>
      </c>
      <c r="DU76" s="41">
        <f>[20]COR!U130</f>
        <v>0</v>
      </c>
      <c r="DV76" s="41">
        <f>[20]COR!V130</f>
        <v>0</v>
      </c>
      <c r="DW76" s="57">
        <f>SUM('Gross Plant'!$AH76:$AM76)/SUM('Gross Plant'!$AH$80:$AM$80)*DW$80</f>
        <v>0</v>
      </c>
      <c r="DX76" s="57">
        <f>SUM('Gross Plant'!$AH76:$AM76)/SUM('Gross Plant'!$AH$80:$AM$80)*DX$80</f>
        <v>0</v>
      </c>
      <c r="DY76" s="57">
        <f>SUM('Gross Plant'!$AH76:$AM76)/SUM('Gross Plant'!$AH$80:$AM$80)*DY$80</f>
        <v>0</v>
      </c>
      <c r="DZ76" s="57">
        <f>-SUM('Gross Plant'!$AH76:$AM76)/SUM('Gross Plant'!$AH$80:$AM$80)*'Capital Spending'!D$8*Reserve!$DW$1</f>
        <v>0</v>
      </c>
      <c r="EA76" s="57">
        <f>-SUM('Gross Plant'!$AH76:$AM76)/SUM('Gross Plant'!$AH$80:$AM$80)*'Capital Spending'!E$8*Reserve!$DW$1</f>
        <v>0</v>
      </c>
      <c r="EB76" s="57">
        <f>-SUM('Gross Plant'!$AH76:$AM76)/SUM('Gross Plant'!$AH$80:$AM$80)*'Capital Spending'!F$8*Reserve!$DW$1</f>
        <v>0</v>
      </c>
      <c r="EC76" s="57">
        <f>-SUM('Gross Plant'!$AH76:$AM76)/SUM('Gross Plant'!$AH$80:$AM$80)*'Capital Spending'!G$8*Reserve!$DW$1</f>
        <v>0</v>
      </c>
      <c r="ED76" s="57">
        <f>-SUM('Gross Plant'!$AH76:$AM76)/SUM('Gross Plant'!$AH$80:$AM$80)*'Capital Spending'!H$8*Reserve!$DW$1</f>
        <v>0</v>
      </c>
      <c r="EE76" s="57">
        <f>-SUM('Gross Plant'!$AH76:$AM76)/SUM('Gross Plant'!$AH$80:$AM$80)*'Capital Spending'!I$8*Reserve!$DW$1</f>
        <v>0</v>
      </c>
      <c r="EF76" s="57">
        <f>-SUM('Gross Plant'!$AH76:$AM76)/SUM('Gross Plant'!$AH$80:$AM$80)*'Capital Spending'!J$8*Reserve!$DW$1</f>
        <v>0</v>
      </c>
      <c r="EG76" s="57">
        <f>-SUM('Gross Plant'!$AH76:$AM76)/SUM('Gross Plant'!$AH$80:$AM$80)*'Capital Spending'!K$8*Reserve!$DW$1</f>
        <v>0</v>
      </c>
      <c r="EH76" s="57">
        <f>-SUM('Gross Plant'!$AH76:$AM76)/SUM('Gross Plant'!$AH$80:$AM$80)*'Capital Spending'!L$8*Reserve!$DW$1</f>
        <v>0</v>
      </c>
      <c r="EI76" s="57">
        <f>-SUM('Gross Plant'!$AH76:$AM76)/SUM('Gross Plant'!$AH$80:$AM$80)*'Capital Spending'!M$8*Reserve!$DW$1</f>
        <v>0</v>
      </c>
      <c r="EJ76" s="57">
        <f>-SUM('Gross Plant'!$AH76:$AM76)/SUM('Gross Plant'!$AH$80:$AM$80)*'Capital Spending'!N$8*Reserve!$DW$1</f>
        <v>0</v>
      </c>
      <c r="EK76" s="57">
        <f>-SUM('Gross Plant'!$AH76:$AM76)/SUM('Gross Plant'!$AH$80:$AM$80)*'Capital Spending'!O$8*Reserve!$DW$1</f>
        <v>0</v>
      </c>
      <c r="EL76" s="57">
        <f>-SUM('Gross Plant'!$AH76:$AM76)/SUM('Gross Plant'!$AH$80:$AM$80)*'Capital Spending'!P$8*Reserve!$DW$1</f>
        <v>0</v>
      </c>
      <c r="EM76" s="57">
        <f>-SUM('Gross Plant'!$AH76:$AM76)/SUM('Gross Plant'!$AH$80:$AM$80)*'Capital Spending'!Q$8*Reserve!$DW$1</f>
        <v>0</v>
      </c>
      <c r="EN76" s="57">
        <f>-SUM('Gross Plant'!$AH76:$AM76)/SUM('Gross Plant'!$AH$80:$AM$80)*'Capital Spending'!R$8*Reserve!$DW$1</f>
        <v>0</v>
      </c>
      <c r="EO76" s="57">
        <f>-SUM('Gross Plant'!$AH76:$AM76)/SUM('Gross Plant'!$AH$80:$AM$80)*'Capital Spending'!S$8*Reserve!$DW$1</f>
        <v>0</v>
      </c>
      <c r="EP76" s="57">
        <f>-SUM('Gross Plant'!$AH76:$AM76)/SUM('Gross Plant'!$AH$80:$AM$80)*'Capital Spending'!T$8*Reserve!$DW$1</f>
        <v>0</v>
      </c>
      <c r="EQ76" s="57">
        <f>-SUM('Gross Plant'!$AH76:$AM76)/SUM('Gross Plant'!$AH$80:$AM$80)*'Capital Spending'!U$8*Reserve!$DW$1</f>
        <v>0</v>
      </c>
    </row>
    <row r="77" spans="1:147">
      <c r="A77" s="82">
        <v>39918</v>
      </c>
      <c r="B77" t="s">
        <v>209</v>
      </c>
      <c r="C77" s="50">
        <f t="shared" si="104"/>
        <v>10370.258019692306</v>
      </c>
      <c r="D77" s="50">
        <f t="shared" si="105"/>
        <v>12045.943040000002</v>
      </c>
      <c r="E77" s="68">
        <f>'[20]Reserve End Balances'!$Q$131</f>
        <v>9699.91</v>
      </c>
      <c r="F77" s="41">
        <f t="shared" si="106"/>
        <v>9811.64</v>
      </c>
      <c r="G77" s="41">
        <f t="shared" si="107"/>
        <v>9923.369999999999</v>
      </c>
      <c r="H77" s="41">
        <f t="shared" si="108"/>
        <v>10035.099999999999</v>
      </c>
      <c r="I77" s="41">
        <f t="shared" si="109"/>
        <v>10146.829999999998</v>
      </c>
      <c r="J77" s="41">
        <f t="shared" si="110"/>
        <v>10258.559999999998</v>
      </c>
      <c r="K77" s="41">
        <f t="shared" si="111"/>
        <v>10370.289999999997</v>
      </c>
      <c r="L77" s="41">
        <f t="shared" si="112"/>
        <v>10482.000202666664</v>
      </c>
      <c r="M77" s="41">
        <f t="shared" si="113"/>
        <v>10593.710405333331</v>
      </c>
      <c r="N77" s="41">
        <f t="shared" si="114"/>
        <v>10705.420607999999</v>
      </c>
      <c r="O77" s="41">
        <f t="shared" si="115"/>
        <v>10817.130810666666</v>
      </c>
      <c r="P77" s="41">
        <f t="shared" si="116"/>
        <v>10928.841013333333</v>
      </c>
      <c r="Q77" s="41">
        <f t="shared" si="117"/>
        <v>11040.551216</v>
      </c>
      <c r="R77" s="41">
        <f t="shared" si="118"/>
        <v>11152.261418666667</v>
      </c>
      <c r="S77" s="41">
        <f t="shared" si="119"/>
        <v>11263.971621333334</v>
      </c>
      <c r="T77" s="41">
        <f t="shared" si="120"/>
        <v>11375.681824000001</v>
      </c>
      <c r="U77" s="41">
        <f t="shared" si="121"/>
        <v>11487.392026666668</v>
      </c>
      <c r="V77" s="41">
        <f t="shared" si="122"/>
        <v>11599.102229333335</v>
      </c>
      <c r="W77" s="41">
        <f t="shared" si="123"/>
        <v>11710.812432000002</v>
      </c>
      <c r="X77" s="41">
        <f t="shared" si="124"/>
        <v>11822.52263466667</v>
      </c>
      <c r="Y77" s="41">
        <f t="shared" si="125"/>
        <v>11934.232837333337</v>
      </c>
      <c r="Z77" s="41">
        <f t="shared" si="126"/>
        <v>12045.943040000004</v>
      </c>
      <c r="AA77" s="41">
        <f t="shared" si="127"/>
        <v>12157.653242666671</v>
      </c>
      <c r="AB77" s="41">
        <f t="shared" si="128"/>
        <v>12269.363445333338</v>
      </c>
      <c r="AC77" s="41">
        <f t="shared" si="129"/>
        <v>12381.073648000005</v>
      </c>
      <c r="AD77" s="41">
        <f t="shared" si="130"/>
        <v>12492.783850666672</v>
      </c>
      <c r="AE77" s="41">
        <f t="shared" si="131"/>
        <v>12604.494053333339</v>
      </c>
      <c r="AF77" s="41">
        <f t="shared" si="132"/>
        <v>12716.204256000006</v>
      </c>
      <c r="AG77" s="23">
        <f t="shared" si="133"/>
        <v>12046</v>
      </c>
      <c r="AH77" s="79">
        <f>'[25]KY Depreciation Rates_03-2'!$G68</f>
        <v>6.5199999999999994E-2</v>
      </c>
      <c r="AI77" s="79">
        <f>'[25]KY Depreciation Rates_03-2'!$G68</f>
        <v>6.5199999999999994E-2</v>
      </c>
      <c r="AJ77" s="31">
        <f>'[20]Depreciation Provision'!R131</f>
        <v>111.73</v>
      </c>
      <c r="AK77" s="31">
        <f>'[20]Depreciation Provision'!S131</f>
        <v>111.73</v>
      </c>
      <c r="AL77" s="31">
        <f>'[20]Depreciation Provision'!T131</f>
        <v>111.73</v>
      </c>
      <c r="AM77" s="31">
        <f>'[20]Depreciation Provision'!U131</f>
        <v>111.73</v>
      </c>
      <c r="AN77" s="31">
        <f>'[20]Depreciation Provision'!V131</f>
        <v>111.73</v>
      </c>
      <c r="AO77" s="31">
        <f>'[20]Depreciation Provision'!W131</f>
        <v>111.73</v>
      </c>
      <c r="AP77" s="43">
        <f>IF('Net Plant'!I77&gt;0,'Gross Plant'!K77*$AH77/12,0)</f>
        <v>111.71020266666666</v>
      </c>
      <c r="AQ77" s="43">
        <f>IF('Net Plant'!J77&gt;0,'Gross Plant'!L77*$AH77/12,0)</f>
        <v>111.71020266666666</v>
      </c>
      <c r="AR77" s="43">
        <f>IF('Net Plant'!K77&gt;0,'Gross Plant'!M77*$AH77/12,0)</f>
        <v>111.71020266666666</v>
      </c>
      <c r="AS77" s="43">
        <f>IF('Net Plant'!L77&gt;0,'Gross Plant'!N77*$AH77/12,0)</f>
        <v>111.71020266666666</v>
      </c>
      <c r="AT77" s="43">
        <f>IF('Net Plant'!M77&gt;0,'Gross Plant'!O77*$AH77/12,0)</f>
        <v>111.71020266666666</v>
      </c>
      <c r="AU77" s="43">
        <f>IF('Net Plant'!N77&gt;0,'Gross Plant'!P77*$AH77/12,0)</f>
        <v>111.71020266666666</v>
      </c>
      <c r="AV77" s="43">
        <f>IF('Net Plant'!O77&gt;0,'Gross Plant'!Q77*$AH77/12,0)</f>
        <v>111.71020266666666</v>
      </c>
      <c r="AW77" s="43">
        <f>IF('Net Plant'!P77&gt;0,'Gross Plant'!R77*$AH77/12,0)</f>
        <v>111.71020266666666</v>
      </c>
      <c r="AX77" s="43">
        <f>IF('Net Plant'!Q77&gt;0,'Gross Plant'!S77*$AH77/12,0)</f>
        <v>111.71020266666666</v>
      </c>
      <c r="AY77" s="43">
        <f>IF('Net Plant'!R77&gt;0,'Gross Plant'!U77*$AI77/12,0)</f>
        <v>111.71020266666666</v>
      </c>
      <c r="AZ77" s="43">
        <f>IF('Net Plant'!S77&gt;0,'Gross Plant'!V77*$AI77/12,0)</f>
        <v>111.71020266666666</v>
      </c>
      <c r="BA77" s="43">
        <f>IF('Net Plant'!T77&gt;0,'Gross Plant'!W77*$AI77/12,0)</f>
        <v>111.71020266666666</v>
      </c>
      <c r="BB77" s="43">
        <f>IF('Net Plant'!U77&gt;0,'Gross Plant'!X77*$AI77/12,0)</f>
        <v>111.71020266666666</v>
      </c>
      <c r="BC77" s="43">
        <f>IF('Net Plant'!V77&gt;0,'Gross Plant'!Y77*$AI77/12,0)</f>
        <v>111.71020266666666</v>
      </c>
      <c r="BD77" s="43">
        <f>IF('Net Plant'!W77&gt;0,'Gross Plant'!Z77*$AI77/12,0)</f>
        <v>111.71020266666666</v>
      </c>
      <c r="BE77" s="43">
        <f>IF('Net Plant'!X77&gt;0,'Gross Plant'!AA77*$AI77/12,0)</f>
        <v>111.71020266666666</v>
      </c>
      <c r="BF77" s="43">
        <f>IF('Net Plant'!Y77&gt;0,'Gross Plant'!AB77*$AI77/12,0)</f>
        <v>111.71020266666666</v>
      </c>
      <c r="BG77" s="43">
        <f>IF('Net Plant'!Z77&gt;0,'Gross Plant'!AC77*$AI77/12,0)</f>
        <v>111.71020266666666</v>
      </c>
      <c r="BH77" s="43">
        <f>IF('Net Plant'!AA77&gt;0,'Gross Plant'!AD77*$AI77/12,0)</f>
        <v>111.71020266666666</v>
      </c>
      <c r="BI77" s="43">
        <f>IF('Net Plant'!AB77&gt;0,'Gross Plant'!AE77*$AI77/12,0)</f>
        <v>111.71020266666666</v>
      </c>
      <c r="BJ77" s="43">
        <f>IF('Net Plant'!AC77&gt;0,'Gross Plant'!AF77*$AI77/12,0)</f>
        <v>111.71020266666666</v>
      </c>
      <c r="BK77" s="23">
        <f t="shared" si="134"/>
        <v>1340.522432</v>
      </c>
      <c r="BL77" s="41"/>
      <c r="BM77" s="31">
        <f>[20]Retires!R274</f>
        <v>0</v>
      </c>
      <c r="BN77" s="31">
        <f>[20]Retires!S274</f>
        <v>0</v>
      </c>
      <c r="BO77" s="31">
        <f>[20]Retires!T274</f>
        <v>0</v>
      </c>
      <c r="BP77" s="31">
        <f>[20]Retires!U274</f>
        <v>0</v>
      </c>
      <c r="BQ77" s="31">
        <f>[20]Retires!V274</f>
        <v>0</v>
      </c>
      <c r="BR77" s="31">
        <f>[20]Retires!W274</f>
        <v>0</v>
      </c>
      <c r="BS77" s="31">
        <f>'Gross Plant'!BQ77</f>
        <v>0</v>
      </c>
      <c r="BT77" s="41">
        <f>'Gross Plant'!BR77</f>
        <v>0</v>
      </c>
      <c r="BU77" s="41">
        <f>'Gross Plant'!BS77</f>
        <v>0</v>
      </c>
      <c r="BV77" s="41">
        <f>'Gross Plant'!BT77</f>
        <v>0</v>
      </c>
      <c r="BW77" s="41">
        <f>'Gross Plant'!BU77</f>
        <v>0</v>
      </c>
      <c r="BX77" s="41">
        <f>'Gross Plant'!BV77</f>
        <v>0</v>
      </c>
      <c r="BY77" s="41">
        <f>'Gross Plant'!BW77</f>
        <v>0</v>
      </c>
      <c r="BZ77" s="41">
        <f>'Gross Plant'!BX77</f>
        <v>0</v>
      </c>
      <c r="CA77" s="41">
        <f>'Gross Plant'!BY77</f>
        <v>0</v>
      </c>
      <c r="CB77" s="41">
        <f>'Gross Plant'!BZ77</f>
        <v>0</v>
      </c>
      <c r="CC77" s="41">
        <f>'Gross Plant'!CA77</f>
        <v>0</v>
      </c>
      <c r="CD77" s="41">
        <f>'Gross Plant'!CB77</f>
        <v>0</v>
      </c>
      <c r="CE77" s="41">
        <f>'Gross Plant'!CC77</f>
        <v>0</v>
      </c>
      <c r="CF77" s="41">
        <f>'Gross Plant'!CD77</f>
        <v>0</v>
      </c>
      <c r="CG77" s="41">
        <f>'Gross Plant'!CE77</f>
        <v>0</v>
      </c>
      <c r="CH77" s="41">
        <f>'Gross Plant'!CF77</f>
        <v>0</v>
      </c>
      <c r="CI77" s="41">
        <f>'Gross Plant'!CG77</f>
        <v>0</v>
      </c>
      <c r="CJ77" s="41">
        <f>'Gross Plant'!CH77</f>
        <v>0</v>
      </c>
      <c r="CK77" s="41">
        <f>'Gross Plant'!CI77</f>
        <v>0</v>
      </c>
      <c r="CL77" s="41">
        <f>'Gross Plant'!CJ77</f>
        <v>0</v>
      </c>
      <c r="CM77" s="41">
        <f>'Gross Plant'!CK77</f>
        <v>0</v>
      </c>
      <c r="CN77" s="41"/>
      <c r="CO77" s="31">
        <f>[20]Transfers!R274</f>
        <v>0</v>
      </c>
      <c r="CP77" s="31">
        <f>[20]Transfers!S274</f>
        <v>0</v>
      </c>
      <c r="CQ77" s="31">
        <f>[20]Transfers!T274</f>
        <v>0</v>
      </c>
      <c r="CR77" s="31">
        <f>[20]Transfers!U274</f>
        <v>0</v>
      </c>
      <c r="CS77" s="31">
        <f>[20]Transfers!V274</f>
        <v>0</v>
      </c>
      <c r="CT77" s="31">
        <f>[20]Transfers!W274</f>
        <v>0</v>
      </c>
      <c r="CU77" s="31">
        <v>0</v>
      </c>
      <c r="CV77" s="31">
        <v>0</v>
      </c>
      <c r="CW77" s="31">
        <v>0</v>
      </c>
      <c r="CX77" s="42">
        <v>0</v>
      </c>
      <c r="CY77" s="31">
        <v>0</v>
      </c>
      <c r="CZ77" s="31">
        <v>0</v>
      </c>
      <c r="DA77" s="31">
        <v>0</v>
      </c>
      <c r="DB77" s="31">
        <v>0</v>
      </c>
      <c r="DC77" s="31">
        <v>0</v>
      </c>
      <c r="DD77" s="3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/>
      <c r="DQ77" s="41">
        <f>[20]COR!Q131</f>
        <v>0</v>
      </c>
      <c r="DR77" s="41">
        <f>[20]COR!R131</f>
        <v>0</v>
      </c>
      <c r="DS77" s="41">
        <f>[20]COR!S131</f>
        <v>0</v>
      </c>
      <c r="DT77" s="41">
        <f>[20]COR!T131</f>
        <v>0</v>
      </c>
      <c r="DU77" s="41">
        <f>[20]COR!U131</f>
        <v>0</v>
      </c>
      <c r="DV77" s="41">
        <f>[20]COR!V131</f>
        <v>0</v>
      </c>
      <c r="DW77" s="57">
        <f>SUM('Gross Plant'!$AH77:$AM77)/SUM('Gross Plant'!$AH$80:$AM$80)*DW$80</f>
        <v>0</v>
      </c>
      <c r="DX77" s="57">
        <f>SUM('Gross Plant'!$AH77:$AM77)/SUM('Gross Plant'!$AH$80:$AM$80)*DX$80</f>
        <v>0</v>
      </c>
      <c r="DY77" s="57">
        <f>SUM('Gross Plant'!$AH77:$AM77)/SUM('Gross Plant'!$AH$80:$AM$80)*DY$80</f>
        <v>0</v>
      </c>
      <c r="DZ77" s="57">
        <f>-SUM('Gross Plant'!$AH77:$AM77)/SUM('Gross Plant'!$AH$80:$AM$80)*'Capital Spending'!D$8*Reserve!$DW$1</f>
        <v>0</v>
      </c>
      <c r="EA77" s="57">
        <f>-SUM('Gross Plant'!$AH77:$AM77)/SUM('Gross Plant'!$AH$80:$AM$80)*'Capital Spending'!E$8*Reserve!$DW$1</f>
        <v>0</v>
      </c>
      <c r="EB77" s="57">
        <f>-SUM('Gross Plant'!$AH77:$AM77)/SUM('Gross Plant'!$AH$80:$AM$80)*'Capital Spending'!F$8*Reserve!$DW$1</f>
        <v>0</v>
      </c>
      <c r="EC77" s="57">
        <f>-SUM('Gross Plant'!$AH77:$AM77)/SUM('Gross Plant'!$AH$80:$AM$80)*'Capital Spending'!G$8*Reserve!$DW$1</f>
        <v>0</v>
      </c>
      <c r="ED77" s="57">
        <f>-SUM('Gross Plant'!$AH77:$AM77)/SUM('Gross Plant'!$AH$80:$AM$80)*'Capital Spending'!H$8*Reserve!$DW$1</f>
        <v>0</v>
      </c>
      <c r="EE77" s="57">
        <f>-SUM('Gross Plant'!$AH77:$AM77)/SUM('Gross Plant'!$AH$80:$AM$80)*'Capital Spending'!I$8*Reserve!$DW$1</f>
        <v>0</v>
      </c>
      <c r="EF77" s="57">
        <f>-SUM('Gross Plant'!$AH77:$AM77)/SUM('Gross Plant'!$AH$80:$AM$80)*'Capital Spending'!J$8*Reserve!$DW$1</f>
        <v>0</v>
      </c>
      <c r="EG77" s="57">
        <f>-SUM('Gross Plant'!$AH77:$AM77)/SUM('Gross Plant'!$AH$80:$AM$80)*'Capital Spending'!K$8*Reserve!$DW$1</f>
        <v>0</v>
      </c>
      <c r="EH77" s="57">
        <f>-SUM('Gross Plant'!$AH77:$AM77)/SUM('Gross Plant'!$AH$80:$AM$80)*'Capital Spending'!L$8*Reserve!$DW$1</f>
        <v>0</v>
      </c>
      <c r="EI77" s="57">
        <f>-SUM('Gross Plant'!$AH77:$AM77)/SUM('Gross Plant'!$AH$80:$AM$80)*'Capital Spending'!M$8*Reserve!$DW$1</f>
        <v>0</v>
      </c>
      <c r="EJ77" s="57">
        <f>-SUM('Gross Plant'!$AH77:$AM77)/SUM('Gross Plant'!$AH$80:$AM$80)*'Capital Spending'!N$8*Reserve!$DW$1</f>
        <v>0</v>
      </c>
      <c r="EK77" s="57">
        <f>-SUM('Gross Plant'!$AH77:$AM77)/SUM('Gross Plant'!$AH$80:$AM$80)*'Capital Spending'!O$8*Reserve!$DW$1</f>
        <v>0</v>
      </c>
      <c r="EL77" s="57">
        <f>-SUM('Gross Plant'!$AH77:$AM77)/SUM('Gross Plant'!$AH$80:$AM$80)*'Capital Spending'!P$8*Reserve!$DW$1</f>
        <v>0</v>
      </c>
      <c r="EM77" s="57">
        <f>-SUM('Gross Plant'!$AH77:$AM77)/SUM('Gross Plant'!$AH$80:$AM$80)*'Capital Spending'!Q$8*Reserve!$DW$1</f>
        <v>0</v>
      </c>
      <c r="EN77" s="57">
        <f>-SUM('Gross Plant'!$AH77:$AM77)/SUM('Gross Plant'!$AH$80:$AM$80)*'Capital Spending'!R$8*Reserve!$DW$1</f>
        <v>0</v>
      </c>
      <c r="EO77" s="57">
        <f>-SUM('Gross Plant'!$AH77:$AM77)/SUM('Gross Plant'!$AH$80:$AM$80)*'Capital Spending'!S$8*Reserve!$DW$1</f>
        <v>0</v>
      </c>
      <c r="EP77" s="57">
        <f>-SUM('Gross Plant'!$AH77:$AM77)/SUM('Gross Plant'!$AH$80:$AM$80)*'Capital Spending'!T$8*Reserve!$DW$1</f>
        <v>0</v>
      </c>
      <c r="EQ77" s="57">
        <f>-SUM('Gross Plant'!$AH77:$AM77)/SUM('Gross Plant'!$AH$80:$AM$80)*'Capital Spending'!U$8*Reserve!$DW$1</f>
        <v>0</v>
      </c>
    </row>
    <row r="78" spans="1:147">
      <c r="A78" s="82">
        <v>39924</v>
      </c>
      <c r="B78" t="s">
        <v>214</v>
      </c>
      <c r="C78" s="50">
        <f t="shared" si="104"/>
        <v>0</v>
      </c>
      <c r="D78" s="50">
        <f t="shared" si="105"/>
        <v>0</v>
      </c>
      <c r="E78" s="68">
        <v>0</v>
      </c>
      <c r="F78" s="41">
        <f t="shared" si="106"/>
        <v>0</v>
      </c>
      <c r="G78" s="41">
        <f t="shared" si="107"/>
        <v>0</v>
      </c>
      <c r="H78" s="41">
        <f t="shared" si="108"/>
        <v>0</v>
      </c>
      <c r="I78" s="41">
        <f t="shared" si="109"/>
        <v>0</v>
      </c>
      <c r="J78" s="41">
        <f t="shared" si="110"/>
        <v>0</v>
      </c>
      <c r="K78" s="41">
        <f t="shared" si="111"/>
        <v>0</v>
      </c>
      <c r="L78" s="41">
        <f t="shared" si="112"/>
        <v>0</v>
      </c>
      <c r="M78" s="41">
        <f t="shared" si="113"/>
        <v>0</v>
      </c>
      <c r="N78" s="41">
        <f t="shared" si="114"/>
        <v>0</v>
      </c>
      <c r="O78" s="41">
        <f t="shared" si="115"/>
        <v>0</v>
      </c>
      <c r="P78" s="41">
        <f t="shared" si="116"/>
        <v>0</v>
      </c>
      <c r="Q78" s="41">
        <f t="shared" si="117"/>
        <v>0</v>
      </c>
      <c r="R78" s="41">
        <f t="shared" si="118"/>
        <v>0</v>
      </c>
      <c r="S78" s="41">
        <f t="shared" si="119"/>
        <v>0</v>
      </c>
      <c r="T78" s="41">
        <f t="shared" si="120"/>
        <v>0</v>
      </c>
      <c r="U78" s="41">
        <f t="shared" si="121"/>
        <v>0</v>
      </c>
      <c r="V78" s="41">
        <f t="shared" si="122"/>
        <v>0</v>
      </c>
      <c r="W78" s="41">
        <f t="shared" si="123"/>
        <v>0</v>
      </c>
      <c r="X78" s="41">
        <f t="shared" si="124"/>
        <v>0</v>
      </c>
      <c r="Y78" s="41">
        <f t="shared" si="125"/>
        <v>0</v>
      </c>
      <c r="Z78" s="41">
        <f t="shared" si="126"/>
        <v>0</v>
      </c>
      <c r="AA78" s="41">
        <f t="shared" si="127"/>
        <v>0</v>
      </c>
      <c r="AB78" s="41">
        <f t="shared" si="128"/>
        <v>0</v>
      </c>
      <c r="AC78" s="41">
        <f t="shared" si="129"/>
        <v>0</v>
      </c>
      <c r="AD78" s="41">
        <f t="shared" si="130"/>
        <v>0</v>
      </c>
      <c r="AE78" s="41">
        <f t="shared" si="131"/>
        <v>0</v>
      </c>
      <c r="AF78" s="41">
        <f t="shared" si="132"/>
        <v>0</v>
      </c>
      <c r="AG78" s="23">
        <f t="shared" si="133"/>
        <v>0</v>
      </c>
      <c r="AH78" s="79">
        <f>'[25]KY Depreciation Rates_03-2'!$G69</f>
        <v>0.15890000000000001</v>
      </c>
      <c r="AI78" s="79">
        <f>'[25]KY Depreciation Rates_03-2'!$G69</f>
        <v>0.15890000000000001</v>
      </c>
      <c r="AJ78" s="31">
        <f>0</f>
        <v>0</v>
      </c>
      <c r="AK78" s="31">
        <f>0</f>
        <v>0</v>
      </c>
      <c r="AL78" s="31">
        <f>0</f>
        <v>0</v>
      </c>
      <c r="AM78" s="31">
        <f>0</f>
        <v>0</v>
      </c>
      <c r="AN78" s="31">
        <f>0</f>
        <v>0</v>
      </c>
      <c r="AO78" s="31">
        <f>0</f>
        <v>0</v>
      </c>
      <c r="AP78" s="43">
        <f>IF('Net Plant'!I78&gt;0,'Gross Plant'!K78*$AH78/12,0)</f>
        <v>0</v>
      </c>
      <c r="AQ78" s="43">
        <f>IF('Net Plant'!J78&gt;0,'Gross Plant'!L78*$AH78/12,0)</f>
        <v>0</v>
      </c>
      <c r="AR78" s="43">
        <f>IF('Net Plant'!K78&gt;0,'Gross Plant'!M78*$AH78/12,0)</f>
        <v>0</v>
      </c>
      <c r="AS78" s="43">
        <f>IF('Net Plant'!L78&gt;0,'Gross Plant'!N78*$AH78/12,0)</f>
        <v>0</v>
      </c>
      <c r="AT78" s="43">
        <f>IF('Net Plant'!M78&gt;0,'Gross Plant'!O78*$AH78/12,0)</f>
        <v>0</v>
      </c>
      <c r="AU78" s="43">
        <f>IF('Net Plant'!N78&gt;0,'Gross Plant'!P78*$AH78/12,0)</f>
        <v>0</v>
      </c>
      <c r="AV78" s="43">
        <f>IF('Net Plant'!O78&gt;0,'Gross Plant'!Q78*$AH78/12,0)</f>
        <v>0</v>
      </c>
      <c r="AW78" s="43">
        <f>IF('Net Plant'!P78&gt;0,'Gross Plant'!R78*$AH78/12,0)</f>
        <v>0</v>
      </c>
      <c r="AX78" s="43">
        <f>IF('Net Plant'!Q78&gt;0,'Gross Plant'!S78*$AH78/12,0)</f>
        <v>0</v>
      </c>
      <c r="AY78" s="43">
        <f>IF('Net Plant'!R78&gt;0,'Gross Plant'!U78*$AI78/12,0)</f>
        <v>0</v>
      </c>
      <c r="AZ78" s="43">
        <f>IF('Net Plant'!S78&gt;0,'Gross Plant'!V78*$AI78/12,0)</f>
        <v>0</v>
      </c>
      <c r="BA78" s="43">
        <f>IF('Net Plant'!T78&gt;0,'Gross Plant'!W78*$AI78/12,0)</f>
        <v>0</v>
      </c>
      <c r="BB78" s="43">
        <f>IF('Net Plant'!U78&gt;0,'Gross Plant'!X78*$AI78/12,0)</f>
        <v>0</v>
      </c>
      <c r="BC78" s="43">
        <f>IF('Net Plant'!V78&gt;0,'Gross Plant'!Y78*$AI78/12,0)</f>
        <v>0</v>
      </c>
      <c r="BD78" s="43">
        <f>IF('Net Plant'!W78&gt;0,'Gross Plant'!Z78*$AI78/12,0)</f>
        <v>0</v>
      </c>
      <c r="BE78" s="43">
        <f>IF('Net Plant'!X78&gt;0,'Gross Plant'!AA78*$AI78/12,0)</f>
        <v>0</v>
      </c>
      <c r="BF78" s="43">
        <f>IF('Net Plant'!Y78&gt;0,'Gross Plant'!AB78*$AI78/12,0)</f>
        <v>0</v>
      </c>
      <c r="BG78" s="43">
        <f>IF('Net Plant'!Z78&gt;0,'Gross Plant'!AC78*$AI78/12,0)</f>
        <v>0</v>
      </c>
      <c r="BH78" s="43">
        <f>IF('Net Plant'!AA78&gt;0,'Gross Plant'!AD78*$AI78/12,0)</f>
        <v>0</v>
      </c>
      <c r="BI78" s="43">
        <f>IF('Net Plant'!AB78&gt;0,'Gross Plant'!AE78*$AI78/12,0)</f>
        <v>0</v>
      </c>
      <c r="BJ78" s="43">
        <f>IF('Net Plant'!AC78&gt;0,'Gross Plant'!AF78*$AI78/12,0)</f>
        <v>0</v>
      </c>
      <c r="BK78" s="23">
        <f t="shared" si="134"/>
        <v>0</v>
      </c>
      <c r="BL78" s="41"/>
      <c r="BM78" s="31">
        <f>0</f>
        <v>0</v>
      </c>
      <c r="BN78" s="31">
        <f>0</f>
        <v>0</v>
      </c>
      <c r="BO78" s="31">
        <f>0</f>
        <v>0</v>
      </c>
      <c r="BP78" s="31">
        <f>0</f>
        <v>0</v>
      </c>
      <c r="BQ78" s="31">
        <f>0</f>
        <v>0</v>
      </c>
      <c r="BR78" s="31">
        <f>0</f>
        <v>0</v>
      </c>
      <c r="BS78" s="31">
        <f>'Gross Plant'!BQ78</f>
        <v>0</v>
      </c>
      <c r="BT78" s="41">
        <f>'Gross Plant'!BR78</f>
        <v>0</v>
      </c>
      <c r="BU78" s="41">
        <f>'Gross Plant'!BS78</f>
        <v>0</v>
      </c>
      <c r="BV78" s="41">
        <f>'Gross Plant'!BT78</f>
        <v>0</v>
      </c>
      <c r="BW78" s="41">
        <f>'Gross Plant'!BU78</f>
        <v>0</v>
      </c>
      <c r="BX78" s="41">
        <f>'Gross Plant'!BV78</f>
        <v>0</v>
      </c>
      <c r="BY78" s="41">
        <f>'Gross Plant'!BW78</f>
        <v>0</v>
      </c>
      <c r="BZ78" s="41">
        <f>'Gross Plant'!BX78</f>
        <v>0</v>
      </c>
      <c r="CA78" s="41">
        <f>'Gross Plant'!BY78</f>
        <v>0</v>
      </c>
      <c r="CB78" s="41">
        <f>'Gross Plant'!BZ78</f>
        <v>0</v>
      </c>
      <c r="CC78" s="41">
        <f>'Gross Plant'!CA78</f>
        <v>0</v>
      </c>
      <c r="CD78" s="41">
        <f>'Gross Plant'!CB78</f>
        <v>0</v>
      </c>
      <c r="CE78" s="41">
        <f>'Gross Plant'!CC78</f>
        <v>0</v>
      </c>
      <c r="CF78" s="41">
        <f>'Gross Plant'!CD78</f>
        <v>0</v>
      </c>
      <c r="CG78" s="41">
        <f>'Gross Plant'!CE78</f>
        <v>0</v>
      </c>
      <c r="CH78" s="41">
        <f>'Gross Plant'!CF78</f>
        <v>0</v>
      </c>
      <c r="CI78" s="41">
        <f>'Gross Plant'!CG78</f>
        <v>0</v>
      </c>
      <c r="CJ78" s="41">
        <f>'Gross Plant'!CH78</f>
        <v>0</v>
      </c>
      <c r="CK78" s="41">
        <f>'Gross Plant'!CI78</f>
        <v>0</v>
      </c>
      <c r="CL78" s="41">
        <f>'Gross Plant'!CJ78</f>
        <v>0</v>
      </c>
      <c r="CM78" s="41">
        <f>'Gross Plant'!CK78</f>
        <v>0</v>
      </c>
      <c r="CN78" s="41"/>
      <c r="CO78" s="31">
        <f>0</f>
        <v>0</v>
      </c>
      <c r="CP78" s="31">
        <f>0</f>
        <v>0</v>
      </c>
      <c r="CQ78" s="31">
        <f>0</f>
        <v>0</v>
      </c>
      <c r="CR78" s="31">
        <f>0</f>
        <v>0</v>
      </c>
      <c r="CS78" s="31">
        <f>0</f>
        <v>0</v>
      </c>
      <c r="CT78" s="31">
        <f>0</f>
        <v>0</v>
      </c>
      <c r="CU78" s="31">
        <v>0</v>
      </c>
      <c r="CV78" s="31">
        <v>0</v>
      </c>
      <c r="CW78" s="31">
        <v>0</v>
      </c>
      <c r="CX78" s="42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0</v>
      </c>
      <c r="DD78" s="3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/>
      <c r="DQ78" s="41">
        <f>0</f>
        <v>0</v>
      </c>
      <c r="DR78" s="41">
        <f>0</f>
        <v>0</v>
      </c>
      <c r="DS78" s="41">
        <f>0</f>
        <v>0</v>
      </c>
      <c r="DT78" s="41">
        <f>0</f>
        <v>0</v>
      </c>
      <c r="DU78" s="41">
        <f>0</f>
        <v>0</v>
      </c>
      <c r="DV78" s="41">
        <f>0</f>
        <v>0</v>
      </c>
      <c r="DW78" s="57">
        <f>SUM('Gross Plant'!$AH78:$AM78)/SUM('Gross Plant'!$AH$80:$AM$80)*DW$80</f>
        <v>0</v>
      </c>
      <c r="DX78" s="57">
        <f>SUM('Gross Plant'!$AH78:$AM78)/SUM('Gross Plant'!$AH$80:$AM$80)*DX$80</f>
        <v>0</v>
      </c>
      <c r="DY78" s="57">
        <f>SUM('Gross Plant'!$AH78:$AM78)/SUM('Gross Plant'!$AH$80:$AM$80)*DY$80</f>
        <v>0</v>
      </c>
      <c r="DZ78" s="57">
        <f>-SUM('Gross Plant'!$AH78:$AM78)/SUM('Gross Plant'!$AH$80:$AM$80)*'Capital Spending'!D$8*Reserve!$DW$1</f>
        <v>0</v>
      </c>
      <c r="EA78" s="57">
        <f>-SUM('Gross Plant'!$AH78:$AM78)/SUM('Gross Plant'!$AH$80:$AM$80)*'Capital Spending'!E$8*Reserve!$DW$1</f>
        <v>0</v>
      </c>
      <c r="EB78" s="57">
        <f>-SUM('Gross Plant'!$AH78:$AM78)/SUM('Gross Plant'!$AH$80:$AM$80)*'Capital Spending'!F$8*Reserve!$DW$1</f>
        <v>0</v>
      </c>
      <c r="EC78" s="57">
        <f>-SUM('Gross Plant'!$AH78:$AM78)/SUM('Gross Plant'!$AH$80:$AM$80)*'Capital Spending'!G$8*Reserve!$DW$1</f>
        <v>0</v>
      </c>
      <c r="ED78" s="57">
        <f>-SUM('Gross Plant'!$AH78:$AM78)/SUM('Gross Plant'!$AH$80:$AM$80)*'Capital Spending'!H$8*Reserve!$DW$1</f>
        <v>0</v>
      </c>
      <c r="EE78" s="57">
        <f>-SUM('Gross Plant'!$AH78:$AM78)/SUM('Gross Plant'!$AH$80:$AM$80)*'Capital Spending'!I$8*Reserve!$DW$1</f>
        <v>0</v>
      </c>
      <c r="EF78" s="57">
        <f>-SUM('Gross Plant'!$AH78:$AM78)/SUM('Gross Plant'!$AH$80:$AM$80)*'Capital Spending'!J$8*Reserve!$DW$1</f>
        <v>0</v>
      </c>
      <c r="EG78" s="57">
        <f>-SUM('Gross Plant'!$AH78:$AM78)/SUM('Gross Plant'!$AH$80:$AM$80)*'Capital Spending'!K$8*Reserve!$DW$1</f>
        <v>0</v>
      </c>
      <c r="EH78" s="57">
        <f>-SUM('Gross Plant'!$AH78:$AM78)/SUM('Gross Plant'!$AH$80:$AM$80)*'Capital Spending'!L$8*Reserve!$DW$1</f>
        <v>0</v>
      </c>
      <c r="EI78" s="57">
        <f>-SUM('Gross Plant'!$AH78:$AM78)/SUM('Gross Plant'!$AH$80:$AM$80)*'Capital Spending'!M$8*Reserve!$DW$1</f>
        <v>0</v>
      </c>
      <c r="EJ78" s="57">
        <f>-SUM('Gross Plant'!$AH78:$AM78)/SUM('Gross Plant'!$AH$80:$AM$80)*'Capital Spending'!N$8*Reserve!$DW$1</f>
        <v>0</v>
      </c>
      <c r="EK78" s="57">
        <f>-SUM('Gross Plant'!$AH78:$AM78)/SUM('Gross Plant'!$AH$80:$AM$80)*'Capital Spending'!O$8*Reserve!$DW$1</f>
        <v>0</v>
      </c>
      <c r="EL78" s="57">
        <f>-SUM('Gross Plant'!$AH78:$AM78)/SUM('Gross Plant'!$AH$80:$AM$80)*'Capital Spending'!P$8*Reserve!$DW$1</f>
        <v>0</v>
      </c>
      <c r="EM78" s="57">
        <f>-SUM('Gross Plant'!$AH78:$AM78)/SUM('Gross Plant'!$AH$80:$AM$80)*'Capital Spending'!Q$8*Reserve!$DW$1</f>
        <v>0</v>
      </c>
      <c r="EN78" s="57">
        <f>-SUM('Gross Plant'!$AH78:$AM78)/SUM('Gross Plant'!$AH$80:$AM$80)*'Capital Spending'!R$8*Reserve!$DW$1</f>
        <v>0</v>
      </c>
      <c r="EO78" s="57">
        <f>-SUM('Gross Plant'!$AH78:$AM78)/SUM('Gross Plant'!$AH$80:$AM$80)*'Capital Spending'!S$8*Reserve!$DW$1</f>
        <v>0</v>
      </c>
      <c r="EP78" s="57">
        <f>-SUM('Gross Plant'!$AH78:$AM78)/SUM('Gross Plant'!$AH$80:$AM$80)*'Capital Spending'!T$8*Reserve!$DW$1</f>
        <v>0</v>
      </c>
      <c r="EQ78" s="57">
        <f>-SUM('Gross Plant'!$AH78:$AM78)/SUM('Gross Plant'!$AH$80:$AM$80)*'Capital Spending'!U$8*Reserve!$DW$1</f>
        <v>0</v>
      </c>
    </row>
    <row r="79" spans="1:147">
      <c r="A79" s="49"/>
      <c r="B79" t="s">
        <v>122</v>
      </c>
      <c r="C79" s="50">
        <f t="shared" si="73"/>
        <v>0</v>
      </c>
      <c r="D79" s="50">
        <f t="shared" si="74"/>
        <v>0</v>
      </c>
      <c r="E79" s="68">
        <v>0</v>
      </c>
      <c r="F79" s="41">
        <f t="shared" si="106"/>
        <v>0</v>
      </c>
      <c r="G79" s="41">
        <f t="shared" si="107"/>
        <v>0</v>
      </c>
      <c r="H79" s="41">
        <f t="shared" si="108"/>
        <v>0</v>
      </c>
      <c r="I79" s="41">
        <f t="shared" si="109"/>
        <v>0</v>
      </c>
      <c r="J79" s="41">
        <f t="shared" si="110"/>
        <v>0</v>
      </c>
      <c r="K79" s="41">
        <f t="shared" si="111"/>
        <v>0</v>
      </c>
      <c r="L79" s="41">
        <f t="shared" si="112"/>
        <v>0</v>
      </c>
      <c r="M79" s="41">
        <f t="shared" si="113"/>
        <v>0</v>
      </c>
      <c r="N79" s="41">
        <f t="shared" si="114"/>
        <v>0</v>
      </c>
      <c r="O79" s="41">
        <f t="shared" si="115"/>
        <v>0</v>
      </c>
      <c r="P79" s="41">
        <f t="shared" si="116"/>
        <v>0</v>
      </c>
      <c r="Q79" s="41">
        <f t="shared" si="117"/>
        <v>0</v>
      </c>
      <c r="R79" s="41">
        <f t="shared" si="118"/>
        <v>0</v>
      </c>
      <c r="S79" s="41">
        <f t="shared" si="119"/>
        <v>0</v>
      </c>
      <c r="T79" s="41">
        <f t="shared" si="120"/>
        <v>0</v>
      </c>
      <c r="U79" s="41">
        <f t="shared" si="121"/>
        <v>0</v>
      </c>
      <c r="V79" s="41">
        <f t="shared" si="122"/>
        <v>0</v>
      </c>
      <c r="W79" s="41">
        <f t="shared" si="123"/>
        <v>0</v>
      </c>
      <c r="X79" s="41">
        <f t="shared" si="124"/>
        <v>0</v>
      </c>
      <c r="Y79" s="41">
        <f t="shared" si="125"/>
        <v>0</v>
      </c>
      <c r="Z79" s="41">
        <f t="shared" si="126"/>
        <v>0</v>
      </c>
      <c r="AA79" s="41">
        <f t="shared" si="127"/>
        <v>0</v>
      </c>
      <c r="AB79" s="41">
        <f t="shared" si="128"/>
        <v>0</v>
      </c>
      <c r="AC79" s="41">
        <f t="shared" si="129"/>
        <v>0</v>
      </c>
      <c r="AD79" s="41">
        <f t="shared" si="130"/>
        <v>0</v>
      </c>
      <c r="AE79" s="41">
        <f t="shared" si="131"/>
        <v>0</v>
      </c>
      <c r="AF79" s="41">
        <f t="shared" si="132"/>
        <v>0</v>
      </c>
      <c r="AG79" s="23">
        <f t="shared" si="133"/>
        <v>0</v>
      </c>
      <c r="AH79" s="90"/>
      <c r="AI79" s="90"/>
      <c r="AJ79" s="31"/>
      <c r="AK79" s="31"/>
      <c r="AL79" s="31"/>
      <c r="AM79" s="31"/>
      <c r="AN79" s="31"/>
      <c r="AO79" s="31"/>
      <c r="AP79" s="31"/>
      <c r="BK79" s="23"/>
      <c r="BL79" s="41"/>
      <c r="BM79" s="31"/>
      <c r="BN79" s="31"/>
      <c r="BO79" s="31"/>
      <c r="BP79" s="31"/>
      <c r="BQ79" s="31"/>
      <c r="BR79" s="31"/>
      <c r="BS79" s="3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31">
        <f>0</f>
        <v>0</v>
      </c>
      <c r="CP79" s="31">
        <f>0</f>
        <v>0</v>
      </c>
      <c r="CQ79" s="31">
        <f>0</f>
        <v>0</v>
      </c>
      <c r="CR79" s="31">
        <f>0</f>
        <v>0</v>
      </c>
      <c r="CS79" s="31">
        <f>0</f>
        <v>0</v>
      </c>
      <c r="CT79" s="31">
        <f>0</f>
        <v>0</v>
      </c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</row>
    <row r="80" spans="1:147" s="2" customFormat="1">
      <c r="A80" s="2" t="s">
        <v>33</v>
      </c>
      <c r="B80" s="24"/>
      <c r="C80" s="26">
        <f t="shared" ref="C80:AG80" si="135">SUM(C50:C79)</f>
        <v>45407517.386183426</v>
      </c>
      <c r="D80" s="26">
        <f t="shared" si="135"/>
        <v>56179182.557673514</v>
      </c>
      <c r="E80" s="25">
        <f t="shared" si="135"/>
        <v>41196726.419999987</v>
      </c>
      <c r="F80" s="26">
        <f t="shared" si="135"/>
        <v>41894459.089999996</v>
      </c>
      <c r="G80" s="26">
        <f t="shared" si="135"/>
        <v>42592360.160000004</v>
      </c>
      <c r="H80" s="26">
        <f t="shared" si="135"/>
        <v>43290310.350000001</v>
      </c>
      <c r="I80" s="26">
        <f t="shared" si="135"/>
        <v>43988211.239999995</v>
      </c>
      <c r="J80" s="26">
        <f t="shared" si="135"/>
        <v>44686380.419999994</v>
      </c>
      <c r="K80" s="26">
        <f t="shared" si="135"/>
        <v>45385508.090000004</v>
      </c>
      <c r="L80" s="26">
        <f t="shared" si="135"/>
        <v>46096658.577649161</v>
      </c>
      <c r="M80" s="26">
        <f t="shared" si="135"/>
        <v>46808343.325424828</v>
      </c>
      <c r="N80" s="26">
        <f t="shared" si="135"/>
        <v>47520433.949494667</v>
      </c>
      <c r="O80" s="26">
        <f t="shared" si="135"/>
        <v>48232780.16783423</v>
      </c>
      <c r="P80" s="26">
        <f t="shared" si="135"/>
        <v>48946031.878378235</v>
      </c>
      <c r="Q80" s="26">
        <f t="shared" si="135"/>
        <v>49659522.351603501</v>
      </c>
      <c r="R80" s="26">
        <f t="shared" si="135"/>
        <v>50374181.79446499</v>
      </c>
      <c r="S80" s="26">
        <f t="shared" si="135"/>
        <v>51092158.966994964</v>
      </c>
      <c r="T80" s="27">
        <f t="shared" si="135"/>
        <v>51812492.749429807</v>
      </c>
      <c r="U80" s="26">
        <f t="shared" si="135"/>
        <v>52536585.251913823</v>
      </c>
      <c r="V80" s="26">
        <f t="shared" si="135"/>
        <v>53262192.56942001</v>
      </c>
      <c r="W80" s="26">
        <f t="shared" si="135"/>
        <v>53988734.680591352</v>
      </c>
      <c r="X80" s="26">
        <f t="shared" si="135"/>
        <v>54716119.219895542</v>
      </c>
      <c r="Y80" s="26">
        <f t="shared" si="135"/>
        <v>55444024.346647635</v>
      </c>
      <c r="Z80" s="26">
        <f t="shared" si="135"/>
        <v>56172154.965068258</v>
      </c>
      <c r="AA80" s="26">
        <f t="shared" si="135"/>
        <v>56901191.075693324</v>
      </c>
      <c r="AB80" s="26">
        <f t="shared" si="135"/>
        <v>57631135.166028626</v>
      </c>
      <c r="AC80" s="26">
        <f t="shared" si="135"/>
        <v>58362248.22600019</v>
      </c>
      <c r="AD80" s="26">
        <f t="shared" si="135"/>
        <v>59096679.015640222</v>
      </c>
      <c r="AE80" s="26">
        <f t="shared" si="135"/>
        <v>59833466.415185131</v>
      </c>
      <c r="AF80" s="26">
        <f t="shared" si="135"/>
        <v>60572349.568241633</v>
      </c>
      <c r="AG80" s="28">
        <f t="shared" si="135"/>
        <v>56179184</v>
      </c>
      <c r="AH80" s="35"/>
      <c r="AI80" s="35"/>
      <c r="AJ80" s="25">
        <f t="shared" ref="AJ80:BK80" si="136">SUM(AJ50:AJ79)</f>
        <v>697732.67</v>
      </c>
      <c r="AK80" s="26">
        <f t="shared" si="136"/>
        <v>697901.07</v>
      </c>
      <c r="AL80" s="26">
        <f t="shared" si="136"/>
        <v>697950.19</v>
      </c>
      <c r="AM80" s="26">
        <f t="shared" si="136"/>
        <v>697900.89</v>
      </c>
      <c r="AN80" s="26">
        <f t="shared" si="136"/>
        <v>698169.17999999993</v>
      </c>
      <c r="AO80" s="26">
        <f t="shared" si="136"/>
        <v>699127.66999999993</v>
      </c>
      <c r="AP80" s="26">
        <f t="shared" si="136"/>
        <v>711150.48764916672</v>
      </c>
      <c r="AQ80" s="26">
        <f t="shared" si="136"/>
        <v>711684.74777565349</v>
      </c>
      <c r="AR80" s="26">
        <f t="shared" si="136"/>
        <v>712090.62406984903</v>
      </c>
      <c r="AS80" s="26">
        <f t="shared" si="136"/>
        <v>712346.21833956195</v>
      </c>
      <c r="AT80" s="26">
        <f t="shared" si="136"/>
        <v>713251.71054400783</v>
      </c>
      <c r="AU80" s="26">
        <f t="shared" si="136"/>
        <v>713490.47322525398</v>
      </c>
      <c r="AV80" s="26">
        <f t="shared" si="136"/>
        <v>714659.44286150008</v>
      </c>
      <c r="AW80" s="26">
        <f t="shared" si="136"/>
        <v>717977.1725299675</v>
      </c>
      <c r="AX80" s="26">
        <f t="shared" si="136"/>
        <v>720333.78243485442</v>
      </c>
      <c r="AY80" s="26">
        <f t="shared" si="136"/>
        <v>724092.50248400401</v>
      </c>
      <c r="AZ80" s="26">
        <f t="shared" si="136"/>
        <v>725607.31750618876</v>
      </c>
      <c r="BA80" s="26">
        <f t="shared" si="136"/>
        <v>726542.11117135873</v>
      </c>
      <c r="BB80" s="26">
        <f t="shared" si="136"/>
        <v>727384.53930417739</v>
      </c>
      <c r="BC80" s="26">
        <f t="shared" si="136"/>
        <v>727905.12675210019</v>
      </c>
      <c r="BD80" s="26">
        <f t="shared" si="136"/>
        <v>728130.61842061894</v>
      </c>
      <c r="BE80" s="26">
        <f t="shared" si="136"/>
        <v>729036.11062506505</v>
      </c>
      <c r="BF80" s="26">
        <f t="shared" si="136"/>
        <v>729944.09033531114</v>
      </c>
      <c r="BG80" s="26">
        <f t="shared" si="136"/>
        <v>731113.05997155723</v>
      </c>
      <c r="BH80" s="26">
        <f t="shared" si="136"/>
        <v>734430.78964002454</v>
      </c>
      <c r="BI80" s="26">
        <f t="shared" si="136"/>
        <v>736787.39954491169</v>
      </c>
      <c r="BJ80" s="26">
        <f t="shared" si="136"/>
        <v>738883.15305649128</v>
      </c>
      <c r="BK80" s="28">
        <f t="shared" si="136"/>
        <v>8759856.8188118059</v>
      </c>
      <c r="BL80" s="3"/>
      <c r="BM80" s="25">
        <f t="shared" ref="BM80:CM80" si="137">SUM(BM50:BM79)</f>
        <v>0</v>
      </c>
      <c r="BN80" s="26">
        <f t="shared" si="137"/>
        <v>0</v>
      </c>
      <c r="BO80" s="26">
        <f t="shared" si="137"/>
        <v>0</v>
      </c>
      <c r="BP80" s="26">
        <f t="shared" si="137"/>
        <v>0</v>
      </c>
      <c r="BQ80" s="26">
        <f t="shared" si="137"/>
        <v>0</v>
      </c>
      <c r="BR80" s="26">
        <f t="shared" si="137"/>
        <v>0</v>
      </c>
      <c r="BS80" s="26">
        <f t="shared" si="137"/>
        <v>0</v>
      </c>
      <c r="BT80" s="26">
        <f t="shared" si="137"/>
        <v>0</v>
      </c>
      <c r="BU80" s="26">
        <f t="shared" si="137"/>
        <v>0</v>
      </c>
      <c r="BV80" s="26">
        <f t="shared" si="137"/>
        <v>0</v>
      </c>
      <c r="BW80" s="26">
        <f t="shared" si="137"/>
        <v>0</v>
      </c>
      <c r="BX80" s="26">
        <f t="shared" si="137"/>
        <v>0</v>
      </c>
      <c r="BY80" s="26">
        <f t="shared" si="137"/>
        <v>0</v>
      </c>
      <c r="BZ80" s="26">
        <f t="shared" si="137"/>
        <v>0</v>
      </c>
      <c r="CA80" s="26">
        <f t="shared" si="137"/>
        <v>0</v>
      </c>
      <c r="CB80" s="26">
        <f t="shared" si="137"/>
        <v>0</v>
      </c>
      <c r="CC80" s="26">
        <f t="shared" si="137"/>
        <v>0</v>
      </c>
      <c r="CD80" s="26">
        <f t="shared" si="137"/>
        <v>0</v>
      </c>
      <c r="CE80" s="26">
        <f t="shared" si="137"/>
        <v>0</v>
      </c>
      <c r="CF80" s="26">
        <f t="shared" si="137"/>
        <v>0</v>
      </c>
      <c r="CG80" s="26">
        <f t="shared" si="137"/>
        <v>0</v>
      </c>
      <c r="CH80" s="26">
        <f t="shared" si="137"/>
        <v>0</v>
      </c>
      <c r="CI80" s="26">
        <f t="shared" si="137"/>
        <v>0</v>
      </c>
      <c r="CJ80" s="26">
        <f t="shared" si="137"/>
        <v>0</v>
      </c>
      <c r="CK80" s="26">
        <f t="shared" si="137"/>
        <v>0</v>
      </c>
      <c r="CL80" s="26">
        <f t="shared" si="137"/>
        <v>0</v>
      </c>
      <c r="CM80" s="26">
        <f t="shared" si="137"/>
        <v>0</v>
      </c>
      <c r="CN80" s="3"/>
      <c r="CO80" s="25">
        <f t="shared" ref="CO80:DO80" si="138">SUM(CO50:CO79)</f>
        <v>0</v>
      </c>
      <c r="CP80" s="26">
        <f t="shared" si="138"/>
        <v>0</v>
      </c>
      <c r="CQ80" s="26">
        <f t="shared" si="138"/>
        <v>0</v>
      </c>
      <c r="CR80" s="26">
        <f t="shared" si="138"/>
        <v>0</v>
      </c>
      <c r="CS80" s="26">
        <f t="shared" si="138"/>
        <v>0</v>
      </c>
      <c r="CT80" s="26">
        <f t="shared" si="138"/>
        <v>0</v>
      </c>
      <c r="CU80" s="26">
        <f t="shared" si="138"/>
        <v>0</v>
      </c>
      <c r="CV80" s="26">
        <f t="shared" si="138"/>
        <v>0</v>
      </c>
      <c r="CW80" s="26">
        <f t="shared" si="138"/>
        <v>0</v>
      </c>
      <c r="CX80" s="26">
        <f t="shared" si="138"/>
        <v>0</v>
      </c>
      <c r="CY80" s="26">
        <f t="shared" si="138"/>
        <v>0</v>
      </c>
      <c r="CZ80" s="26">
        <f t="shared" si="138"/>
        <v>0</v>
      </c>
      <c r="DA80" s="26">
        <f t="shared" si="138"/>
        <v>0</v>
      </c>
      <c r="DB80" s="26">
        <f t="shared" si="138"/>
        <v>0</v>
      </c>
      <c r="DC80" s="26">
        <f t="shared" si="138"/>
        <v>0</v>
      </c>
      <c r="DD80" s="26">
        <f t="shared" si="138"/>
        <v>0</v>
      </c>
      <c r="DE80" s="26">
        <f t="shared" si="138"/>
        <v>0</v>
      </c>
      <c r="DF80" s="26">
        <f t="shared" si="138"/>
        <v>0</v>
      </c>
      <c r="DG80" s="26">
        <f t="shared" si="138"/>
        <v>0</v>
      </c>
      <c r="DH80" s="26">
        <f t="shared" si="138"/>
        <v>0</v>
      </c>
      <c r="DI80" s="26">
        <f t="shared" si="138"/>
        <v>0</v>
      </c>
      <c r="DJ80" s="26">
        <f t="shared" si="138"/>
        <v>0</v>
      </c>
      <c r="DK80" s="26">
        <f t="shared" si="138"/>
        <v>0</v>
      </c>
      <c r="DL80" s="26">
        <f t="shared" si="138"/>
        <v>0</v>
      </c>
      <c r="DM80" s="26">
        <f t="shared" si="138"/>
        <v>0</v>
      </c>
      <c r="DN80" s="26">
        <f t="shared" si="138"/>
        <v>0</v>
      </c>
      <c r="DO80" s="26">
        <f t="shared" si="138"/>
        <v>0</v>
      </c>
      <c r="DP80" s="3"/>
      <c r="DQ80" s="25">
        <f t="shared" ref="DQ80:EQ80" si="139">SUM(DQ50:DQ79)</f>
        <v>0</v>
      </c>
      <c r="DR80" s="26">
        <f t="shared" si="139"/>
        <v>0</v>
      </c>
      <c r="DS80" s="26">
        <f t="shared" si="139"/>
        <v>0</v>
      </c>
      <c r="DT80" s="26">
        <f t="shared" si="139"/>
        <v>0</v>
      </c>
      <c r="DU80" s="26">
        <f t="shared" si="139"/>
        <v>0</v>
      </c>
      <c r="DV80" s="26">
        <f t="shared" si="139"/>
        <v>0</v>
      </c>
      <c r="DW80" s="26">
        <f>'[21]012 div'!B23*$DW$1*-1</f>
        <v>0</v>
      </c>
      <c r="DX80" s="26">
        <f>'[21]012 div'!C23*$DW$1*-1</f>
        <v>0</v>
      </c>
      <c r="DY80" s="26">
        <f>'[21]012 div'!D23*$DW$1*-1</f>
        <v>0</v>
      </c>
      <c r="DZ80" s="26">
        <f t="shared" si="139"/>
        <v>0</v>
      </c>
      <c r="EA80" s="26">
        <f t="shared" si="139"/>
        <v>0</v>
      </c>
      <c r="EB80" s="26">
        <f t="shared" si="139"/>
        <v>0</v>
      </c>
      <c r="EC80" s="26">
        <f t="shared" si="139"/>
        <v>0</v>
      </c>
      <c r="ED80" s="26">
        <f t="shared" si="139"/>
        <v>0</v>
      </c>
      <c r="EE80" s="26">
        <f t="shared" si="139"/>
        <v>0</v>
      </c>
      <c r="EF80" s="26">
        <f t="shared" si="139"/>
        <v>0</v>
      </c>
      <c r="EG80" s="26">
        <f t="shared" si="139"/>
        <v>0</v>
      </c>
      <c r="EH80" s="26">
        <f t="shared" si="139"/>
        <v>0</v>
      </c>
      <c r="EI80" s="26">
        <f t="shared" si="139"/>
        <v>0</v>
      </c>
      <c r="EJ80" s="26">
        <f t="shared" si="139"/>
        <v>0</v>
      </c>
      <c r="EK80" s="26">
        <f t="shared" si="139"/>
        <v>0</v>
      </c>
      <c r="EL80" s="26">
        <f t="shared" si="139"/>
        <v>0</v>
      </c>
      <c r="EM80" s="26">
        <f t="shared" si="139"/>
        <v>0</v>
      </c>
      <c r="EN80" s="26">
        <f t="shared" si="139"/>
        <v>0</v>
      </c>
      <c r="EO80" s="26">
        <f t="shared" si="139"/>
        <v>0</v>
      </c>
      <c r="EP80" s="26">
        <f t="shared" si="139"/>
        <v>0</v>
      </c>
      <c r="EQ80" s="26">
        <f t="shared" si="139"/>
        <v>0</v>
      </c>
    </row>
    <row r="81" spans="1:147" s="2" customFormat="1">
      <c r="B81" s="24"/>
      <c r="C81" s="19"/>
      <c r="D81" s="3"/>
      <c r="E81" s="61">
        <f>'[22]major ratebase items'!E25</f>
        <v>-41196726.420000002</v>
      </c>
      <c r="F81" s="61">
        <f>'[22]major ratebase items'!F25</f>
        <v>-41894459.090000004</v>
      </c>
      <c r="G81" s="61">
        <f>'[22]major ratebase items'!G25</f>
        <v>-42592360.159999996</v>
      </c>
      <c r="H81" s="61">
        <f>'[22]major ratebase items'!H25</f>
        <v>-43290310.350000001</v>
      </c>
      <c r="I81" s="61">
        <f>'[22]major ratebase items'!I25</f>
        <v>-43988211.240000002</v>
      </c>
      <c r="J81" s="61">
        <f>'[22]major ratebase items'!J25</f>
        <v>-44686380.420000002</v>
      </c>
      <c r="K81" s="61">
        <f>'[22]major ratebase items'!K25</f>
        <v>-37075361.340000004</v>
      </c>
      <c r="L81" s="61" t="str">
        <f>'[22]major ratebase items'!L25</f>
        <v>0</v>
      </c>
      <c r="M81" s="61" t="str">
        <f>'[22]major ratebase items'!M25</f>
        <v>0</v>
      </c>
      <c r="N81" s="61">
        <f>'[22]major ratebase items'!N25</f>
        <v>0</v>
      </c>
      <c r="O81" s="61">
        <f>'[22]major ratebase items'!O25</f>
        <v>0</v>
      </c>
      <c r="P81" s="61">
        <f>'[22]major ratebase items'!P25</f>
        <v>0</v>
      </c>
      <c r="Q81" s="61">
        <f>'[22]major ratebase items'!Q25</f>
        <v>0</v>
      </c>
      <c r="R81" s="41"/>
      <c r="S81" s="41"/>
      <c r="T81" s="43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35"/>
      <c r="AI81" s="35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41"/>
      <c r="BQ81" s="3"/>
      <c r="BR81" s="3"/>
      <c r="BS81" s="3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1:147" s="2" customFormat="1">
      <c r="B82" s="24"/>
      <c r="C82" s="19"/>
      <c r="D82" s="3"/>
      <c r="E82" s="62">
        <f>E80+E81</f>
        <v>0</v>
      </c>
      <c r="F82" s="104">
        <f t="shared" ref="F82:Q82" si="140">F80+F81</f>
        <v>0</v>
      </c>
      <c r="G82" s="104">
        <f t="shared" si="140"/>
        <v>0</v>
      </c>
      <c r="H82" s="104">
        <f t="shared" si="140"/>
        <v>0</v>
      </c>
      <c r="I82" s="104">
        <f t="shared" si="140"/>
        <v>0</v>
      </c>
      <c r="J82" s="104">
        <f t="shared" si="140"/>
        <v>0</v>
      </c>
      <c r="K82" s="62">
        <f t="shared" si="140"/>
        <v>8310146.75</v>
      </c>
      <c r="L82" s="104">
        <f t="shared" si="140"/>
        <v>46096658.577649161</v>
      </c>
      <c r="M82" s="62">
        <f t="shared" si="140"/>
        <v>46808343.325424828</v>
      </c>
      <c r="N82" s="62">
        <f t="shared" si="140"/>
        <v>47520433.949494667</v>
      </c>
      <c r="O82" s="62">
        <f t="shared" si="140"/>
        <v>48232780.16783423</v>
      </c>
      <c r="P82" s="62">
        <f t="shared" si="140"/>
        <v>48946031.878378235</v>
      </c>
      <c r="Q82" s="62">
        <f t="shared" si="140"/>
        <v>49659522.351603501</v>
      </c>
      <c r="R82" s="41"/>
      <c r="S82" s="41"/>
      <c r="T82" s="43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35"/>
      <c r="AI82" s="35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41"/>
      <c r="BQ82" s="3"/>
      <c r="BR82" s="3"/>
      <c r="BS82" s="3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1:147" s="2" customFormat="1">
      <c r="A83" s="2" t="s">
        <v>34</v>
      </c>
      <c r="B83" s="24"/>
      <c r="C83" s="19"/>
      <c r="D83" s="3"/>
      <c r="F83" s="36"/>
      <c r="G83" s="36"/>
      <c r="H83" s="36"/>
      <c r="I83" s="36"/>
      <c r="J83" s="36"/>
      <c r="R83" s="41"/>
      <c r="S83" s="41"/>
      <c r="T83" s="43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35"/>
      <c r="AI83" s="35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1:147" s="2" customFormat="1">
      <c r="A84" s="150">
        <v>30100</v>
      </c>
      <c r="B84" s="32" t="s">
        <v>35</v>
      </c>
      <c r="C84" s="50">
        <f t="shared" ref="C84:C107" si="141">SUM(E84:Q84)/13</f>
        <v>0</v>
      </c>
      <c r="D84" s="50">
        <f t="shared" ref="D84:D107" si="142">SUM(T84:AF84)/13</f>
        <v>0</v>
      </c>
      <c r="E84" s="69">
        <v>0</v>
      </c>
      <c r="F84" s="43">
        <f t="shared" ref="F84:F106" si="143">E84+AJ84+BM84+CO84+DQ84</f>
        <v>0</v>
      </c>
      <c r="G84" s="43">
        <f t="shared" ref="G84:G106" si="144">F84+AK84+BN84+CP84+DR84</f>
        <v>0</v>
      </c>
      <c r="H84" s="43">
        <f t="shared" ref="H84:H106" si="145">G84+AL84+BO84+CQ84+DS84</f>
        <v>0</v>
      </c>
      <c r="I84" s="43">
        <f t="shared" ref="I84:I106" si="146">H84+AM84+BP84+CR84+DT84</f>
        <v>0</v>
      </c>
      <c r="J84" s="43">
        <f t="shared" ref="J84:J106" si="147">I84+AN84+BQ84+CS84+DU84</f>
        <v>0</v>
      </c>
      <c r="K84" s="41">
        <f t="shared" ref="K84:K106" si="148">J84+AO84+BR84+CT84+DV84</f>
        <v>0</v>
      </c>
      <c r="L84" s="41">
        <f t="shared" ref="L84:L106" si="149">K84+AP84+BS84+CU84+DW84</f>
        <v>0</v>
      </c>
      <c r="M84" s="41">
        <f t="shared" ref="M84:M106" si="150">L84+AQ84+BT84+CV84+DX84</f>
        <v>0</v>
      </c>
      <c r="N84" s="41">
        <f t="shared" ref="N84:N106" si="151">M84+AR84+BU84+CW84+DY84</f>
        <v>0</v>
      </c>
      <c r="O84" s="41">
        <f t="shared" ref="O84:O106" si="152">N84+AS84+BV84+CX84+DZ84</f>
        <v>0</v>
      </c>
      <c r="P84" s="41">
        <f t="shared" ref="P84:P106" si="153">O84+AT84+BW84+CY84+EA84</f>
        <v>0</v>
      </c>
      <c r="Q84" s="41">
        <f t="shared" ref="Q84:Q106" si="154">P84+AU84+BX84+CZ84+EB84</f>
        <v>0</v>
      </c>
      <c r="R84" s="41">
        <f t="shared" ref="R84:R106" si="155">Q84+AV84+BY84+DA84+EC84</f>
        <v>0</v>
      </c>
      <c r="S84" s="41">
        <f t="shared" ref="S84:S106" si="156">R84+AW84+BZ84+DB84+ED84</f>
        <v>0</v>
      </c>
      <c r="T84" s="41">
        <f t="shared" ref="T84:T106" si="157">S84+AX84+CA84+DC84+EE84</f>
        <v>0</v>
      </c>
      <c r="U84" s="41">
        <f t="shared" ref="U84:U106" si="158">T84+AY84+CB84+DD84+EF84</f>
        <v>0</v>
      </c>
      <c r="V84" s="41">
        <f t="shared" ref="V84:V106" si="159">U84+AZ84+CC84+DE84+EG84</f>
        <v>0</v>
      </c>
      <c r="W84" s="41">
        <f t="shared" ref="W84:W106" si="160">V84+BA84+CD84+DF84+EH84</f>
        <v>0</v>
      </c>
      <c r="X84" s="41">
        <f t="shared" ref="X84:X106" si="161">W84+BB84+CE84+DG84+EI84</f>
        <v>0</v>
      </c>
      <c r="Y84" s="41">
        <f t="shared" ref="Y84:Y106" si="162">X84+BC84+CF84+DH84+EJ84</f>
        <v>0</v>
      </c>
      <c r="Z84" s="41">
        <f t="shared" ref="Z84:Z106" si="163">Y84+BD84+CG84+DI84+EK84</f>
        <v>0</v>
      </c>
      <c r="AA84" s="41">
        <f t="shared" ref="AA84:AA106" si="164">Z84+BE84+CH84+DJ84+EL84</f>
        <v>0</v>
      </c>
      <c r="AB84" s="41">
        <f t="shared" ref="AB84:AB106" si="165">AA84+BF84+CI84+DK84+EM84</f>
        <v>0</v>
      </c>
      <c r="AC84" s="41">
        <f t="shared" ref="AC84:AC106" si="166">AB84+BG84+CJ84+DL84+EN84</f>
        <v>0</v>
      </c>
      <c r="AD84" s="41">
        <f t="shared" ref="AD84:AD106" si="167">AC84+BH84+CK84+DM84+EO84</f>
        <v>0</v>
      </c>
      <c r="AE84" s="41">
        <f t="shared" ref="AE84:AE106" si="168">AD84+BI84+CL84+DN84+EP84</f>
        <v>0</v>
      </c>
      <c r="AF84" s="41">
        <f t="shared" ref="AF84:AF106" si="169">AE84+BJ84+CM84+DO84+EQ84</f>
        <v>0</v>
      </c>
      <c r="AG84" s="22">
        <f t="shared" ref="AG84:AG106" si="170">ROUND(AVERAGE(T84:AF84),0)</f>
        <v>0</v>
      </c>
      <c r="AH84" s="79">
        <f>'[26]091'!D2</f>
        <v>0</v>
      </c>
      <c r="AI84" s="79">
        <f>'[26]091'!E2</f>
        <v>0</v>
      </c>
      <c r="AJ84" s="63">
        <f>'[20]Depreciation Provision'!R133</f>
        <v>0</v>
      </c>
      <c r="AK84" s="63">
        <f>'[20]Depreciation Provision'!S133</f>
        <v>0</v>
      </c>
      <c r="AL84" s="63">
        <f>'[20]Depreciation Provision'!T133</f>
        <v>0</v>
      </c>
      <c r="AM84" s="63">
        <f>'[20]Depreciation Provision'!U133</f>
        <v>0</v>
      </c>
      <c r="AN84" s="63">
        <f>'[20]Depreciation Provision'!V133</f>
        <v>0</v>
      </c>
      <c r="AO84" s="63">
        <f>'[20]Depreciation Provision'!W133</f>
        <v>0</v>
      </c>
      <c r="AP84" s="63">
        <f>IF('Net Plant'!I84&gt;0,'Gross Plant'!K84*$AH84/12,0)</f>
        <v>0</v>
      </c>
      <c r="AQ84" s="63">
        <f>IF('Net Plant'!J84&gt;0,'Gross Plant'!L84*$AH84/12,0)</f>
        <v>0</v>
      </c>
      <c r="AR84" s="63">
        <f>IF('Net Plant'!K84&gt;0,'Gross Plant'!M84*$AH84/12,0)</f>
        <v>0</v>
      </c>
      <c r="AS84" s="63">
        <f>IF('Net Plant'!L84&gt;0,'Gross Plant'!N84*$AH84/12,0)</f>
        <v>0</v>
      </c>
      <c r="AT84" s="63">
        <f>IF('Net Plant'!M84&gt;0,'Gross Plant'!O84*$AH84/12,0)</f>
        <v>0</v>
      </c>
      <c r="AU84" s="63">
        <f>IF('Net Plant'!N84&gt;0,'Gross Plant'!P84*$AH84/12,0)</f>
        <v>0</v>
      </c>
      <c r="AV84" s="63">
        <f>IF('Net Plant'!O84&gt;0,'Gross Plant'!Q84*$AH84/12,0)</f>
        <v>0</v>
      </c>
      <c r="AW84" s="63">
        <f>IF('Net Plant'!P84&gt;0,'Gross Plant'!R84*$AH84/12,0)</f>
        <v>0</v>
      </c>
      <c r="AX84" s="63">
        <f>IF('Net Plant'!Q84&gt;0,'Gross Plant'!S84*$AH84/12,0)</f>
        <v>0</v>
      </c>
      <c r="AY84" s="63">
        <f>IF('Net Plant'!R84&gt;0,'Gross Plant'!T84*$AI84/12,0)</f>
        <v>0</v>
      </c>
      <c r="AZ84" s="63">
        <f>IF('Net Plant'!S84&gt;0,'Gross Plant'!U84*$AI84/12,0)</f>
        <v>0</v>
      </c>
      <c r="BA84" s="63">
        <f>IF('Net Plant'!T84&gt;0,'Gross Plant'!V84*$AI84/12,0)</f>
        <v>0</v>
      </c>
      <c r="BB84" s="63">
        <f>IF('Net Plant'!U84&gt;0,'Gross Plant'!W84*$AI84/12,0)</f>
        <v>0</v>
      </c>
      <c r="BC84" s="63">
        <f>IF('Net Plant'!V84&gt;0,'Gross Plant'!X84*$AI84/12,0)</f>
        <v>0</v>
      </c>
      <c r="BD84" s="63">
        <f>IF('Net Plant'!W84&gt;0,'Gross Plant'!Y84*$AI84/12,0)</f>
        <v>0</v>
      </c>
      <c r="BE84" s="63">
        <f>IF('Net Plant'!X84&gt;0,'Gross Plant'!Z84*$AI84/12,0)</f>
        <v>0</v>
      </c>
      <c r="BF84" s="63">
        <f>IF('Net Plant'!Y84&gt;0,'Gross Plant'!AA84*$AI84/12,0)</f>
        <v>0</v>
      </c>
      <c r="BG84" s="63">
        <f>IF('Net Plant'!Z84&gt;0,'Gross Plant'!AB84*$AI84/12,0)</f>
        <v>0</v>
      </c>
      <c r="BH84" s="63">
        <f>IF('Net Plant'!AA84&gt;0,'Gross Plant'!AC84*$AI84/12,0)</f>
        <v>0</v>
      </c>
      <c r="BI84" s="63">
        <f>IF('Net Plant'!AB84&gt;0,'Gross Plant'!AD84*$AI84/12,0)</f>
        <v>0</v>
      </c>
      <c r="BJ84" s="63">
        <f>IF('Net Plant'!AC84&gt;0,'Gross Plant'!AE84*$AI84/12,0)</f>
        <v>0</v>
      </c>
      <c r="BK84" s="22">
        <f t="shared" ref="BK84:BK89" si="171">SUM(AY84:BJ84)</f>
        <v>0</v>
      </c>
      <c r="BL84" s="3"/>
      <c r="BM84" s="63">
        <f>[20]Retires!R276</f>
        <v>0</v>
      </c>
      <c r="BN84" s="63">
        <f>[20]Retires!S276</f>
        <v>0</v>
      </c>
      <c r="BO84" s="63">
        <f>[20]Retires!T276</f>
        <v>0</v>
      </c>
      <c r="BP84" s="63">
        <f>[20]Retires!U276</f>
        <v>0</v>
      </c>
      <c r="BQ84" s="63">
        <f>[20]Retires!V276</f>
        <v>0</v>
      </c>
      <c r="BR84" s="63">
        <f>[20]Retires!W276</f>
        <v>0</v>
      </c>
      <c r="BS84" s="31">
        <f>'Gross Plant'!BQ84</f>
        <v>0</v>
      </c>
      <c r="BT84" s="64">
        <f>'Gross Plant'!BR84</f>
        <v>0</v>
      </c>
      <c r="BU84" s="64">
        <f>'Gross Plant'!BS84</f>
        <v>0</v>
      </c>
      <c r="BV84" s="64">
        <f>'Gross Plant'!BT84</f>
        <v>0</v>
      </c>
      <c r="BW84" s="64">
        <f>'Gross Plant'!BU84</f>
        <v>0</v>
      </c>
      <c r="BX84" s="64">
        <f>'Gross Plant'!BV84</f>
        <v>0</v>
      </c>
      <c r="BY84" s="64">
        <f>'Gross Plant'!BW84</f>
        <v>0</v>
      </c>
      <c r="BZ84" s="64">
        <f>'Gross Plant'!BX84</f>
        <v>0</v>
      </c>
      <c r="CA84" s="64">
        <f>'Gross Plant'!BY84</f>
        <v>0</v>
      </c>
      <c r="CB84" s="64">
        <f>'Gross Plant'!BZ84</f>
        <v>0</v>
      </c>
      <c r="CC84" s="64">
        <f>'Gross Plant'!CA84</f>
        <v>0</v>
      </c>
      <c r="CD84" s="64">
        <f>'Gross Plant'!CB84</f>
        <v>0</v>
      </c>
      <c r="CE84" s="64">
        <f>'Gross Plant'!CC84</f>
        <v>0</v>
      </c>
      <c r="CF84" s="64">
        <f>'Gross Plant'!CD84</f>
        <v>0</v>
      </c>
      <c r="CG84" s="64">
        <f>'Gross Plant'!CE84</f>
        <v>0</v>
      </c>
      <c r="CH84" s="64">
        <f>'Gross Plant'!CF84</f>
        <v>0</v>
      </c>
      <c r="CI84" s="64">
        <f>'Gross Plant'!CG84</f>
        <v>0</v>
      </c>
      <c r="CJ84" s="64">
        <f>'Gross Plant'!CH84</f>
        <v>0</v>
      </c>
      <c r="CK84" s="64">
        <f>'Gross Plant'!CI84</f>
        <v>0</v>
      </c>
      <c r="CL84" s="64">
        <f>'Gross Plant'!CJ84</f>
        <v>0</v>
      </c>
      <c r="CM84" s="64">
        <f>'Gross Plant'!CK84</f>
        <v>0</v>
      </c>
      <c r="CN84" s="3"/>
      <c r="CO84" s="63">
        <f>[20]Transfers!R276</f>
        <v>0</v>
      </c>
      <c r="CP84" s="63">
        <f>[20]Transfers!S276</f>
        <v>0</v>
      </c>
      <c r="CQ84" s="63">
        <f>[20]Transfers!T276</f>
        <v>0</v>
      </c>
      <c r="CR84" s="63">
        <f>[20]Transfers!U276</f>
        <v>0</v>
      </c>
      <c r="CS84" s="63">
        <f>[20]Transfers!V276</f>
        <v>0</v>
      </c>
      <c r="CT84" s="63">
        <f>[20]Transfers!W276</f>
        <v>0</v>
      </c>
      <c r="CU84" s="63">
        <v>0</v>
      </c>
      <c r="CV84" s="63">
        <v>0</v>
      </c>
      <c r="CW84" s="63">
        <v>0</v>
      </c>
      <c r="CX84" s="63">
        <v>0</v>
      </c>
      <c r="CY84" s="63">
        <v>0</v>
      </c>
      <c r="CZ84" s="63">
        <v>0</v>
      </c>
      <c r="DA84" s="63">
        <v>0</v>
      </c>
      <c r="DB84" s="63">
        <v>0</v>
      </c>
      <c r="DC84" s="63">
        <v>0</v>
      </c>
      <c r="DD84" s="63">
        <v>0</v>
      </c>
      <c r="DE84" s="64">
        <v>0</v>
      </c>
      <c r="DF84" s="64">
        <v>0</v>
      </c>
      <c r="DG84" s="64">
        <v>0</v>
      </c>
      <c r="DH84" s="64">
        <v>0</v>
      </c>
      <c r="DI84" s="64">
        <v>0</v>
      </c>
      <c r="DJ84" s="64">
        <v>0</v>
      </c>
      <c r="DK84" s="64">
        <v>0</v>
      </c>
      <c r="DL84" s="64">
        <v>0</v>
      </c>
      <c r="DM84" s="64">
        <v>0</v>
      </c>
      <c r="DN84" s="64">
        <v>0</v>
      </c>
      <c r="DO84" s="64">
        <v>0</v>
      </c>
      <c r="DP84" s="3"/>
      <c r="DQ84" s="107">
        <f>[20]COR!Q133</f>
        <v>0</v>
      </c>
      <c r="DR84" s="107">
        <f>[20]COR!R133</f>
        <v>0</v>
      </c>
      <c r="DS84" s="107">
        <f>[20]COR!S133</f>
        <v>0</v>
      </c>
      <c r="DT84" s="107">
        <f>[20]COR!T133</f>
        <v>0</v>
      </c>
      <c r="DU84" s="107">
        <f>[20]COR!U133</f>
        <v>0</v>
      </c>
      <c r="DV84" s="107">
        <f>[20]COR!V133</f>
        <v>0</v>
      </c>
      <c r="DW84" s="57">
        <f>SUM('Gross Plant'!$AH84:$AM84)/SUM('Gross Plant'!$AH$108:$AM$108)*DW$108</f>
        <v>0</v>
      </c>
      <c r="DX84" s="57">
        <f>SUM('Gross Plant'!$AH84:$AM84)/SUM('Gross Plant'!$AH$108:$AM$108)*DX$108</f>
        <v>0</v>
      </c>
      <c r="DY84" s="57">
        <f>SUM('Gross Plant'!$AH84:$AM84)/SUM('Gross Plant'!$AH$108:$AM$108)*DY$108</f>
        <v>0</v>
      </c>
      <c r="DZ84" s="57">
        <f>-SUM('Gross Plant'!$AH84:$AM84)/SUM('Gross Plant'!$AH$108:$AM$108)*'Capital Spending'!D$10*Reserve!$DW$1</f>
        <v>0</v>
      </c>
      <c r="EA84" s="57">
        <f>-SUM('Gross Plant'!$AH84:$AM84)/SUM('Gross Plant'!$AH$108:$AM$108)*'Capital Spending'!E$10*Reserve!$DW$1</f>
        <v>0</v>
      </c>
      <c r="EB84" s="57">
        <f>-SUM('Gross Plant'!$AH84:$AM84)/SUM('Gross Plant'!$AH$108:$AM$108)*'Capital Spending'!F$10*Reserve!$DW$1</f>
        <v>0</v>
      </c>
      <c r="EC84" s="57">
        <f>-SUM('Gross Plant'!$AH84:$AM84)/SUM('Gross Plant'!$AH$108:$AM$108)*'Capital Spending'!G$10*Reserve!$DW$1</f>
        <v>0</v>
      </c>
      <c r="ED84" s="57">
        <f>-SUM('Gross Plant'!$AH84:$AM84)/SUM('Gross Plant'!$AH$108:$AM$108)*'Capital Spending'!H$10*Reserve!$DW$1</f>
        <v>0</v>
      </c>
      <c r="EE84" s="57">
        <f>-SUM('Gross Plant'!$AH84:$AM84)/SUM('Gross Plant'!$AH$108:$AM$108)*'Capital Spending'!I$10*Reserve!$DW$1</f>
        <v>0</v>
      </c>
      <c r="EF84" s="57">
        <f>-SUM('Gross Plant'!$AH84:$AM84)/SUM('Gross Plant'!$AH$108:$AM$108)*'Capital Spending'!J$10*Reserve!$DW$1</f>
        <v>0</v>
      </c>
      <c r="EG84" s="57">
        <f>-SUM('Gross Plant'!$AH84:$AM84)/SUM('Gross Plant'!$AH$108:$AM$108)*'Capital Spending'!K$10*Reserve!$DW$1</f>
        <v>0</v>
      </c>
      <c r="EH84" s="57">
        <f>-SUM('Gross Plant'!$AH84:$AM84)/SUM('Gross Plant'!$AH$108:$AM$108)*'Capital Spending'!L$10*Reserve!$DW$1</f>
        <v>0</v>
      </c>
      <c r="EI84" s="57">
        <f>-SUM('Gross Plant'!$AH84:$AM84)/SUM('Gross Plant'!$AH$108:$AM$108)*'Capital Spending'!M$10*Reserve!$DW$1</f>
        <v>0</v>
      </c>
      <c r="EJ84" s="57">
        <f>-SUM('Gross Plant'!$AH84:$AM84)/SUM('Gross Plant'!$AH$108:$AM$108)*'Capital Spending'!N$10*Reserve!$DW$1</f>
        <v>0</v>
      </c>
      <c r="EK84" s="57">
        <f>-SUM('Gross Plant'!$AH84:$AM84)/SUM('Gross Plant'!$AH$108:$AM$108)*'Capital Spending'!O$10*Reserve!$DW$1</f>
        <v>0</v>
      </c>
      <c r="EL84" s="57">
        <f>-SUM('Gross Plant'!$AH84:$AM84)/SUM('Gross Plant'!$AH$108:$AM$108)*'Capital Spending'!P$10*Reserve!$DW$1</f>
        <v>0</v>
      </c>
      <c r="EM84" s="57">
        <f>-SUM('Gross Plant'!$AH84:$AM84)/SUM('Gross Plant'!$AH$108:$AM$108)*'Capital Spending'!Q$10*Reserve!$DW$1</f>
        <v>0</v>
      </c>
      <c r="EN84" s="57">
        <f>-SUM('Gross Plant'!$AH84:$AM84)/SUM('Gross Plant'!$AH$108:$AM$108)*'Capital Spending'!R$10*Reserve!$DW$1</f>
        <v>0</v>
      </c>
      <c r="EO84" s="57">
        <f>-SUM('Gross Plant'!$AH84:$AM84)/SUM('Gross Plant'!$AH$108:$AM$108)*'Capital Spending'!S$10*Reserve!$DW$1</f>
        <v>0</v>
      </c>
      <c r="EP84" s="57">
        <f>-SUM('Gross Plant'!$AH84:$AM84)/SUM('Gross Plant'!$AH$108:$AM$108)*'Capital Spending'!T$10*Reserve!$DW$1</f>
        <v>0</v>
      </c>
      <c r="EQ84" s="57">
        <f>-SUM('Gross Plant'!$AH84:$AM84)/SUM('Gross Plant'!$AH$108:$AM$108)*'Capital Spending'!U$10*Reserve!$DW$1</f>
        <v>0</v>
      </c>
    </row>
    <row r="85" spans="1:147" s="2" customFormat="1">
      <c r="A85" s="150">
        <v>30300</v>
      </c>
      <c r="B85" s="32" t="s">
        <v>36</v>
      </c>
      <c r="C85" s="50">
        <f t="shared" si="141"/>
        <v>0</v>
      </c>
      <c r="D85" s="50">
        <f t="shared" si="142"/>
        <v>0</v>
      </c>
      <c r="E85" s="69">
        <v>0</v>
      </c>
      <c r="F85" s="43">
        <f t="shared" si="143"/>
        <v>0</v>
      </c>
      <c r="G85" s="43">
        <f t="shared" si="144"/>
        <v>0</v>
      </c>
      <c r="H85" s="43">
        <f t="shared" si="145"/>
        <v>0</v>
      </c>
      <c r="I85" s="43">
        <f t="shared" si="146"/>
        <v>0</v>
      </c>
      <c r="J85" s="43">
        <f t="shared" si="147"/>
        <v>0</v>
      </c>
      <c r="K85" s="41">
        <f t="shared" si="148"/>
        <v>0</v>
      </c>
      <c r="L85" s="41">
        <f t="shared" si="149"/>
        <v>0</v>
      </c>
      <c r="M85" s="41">
        <f t="shared" si="150"/>
        <v>0</v>
      </c>
      <c r="N85" s="41">
        <f t="shared" si="151"/>
        <v>0</v>
      </c>
      <c r="O85" s="41">
        <f t="shared" si="152"/>
        <v>0</v>
      </c>
      <c r="P85" s="41">
        <f t="shared" si="153"/>
        <v>0</v>
      </c>
      <c r="Q85" s="41">
        <f t="shared" si="154"/>
        <v>0</v>
      </c>
      <c r="R85" s="41">
        <f t="shared" si="155"/>
        <v>0</v>
      </c>
      <c r="S85" s="41">
        <f t="shared" si="156"/>
        <v>0</v>
      </c>
      <c r="T85" s="41">
        <f t="shared" si="157"/>
        <v>0</v>
      </c>
      <c r="U85" s="41">
        <f t="shared" si="158"/>
        <v>0</v>
      </c>
      <c r="V85" s="41">
        <f t="shared" si="159"/>
        <v>0</v>
      </c>
      <c r="W85" s="41">
        <f t="shared" si="160"/>
        <v>0</v>
      </c>
      <c r="X85" s="41">
        <f t="shared" si="161"/>
        <v>0</v>
      </c>
      <c r="Y85" s="41">
        <f t="shared" si="162"/>
        <v>0</v>
      </c>
      <c r="Z85" s="41">
        <f t="shared" si="163"/>
        <v>0</v>
      </c>
      <c r="AA85" s="41">
        <f t="shared" si="164"/>
        <v>0</v>
      </c>
      <c r="AB85" s="41">
        <f t="shared" si="165"/>
        <v>0</v>
      </c>
      <c r="AC85" s="41">
        <f t="shared" si="166"/>
        <v>0</v>
      </c>
      <c r="AD85" s="41">
        <f t="shared" si="167"/>
        <v>0</v>
      </c>
      <c r="AE85" s="41">
        <f t="shared" si="168"/>
        <v>0</v>
      </c>
      <c r="AF85" s="41">
        <f t="shared" si="169"/>
        <v>0</v>
      </c>
      <c r="AG85" s="23">
        <f t="shared" si="170"/>
        <v>0</v>
      </c>
      <c r="AH85" s="79">
        <f>'[26]091'!D3</f>
        <v>0</v>
      </c>
      <c r="AI85" s="79">
        <f>'[26]091'!E3</f>
        <v>0</v>
      </c>
      <c r="AJ85" s="63">
        <f>'[20]Depreciation Provision'!R134</f>
        <v>0</v>
      </c>
      <c r="AK85" s="63">
        <f>'[20]Depreciation Provision'!S134</f>
        <v>0</v>
      </c>
      <c r="AL85" s="63">
        <f>'[20]Depreciation Provision'!T134</f>
        <v>0</v>
      </c>
      <c r="AM85" s="63">
        <f>'[20]Depreciation Provision'!U134</f>
        <v>0</v>
      </c>
      <c r="AN85" s="63">
        <f>'[20]Depreciation Provision'!V134</f>
        <v>0</v>
      </c>
      <c r="AO85" s="63">
        <f>'[20]Depreciation Provision'!W134</f>
        <v>0</v>
      </c>
      <c r="AP85" s="63">
        <f>IF('Net Plant'!I85&gt;0,'Gross Plant'!K85*$AH85/12,0)</f>
        <v>0</v>
      </c>
      <c r="AQ85" s="63">
        <f>IF('Net Plant'!J85&gt;0,'Gross Plant'!L85*$AH85/12,0)</f>
        <v>0</v>
      </c>
      <c r="AR85" s="63">
        <f>IF('Net Plant'!K85&gt;0,'Gross Plant'!M85*$AH85/12,0)</f>
        <v>0</v>
      </c>
      <c r="AS85" s="63">
        <f>IF('Net Plant'!L85&gt;0,'Gross Plant'!N85*$AH85/12,0)</f>
        <v>0</v>
      </c>
      <c r="AT85" s="63">
        <f>IF('Net Plant'!M85&gt;0,'Gross Plant'!O85*$AH85/12,0)</f>
        <v>0</v>
      </c>
      <c r="AU85" s="63">
        <f>IF('Net Plant'!N85&gt;0,'Gross Plant'!P85*$AH85/12,0)</f>
        <v>0</v>
      </c>
      <c r="AV85" s="63">
        <f>IF('Net Plant'!O85&gt;0,'Gross Plant'!Q85*$AH85/12,0)</f>
        <v>0</v>
      </c>
      <c r="AW85" s="63">
        <f>IF('Net Plant'!P85&gt;0,'Gross Plant'!R85*$AH85/12,0)</f>
        <v>0</v>
      </c>
      <c r="AX85" s="63">
        <f>IF('Net Plant'!Q85&gt;0,'Gross Plant'!S85*$AH85/12,0)</f>
        <v>0</v>
      </c>
      <c r="AY85" s="63">
        <f>IF('Net Plant'!R85&gt;0,'Gross Plant'!T85*$AI85/12,0)</f>
        <v>0</v>
      </c>
      <c r="AZ85" s="63">
        <f>IF('Net Plant'!S85&gt;0,'Gross Plant'!U85*$AI85/12,0)</f>
        <v>0</v>
      </c>
      <c r="BA85" s="63">
        <f>IF('Net Plant'!T85&gt;0,'Gross Plant'!V85*$AI85/12,0)</f>
        <v>0</v>
      </c>
      <c r="BB85" s="63">
        <f>IF('Net Plant'!U85&gt;0,'Gross Plant'!W85*$AI85/12,0)</f>
        <v>0</v>
      </c>
      <c r="BC85" s="63">
        <f>IF('Net Plant'!V85&gt;0,'Gross Plant'!X85*$AI85/12,0)</f>
        <v>0</v>
      </c>
      <c r="BD85" s="63">
        <f>IF('Net Plant'!W85&gt;0,'Gross Plant'!Y85*$AI85/12,0)</f>
        <v>0</v>
      </c>
      <c r="BE85" s="63">
        <f>IF('Net Plant'!X85&gt;0,'Gross Plant'!Z85*$AI85/12,0)</f>
        <v>0</v>
      </c>
      <c r="BF85" s="63">
        <f>IF('Net Plant'!Y85&gt;0,'Gross Plant'!AA85*$AI85/12,0)</f>
        <v>0</v>
      </c>
      <c r="BG85" s="63">
        <f>IF('Net Plant'!Z85&gt;0,'Gross Plant'!AB85*$AI85/12,0)</f>
        <v>0</v>
      </c>
      <c r="BH85" s="63">
        <f>IF('Net Plant'!AA85&gt;0,'Gross Plant'!AC85*$AI85/12,0)</f>
        <v>0</v>
      </c>
      <c r="BI85" s="63">
        <f>IF('Net Plant'!AB85&gt;0,'Gross Plant'!AD85*$AI85/12,0)</f>
        <v>0</v>
      </c>
      <c r="BJ85" s="63">
        <f>IF('Net Plant'!AC85&gt;0,'Gross Plant'!AE85*$AI85/12,0)</f>
        <v>0</v>
      </c>
      <c r="BK85" s="23">
        <f t="shared" si="171"/>
        <v>0</v>
      </c>
      <c r="BL85" s="3"/>
      <c r="BM85" s="63">
        <f>[20]Retires!R277</f>
        <v>0</v>
      </c>
      <c r="BN85" s="63">
        <f>[20]Retires!S277</f>
        <v>0</v>
      </c>
      <c r="BO85" s="63">
        <f>[20]Retires!T277</f>
        <v>0</v>
      </c>
      <c r="BP85" s="63">
        <f>[20]Retires!U277</f>
        <v>0</v>
      </c>
      <c r="BQ85" s="63">
        <f>[20]Retires!V277</f>
        <v>0</v>
      </c>
      <c r="BR85" s="63">
        <f>[20]Retires!W277</f>
        <v>0</v>
      </c>
      <c r="BS85" s="31">
        <f>'Gross Plant'!BQ85</f>
        <v>0</v>
      </c>
      <c r="BT85" s="64">
        <f>'Gross Plant'!BR85</f>
        <v>0</v>
      </c>
      <c r="BU85" s="64">
        <f>'Gross Plant'!BS85</f>
        <v>0</v>
      </c>
      <c r="BV85" s="64">
        <f>'Gross Plant'!BT85</f>
        <v>0</v>
      </c>
      <c r="BW85" s="64">
        <f>'Gross Plant'!BU85</f>
        <v>0</v>
      </c>
      <c r="BX85" s="64">
        <f>'Gross Plant'!BV85</f>
        <v>0</v>
      </c>
      <c r="BY85" s="64">
        <f>'Gross Plant'!BW85</f>
        <v>0</v>
      </c>
      <c r="BZ85" s="64">
        <f>'Gross Plant'!BX85</f>
        <v>0</v>
      </c>
      <c r="CA85" s="64">
        <f>'Gross Plant'!BY85</f>
        <v>0</v>
      </c>
      <c r="CB85" s="64">
        <f>'Gross Plant'!BZ85</f>
        <v>0</v>
      </c>
      <c r="CC85" s="64">
        <f>'Gross Plant'!CA85</f>
        <v>0</v>
      </c>
      <c r="CD85" s="64">
        <f>'Gross Plant'!CB85</f>
        <v>0</v>
      </c>
      <c r="CE85" s="64">
        <f>'Gross Plant'!CC85</f>
        <v>0</v>
      </c>
      <c r="CF85" s="64">
        <f>'Gross Plant'!CD85</f>
        <v>0</v>
      </c>
      <c r="CG85" s="64">
        <f>'Gross Plant'!CE85</f>
        <v>0</v>
      </c>
      <c r="CH85" s="64">
        <f>'Gross Plant'!CF85</f>
        <v>0</v>
      </c>
      <c r="CI85" s="64">
        <f>'Gross Plant'!CG85</f>
        <v>0</v>
      </c>
      <c r="CJ85" s="64">
        <f>'Gross Plant'!CH85</f>
        <v>0</v>
      </c>
      <c r="CK85" s="64">
        <f>'Gross Plant'!CI85</f>
        <v>0</v>
      </c>
      <c r="CL85" s="64">
        <f>'Gross Plant'!CJ85</f>
        <v>0</v>
      </c>
      <c r="CM85" s="64">
        <f>'Gross Plant'!CK85</f>
        <v>0</v>
      </c>
      <c r="CN85" s="3"/>
      <c r="CO85" s="63">
        <f>[20]Transfers!R277</f>
        <v>0</v>
      </c>
      <c r="CP85" s="63">
        <f>[20]Transfers!S277</f>
        <v>0</v>
      </c>
      <c r="CQ85" s="63">
        <f>[20]Transfers!T277</f>
        <v>0</v>
      </c>
      <c r="CR85" s="63">
        <f>[20]Transfers!U277</f>
        <v>0</v>
      </c>
      <c r="CS85" s="63">
        <f>[20]Transfers!V277</f>
        <v>0</v>
      </c>
      <c r="CT85" s="63">
        <f>[20]Transfers!W277</f>
        <v>0</v>
      </c>
      <c r="CU85" s="63">
        <v>0</v>
      </c>
      <c r="CV85" s="63">
        <v>0</v>
      </c>
      <c r="CW85" s="63">
        <v>0</v>
      </c>
      <c r="CX85" s="63">
        <v>0</v>
      </c>
      <c r="CY85" s="63">
        <v>0</v>
      </c>
      <c r="CZ85" s="63">
        <v>0</v>
      </c>
      <c r="DA85" s="63">
        <v>0</v>
      </c>
      <c r="DB85" s="63">
        <v>0</v>
      </c>
      <c r="DC85" s="63">
        <v>0</v>
      </c>
      <c r="DD85" s="63">
        <v>0</v>
      </c>
      <c r="DE85" s="64">
        <v>0</v>
      </c>
      <c r="DF85" s="64">
        <v>0</v>
      </c>
      <c r="DG85" s="64">
        <v>0</v>
      </c>
      <c r="DH85" s="64">
        <v>0</v>
      </c>
      <c r="DI85" s="64">
        <v>0</v>
      </c>
      <c r="DJ85" s="64">
        <v>0</v>
      </c>
      <c r="DK85" s="64">
        <v>0</v>
      </c>
      <c r="DL85" s="64">
        <v>0</v>
      </c>
      <c r="DM85" s="64">
        <v>0</v>
      </c>
      <c r="DN85" s="64">
        <v>0</v>
      </c>
      <c r="DO85" s="64">
        <v>0</v>
      </c>
      <c r="DP85" s="3"/>
      <c r="DQ85" s="107">
        <f>[20]COR!Q134</f>
        <v>0</v>
      </c>
      <c r="DR85" s="107">
        <f>[20]COR!R134</f>
        <v>0</v>
      </c>
      <c r="DS85" s="107">
        <f>[20]COR!S134</f>
        <v>0</v>
      </c>
      <c r="DT85" s="107">
        <f>[20]COR!T134</f>
        <v>0</v>
      </c>
      <c r="DU85" s="107">
        <f>[20]COR!U134</f>
        <v>0</v>
      </c>
      <c r="DV85" s="107">
        <f>[20]COR!V134</f>
        <v>0</v>
      </c>
      <c r="DW85" s="57">
        <f>SUM('Gross Plant'!$AH85:$AM85)/SUM('Gross Plant'!$AH$108:$AM$108)*DW$108</f>
        <v>0</v>
      </c>
      <c r="DX85" s="57">
        <f>SUM('Gross Plant'!$AH85:$AM85)/SUM('Gross Plant'!$AH$108:$AM$108)*DX$108</f>
        <v>0</v>
      </c>
      <c r="DY85" s="57">
        <f>SUM('Gross Plant'!$AH85:$AM85)/SUM('Gross Plant'!$AH$108:$AM$108)*DY$108</f>
        <v>0</v>
      </c>
      <c r="DZ85" s="57">
        <f>-SUM('Gross Plant'!$AH85:$AM85)/SUM('Gross Plant'!$AH$108:$AM$108)*'Capital Spending'!D$10*Reserve!$DW$1</f>
        <v>0</v>
      </c>
      <c r="EA85" s="57">
        <f>-SUM('Gross Plant'!$AH85:$AM85)/SUM('Gross Plant'!$AH$108:$AM$108)*'Capital Spending'!E$10*Reserve!$DW$1</f>
        <v>0</v>
      </c>
      <c r="EB85" s="57">
        <f>-SUM('Gross Plant'!$AH85:$AM85)/SUM('Gross Plant'!$AH$108:$AM$108)*'Capital Spending'!F$10*Reserve!$DW$1</f>
        <v>0</v>
      </c>
      <c r="EC85" s="57">
        <f>-SUM('Gross Plant'!$AH85:$AM85)/SUM('Gross Plant'!$AH$108:$AM$108)*'Capital Spending'!G$10*Reserve!$DW$1</f>
        <v>0</v>
      </c>
      <c r="ED85" s="57">
        <f>-SUM('Gross Plant'!$AH85:$AM85)/SUM('Gross Plant'!$AH$108:$AM$108)*'Capital Spending'!H$10*Reserve!$DW$1</f>
        <v>0</v>
      </c>
      <c r="EE85" s="57">
        <f>-SUM('Gross Plant'!$AH85:$AM85)/SUM('Gross Plant'!$AH$108:$AM$108)*'Capital Spending'!I$10*Reserve!$DW$1</f>
        <v>0</v>
      </c>
      <c r="EF85" s="57">
        <f>-SUM('Gross Plant'!$AH85:$AM85)/SUM('Gross Plant'!$AH$108:$AM$108)*'Capital Spending'!J$10*Reserve!$DW$1</f>
        <v>0</v>
      </c>
      <c r="EG85" s="57">
        <f>-SUM('Gross Plant'!$AH85:$AM85)/SUM('Gross Plant'!$AH$108:$AM$108)*'Capital Spending'!K$10*Reserve!$DW$1</f>
        <v>0</v>
      </c>
      <c r="EH85" s="57">
        <f>-SUM('Gross Plant'!$AH85:$AM85)/SUM('Gross Plant'!$AH$108:$AM$108)*'Capital Spending'!L$10*Reserve!$DW$1</f>
        <v>0</v>
      </c>
      <c r="EI85" s="57">
        <f>-SUM('Gross Plant'!$AH85:$AM85)/SUM('Gross Plant'!$AH$108:$AM$108)*'Capital Spending'!M$10*Reserve!$DW$1</f>
        <v>0</v>
      </c>
      <c r="EJ85" s="57">
        <f>-SUM('Gross Plant'!$AH85:$AM85)/SUM('Gross Plant'!$AH$108:$AM$108)*'Capital Spending'!N$10*Reserve!$DW$1</f>
        <v>0</v>
      </c>
      <c r="EK85" s="57">
        <f>-SUM('Gross Plant'!$AH85:$AM85)/SUM('Gross Plant'!$AH$108:$AM$108)*'Capital Spending'!O$10*Reserve!$DW$1</f>
        <v>0</v>
      </c>
      <c r="EL85" s="57">
        <f>-SUM('Gross Plant'!$AH85:$AM85)/SUM('Gross Plant'!$AH$108:$AM$108)*'Capital Spending'!P$10*Reserve!$DW$1</f>
        <v>0</v>
      </c>
      <c r="EM85" s="57">
        <f>-SUM('Gross Plant'!$AH85:$AM85)/SUM('Gross Plant'!$AH$108:$AM$108)*'Capital Spending'!Q$10*Reserve!$DW$1</f>
        <v>0</v>
      </c>
      <c r="EN85" s="57">
        <f>-SUM('Gross Plant'!$AH85:$AM85)/SUM('Gross Plant'!$AH$108:$AM$108)*'Capital Spending'!R$10*Reserve!$DW$1</f>
        <v>0</v>
      </c>
      <c r="EO85" s="57">
        <f>-SUM('Gross Plant'!$AH85:$AM85)/SUM('Gross Plant'!$AH$108:$AM$108)*'Capital Spending'!S$10*Reserve!$DW$1</f>
        <v>0</v>
      </c>
      <c r="EP85" s="57">
        <f>-SUM('Gross Plant'!$AH85:$AM85)/SUM('Gross Plant'!$AH$108:$AM$108)*'Capital Spending'!T$10*Reserve!$DW$1</f>
        <v>0</v>
      </c>
      <c r="EQ85" s="57">
        <f>-SUM('Gross Plant'!$AH85:$AM85)/SUM('Gross Plant'!$AH$108:$AM$108)*'Capital Spending'!U$10*Reserve!$DW$1</f>
        <v>0</v>
      </c>
    </row>
    <row r="86" spans="1:147">
      <c r="A86" s="150">
        <v>39001</v>
      </c>
      <c r="B86" s="32" t="s">
        <v>38</v>
      </c>
      <c r="C86" s="50">
        <f t="shared" si="141"/>
        <v>99765.714352923082</v>
      </c>
      <c r="D86" s="50">
        <f t="shared" si="142"/>
        <v>105881.15353200004</v>
      </c>
      <c r="E86" s="69">
        <f>'[20]Reserve End Balances'!$Q$135</f>
        <v>97362.59</v>
      </c>
      <c r="F86" s="43">
        <f t="shared" si="143"/>
        <v>97763.11</v>
      </c>
      <c r="G86" s="43">
        <f t="shared" si="144"/>
        <v>98163.63</v>
      </c>
      <c r="H86" s="43">
        <f t="shared" si="145"/>
        <v>98564.150000000009</v>
      </c>
      <c r="I86" s="43">
        <f t="shared" si="146"/>
        <v>98964.670000000013</v>
      </c>
      <c r="J86" s="43">
        <f t="shared" si="147"/>
        <v>99365.190000000017</v>
      </c>
      <c r="K86" s="41">
        <f t="shared" si="148"/>
        <v>99765.710000000021</v>
      </c>
      <c r="L86" s="41">
        <f t="shared" si="149"/>
        <v>100166.23269466669</v>
      </c>
      <c r="M86" s="41">
        <f t="shared" si="150"/>
        <v>100566.75538933335</v>
      </c>
      <c r="N86" s="41">
        <f t="shared" si="151"/>
        <v>100967.27808400002</v>
      </c>
      <c r="O86" s="41">
        <f t="shared" si="152"/>
        <v>101367.80077866669</v>
      </c>
      <c r="P86" s="41">
        <f t="shared" si="153"/>
        <v>101768.32347333335</v>
      </c>
      <c r="Q86" s="41">
        <f t="shared" si="154"/>
        <v>102168.84616800002</v>
      </c>
      <c r="R86" s="41">
        <f t="shared" si="155"/>
        <v>102569.36886266668</v>
      </c>
      <c r="S86" s="41">
        <f t="shared" si="156"/>
        <v>102969.89155733335</v>
      </c>
      <c r="T86" s="41">
        <f t="shared" si="157"/>
        <v>103370.41425200002</v>
      </c>
      <c r="U86" s="41">
        <f t="shared" si="158"/>
        <v>103788.87079866669</v>
      </c>
      <c r="V86" s="41">
        <f t="shared" si="159"/>
        <v>104207.32734533335</v>
      </c>
      <c r="W86" s="41">
        <f t="shared" si="160"/>
        <v>104625.78389200002</v>
      </c>
      <c r="X86" s="41">
        <f t="shared" si="161"/>
        <v>105044.24043866669</v>
      </c>
      <c r="Y86" s="41">
        <f t="shared" si="162"/>
        <v>105462.69698533336</v>
      </c>
      <c r="Z86" s="41">
        <f t="shared" si="163"/>
        <v>105881.15353200003</v>
      </c>
      <c r="AA86" s="41">
        <f t="shared" si="164"/>
        <v>106299.61007866669</v>
      </c>
      <c r="AB86" s="41">
        <f t="shared" si="165"/>
        <v>106718.06662533336</v>
      </c>
      <c r="AC86" s="41">
        <f t="shared" si="166"/>
        <v>107136.52317200003</v>
      </c>
      <c r="AD86" s="41">
        <f t="shared" si="167"/>
        <v>107554.9797186667</v>
      </c>
      <c r="AE86" s="41">
        <f t="shared" si="168"/>
        <v>107973.43626533337</v>
      </c>
      <c r="AF86" s="41">
        <f t="shared" si="169"/>
        <v>108391.89281200003</v>
      </c>
      <c r="AG86" s="23">
        <f t="shared" si="170"/>
        <v>105881</v>
      </c>
      <c r="AH86" s="79">
        <f>'[26]091'!D4</f>
        <v>2.6799999999999997E-2</v>
      </c>
      <c r="AI86" s="79">
        <f>'[26]091'!E4</f>
        <v>2.8000000000000001E-2</v>
      </c>
      <c r="AJ86" s="63">
        <f>'[20]Depreciation Provision'!R135</f>
        <v>400.52000000000004</v>
      </c>
      <c r="AK86" s="63">
        <f>'[20]Depreciation Provision'!S135</f>
        <v>400.52000000000004</v>
      </c>
      <c r="AL86" s="63">
        <f>'[20]Depreciation Provision'!T135</f>
        <v>400.52000000000004</v>
      </c>
      <c r="AM86" s="63">
        <f>'[20]Depreciation Provision'!U135</f>
        <v>400.52000000000004</v>
      </c>
      <c r="AN86" s="63">
        <f>'[20]Depreciation Provision'!V135</f>
        <v>400.52000000000004</v>
      </c>
      <c r="AO86" s="63">
        <f>'[20]Depreciation Provision'!W135</f>
        <v>400.52000000000004</v>
      </c>
      <c r="AP86" s="63">
        <f>IF('Net Plant'!I86&gt;0,'Gross Plant'!K86*$AH86/12,0)</f>
        <v>400.52269466666661</v>
      </c>
      <c r="AQ86" s="63">
        <f>IF('Net Plant'!J86&gt;0,'Gross Plant'!L86*$AH86/12,0)</f>
        <v>400.52269466666661</v>
      </c>
      <c r="AR86" s="63">
        <f>IF('Net Plant'!K86&gt;0,'Gross Plant'!M86*$AH86/12,0)</f>
        <v>400.52269466666661</v>
      </c>
      <c r="AS86" s="63">
        <f>IF('Net Plant'!L86&gt;0,'Gross Plant'!N86*$AH86/12,0)</f>
        <v>400.52269466666661</v>
      </c>
      <c r="AT86" s="63">
        <f>IF('Net Plant'!M86&gt;0,'Gross Plant'!O86*$AH86/12,0)</f>
        <v>400.52269466666661</v>
      </c>
      <c r="AU86" s="63">
        <f>IF('Net Plant'!N86&gt;0,'Gross Plant'!P86*$AH86/12,0)</f>
        <v>400.52269466666661</v>
      </c>
      <c r="AV86" s="63">
        <f>IF('Net Plant'!O86&gt;0,'Gross Plant'!Q86*$AH86/12,0)</f>
        <v>400.52269466666661</v>
      </c>
      <c r="AW86" s="63">
        <f>IF('Net Plant'!P86&gt;0,'Gross Plant'!R86*$AH86/12,0)</f>
        <v>400.52269466666661</v>
      </c>
      <c r="AX86" s="63">
        <f>IF('Net Plant'!Q86&gt;0,'Gross Plant'!S86*$AH86/12,0)</f>
        <v>400.52269466666661</v>
      </c>
      <c r="AY86" s="41">
        <f>IF('Net Plant'!R86&gt;0,'Gross Plant'!U86*$AI86/12,0)</f>
        <v>418.45654666666661</v>
      </c>
      <c r="AZ86" s="41">
        <f>IF('Net Plant'!S86&gt;0,'Gross Plant'!V86*$AI86/12,0)</f>
        <v>418.45654666666661</v>
      </c>
      <c r="BA86" s="41">
        <f>IF('Net Plant'!T86&gt;0,'Gross Plant'!W86*$AI86/12,0)</f>
        <v>418.45654666666661</v>
      </c>
      <c r="BB86" s="41">
        <f>IF('Net Plant'!U86&gt;0,'Gross Plant'!X86*$AI86/12,0)</f>
        <v>418.45654666666661</v>
      </c>
      <c r="BC86" s="41">
        <f>IF('Net Plant'!V86&gt;0,'Gross Plant'!Y86*$AI86/12,0)</f>
        <v>418.45654666666661</v>
      </c>
      <c r="BD86" s="41">
        <f>IF('Net Plant'!W86&gt;0,'Gross Plant'!Z86*$AI86/12,0)</f>
        <v>418.45654666666661</v>
      </c>
      <c r="BE86" s="41">
        <f>IF('Net Plant'!X86&gt;0,'Gross Plant'!AA86*$AI86/12,0)</f>
        <v>418.45654666666661</v>
      </c>
      <c r="BF86" s="41">
        <f>IF('Net Plant'!Y86&gt;0,'Gross Plant'!AB86*$AI86/12,0)</f>
        <v>418.45654666666661</v>
      </c>
      <c r="BG86" s="41">
        <f>IF('Net Plant'!Z86&gt;0,'Gross Plant'!AC86*$AI86/12,0)</f>
        <v>418.45654666666661</v>
      </c>
      <c r="BH86" s="41">
        <f>IF('Net Plant'!AA86&gt;0,'Gross Plant'!AD86*$AI86/12,0)</f>
        <v>418.45654666666661</v>
      </c>
      <c r="BI86" s="41">
        <f>IF('Net Plant'!AB86&gt;0,'Gross Plant'!AE86*$AI86/12,0)</f>
        <v>418.45654666666661</v>
      </c>
      <c r="BJ86" s="41">
        <f>IF('Net Plant'!AC86&gt;0,'Gross Plant'!AF86*$AI86/12,0)</f>
        <v>418.45654666666661</v>
      </c>
      <c r="BK86" s="23">
        <f t="shared" si="171"/>
        <v>5021.4785599999996</v>
      </c>
      <c r="BL86" s="41"/>
      <c r="BM86" s="63">
        <f>[20]Retires!R278</f>
        <v>0</v>
      </c>
      <c r="BN86" s="63">
        <f>[20]Retires!S278</f>
        <v>0</v>
      </c>
      <c r="BO86" s="63">
        <f>[20]Retires!T278</f>
        <v>0</v>
      </c>
      <c r="BP86" s="63">
        <f>[20]Retires!U278</f>
        <v>0</v>
      </c>
      <c r="BQ86" s="63">
        <f>[20]Retires!V278</f>
        <v>0</v>
      </c>
      <c r="BR86" s="63">
        <f>[20]Retires!W278</f>
        <v>0</v>
      </c>
      <c r="BS86" s="31">
        <f>'Gross Plant'!BQ86</f>
        <v>0</v>
      </c>
      <c r="BT86" s="41">
        <f>'Gross Plant'!BR86</f>
        <v>0</v>
      </c>
      <c r="BU86" s="41">
        <f>'Gross Plant'!BS86</f>
        <v>0</v>
      </c>
      <c r="BV86" s="41">
        <f>'Gross Plant'!BT86</f>
        <v>0</v>
      </c>
      <c r="BW86" s="41">
        <f>'Gross Plant'!BU86</f>
        <v>0</v>
      </c>
      <c r="BX86" s="41">
        <f>'Gross Plant'!BV86</f>
        <v>0</v>
      </c>
      <c r="BY86" s="41">
        <f>'Gross Plant'!BW86</f>
        <v>0</v>
      </c>
      <c r="BZ86" s="41">
        <f>'Gross Plant'!BX86</f>
        <v>0</v>
      </c>
      <c r="CA86" s="41">
        <f>'Gross Plant'!BY86</f>
        <v>0</v>
      </c>
      <c r="CB86" s="41">
        <f>'Gross Plant'!BZ86</f>
        <v>0</v>
      </c>
      <c r="CC86" s="41">
        <f>'Gross Plant'!CA86</f>
        <v>0</v>
      </c>
      <c r="CD86" s="41">
        <f>'Gross Plant'!CB86</f>
        <v>0</v>
      </c>
      <c r="CE86" s="41">
        <f>'Gross Plant'!CC86</f>
        <v>0</v>
      </c>
      <c r="CF86" s="41">
        <f>'Gross Plant'!CD86</f>
        <v>0</v>
      </c>
      <c r="CG86" s="41">
        <f>'Gross Plant'!CE86</f>
        <v>0</v>
      </c>
      <c r="CH86" s="41">
        <f>'Gross Plant'!CF86</f>
        <v>0</v>
      </c>
      <c r="CI86" s="41">
        <f>'Gross Plant'!CG86</f>
        <v>0</v>
      </c>
      <c r="CJ86" s="41">
        <f>'Gross Plant'!CH86</f>
        <v>0</v>
      </c>
      <c r="CK86" s="41">
        <f>'Gross Plant'!CI86</f>
        <v>0</v>
      </c>
      <c r="CL86" s="41">
        <f>'Gross Plant'!CJ86</f>
        <v>0</v>
      </c>
      <c r="CM86" s="41">
        <f>'Gross Plant'!CK86</f>
        <v>0</v>
      </c>
      <c r="CN86" s="41"/>
      <c r="CO86" s="63">
        <f>[20]Transfers!R278</f>
        <v>0</v>
      </c>
      <c r="CP86" s="63">
        <f>[20]Transfers!S278</f>
        <v>0</v>
      </c>
      <c r="CQ86" s="63">
        <f>[20]Transfers!T278</f>
        <v>0</v>
      </c>
      <c r="CR86" s="63">
        <f>[20]Transfers!U278</f>
        <v>0</v>
      </c>
      <c r="CS86" s="63">
        <f>[20]Transfers!V278</f>
        <v>0</v>
      </c>
      <c r="CT86" s="63">
        <f>[20]Transfers!W278</f>
        <v>0</v>
      </c>
      <c r="CU86" s="31">
        <v>0</v>
      </c>
      <c r="CV86" s="31">
        <v>0</v>
      </c>
      <c r="CW86" s="31">
        <v>0</v>
      </c>
      <c r="CX86" s="31">
        <v>0</v>
      </c>
      <c r="CY86" s="31">
        <v>0</v>
      </c>
      <c r="CZ86" s="31">
        <v>0</v>
      </c>
      <c r="DA86" s="31">
        <v>0</v>
      </c>
      <c r="DB86" s="31">
        <v>0</v>
      </c>
      <c r="DC86" s="31">
        <v>0</v>
      </c>
      <c r="DD86" s="3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/>
      <c r="DQ86" s="107">
        <f>[20]COR!Q135</f>
        <v>0</v>
      </c>
      <c r="DR86" s="107">
        <f>[20]COR!R135</f>
        <v>0</v>
      </c>
      <c r="DS86" s="107">
        <f>[20]COR!S135</f>
        <v>0</v>
      </c>
      <c r="DT86" s="107">
        <f>[20]COR!T135</f>
        <v>0</v>
      </c>
      <c r="DU86" s="107">
        <f>[20]COR!U135</f>
        <v>0</v>
      </c>
      <c r="DV86" s="107">
        <f>[20]COR!V135</f>
        <v>0</v>
      </c>
      <c r="DW86" s="57">
        <f>SUM('Gross Plant'!$AH86:$AM86)/SUM('Gross Plant'!$AH$108:$AM$108)*DW$108</f>
        <v>0</v>
      </c>
      <c r="DX86" s="57">
        <f>SUM('Gross Plant'!$AH86:$AM86)/SUM('Gross Plant'!$AH$108:$AM$108)*DX$108</f>
        <v>0</v>
      </c>
      <c r="DY86" s="57">
        <f>SUM('Gross Plant'!$AH86:$AM86)/SUM('Gross Plant'!$AH$108:$AM$108)*DY$108</f>
        <v>0</v>
      </c>
      <c r="DZ86" s="57">
        <f>-SUM('Gross Plant'!$AH86:$AM86)/SUM('Gross Plant'!$AH$108:$AM$108)*'Capital Spending'!D$10*Reserve!$DW$1</f>
        <v>0</v>
      </c>
      <c r="EA86" s="57">
        <f>-SUM('Gross Plant'!$AH86:$AM86)/SUM('Gross Plant'!$AH$108:$AM$108)*'Capital Spending'!E$10*Reserve!$DW$1</f>
        <v>0</v>
      </c>
      <c r="EB86" s="57">
        <f>-SUM('Gross Plant'!$AH86:$AM86)/SUM('Gross Plant'!$AH$108:$AM$108)*'Capital Spending'!F$10*Reserve!$DW$1</f>
        <v>0</v>
      </c>
      <c r="EC86" s="57">
        <f>-SUM('Gross Plant'!$AH86:$AM86)/SUM('Gross Plant'!$AH$108:$AM$108)*'Capital Spending'!G$10*Reserve!$DW$1</f>
        <v>0</v>
      </c>
      <c r="ED86" s="57">
        <f>-SUM('Gross Plant'!$AH86:$AM86)/SUM('Gross Plant'!$AH$108:$AM$108)*'Capital Spending'!H$10*Reserve!$DW$1</f>
        <v>0</v>
      </c>
      <c r="EE86" s="57">
        <f>-SUM('Gross Plant'!$AH86:$AM86)/SUM('Gross Plant'!$AH$108:$AM$108)*'Capital Spending'!I$10*Reserve!$DW$1</f>
        <v>0</v>
      </c>
      <c r="EF86" s="57">
        <f>-SUM('Gross Plant'!$AH86:$AM86)/SUM('Gross Plant'!$AH$108:$AM$108)*'Capital Spending'!J$10*Reserve!$DW$1</f>
        <v>0</v>
      </c>
      <c r="EG86" s="57">
        <f>-SUM('Gross Plant'!$AH86:$AM86)/SUM('Gross Plant'!$AH$108:$AM$108)*'Capital Spending'!K$10*Reserve!$DW$1</f>
        <v>0</v>
      </c>
      <c r="EH86" s="57">
        <f>-SUM('Gross Plant'!$AH86:$AM86)/SUM('Gross Plant'!$AH$108:$AM$108)*'Capital Spending'!L$10*Reserve!$DW$1</f>
        <v>0</v>
      </c>
      <c r="EI86" s="57">
        <f>-SUM('Gross Plant'!$AH86:$AM86)/SUM('Gross Plant'!$AH$108:$AM$108)*'Capital Spending'!M$10*Reserve!$DW$1</f>
        <v>0</v>
      </c>
      <c r="EJ86" s="57">
        <f>-SUM('Gross Plant'!$AH86:$AM86)/SUM('Gross Plant'!$AH$108:$AM$108)*'Capital Spending'!N$10*Reserve!$DW$1</f>
        <v>0</v>
      </c>
      <c r="EK86" s="57">
        <f>-SUM('Gross Plant'!$AH86:$AM86)/SUM('Gross Plant'!$AH$108:$AM$108)*'Capital Spending'!O$10*Reserve!$DW$1</f>
        <v>0</v>
      </c>
      <c r="EL86" s="57">
        <f>-SUM('Gross Plant'!$AH86:$AM86)/SUM('Gross Plant'!$AH$108:$AM$108)*'Capital Spending'!P$10*Reserve!$DW$1</f>
        <v>0</v>
      </c>
      <c r="EM86" s="57">
        <f>-SUM('Gross Plant'!$AH86:$AM86)/SUM('Gross Plant'!$AH$108:$AM$108)*'Capital Spending'!Q$10*Reserve!$DW$1</f>
        <v>0</v>
      </c>
      <c r="EN86" s="57">
        <f>-SUM('Gross Plant'!$AH86:$AM86)/SUM('Gross Plant'!$AH$108:$AM$108)*'Capital Spending'!R$10*Reserve!$DW$1</f>
        <v>0</v>
      </c>
      <c r="EO86" s="57">
        <f>-SUM('Gross Plant'!$AH86:$AM86)/SUM('Gross Plant'!$AH$108:$AM$108)*'Capital Spending'!S$10*Reserve!$DW$1</f>
        <v>0</v>
      </c>
      <c r="EP86" s="57">
        <f>-SUM('Gross Plant'!$AH86:$AM86)/SUM('Gross Plant'!$AH$108:$AM$108)*'Capital Spending'!T$10*Reserve!$DW$1</f>
        <v>0</v>
      </c>
      <c r="EQ86" s="57">
        <f>-SUM('Gross Plant'!$AH86:$AM86)/SUM('Gross Plant'!$AH$108:$AM$108)*'Capital Spending'!U$10*Reserve!$DW$1</f>
        <v>0</v>
      </c>
    </row>
    <row r="87" spans="1:147">
      <c r="A87" s="150">
        <v>39004</v>
      </c>
      <c r="B87" s="32" t="s">
        <v>39</v>
      </c>
      <c r="C87" s="50">
        <f t="shared" si="141"/>
        <v>8814.780081173074</v>
      </c>
      <c r="D87" s="50">
        <f t="shared" si="142"/>
        <v>10224.330753749995</v>
      </c>
      <c r="E87" s="69">
        <f>'[20]Reserve End Balances'!$Q$136</f>
        <v>8250.9599999999991</v>
      </c>
      <c r="F87" s="43">
        <f t="shared" si="143"/>
        <v>8344.9299999999985</v>
      </c>
      <c r="G87" s="43">
        <f t="shared" si="144"/>
        <v>8438.8999999999978</v>
      </c>
      <c r="H87" s="43">
        <f t="shared" si="145"/>
        <v>8532.8699999999972</v>
      </c>
      <c r="I87" s="43">
        <f t="shared" si="146"/>
        <v>8626.8399999999965</v>
      </c>
      <c r="J87" s="43">
        <f t="shared" si="147"/>
        <v>8720.8099999999959</v>
      </c>
      <c r="K87" s="41">
        <f t="shared" si="148"/>
        <v>8814.7799999999952</v>
      </c>
      <c r="L87" s="41">
        <f t="shared" si="149"/>
        <v>8908.7500502499952</v>
      </c>
      <c r="M87" s="41">
        <f t="shared" si="150"/>
        <v>9002.7201004999952</v>
      </c>
      <c r="N87" s="41">
        <f t="shared" si="151"/>
        <v>9096.6901507499952</v>
      </c>
      <c r="O87" s="41">
        <f t="shared" si="152"/>
        <v>9190.6602009999951</v>
      </c>
      <c r="P87" s="41">
        <f t="shared" si="153"/>
        <v>9284.6302512499951</v>
      </c>
      <c r="Q87" s="41">
        <f t="shared" si="154"/>
        <v>9378.6003014999951</v>
      </c>
      <c r="R87" s="41">
        <f t="shared" si="155"/>
        <v>9472.5703517499951</v>
      </c>
      <c r="S87" s="41">
        <f t="shared" si="156"/>
        <v>9566.5404019999951</v>
      </c>
      <c r="T87" s="41">
        <f t="shared" si="157"/>
        <v>9660.5104522499951</v>
      </c>
      <c r="U87" s="41">
        <f t="shared" si="158"/>
        <v>9754.4805024999951</v>
      </c>
      <c r="V87" s="41">
        <f t="shared" si="159"/>
        <v>9848.450552749995</v>
      </c>
      <c r="W87" s="41">
        <f t="shared" si="160"/>
        <v>9942.420602999995</v>
      </c>
      <c r="X87" s="41">
        <f t="shared" si="161"/>
        <v>10036.390653249995</v>
      </c>
      <c r="Y87" s="41">
        <f t="shared" si="162"/>
        <v>10130.360703499995</v>
      </c>
      <c r="Z87" s="41">
        <f t="shared" si="163"/>
        <v>10224.330753749995</v>
      </c>
      <c r="AA87" s="41">
        <f t="shared" si="164"/>
        <v>10318.300803999995</v>
      </c>
      <c r="AB87" s="41">
        <f t="shared" si="165"/>
        <v>10412.270854249995</v>
      </c>
      <c r="AC87" s="41">
        <f t="shared" si="166"/>
        <v>10506.240904499995</v>
      </c>
      <c r="AD87" s="41">
        <f t="shared" si="167"/>
        <v>10600.210954749995</v>
      </c>
      <c r="AE87" s="41">
        <f t="shared" si="168"/>
        <v>10694.181004999995</v>
      </c>
      <c r="AF87" s="41">
        <f t="shared" si="169"/>
        <v>10788.151055249995</v>
      </c>
      <c r="AG87" s="23">
        <f t="shared" si="170"/>
        <v>10224</v>
      </c>
      <c r="AH87" s="79">
        <f>'[26]091'!D5</f>
        <v>7.3300000000000004E-2</v>
      </c>
      <c r="AI87" s="79">
        <f>'[26]091'!E5</f>
        <v>7.3300000000000004E-2</v>
      </c>
      <c r="AJ87" s="63">
        <f>'[20]Depreciation Provision'!R136</f>
        <v>93.97</v>
      </c>
      <c r="AK87" s="63">
        <f>'[20]Depreciation Provision'!S136</f>
        <v>93.97</v>
      </c>
      <c r="AL87" s="63">
        <f>'[20]Depreciation Provision'!T136</f>
        <v>93.97</v>
      </c>
      <c r="AM87" s="63">
        <f>'[20]Depreciation Provision'!U136</f>
        <v>93.97</v>
      </c>
      <c r="AN87" s="63">
        <f>'[20]Depreciation Provision'!V136</f>
        <v>93.97</v>
      </c>
      <c r="AO87" s="63">
        <f>'[20]Depreciation Provision'!W136</f>
        <v>93.97</v>
      </c>
      <c r="AP87" s="63">
        <f>IF('Net Plant'!I87&gt;0,'Gross Plant'!K87*$AH87/12,0)</f>
        <v>93.97005025</v>
      </c>
      <c r="AQ87" s="63">
        <f>IF('Net Plant'!J87&gt;0,'Gross Plant'!L87*$AH87/12,0)</f>
        <v>93.97005025</v>
      </c>
      <c r="AR87" s="63">
        <f>IF('Net Plant'!K87&gt;0,'Gross Plant'!M87*$AH87/12,0)</f>
        <v>93.97005025</v>
      </c>
      <c r="AS87" s="63">
        <f>IF('Net Plant'!L87&gt;0,'Gross Plant'!N87*$AH87/12,0)</f>
        <v>93.97005025</v>
      </c>
      <c r="AT87" s="63">
        <f>IF('Net Plant'!M87&gt;0,'Gross Plant'!O87*$AH87/12,0)</f>
        <v>93.97005025</v>
      </c>
      <c r="AU87" s="63">
        <f>IF('Net Plant'!N87&gt;0,'Gross Plant'!P87*$AH87/12,0)</f>
        <v>93.97005025</v>
      </c>
      <c r="AV87" s="63">
        <f>IF('Net Plant'!O87&gt;0,'Gross Plant'!Q87*$AH87/12,0)</f>
        <v>93.97005025</v>
      </c>
      <c r="AW87" s="63">
        <f>IF('Net Plant'!P87&gt;0,'Gross Plant'!R87*$AH87/12,0)</f>
        <v>93.97005025</v>
      </c>
      <c r="AX87" s="63">
        <f>IF('Net Plant'!Q87&gt;0,'Gross Plant'!S87*$AH87/12,0)</f>
        <v>93.97005025</v>
      </c>
      <c r="AY87" s="41">
        <f>IF('Net Plant'!R87&gt;0,'Gross Plant'!U87*$AI87/12,0)</f>
        <v>93.97005025</v>
      </c>
      <c r="AZ87" s="41">
        <f>IF('Net Plant'!S87&gt;0,'Gross Plant'!V87*$AI87/12,0)</f>
        <v>93.97005025</v>
      </c>
      <c r="BA87" s="41">
        <f>IF('Net Plant'!T87&gt;0,'Gross Plant'!W87*$AI87/12,0)</f>
        <v>93.97005025</v>
      </c>
      <c r="BB87" s="41">
        <f>IF('Net Plant'!U87&gt;0,'Gross Plant'!X87*$AI87/12,0)</f>
        <v>93.97005025</v>
      </c>
      <c r="BC87" s="41">
        <f>IF('Net Plant'!V87&gt;0,'Gross Plant'!Y87*$AI87/12,0)</f>
        <v>93.97005025</v>
      </c>
      <c r="BD87" s="41">
        <f>IF('Net Plant'!W87&gt;0,'Gross Plant'!Z87*$AI87/12,0)</f>
        <v>93.97005025</v>
      </c>
      <c r="BE87" s="41">
        <f>IF('Net Plant'!X87&gt;0,'Gross Plant'!AA87*$AI87/12,0)</f>
        <v>93.97005025</v>
      </c>
      <c r="BF87" s="41">
        <f>IF('Net Plant'!Y87&gt;0,'Gross Plant'!AB87*$AI87/12,0)</f>
        <v>93.97005025</v>
      </c>
      <c r="BG87" s="41">
        <f>IF('Net Plant'!Z87&gt;0,'Gross Plant'!AC87*$AI87/12,0)</f>
        <v>93.97005025</v>
      </c>
      <c r="BH87" s="41">
        <f>IF('Net Plant'!AA87&gt;0,'Gross Plant'!AD87*$AI87/12,0)</f>
        <v>93.97005025</v>
      </c>
      <c r="BI87" s="41">
        <f>IF('Net Plant'!AB87&gt;0,'Gross Plant'!AE87*$AI87/12,0)</f>
        <v>93.97005025</v>
      </c>
      <c r="BJ87" s="41">
        <f>IF('Net Plant'!AC87&gt;0,'Gross Plant'!AF87*$AI87/12,0)</f>
        <v>93.97005025</v>
      </c>
      <c r="BK87" s="23">
        <f t="shared" si="171"/>
        <v>1127.6406030000001</v>
      </c>
      <c r="BL87" s="41"/>
      <c r="BM87" s="63">
        <f>[20]Retires!R279</f>
        <v>0</v>
      </c>
      <c r="BN87" s="63">
        <f>[20]Retires!S279</f>
        <v>0</v>
      </c>
      <c r="BO87" s="63">
        <f>[20]Retires!T279</f>
        <v>0</v>
      </c>
      <c r="BP87" s="63">
        <f>[20]Retires!U279</f>
        <v>0</v>
      </c>
      <c r="BQ87" s="63">
        <f>[20]Retires!V279</f>
        <v>0</v>
      </c>
      <c r="BR87" s="63">
        <f>[20]Retires!W279</f>
        <v>0</v>
      </c>
      <c r="BS87" s="31">
        <f>'Gross Plant'!BQ87</f>
        <v>0</v>
      </c>
      <c r="BT87" s="41">
        <f>'Gross Plant'!BR87</f>
        <v>0</v>
      </c>
      <c r="BU87" s="41">
        <f>'Gross Plant'!BS87</f>
        <v>0</v>
      </c>
      <c r="BV87" s="41">
        <f>'Gross Plant'!BT87</f>
        <v>0</v>
      </c>
      <c r="BW87" s="41">
        <f>'Gross Plant'!BU87</f>
        <v>0</v>
      </c>
      <c r="BX87" s="41">
        <f>'Gross Plant'!BV87</f>
        <v>0</v>
      </c>
      <c r="BY87" s="41">
        <f>'Gross Plant'!BW87</f>
        <v>0</v>
      </c>
      <c r="BZ87" s="41">
        <f>'Gross Plant'!BX87</f>
        <v>0</v>
      </c>
      <c r="CA87" s="41">
        <f>'Gross Plant'!BY87</f>
        <v>0</v>
      </c>
      <c r="CB87" s="41">
        <f>'Gross Plant'!BZ87</f>
        <v>0</v>
      </c>
      <c r="CC87" s="41">
        <f>'Gross Plant'!CA87</f>
        <v>0</v>
      </c>
      <c r="CD87" s="41">
        <f>'Gross Plant'!CB87</f>
        <v>0</v>
      </c>
      <c r="CE87" s="41">
        <f>'Gross Plant'!CC87</f>
        <v>0</v>
      </c>
      <c r="CF87" s="41">
        <f>'Gross Plant'!CD87</f>
        <v>0</v>
      </c>
      <c r="CG87" s="41">
        <f>'Gross Plant'!CE87</f>
        <v>0</v>
      </c>
      <c r="CH87" s="41">
        <f>'Gross Plant'!CF87</f>
        <v>0</v>
      </c>
      <c r="CI87" s="41">
        <f>'Gross Plant'!CG87</f>
        <v>0</v>
      </c>
      <c r="CJ87" s="41">
        <f>'Gross Plant'!CH87</f>
        <v>0</v>
      </c>
      <c r="CK87" s="41">
        <f>'Gross Plant'!CI87</f>
        <v>0</v>
      </c>
      <c r="CL87" s="41">
        <f>'Gross Plant'!CJ87</f>
        <v>0</v>
      </c>
      <c r="CM87" s="41">
        <f>'Gross Plant'!CK87</f>
        <v>0</v>
      </c>
      <c r="CN87" s="41"/>
      <c r="CO87" s="63">
        <f>[20]Transfers!R279</f>
        <v>0</v>
      </c>
      <c r="CP87" s="63">
        <f>[20]Transfers!S279</f>
        <v>0</v>
      </c>
      <c r="CQ87" s="63">
        <f>[20]Transfers!T279</f>
        <v>0</v>
      </c>
      <c r="CR87" s="63">
        <f>[20]Transfers!U279</f>
        <v>0</v>
      </c>
      <c r="CS87" s="63">
        <f>[20]Transfers!V279</f>
        <v>0</v>
      </c>
      <c r="CT87" s="63">
        <f>[20]Transfers!W279</f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31">
        <v>0</v>
      </c>
      <c r="DB87" s="31">
        <v>0</v>
      </c>
      <c r="DC87" s="31">
        <v>0</v>
      </c>
      <c r="DD87" s="3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0</v>
      </c>
      <c r="DP87" s="41"/>
      <c r="DQ87" s="107">
        <f>[20]COR!Q136</f>
        <v>0</v>
      </c>
      <c r="DR87" s="107">
        <f>[20]COR!R136</f>
        <v>0</v>
      </c>
      <c r="DS87" s="107">
        <f>[20]COR!S136</f>
        <v>0</v>
      </c>
      <c r="DT87" s="107">
        <f>[20]COR!T136</f>
        <v>0</v>
      </c>
      <c r="DU87" s="107">
        <f>[20]COR!U136</f>
        <v>0</v>
      </c>
      <c r="DV87" s="107">
        <f>[20]COR!V136</f>
        <v>0</v>
      </c>
      <c r="DW87" s="57">
        <f>SUM('Gross Plant'!$AH87:$AM87)/SUM('Gross Plant'!$AH$108:$AM$108)*DW$108</f>
        <v>0</v>
      </c>
      <c r="DX87" s="57">
        <f>SUM('Gross Plant'!$AH87:$AM87)/SUM('Gross Plant'!$AH$108:$AM$108)*DX$108</f>
        <v>0</v>
      </c>
      <c r="DY87" s="57">
        <f>SUM('Gross Plant'!$AH87:$AM87)/SUM('Gross Plant'!$AH$108:$AM$108)*DY$108</f>
        <v>0</v>
      </c>
      <c r="DZ87" s="57">
        <f>-SUM('Gross Plant'!$AH87:$AM87)/SUM('Gross Plant'!$AH$108:$AM$108)*'Capital Spending'!D$10*Reserve!$DW$1</f>
        <v>0</v>
      </c>
      <c r="EA87" s="57">
        <f>-SUM('Gross Plant'!$AH87:$AM87)/SUM('Gross Plant'!$AH$108:$AM$108)*'Capital Spending'!E$10*Reserve!$DW$1</f>
        <v>0</v>
      </c>
      <c r="EB87" s="57">
        <f>-SUM('Gross Plant'!$AH87:$AM87)/SUM('Gross Plant'!$AH$108:$AM$108)*'Capital Spending'!F$10*Reserve!$DW$1</f>
        <v>0</v>
      </c>
      <c r="EC87" s="57">
        <f>-SUM('Gross Plant'!$AH87:$AM87)/SUM('Gross Plant'!$AH$108:$AM$108)*'Capital Spending'!G$10*Reserve!$DW$1</f>
        <v>0</v>
      </c>
      <c r="ED87" s="57">
        <f>-SUM('Gross Plant'!$AH87:$AM87)/SUM('Gross Plant'!$AH$108:$AM$108)*'Capital Spending'!H$10*Reserve!$DW$1</f>
        <v>0</v>
      </c>
      <c r="EE87" s="57">
        <f>-SUM('Gross Plant'!$AH87:$AM87)/SUM('Gross Plant'!$AH$108:$AM$108)*'Capital Spending'!I$10*Reserve!$DW$1</f>
        <v>0</v>
      </c>
      <c r="EF87" s="57">
        <f>-SUM('Gross Plant'!$AH87:$AM87)/SUM('Gross Plant'!$AH$108:$AM$108)*'Capital Spending'!J$10*Reserve!$DW$1</f>
        <v>0</v>
      </c>
      <c r="EG87" s="57">
        <f>-SUM('Gross Plant'!$AH87:$AM87)/SUM('Gross Plant'!$AH$108:$AM$108)*'Capital Spending'!K$10*Reserve!$DW$1</f>
        <v>0</v>
      </c>
      <c r="EH87" s="57">
        <f>-SUM('Gross Plant'!$AH87:$AM87)/SUM('Gross Plant'!$AH$108:$AM$108)*'Capital Spending'!L$10*Reserve!$DW$1</f>
        <v>0</v>
      </c>
      <c r="EI87" s="57">
        <f>-SUM('Gross Plant'!$AH87:$AM87)/SUM('Gross Plant'!$AH$108:$AM$108)*'Capital Spending'!M$10*Reserve!$DW$1</f>
        <v>0</v>
      </c>
      <c r="EJ87" s="57">
        <f>-SUM('Gross Plant'!$AH87:$AM87)/SUM('Gross Plant'!$AH$108:$AM$108)*'Capital Spending'!N$10*Reserve!$DW$1</f>
        <v>0</v>
      </c>
      <c r="EK87" s="57">
        <f>-SUM('Gross Plant'!$AH87:$AM87)/SUM('Gross Plant'!$AH$108:$AM$108)*'Capital Spending'!O$10*Reserve!$DW$1</f>
        <v>0</v>
      </c>
      <c r="EL87" s="57">
        <f>-SUM('Gross Plant'!$AH87:$AM87)/SUM('Gross Plant'!$AH$108:$AM$108)*'Capital Spending'!P$10*Reserve!$DW$1</f>
        <v>0</v>
      </c>
      <c r="EM87" s="57">
        <f>-SUM('Gross Plant'!$AH87:$AM87)/SUM('Gross Plant'!$AH$108:$AM$108)*'Capital Spending'!Q$10*Reserve!$DW$1</f>
        <v>0</v>
      </c>
      <c r="EN87" s="57">
        <f>-SUM('Gross Plant'!$AH87:$AM87)/SUM('Gross Plant'!$AH$108:$AM$108)*'Capital Spending'!R$10*Reserve!$DW$1</f>
        <v>0</v>
      </c>
      <c r="EO87" s="57">
        <f>-SUM('Gross Plant'!$AH87:$AM87)/SUM('Gross Plant'!$AH$108:$AM$108)*'Capital Spending'!S$10*Reserve!$DW$1</f>
        <v>0</v>
      </c>
      <c r="EP87" s="57">
        <f>-SUM('Gross Plant'!$AH87:$AM87)/SUM('Gross Plant'!$AH$108:$AM$108)*'Capital Spending'!T$10*Reserve!$DW$1</f>
        <v>0</v>
      </c>
      <c r="EQ87" s="57">
        <f>-SUM('Gross Plant'!$AH87:$AM87)/SUM('Gross Plant'!$AH$108:$AM$108)*'Capital Spending'!U$10*Reserve!$DW$1</f>
        <v>0</v>
      </c>
    </row>
    <row r="88" spans="1:147">
      <c r="A88" s="150">
        <v>39009</v>
      </c>
      <c r="B88" s="32" t="s">
        <v>11</v>
      </c>
      <c r="C88" s="50">
        <f t="shared" si="141"/>
        <v>38834</v>
      </c>
      <c r="D88" s="50">
        <f t="shared" si="142"/>
        <v>38834</v>
      </c>
      <c r="E88" s="69">
        <f>'[20]Reserve End Balances'!$Q$137</f>
        <v>38834</v>
      </c>
      <c r="F88" s="43">
        <f t="shared" si="143"/>
        <v>38834</v>
      </c>
      <c r="G88" s="43">
        <f t="shared" si="144"/>
        <v>38834</v>
      </c>
      <c r="H88" s="43">
        <f t="shared" si="145"/>
        <v>38834</v>
      </c>
      <c r="I88" s="43">
        <f t="shared" si="146"/>
        <v>38834</v>
      </c>
      <c r="J88" s="43">
        <f t="shared" si="147"/>
        <v>38834</v>
      </c>
      <c r="K88" s="41">
        <f t="shared" si="148"/>
        <v>38834</v>
      </c>
      <c r="L88" s="41">
        <f t="shared" si="149"/>
        <v>38834</v>
      </c>
      <c r="M88" s="41">
        <f t="shared" si="150"/>
        <v>38834</v>
      </c>
      <c r="N88" s="41">
        <f t="shared" si="151"/>
        <v>38834</v>
      </c>
      <c r="O88" s="41">
        <f t="shared" si="152"/>
        <v>38834</v>
      </c>
      <c r="P88" s="41">
        <f t="shared" si="153"/>
        <v>38834</v>
      </c>
      <c r="Q88" s="41">
        <f t="shared" si="154"/>
        <v>38834</v>
      </c>
      <c r="R88" s="41">
        <f t="shared" si="155"/>
        <v>38834</v>
      </c>
      <c r="S88" s="41">
        <f t="shared" si="156"/>
        <v>38834</v>
      </c>
      <c r="T88" s="41">
        <f t="shared" si="157"/>
        <v>38834</v>
      </c>
      <c r="U88" s="41">
        <f t="shared" si="158"/>
        <v>38834</v>
      </c>
      <c r="V88" s="41">
        <f t="shared" si="159"/>
        <v>38834</v>
      </c>
      <c r="W88" s="41">
        <f t="shared" si="160"/>
        <v>38834</v>
      </c>
      <c r="X88" s="41">
        <f t="shared" si="161"/>
        <v>38834</v>
      </c>
      <c r="Y88" s="41">
        <f t="shared" si="162"/>
        <v>38834</v>
      </c>
      <c r="Z88" s="41">
        <f t="shared" si="163"/>
        <v>38834</v>
      </c>
      <c r="AA88" s="41">
        <f t="shared" si="164"/>
        <v>38834</v>
      </c>
      <c r="AB88" s="41">
        <f t="shared" si="165"/>
        <v>38834</v>
      </c>
      <c r="AC88" s="41">
        <f t="shared" si="166"/>
        <v>38834</v>
      </c>
      <c r="AD88" s="41">
        <f t="shared" si="167"/>
        <v>38834</v>
      </c>
      <c r="AE88" s="41">
        <f t="shared" si="168"/>
        <v>38834</v>
      </c>
      <c r="AF88" s="41">
        <f t="shared" si="169"/>
        <v>38834</v>
      </c>
      <c r="AG88" s="23">
        <f t="shared" si="170"/>
        <v>38834</v>
      </c>
      <c r="AH88" s="79">
        <f>'[26]091'!D6</f>
        <v>0.05</v>
      </c>
      <c r="AI88" s="79">
        <f>'[26]091'!E6</f>
        <v>0.05</v>
      </c>
      <c r="AJ88" s="63">
        <f>'[20]Depreciation Provision'!R137</f>
        <v>0</v>
      </c>
      <c r="AK88" s="63">
        <f>'[20]Depreciation Provision'!S137</f>
        <v>0</v>
      </c>
      <c r="AL88" s="63">
        <f>'[20]Depreciation Provision'!T137</f>
        <v>0</v>
      </c>
      <c r="AM88" s="63">
        <f>'[20]Depreciation Provision'!U137</f>
        <v>0</v>
      </c>
      <c r="AN88" s="63">
        <f>'[20]Depreciation Provision'!V137</f>
        <v>0</v>
      </c>
      <c r="AO88" s="63">
        <f>'[20]Depreciation Provision'!W137</f>
        <v>0</v>
      </c>
      <c r="AP88" s="63">
        <f>IF('Net Plant'!I88&gt;0,'Gross Plant'!K88*$AH88/12,0)</f>
        <v>0</v>
      </c>
      <c r="AQ88" s="63">
        <f>IF('Net Plant'!J88&gt;0,'Gross Plant'!L88*$AH88/12,0)</f>
        <v>0</v>
      </c>
      <c r="AR88" s="63">
        <f>IF('Net Plant'!K88&gt;0,'Gross Plant'!M88*$AH88/12,0)</f>
        <v>0</v>
      </c>
      <c r="AS88" s="63">
        <f>IF('Net Plant'!L88&gt;0,'Gross Plant'!N88*$AH88/12,0)</f>
        <v>0</v>
      </c>
      <c r="AT88" s="63">
        <f>IF('Net Plant'!M88&gt;0,'Gross Plant'!O88*$AH88/12,0)</f>
        <v>0</v>
      </c>
      <c r="AU88" s="63">
        <f>IF('Net Plant'!N88&gt;0,'Gross Plant'!P88*$AH88/12,0)</f>
        <v>0</v>
      </c>
      <c r="AV88" s="63">
        <f>IF('Net Plant'!O88&gt;0,'Gross Plant'!Q88*$AH88/12,0)</f>
        <v>0</v>
      </c>
      <c r="AW88" s="63">
        <f>IF('Net Plant'!P88&gt;0,'Gross Plant'!R88*$AH88/12,0)</f>
        <v>0</v>
      </c>
      <c r="AX88" s="63">
        <f>IF('Net Plant'!Q88&gt;0,'Gross Plant'!S88*$AH88/12,0)</f>
        <v>0</v>
      </c>
      <c r="AY88" s="41">
        <f>IF('Net Plant'!R88&gt;0,'Gross Plant'!U88*$AI88/12,0)</f>
        <v>0</v>
      </c>
      <c r="AZ88" s="41">
        <f>IF('Net Plant'!S88&gt;0,'Gross Plant'!V88*$AI88/12,0)</f>
        <v>0</v>
      </c>
      <c r="BA88" s="41">
        <f>IF('Net Plant'!T88&gt;0,'Gross Plant'!W88*$AI88/12,0)</f>
        <v>0</v>
      </c>
      <c r="BB88" s="41">
        <f>IF('Net Plant'!U88&gt;0,'Gross Plant'!X88*$AI88/12,0)</f>
        <v>0</v>
      </c>
      <c r="BC88" s="41">
        <f>IF('Net Plant'!V88&gt;0,'Gross Plant'!Y88*$AI88/12,0)</f>
        <v>0</v>
      </c>
      <c r="BD88" s="41">
        <f>IF('Net Plant'!W88&gt;0,'Gross Plant'!Z88*$AI88/12,0)</f>
        <v>0</v>
      </c>
      <c r="BE88" s="41">
        <f>IF('Net Plant'!X88&gt;0,'Gross Plant'!AA88*$AI88/12,0)</f>
        <v>0</v>
      </c>
      <c r="BF88" s="41">
        <f>IF('Net Plant'!Y88&gt;0,'Gross Plant'!AB88*$AI88/12,0)</f>
        <v>0</v>
      </c>
      <c r="BG88" s="41">
        <f>IF('Net Plant'!Z88&gt;0,'Gross Plant'!AC88*$AI88/12,0)</f>
        <v>0</v>
      </c>
      <c r="BH88" s="41">
        <f>IF('Net Plant'!AA88&gt;0,'Gross Plant'!AD88*$AI88/12,0)</f>
        <v>0</v>
      </c>
      <c r="BI88" s="41">
        <f>IF('Net Plant'!AB88&gt;0,'Gross Plant'!AE88*$AI88/12,0)</f>
        <v>0</v>
      </c>
      <c r="BJ88" s="41">
        <f>IF('Net Plant'!AC88&gt;0,'Gross Plant'!AF88*$AI88/12,0)</f>
        <v>0</v>
      </c>
      <c r="BK88" s="23">
        <f t="shared" si="171"/>
        <v>0</v>
      </c>
      <c r="BL88" s="41"/>
      <c r="BM88" s="63">
        <f>[20]Retires!R280</f>
        <v>0</v>
      </c>
      <c r="BN88" s="63">
        <f>[20]Retires!S280</f>
        <v>0</v>
      </c>
      <c r="BO88" s="63">
        <f>[20]Retires!T280</f>
        <v>0</v>
      </c>
      <c r="BP88" s="63">
        <f>[20]Retires!U280</f>
        <v>0</v>
      </c>
      <c r="BQ88" s="63">
        <f>[20]Retires!V280</f>
        <v>0</v>
      </c>
      <c r="BR88" s="63">
        <f>[20]Retires!W280</f>
        <v>0</v>
      </c>
      <c r="BS88" s="31">
        <f>'Gross Plant'!BQ88</f>
        <v>0</v>
      </c>
      <c r="BT88" s="41">
        <f>'Gross Plant'!BR88</f>
        <v>0</v>
      </c>
      <c r="BU88" s="41">
        <f>'Gross Plant'!BS88</f>
        <v>0</v>
      </c>
      <c r="BV88" s="41">
        <f>'Gross Plant'!BT88</f>
        <v>0</v>
      </c>
      <c r="BW88" s="41">
        <f>'Gross Plant'!BU88</f>
        <v>0</v>
      </c>
      <c r="BX88" s="41">
        <f>'Gross Plant'!BV88</f>
        <v>0</v>
      </c>
      <c r="BY88" s="41">
        <f>'Gross Plant'!BW88</f>
        <v>0</v>
      </c>
      <c r="BZ88" s="41">
        <f>'Gross Plant'!BX88</f>
        <v>0</v>
      </c>
      <c r="CA88" s="41">
        <f>'Gross Plant'!BY88</f>
        <v>0</v>
      </c>
      <c r="CB88" s="41">
        <f>'Gross Plant'!BZ88</f>
        <v>0</v>
      </c>
      <c r="CC88" s="41">
        <f>'Gross Plant'!CA88</f>
        <v>0</v>
      </c>
      <c r="CD88" s="41">
        <f>'Gross Plant'!CB88</f>
        <v>0</v>
      </c>
      <c r="CE88" s="41">
        <f>'Gross Plant'!CC88</f>
        <v>0</v>
      </c>
      <c r="CF88" s="41">
        <f>'Gross Plant'!CD88</f>
        <v>0</v>
      </c>
      <c r="CG88" s="41">
        <f>'Gross Plant'!CE88</f>
        <v>0</v>
      </c>
      <c r="CH88" s="41">
        <f>'Gross Plant'!CF88</f>
        <v>0</v>
      </c>
      <c r="CI88" s="41">
        <f>'Gross Plant'!CG88</f>
        <v>0</v>
      </c>
      <c r="CJ88" s="41">
        <f>'Gross Plant'!CH88</f>
        <v>0</v>
      </c>
      <c r="CK88" s="41">
        <f>'Gross Plant'!CI88</f>
        <v>0</v>
      </c>
      <c r="CL88" s="41">
        <f>'Gross Plant'!CJ88</f>
        <v>0</v>
      </c>
      <c r="CM88" s="41">
        <f>'Gross Plant'!CK88</f>
        <v>0</v>
      </c>
      <c r="CN88" s="41"/>
      <c r="CO88" s="63">
        <f>[20]Transfers!R280</f>
        <v>0</v>
      </c>
      <c r="CP88" s="63">
        <f>[20]Transfers!S280</f>
        <v>0</v>
      </c>
      <c r="CQ88" s="63">
        <f>[20]Transfers!T280</f>
        <v>0</v>
      </c>
      <c r="CR88" s="63">
        <f>[20]Transfers!U280</f>
        <v>0</v>
      </c>
      <c r="CS88" s="63">
        <f>[20]Transfers!V280</f>
        <v>0</v>
      </c>
      <c r="CT88" s="63">
        <f>[20]Transfers!W280</f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/>
      <c r="DQ88" s="107">
        <f>[20]COR!Q137</f>
        <v>0</v>
      </c>
      <c r="DR88" s="107">
        <f>[20]COR!R137</f>
        <v>0</v>
      </c>
      <c r="DS88" s="107">
        <f>[20]COR!S137</f>
        <v>0</v>
      </c>
      <c r="DT88" s="107">
        <f>[20]COR!T137</f>
        <v>0</v>
      </c>
      <c r="DU88" s="107">
        <f>[20]COR!U137</f>
        <v>0</v>
      </c>
      <c r="DV88" s="107">
        <f>[20]COR!V137</f>
        <v>0</v>
      </c>
      <c r="DW88" s="57">
        <f>SUM('Gross Plant'!$AH88:$AM88)/SUM('Gross Plant'!$AH$108:$AM$108)*DW$108</f>
        <v>0</v>
      </c>
      <c r="DX88" s="57">
        <f>SUM('Gross Plant'!$AH88:$AM88)/SUM('Gross Plant'!$AH$108:$AM$108)*DX$108</f>
        <v>0</v>
      </c>
      <c r="DY88" s="57">
        <f>SUM('Gross Plant'!$AH88:$AM88)/SUM('Gross Plant'!$AH$108:$AM$108)*DY$108</f>
        <v>0</v>
      </c>
      <c r="DZ88" s="57">
        <f>-SUM('Gross Plant'!$AH88:$AM88)/SUM('Gross Plant'!$AH$108:$AM$108)*'Capital Spending'!D$10*Reserve!$DW$1</f>
        <v>0</v>
      </c>
      <c r="EA88" s="57">
        <f>-SUM('Gross Plant'!$AH88:$AM88)/SUM('Gross Plant'!$AH$108:$AM$108)*'Capital Spending'!E$10*Reserve!$DW$1</f>
        <v>0</v>
      </c>
      <c r="EB88" s="57">
        <f>-SUM('Gross Plant'!$AH88:$AM88)/SUM('Gross Plant'!$AH$108:$AM$108)*'Capital Spending'!F$10*Reserve!$DW$1</f>
        <v>0</v>
      </c>
      <c r="EC88" s="57">
        <f>-SUM('Gross Plant'!$AH88:$AM88)/SUM('Gross Plant'!$AH$108:$AM$108)*'Capital Spending'!G$10*Reserve!$DW$1</f>
        <v>0</v>
      </c>
      <c r="ED88" s="57">
        <f>-SUM('Gross Plant'!$AH88:$AM88)/SUM('Gross Plant'!$AH$108:$AM$108)*'Capital Spending'!H$10*Reserve!$DW$1</f>
        <v>0</v>
      </c>
      <c r="EE88" s="57">
        <f>-SUM('Gross Plant'!$AH88:$AM88)/SUM('Gross Plant'!$AH$108:$AM$108)*'Capital Spending'!I$10*Reserve!$DW$1</f>
        <v>0</v>
      </c>
      <c r="EF88" s="57">
        <f>-SUM('Gross Plant'!$AH88:$AM88)/SUM('Gross Plant'!$AH$108:$AM$108)*'Capital Spending'!J$10*Reserve!$DW$1</f>
        <v>0</v>
      </c>
      <c r="EG88" s="57">
        <f>-SUM('Gross Plant'!$AH88:$AM88)/SUM('Gross Plant'!$AH$108:$AM$108)*'Capital Spending'!K$10*Reserve!$DW$1</f>
        <v>0</v>
      </c>
      <c r="EH88" s="57">
        <f>-SUM('Gross Plant'!$AH88:$AM88)/SUM('Gross Plant'!$AH$108:$AM$108)*'Capital Spending'!L$10*Reserve!$DW$1</f>
        <v>0</v>
      </c>
      <c r="EI88" s="57">
        <f>-SUM('Gross Plant'!$AH88:$AM88)/SUM('Gross Plant'!$AH$108:$AM$108)*'Capital Spending'!M$10*Reserve!$DW$1</f>
        <v>0</v>
      </c>
      <c r="EJ88" s="57">
        <f>-SUM('Gross Plant'!$AH88:$AM88)/SUM('Gross Plant'!$AH$108:$AM$108)*'Capital Spending'!N$10*Reserve!$DW$1</f>
        <v>0</v>
      </c>
      <c r="EK88" s="57">
        <f>-SUM('Gross Plant'!$AH88:$AM88)/SUM('Gross Plant'!$AH$108:$AM$108)*'Capital Spending'!O$10*Reserve!$DW$1</f>
        <v>0</v>
      </c>
      <c r="EL88" s="57">
        <f>-SUM('Gross Plant'!$AH88:$AM88)/SUM('Gross Plant'!$AH$108:$AM$108)*'Capital Spending'!P$10*Reserve!$DW$1</f>
        <v>0</v>
      </c>
      <c r="EM88" s="57">
        <f>-SUM('Gross Plant'!$AH88:$AM88)/SUM('Gross Plant'!$AH$108:$AM$108)*'Capital Spending'!Q$10*Reserve!$DW$1</f>
        <v>0</v>
      </c>
      <c r="EN88" s="57">
        <f>-SUM('Gross Plant'!$AH88:$AM88)/SUM('Gross Plant'!$AH$108:$AM$108)*'Capital Spending'!R$10*Reserve!$DW$1</f>
        <v>0</v>
      </c>
      <c r="EO88" s="57">
        <f>-SUM('Gross Plant'!$AH88:$AM88)/SUM('Gross Plant'!$AH$108:$AM$108)*'Capital Spending'!S$10*Reserve!$DW$1</f>
        <v>0</v>
      </c>
      <c r="EP88" s="57">
        <f>-SUM('Gross Plant'!$AH88:$AM88)/SUM('Gross Plant'!$AH$108:$AM$108)*'Capital Spending'!T$10*Reserve!$DW$1</f>
        <v>0</v>
      </c>
      <c r="EQ88" s="57">
        <f>-SUM('Gross Plant'!$AH88:$AM88)/SUM('Gross Plant'!$AH$108:$AM$108)*'Capital Spending'!U$10*Reserve!$DW$1</f>
        <v>0</v>
      </c>
    </row>
    <row r="89" spans="1:147">
      <c r="A89" s="150">
        <v>39100</v>
      </c>
      <c r="B89" s="32" t="s">
        <v>12</v>
      </c>
      <c r="C89" s="50">
        <f t="shared" si="141"/>
        <v>39252.686923076937</v>
      </c>
      <c r="D89" s="50">
        <f t="shared" si="142"/>
        <v>38609.330000000009</v>
      </c>
      <c r="E89" s="69">
        <f>'[20]Reserve End Balances'!$Q$138</f>
        <v>41397.21</v>
      </c>
      <c r="F89" s="43">
        <f t="shared" si="143"/>
        <v>41397.21</v>
      </c>
      <c r="G89" s="43">
        <f t="shared" si="144"/>
        <v>41397.21</v>
      </c>
      <c r="H89" s="43">
        <f t="shared" si="145"/>
        <v>38609.33</v>
      </c>
      <c r="I89" s="43">
        <f t="shared" si="146"/>
        <v>38609.33</v>
      </c>
      <c r="J89" s="43">
        <f t="shared" si="147"/>
        <v>38609.33</v>
      </c>
      <c r="K89" s="41">
        <f t="shared" si="148"/>
        <v>38609.33</v>
      </c>
      <c r="L89" s="41">
        <f t="shared" si="149"/>
        <v>38609.33</v>
      </c>
      <c r="M89" s="41">
        <f t="shared" si="150"/>
        <v>38609.33</v>
      </c>
      <c r="N89" s="41">
        <f t="shared" si="151"/>
        <v>38609.33</v>
      </c>
      <c r="O89" s="41">
        <f t="shared" si="152"/>
        <v>38609.33</v>
      </c>
      <c r="P89" s="41">
        <f t="shared" si="153"/>
        <v>38609.33</v>
      </c>
      <c r="Q89" s="41">
        <f t="shared" si="154"/>
        <v>38609.33</v>
      </c>
      <c r="R89" s="41">
        <f t="shared" si="155"/>
        <v>38609.33</v>
      </c>
      <c r="S89" s="41">
        <f t="shared" si="156"/>
        <v>38609.33</v>
      </c>
      <c r="T89" s="41">
        <f t="shared" si="157"/>
        <v>38609.33</v>
      </c>
      <c r="U89" s="41">
        <f t="shared" si="158"/>
        <v>38609.33</v>
      </c>
      <c r="V89" s="41">
        <f t="shared" si="159"/>
        <v>38609.33</v>
      </c>
      <c r="W89" s="41">
        <f t="shared" si="160"/>
        <v>38609.33</v>
      </c>
      <c r="X89" s="41">
        <f t="shared" si="161"/>
        <v>38609.33</v>
      </c>
      <c r="Y89" s="41">
        <f t="shared" si="162"/>
        <v>38609.33</v>
      </c>
      <c r="Z89" s="41">
        <f t="shared" si="163"/>
        <v>38609.33</v>
      </c>
      <c r="AA89" s="41">
        <f t="shared" si="164"/>
        <v>38609.33</v>
      </c>
      <c r="AB89" s="41">
        <f t="shared" si="165"/>
        <v>38609.33</v>
      </c>
      <c r="AC89" s="41">
        <f t="shared" si="166"/>
        <v>38609.33</v>
      </c>
      <c r="AD89" s="41">
        <f t="shared" si="167"/>
        <v>38609.33</v>
      </c>
      <c r="AE89" s="41">
        <f t="shared" si="168"/>
        <v>38609.33</v>
      </c>
      <c r="AF89" s="41">
        <f t="shared" si="169"/>
        <v>38609.33</v>
      </c>
      <c r="AG89" s="23">
        <f t="shared" si="170"/>
        <v>38609</v>
      </c>
      <c r="AH89" s="79">
        <f>'[26]091'!D7</f>
        <v>0.05</v>
      </c>
      <c r="AI89" s="79">
        <f>'[26]091'!E7</f>
        <v>0.05</v>
      </c>
      <c r="AJ89" s="63">
        <f>'[20]Depreciation Provision'!R138</f>
        <v>0</v>
      </c>
      <c r="AK89" s="63">
        <f>'[20]Depreciation Provision'!S138</f>
        <v>0</v>
      </c>
      <c r="AL89" s="63">
        <f>'[20]Depreciation Provision'!T138</f>
        <v>0</v>
      </c>
      <c r="AM89" s="63">
        <f>'[20]Depreciation Provision'!U138</f>
        <v>0</v>
      </c>
      <c r="AN89" s="63">
        <f>'[20]Depreciation Provision'!V138</f>
        <v>0</v>
      </c>
      <c r="AO89" s="63">
        <f>'[20]Depreciation Provision'!W138</f>
        <v>0</v>
      </c>
      <c r="AP89" s="63">
        <f>IF('Net Plant'!I89&gt;0,'Gross Plant'!K89*$AH89/12,0)</f>
        <v>0</v>
      </c>
      <c r="AQ89" s="63">
        <f>IF('Net Plant'!J89&gt;0,'Gross Plant'!L89*$AH89/12,0)</f>
        <v>0</v>
      </c>
      <c r="AR89" s="63">
        <f>IF('Net Plant'!K89&gt;0,'Gross Plant'!M89*$AH89/12,0)</f>
        <v>0</v>
      </c>
      <c r="AS89" s="63">
        <f>IF('Net Plant'!L89&gt;0,'Gross Plant'!N89*$AH89/12,0)</f>
        <v>0</v>
      </c>
      <c r="AT89" s="63">
        <f>IF('Net Plant'!M89&gt;0,'Gross Plant'!O89*$AH89/12,0)</f>
        <v>0</v>
      </c>
      <c r="AU89" s="63">
        <f>IF('Net Plant'!N89&gt;0,'Gross Plant'!P89*$AH89/12,0)</f>
        <v>0</v>
      </c>
      <c r="AV89" s="63">
        <f>IF('Net Plant'!O89&gt;0,'Gross Plant'!Q89*$AH89/12,0)</f>
        <v>0</v>
      </c>
      <c r="AW89" s="63">
        <f>IF('Net Plant'!P89&gt;0,'Gross Plant'!R89*$AH89/12,0)</f>
        <v>0</v>
      </c>
      <c r="AX89" s="63">
        <f>IF('Net Plant'!Q89&gt;0,'Gross Plant'!S89*$AH89/12,0)</f>
        <v>0</v>
      </c>
      <c r="AY89" s="41">
        <f>IF('Net Plant'!R89&gt;0,'Gross Plant'!U89*$AI89/12,0)</f>
        <v>0</v>
      </c>
      <c r="AZ89" s="41">
        <f>IF('Net Plant'!S89&gt;0,'Gross Plant'!V89*$AI89/12,0)</f>
        <v>0</v>
      </c>
      <c r="BA89" s="41">
        <f>IF('Net Plant'!T89&gt;0,'Gross Plant'!W89*$AI89/12,0)</f>
        <v>0</v>
      </c>
      <c r="BB89" s="41">
        <f>IF('Net Plant'!U89&gt;0,'Gross Plant'!X89*$AI89/12,0)</f>
        <v>0</v>
      </c>
      <c r="BC89" s="41">
        <f>IF('Net Plant'!V89&gt;0,'Gross Plant'!Y89*$AI89/12,0)</f>
        <v>0</v>
      </c>
      <c r="BD89" s="41">
        <f>IF('Net Plant'!W89&gt;0,'Gross Plant'!Z89*$AI89/12,0)</f>
        <v>0</v>
      </c>
      <c r="BE89" s="41">
        <f>IF('Net Plant'!X89&gt;0,'Gross Plant'!AA89*$AI89/12,0)</f>
        <v>0</v>
      </c>
      <c r="BF89" s="41">
        <f>IF('Net Plant'!Y89&gt;0,'Gross Plant'!AB89*$AI89/12,0)</f>
        <v>0</v>
      </c>
      <c r="BG89" s="41">
        <f>IF('Net Plant'!Z89&gt;0,'Gross Plant'!AC89*$AI89/12,0)</f>
        <v>0</v>
      </c>
      <c r="BH89" s="41">
        <f>IF('Net Plant'!AA89&gt;0,'Gross Plant'!AD89*$AI89/12,0)</f>
        <v>0</v>
      </c>
      <c r="BI89" s="41">
        <f>IF('Net Plant'!AB89&gt;0,'Gross Plant'!AE89*$AI89/12,0)</f>
        <v>0</v>
      </c>
      <c r="BJ89" s="41">
        <f>IF('Net Plant'!AC89&gt;0,'Gross Plant'!AF89*$AI89/12,0)</f>
        <v>0</v>
      </c>
      <c r="BK89" s="23">
        <f t="shared" si="171"/>
        <v>0</v>
      </c>
      <c r="BL89" s="41"/>
      <c r="BM89" s="63">
        <f>[20]Retires!R281</f>
        <v>0</v>
      </c>
      <c r="BN89" s="63">
        <f>[20]Retires!S281</f>
        <v>0</v>
      </c>
      <c r="BO89" s="63">
        <f>[20]Retires!T281</f>
        <v>-2787.88</v>
      </c>
      <c r="BP89" s="63">
        <f>[20]Retires!U281</f>
        <v>0</v>
      </c>
      <c r="BQ89" s="63">
        <f>[20]Retires!V281</f>
        <v>0</v>
      </c>
      <c r="BR89" s="63">
        <f>[20]Retires!W281</f>
        <v>0</v>
      </c>
      <c r="BS89" s="31">
        <f>'Gross Plant'!BQ89</f>
        <v>0</v>
      </c>
      <c r="BT89" s="41">
        <f>'Gross Plant'!BR89</f>
        <v>0</v>
      </c>
      <c r="BU89" s="41">
        <f>'Gross Plant'!BS89</f>
        <v>0</v>
      </c>
      <c r="BV89" s="41">
        <f>'Gross Plant'!BT89</f>
        <v>0</v>
      </c>
      <c r="BW89" s="41">
        <f>'Gross Plant'!BU89</f>
        <v>0</v>
      </c>
      <c r="BX89" s="41">
        <f>'Gross Plant'!BV89</f>
        <v>0</v>
      </c>
      <c r="BY89" s="41">
        <f>'Gross Plant'!BW89</f>
        <v>0</v>
      </c>
      <c r="BZ89" s="41">
        <f>'Gross Plant'!BX89</f>
        <v>0</v>
      </c>
      <c r="CA89" s="41">
        <f>'Gross Plant'!BY89</f>
        <v>0</v>
      </c>
      <c r="CB89" s="41">
        <f>'Gross Plant'!BZ89</f>
        <v>0</v>
      </c>
      <c r="CC89" s="41">
        <f>'Gross Plant'!CA89</f>
        <v>0</v>
      </c>
      <c r="CD89" s="41">
        <f>'Gross Plant'!CB89</f>
        <v>0</v>
      </c>
      <c r="CE89" s="41">
        <f>'Gross Plant'!CC89</f>
        <v>0</v>
      </c>
      <c r="CF89" s="41">
        <f>'Gross Plant'!CD89</f>
        <v>0</v>
      </c>
      <c r="CG89" s="41">
        <f>'Gross Plant'!CE89</f>
        <v>0</v>
      </c>
      <c r="CH89" s="41">
        <f>'Gross Plant'!CF89</f>
        <v>0</v>
      </c>
      <c r="CI89" s="41">
        <f>'Gross Plant'!CG89</f>
        <v>0</v>
      </c>
      <c r="CJ89" s="41">
        <f>'Gross Plant'!CH89</f>
        <v>0</v>
      </c>
      <c r="CK89" s="41">
        <f>'Gross Plant'!CI89</f>
        <v>0</v>
      </c>
      <c r="CL89" s="41">
        <f>'Gross Plant'!CJ89</f>
        <v>0</v>
      </c>
      <c r="CM89" s="41">
        <f>'Gross Plant'!CK89</f>
        <v>0</v>
      </c>
      <c r="CN89" s="41"/>
      <c r="CO89" s="63">
        <f>[20]Transfers!R281</f>
        <v>0</v>
      </c>
      <c r="CP89" s="63">
        <f>[20]Transfers!S281</f>
        <v>0</v>
      </c>
      <c r="CQ89" s="63">
        <f>[20]Transfers!T281</f>
        <v>0</v>
      </c>
      <c r="CR89" s="63">
        <f>[20]Transfers!U281</f>
        <v>0</v>
      </c>
      <c r="CS89" s="63">
        <f>[20]Transfers!V281</f>
        <v>0</v>
      </c>
      <c r="CT89" s="63">
        <f>[20]Transfers!W281</f>
        <v>0</v>
      </c>
      <c r="CU89" s="31">
        <v>0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31">
        <v>0</v>
      </c>
      <c r="DB89" s="31">
        <v>0</v>
      </c>
      <c r="DC89" s="31">
        <v>0</v>
      </c>
      <c r="DD89" s="3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/>
      <c r="DQ89" s="107">
        <f>[20]COR!Q138</f>
        <v>0</v>
      </c>
      <c r="DR89" s="107">
        <f>[20]COR!R138</f>
        <v>0</v>
      </c>
      <c r="DS89" s="107">
        <f>[20]COR!S138</f>
        <v>0</v>
      </c>
      <c r="DT89" s="107">
        <f>[20]COR!T138</f>
        <v>0</v>
      </c>
      <c r="DU89" s="107">
        <f>[20]COR!U138</f>
        <v>0</v>
      </c>
      <c r="DV89" s="107">
        <f>[20]COR!V138</f>
        <v>0</v>
      </c>
      <c r="DW89" s="57">
        <f>SUM('Gross Plant'!$AH89:$AM89)/SUM('Gross Plant'!$AH$108:$AM$108)*DW$108</f>
        <v>0</v>
      </c>
      <c r="DX89" s="57">
        <f>SUM('Gross Plant'!$AH89:$AM89)/SUM('Gross Plant'!$AH$108:$AM$108)*DX$108</f>
        <v>0</v>
      </c>
      <c r="DY89" s="57">
        <f>SUM('Gross Plant'!$AH89:$AM89)/SUM('Gross Plant'!$AH$108:$AM$108)*DY$108</f>
        <v>0</v>
      </c>
      <c r="DZ89" s="57">
        <f>-SUM('Gross Plant'!$AH89:$AM89)/SUM('Gross Plant'!$AH$108:$AM$108)*'Capital Spending'!D$10*Reserve!$DW$1</f>
        <v>0</v>
      </c>
      <c r="EA89" s="57">
        <f>-SUM('Gross Plant'!$AH89:$AM89)/SUM('Gross Plant'!$AH$108:$AM$108)*'Capital Spending'!E$10*Reserve!$DW$1</f>
        <v>0</v>
      </c>
      <c r="EB89" s="57">
        <f>-SUM('Gross Plant'!$AH89:$AM89)/SUM('Gross Plant'!$AH$108:$AM$108)*'Capital Spending'!F$10*Reserve!$DW$1</f>
        <v>0</v>
      </c>
      <c r="EC89" s="57">
        <f>-SUM('Gross Plant'!$AH89:$AM89)/SUM('Gross Plant'!$AH$108:$AM$108)*'Capital Spending'!G$10*Reserve!$DW$1</f>
        <v>0</v>
      </c>
      <c r="ED89" s="57">
        <f>-SUM('Gross Plant'!$AH89:$AM89)/SUM('Gross Plant'!$AH$108:$AM$108)*'Capital Spending'!H$10*Reserve!$DW$1</f>
        <v>0</v>
      </c>
      <c r="EE89" s="57">
        <f>-SUM('Gross Plant'!$AH89:$AM89)/SUM('Gross Plant'!$AH$108:$AM$108)*'Capital Spending'!I$10*Reserve!$DW$1</f>
        <v>0</v>
      </c>
      <c r="EF89" s="57">
        <f>-SUM('Gross Plant'!$AH89:$AM89)/SUM('Gross Plant'!$AH$108:$AM$108)*'Capital Spending'!J$10*Reserve!$DW$1</f>
        <v>0</v>
      </c>
      <c r="EG89" s="57">
        <f>-SUM('Gross Plant'!$AH89:$AM89)/SUM('Gross Plant'!$AH$108:$AM$108)*'Capital Spending'!K$10*Reserve!$DW$1</f>
        <v>0</v>
      </c>
      <c r="EH89" s="57">
        <f>-SUM('Gross Plant'!$AH89:$AM89)/SUM('Gross Plant'!$AH$108:$AM$108)*'Capital Spending'!L$10*Reserve!$DW$1</f>
        <v>0</v>
      </c>
      <c r="EI89" s="57">
        <f>-SUM('Gross Plant'!$AH89:$AM89)/SUM('Gross Plant'!$AH$108:$AM$108)*'Capital Spending'!M$10*Reserve!$DW$1</f>
        <v>0</v>
      </c>
      <c r="EJ89" s="57">
        <f>-SUM('Gross Plant'!$AH89:$AM89)/SUM('Gross Plant'!$AH$108:$AM$108)*'Capital Spending'!N$10*Reserve!$DW$1</f>
        <v>0</v>
      </c>
      <c r="EK89" s="57">
        <f>-SUM('Gross Plant'!$AH89:$AM89)/SUM('Gross Plant'!$AH$108:$AM$108)*'Capital Spending'!O$10*Reserve!$DW$1</f>
        <v>0</v>
      </c>
      <c r="EL89" s="57">
        <f>-SUM('Gross Plant'!$AH89:$AM89)/SUM('Gross Plant'!$AH$108:$AM$108)*'Capital Spending'!P$10*Reserve!$DW$1</f>
        <v>0</v>
      </c>
      <c r="EM89" s="57">
        <f>-SUM('Gross Plant'!$AH89:$AM89)/SUM('Gross Plant'!$AH$108:$AM$108)*'Capital Spending'!Q$10*Reserve!$DW$1</f>
        <v>0</v>
      </c>
      <c r="EN89" s="57">
        <f>-SUM('Gross Plant'!$AH89:$AM89)/SUM('Gross Plant'!$AH$108:$AM$108)*'Capital Spending'!R$10*Reserve!$DW$1</f>
        <v>0</v>
      </c>
      <c r="EO89" s="57">
        <f>-SUM('Gross Plant'!$AH89:$AM89)/SUM('Gross Plant'!$AH$108:$AM$108)*'Capital Spending'!S$10*Reserve!$DW$1</f>
        <v>0</v>
      </c>
      <c r="EP89" s="57">
        <f>-SUM('Gross Plant'!$AH89:$AM89)/SUM('Gross Plant'!$AH$108:$AM$108)*'Capital Spending'!T$10*Reserve!$DW$1</f>
        <v>0</v>
      </c>
      <c r="EQ89" s="57">
        <f>-SUM('Gross Plant'!$AH89:$AM89)/SUM('Gross Plant'!$AH$108:$AM$108)*'Capital Spending'!U$10*Reserve!$DW$1</f>
        <v>0</v>
      </c>
    </row>
    <row r="90" spans="1:147">
      <c r="A90" s="82">
        <v>39101</v>
      </c>
      <c r="B90" t="s">
        <v>191</v>
      </c>
      <c r="C90" s="50">
        <f t="shared" ref="C90:C98" si="172">SUM(E90:Q90)/13</f>
        <v>0</v>
      </c>
      <c r="D90" s="50">
        <f t="shared" ref="D90:D98" si="173">SUM(T90:AF90)/13</f>
        <v>0</v>
      </c>
      <c r="E90" s="69">
        <v>0</v>
      </c>
      <c r="F90" s="43">
        <f t="shared" ref="F90:F98" si="174">E90+AJ90+BM90+CO90+DQ90</f>
        <v>0</v>
      </c>
      <c r="G90" s="43">
        <f t="shared" ref="G90:G98" si="175">F90+AK90+BN90+CP90+DR90</f>
        <v>0</v>
      </c>
      <c r="H90" s="43">
        <f t="shared" ref="H90:H98" si="176">G90+AL90+BO90+CQ90+DS90</f>
        <v>0</v>
      </c>
      <c r="I90" s="43">
        <f t="shared" ref="I90:I98" si="177">H90+AM90+BP90+CR90+DT90</f>
        <v>0</v>
      </c>
      <c r="J90" s="43">
        <f t="shared" ref="J90:J98" si="178">I90+AN90+BQ90+CS90+DU90</f>
        <v>0</v>
      </c>
      <c r="K90" s="41">
        <f t="shared" ref="K90:K98" si="179">J90+AO90+BR90+CT90+DV90</f>
        <v>0</v>
      </c>
      <c r="L90" s="41">
        <f t="shared" ref="L90:L98" si="180">K90+AP90+BS90+CU90+DW90</f>
        <v>0</v>
      </c>
      <c r="M90" s="41">
        <f t="shared" ref="M90:M98" si="181">L90+AQ90+BT90+CV90+DX90</f>
        <v>0</v>
      </c>
      <c r="N90" s="41">
        <f t="shared" ref="N90:N98" si="182">M90+AR90+BU90+CW90+DY90</f>
        <v>0</v>
      </c>
      <c r="O90" s="41">
        <f t="shared" ref="O90:O98" si="183">N90+AS90+BV90+CX90+DZ90</f>
        <v>0</v>
      </c>
      <c r="P90" s="41">
        <f t="shared" ref="P90:P98" si="184">O90+AT90+BW90+CY90+EA90</f>
        <v>0</v>
      </c>
      <c r="Q90" s="41">
        <f t="shared" ref="Q90:Q98" si="185">P90+AU90+BX90+CZ90+EB90</f>
        <v>0</v>
      </c>
      <c r="R90" s="41">
        <f t="shared" ref="R90:R98" si="186">Q90+AV90+BY90+DA90+EC90</f>
        <v>0</v>
      </c>
      <c r="S90" s="41">
        <f t="shared" ref="S90:S98" si="187">R90+AW90+BZ90+DB90+ED90</f>
        <v>0</v>
      </c>
      <c r="T90" s="41">
        <f t="shared" ref="T90:T98" si="188">S90+AX90+CA90+DC90+EE90</f>
        <v>0</v>
      </c>
      <c r="U90" s="41">
        <f t="shared" ref="U90:U98" si="189">T90+AY90+CB90+DD90+EF90</f>
        <v>0</v>
      </c>
      <c r="V90" s="41">
        <f t="shared" ref="V90:V98" si="190">U90+AZ90+CC90+DE90+EG90</f>
        <v>0</v>
      </c>
      <c r="W90" s="41">
        <f t="shared" ref="W90:W98" si="191">V90+BA90+CD90+DF90+EH90</f>
        <v>0</v>
      </c>
      <c r="X90" s="41">
        <f t="shared" ref="X90:X98" si="192">W90+BB90+CE90+DG90+EI90</f>
        <v>0</v>
      </c>
      <c r="Y90" s="41">
        <f t="shared" ref="Y90:Y98" si="193">X90+BC90+CF90+DH90+EJ90</f>
        <v>0</v>
      </c>
      <c r="Z90" s="41">
        <f t="shared" ref="Z90:Z98" si="194">Y90+BD90+CG90+DI90+EK90</f>
        <v>0</v>
      </c>
      <c r="AA90" s="41">
        <f t="shared" ref="AA90:AA98" si="195">Z90+BE90+CH90+DJ90+EL90</f>
        <v>0</v>
      </c>
      <c r="AB90" s="41">
        <f t="shared" ref="AB90:AB98" si="196">AA90+BF90+CI90+DK90+EM90</f>
        <v>0</v>
      </c>
      <c r="AC90" s="41">
        <f t="shared" ref="AC90:AC98" si="197">AB90+BG90+CJ90+DL90+EN90</f>
        <v>0</v>
      </c>
      <c r="AD90" s="41">
        <f t="shared" ref="AD90:AD98" si="198">AC90+BH90+CK90+DM90+EO90</f>
        <v>0</v>
      </c>
      <c r="AE90" s="41">
        <f t="shared" ref="AE90:AE98" si="199">AD90+BI90+CL90+DN90+EP90</f>
        <v>0</v>
      </c>
      <c r="AF90" s="41">
        <f t="shared" ref="AF90:AF98" si="200">AE90+BJ90+CM90+DO90+EQ90</f>
        <v>0</v>
      </c>
      <c r="AG90" s="23"/>
      <c r="AH90" s="79">
        <f>'[26]091'!D8</f>
        <v>0.05</v>
      </c>
      <c r="AI90" s="79">
        <f>'[26]091'!E8</f>
        <v>0.05</v>
      </c>
      <c r="AJ90" s="63">
        <f>0</f>
        <v>0</v>
      </c>
      <c r="AK90" s="63">
        <f>0</f>
        <v>0</v>
      </c>
      <c r="AL90" s="63">
        <f>0</f>
        <v>0</v>
      </c>
      <c r="AM90" s="63">
        <f>0</f>
        <v>0</v>
      </c>
      <c r="AN90" s="63">
        <f>0</f>
        <v>0</v>
      </c>
      <c r="AO90" s="63">
        <f>0</f>
        <v>0</v>
      </c>
      <c r="AP90" s="63">
        <f>IF('Net Plant'!I90&gt;0,'Gross Plant'!K90*$AH90/12,0)</f>
        <v>0</v>
      </c>
      <c r="AQ90" s="63">
        <f>IF('Net Plant'!J90&gt;0,'Gross Plant'!L90*$AH90/12,0)</f>
        <v>0</v>
      </c>
      <c r="AR90" s="63">
        <f>IF('Net Plant'!K90&gt;0,'Gross Plant'!M90*$AH90/12,0)</f>
        <v>0</v>
      </c>
      <c r="AS90" s="63">
        <f>IF('Net Plant'!L90&gt;0,'Gross Plant'!N90*$AH90/12,0)</f>
        <v>0</v>
      </c>
      <c r="AT90" s="63">
        <f>IF('Net Plant'!M90&gt;0,'Gross Plant'!O90*$AH90/12,0)</f>
        <v>0</v>
      </c>
      <c r="AU90" s="63">
        <f>IF('Net Plant'!N90&gt;0,'Gross Plant'!P90*$AH90/12,0)</f>
        <v>0</v>
      </c>
      <c r="AV90" s="63">
        <f>IF('Net Plant'!O90&gt;0,'Gross Plant'!Q90*$AH90/12,0)</f>
        <v>0</v>
      </c>
      <c r="AW90" s="63">
        <f>IF('Net Plant'!P90&gt;0,'Gross Plant'!R90*$AH90/12,0)</f>
        <v>0</v>
      </c>
      <c r="AX90" s="63">
        <f>IF('Net Plant'!Q90&gt;0,'Gross Plant'!S90*$AH90/12,0)</f>
        <v>0</v>
      </c>
      <c r="AY90" s="41">
        <f>IF('Net Plant'!R90&gt;0,'Gross Plant'!U90*$AI90/12,0)</f>
        <v>0</v>
      </c>
      <c r="AZ90" s="41">
        <f>IF('Net Plant'!S90&gt;0,'Gross Plant'!V90*$AI90/12,0)</f>
        <v>0</v>
      </c>
      <c r="BA90" s="41">
        <f>IF('Net Plant'!T90&gt;0,'Gross Plant'!W90*$AI90/12,0)</f>
        <v>0</v>
      </c>
      <c r="BB90" s="41">
        <f>IF('Net Plant'!U90&gt;0,'Gross Plant'!X90*$AI90/12,0)</f>
        <v>0</v>
      </c>
      <c r="BC90" s="41">
        <f>IF('Net Plant'!V90&gt;0,'Gross Plant'!Y90*$AI90/12,0)</f>
        <v>0</v>
      </c>
      <c r="BD90" s="41">
        <f>IF('Net Plant'!W90&gt;0,'Gross Plant'!Z90*$AI90/12,0)</f>
        <v>0</v>
      </c>
      <c r="BE90" s="41">
        <f>IF('Net Plant'!X90&gt;0,'Gross Plant'!AA90*$AI90/12,0)</f>
        <v>0</v>
      </c>
      <c r="BF90" s="41">
        <f>IF('Net Plant'!Y90&gt;0,'Gross Plant'!AB90*$AI90/12,0)</f>
        <v>0</v>
      </c>
      <c r="BG90" s="41">
        <f>IF('Net Plant'!Z90&gt;0,'Gross Plant'!AC90*$AI90/12,0)</f>
        <v>0</v>
      </c>
      <c r="BH90" s="41">
        <f>IF('Net Plant'!AA90&gt;0,'Gross Plant'!AD90*$AI90/12,0)</f>
        <v>0</v>
      </c>
      <c r="BI90" s="41">
        <f>IF('Net Plant'!AB90&gt;0,'Gross Plant'!AE90*$AI90/12,0)</f>
        <v>0</v>
      </c>
      <c r="BJ90" s="41">
        <f>IF('Net Plant'!AC90&gt;0,'Gross Plant'!AF90*$AI90/12,0)</f>
        <v>0</v>
      </c>
      <c r="BK90" s="23">
        <f t="shared" ref="BK90:BK107" si="201">SUM(AY90:BJ90)</f>
        <v>0</v>
      </c>
      <c r="BL90" s="41"/>
      <c r="BM90" s="63">
        <f>0</f>
        <v>0</v>
      </c>
      <c r="BN90" s="63">
        <f>0</f>
        <v>0</v>
      </c>
      <c r="BO90" s="63">
        <f>0</f>
        <v>0</v>
      </c>
      <c r="BP90" s="63">
        <f>0</f>
        <v>0</v>
      </c>
      <c r="BQ90" s="63">
        <f>0</f>
        <v>0</v>
      </c>
      <c r="BR90" s="63">
        <f>0</f>
        <v>0</v>
      </c>
      <c r="BS90" s="31">
        <f>'Gross Plant'!BQ90</f>
        <v>0</v>
      </c>
      <c r="BT90" s="41">
        <f>'Gross Plant'!BR90</f>
        <v>0</v>
      </c>
      <c r="BU90" s="41">
        <f>'Gross Plant'!BS90</f>
        <v>0</v>
      </c>
      <c r="BV90" s="41">
        <f>'Gross Plant'!BT90</f>
        <v>0</v>
      </c>
      <c r="BW90" s="41">
        <f>'Gross Plant'!BU90</f>
        <v>0</v>
      </c>
      <c r="BX90" s="41">
        <f>'Gross Plant'!BV90</f>
        <v>0</v>
      </c>
      <c r="BY90" s="41">
        <f>'Gross Plant'!BW90</f>
        <v>0</v>
      </c>
      <c r="BZ90" s="41">
        <f>'Gross Plant'!BX90</f>
        <v>0</v>
      </c>
      <c r="CA90" s="41">
        <f>'Gross Plant'!BY90</f>
        <v>0</v>
      </c>
      <c r="CB90" s="41">
        <f>'Gross Plant'!BZ90</f>
        <v>0</v>
      </c>
      <c r="CC90" s="41">
        <f>'Gross Plant'!CA90</f>
        <v>0</v>
      </c>
      <c r="CD90" s="41">
        <f>'Gross Plant'!CB90</f>
        <v>0</v>
      </c>
      <c r="CE90" s="41">
        <f>'Gross Plant'!CC90</f>
        <v>0</v>
      </c>
      <c r="CF90" s="41">
        <f>'Gross Plant'!CD90</f>
        <v>0</v>
      </c>
      <c r="CG90" s="41">
        <f>'Gross Plant'!CE90</f>
        <v>0</v>
      </c>
      <c r="CH90" s="41">
        <f>'Gross Plant'!CF90</f>
        <v>0</v>
      </c>
      <c r="CI90" s="41">
        <f>'Gross Plant'!CG90</f>
        <v>0</v>
      </c>
      <c r="CJ90" s="41">
        <f>'Gross Plant'!CH90</f>
        <v>0</v>
      </c>
      <c r="CK90" s="41">
        <f>'Gross Plant'!CI90</f>
        <v>0</v>
      </c>
      <c r="CL90" s="41">
        <f>'Gross Plant'!CJ90</f>
        <v>0</v>
      </c>
      <c r="CM90" s="41">
        <f>'Gross Plant'!CK90</f>
        <v>0</v>
      </c>
      <c r="CN90" s="41"/>
      <c r="CO90" s="63">
        <f>0</f>
        <v>0</v>
      </c>
      <c r="CP90" s="63">
        <f>0</f>
        <v>0</v>
      </c>
      <c r="CQ90" s="63">
        <f>0</f>
        <v>0</v>
      </c>
      <c r="CR90" s="63">
        <f>0</f>
        <v>0</v>
      </c>
      <c r="CS90" s="63">
        <f>0</f>
        <v>0</v>
      </c>
      <c r="CT90" s="63">
        <f>0</f>
        <v>0</v>
      </c>
      <c r="CU90" s="31">
        <v>0</v>
      </c>
      <c r="CV90" s="31">
        <v>0</v>
      </c>
      <c r="CW90" s="31">
        <v>0</v>
      </c>
      <c r="CX90" s="31">
        <v>0</v>
      </c>
      <c r="CY90" s="31">
        <v>0</v>
      </c>
      <c r="CZ90" s="31">
        <v>0</v>
      </c>
      <c r="DA90" s="31">
        <v>0</v>
      </c>
      <c r="DB90" s="31">
        <v>0</v>
      </c>
      <c r="DC90" s="31">
        <v>0</v>
      </c>
      <c r="DD90" s="3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/>
      <c r="DQ90" s="107">
        <f>0</f>
        <v>0</v>
      </c>
      <c r="DR90" s="107">
        <f>0</f>
        <v>0</v>
      </c>
      <c r="DS90" s="107">
        <f>0</f>
        <v>0</v>
      </c>
      <c r="DT90" s="107">
        <f>0</f>
        <v>0</v>
      </c>
      <c r="DU90" s="107">
        <f>0</f>
        <v>0</v>
      </c>
      <c r="DV90" s="107">
        <f>0</f>
        <v>0</v>
      </c>
      <c r="DW90" s="57">
        <f>SUM('Gross Plant'!$AH90:$AM90)/SUM('Gross Plant'!$AH$108:$AM$108)*DW$108</f>
        <v>0</v>
      </c>
      <c r="DX90" s="57">
        <f>SUM('Gross Plant'!$AH90:$AM90)/SUM('Gross Plant'!$AH$108:$AM$108)*DX$108</f>
        <v>0</v>
      </c>
      <c r="DY90" s="57">
        <f>SUM('Gross Plant'!$AH90:$AM90)/SUM('Gross Plant'!$AH$108:$AM$108)*DY$108</f>
        <v>0</v>
      </c>
      <c r="DZ90" s="57">
        <f>-SUM('Gross Plant'!$AH90:$AM90)/SUM('Gross Plant'!$AH$108:$AM$108)*'Capital Spending'!D$10*Reserve!$DW$1</f>
        <v>0</v>
      </c>
      <c r="EA90" s="57">
        <f>-SUM('Gross Plant'!$AH90:$AM90)/SUM('Gross Plant'!$AH$108:$AM$108)*'Capital Spending'!E$10*Reserve!$DW$1</f>
        <v>0</v>
      </c>
      <c r="EB90" s="57">
        <f>-SUM('Gross Plant'!$AH90:$AM90)/SUM('Gross Plant'!$AH$108:$AM$108)*'Capital Spending'!F$10*Reserve!$DW$1</f>
        <v>0</v>
      </c>
      <c r="EC90" s="57">
        <f>-SUM('Gross Plant'!$AH90:$AM90)/SUM('Gross Plant'!$AH$108:$AM$108)*'Capital Spending'!G$10*Reserve!$DW$1</f>
        <v>0</v>
      </c>
      <c r="ED90" s="57">
        <f>-SUM('Gross Plant'!$AH90:$AM90)/SUM('Gross Plant'!$AH$108:$AM$108)*'Capital Spending'!H$10*Reserve!$DW$1</f>
        <v>0</v>
      </c>
      <c r="EE90" s="57">
        <f>-SUM('Gross Plant'!$AH90:$AM90)/SUM('Gross Plant'!$AH$108:$AM$108)*'Capital Spending'!I$10*Reserve!$DW$1</f>
        <v>0</v>
      </c>
      <c r="EF90" s="57">
        <f>-SUM('Gross Plant'!$AH90:$AM90)/SUM('Gross Plant'!$AH$108:$AM$108)*'Capital Spending'!J$10*Reserve!$DW$1</f>
        <v>0</v>
      </c>
      <c r="EG90" s="57">
        <f>-SUM('Gross Plant'!$AH90:$AM90)/SUM('Gross Plant'!$AH$108:$AM$108)*'Capital Spending'!K$10*Reserve!$DW$1</f>
        <v>0</v>
      </c>
      <c r="EH90" s="57">
        <f>-SUM('Gross Plant'!$AH90:$AM90)/SUM('Gross Plant'!$AH$108:$AM$108)*'Capital Spending'!L$10*Reserve!$DW$1</f>
        <v>0</v>
      </c>
      <c r="EI90" s="57">
        <f>-SUM('Gross Plant'!$AH90:$AM90)/SUM('Gross Plant'!$AH$108:$AM$108)*'Capital Spending'!M$10*Reserve!$DW$1</f>
        <v>0</v>
      </c>
      <c r="EJ90" s="57">
        <f>-SUM('Gross Plant'!$AH90:$AM90)/SUM('Gross Plant'!$AH$108:$AM$108)*'Capital Spending'!N$10*Reserve!$DW$1</f>
        <v>0</v>
      </c>
      <c r="EK90" s="57">
        <f>-SUM('Gross Plant'!$AH90:$AM90)/SUM('Gross Plant'!$AH$108:$AM$108)*'Capital Spending'!O$10*Reserve!$DW$1</f>
        <v>0</v>
      </c>
      <c r="EL90" s="57">
        <f>-SUM('Gross Plant'!$AH90:$AM90)/SUM('Gross Plant'!$AH$108:$AM$108)*'Capital Spending'!P$10*Reserve!$DW$1</f>
        <v>0</v>
      </c>
      <c r="EM90" s="57">
        <f>-SUM('Gross Plant'!$AH90:$AM90)/SUM('Gross Plant'!$AH$108:$AM$108)*'Capital Spending'!Q$10*Reserve!$DW$1</f>
        <v>0</v>
      </c>
      <c r="EN90" s="57">
        <f>-SUM('Gross Plant'!$AH90:$AM90)/SUM('Gross Plant'!$AH$108:$AM$108)*'Capital Spending'!R$10*Reserve!$DW$1</f>
        <v>0</v>
      </c>
      <c r="EO90" s="57">
        <f>-SUM('Gross Plant'!$AH90:$AM90)/SUM('Gross Plant'!$AH$108:$AM$108)*'Capital Spending'!S$10*Reserve!$DW$1</f>
        <v>0</v>
      </c>
      <c r="EP90" s="57">
        <f>-SUM('Gross Plant'!$AH90:$AM90)/SUM('Gross Plant'!$AH$108:$AM$108)*'Capital Spending'!T$10*Reserve!$DW$1</f>
        <v>0</v>
      </c>
      <c r="EQ90" s="57">
        <f>-SUM('Gross Plant'!$AH90:$AM90)/SUM('Gross Plant'!$AH$108:$AM$108)*'Capital Spending'!U$10*Reserve!$DW$1</f>
        <v>0</v>
      </c>
    </row>
    <row r="91" spans="1:147">
      <c r="A91" s="82">
        <v>39103</v>
      </c>
      <c r="B91" t="s">
        <v>210</v>
      </c>
      <c r="C91" s="50">
        <f t="shared" si="172"/>
        <v>0</v>
      </c>
      <c r="D91" s="50">
        <f t="shared" si="173"/>
        <v>0</v>
      </c>
      <c r="E91" s="69">
        <v>0</v>
      </c>
      <c r="F91" s="43">
        <f t="shared" si="174"/>
        <v>0</v>
      </c>
      <c r="G91" s="43">
        <f t="shared" si="175"/>
        <v>0</v>
      </c>
      <c r="H91" s="43">
        <f t="shared" si="176"/>
        <v>0</v>
      </c>
      <c r="I91" s="43">
        <f t="shared" si="177"/>
        <v>0</v>
      </c>
      <c r="J91" s="43">
        <f t="shared" si="178"/>
        <v>0</v>
      </c>
      <c r="K91" s="41">
        <f t="shared" si="179"/>
        <v>0</v>
      </c>
      <c r="L91" s="41">
        <f t="shared" si="180"/>
        <v>0</v>
      </c>
      <c r="M91" s="41">
        <f t="shared" si="181"/>
        <v>0</v>
      </c>
      <c r="N91" s="41">
        <f t="shared" si="182"/>
        <v>0</v>
      </c>
      <c r="O91" s="41">
        <f t="shared" si="183"/>
        <v>0</v>
      </c>
      <c r="P91" s="41">
        <f t="shared" si="184"/>
        <v>0</v>
      </c>
      <c r="Q91" s="41">
        <f t="shared" si="185"/>
        <v>0</v>
      </c>
      <c r="R91" s="41">
        <f t="shared" si="186"/>
        <v>0</v>
      </c>
      <c r="S91" s="41">
        <f t="shared" si="187"/>
        <v>0</v>
      </c>
      <c r="T91" s="41">
        <f t="shared" si="188"/>
        <v>0</v>
      </c>
      <c r="U91" s="41">
        <f t="shared" si="189"/>
        <v>0</v>
      </c>
      <c r="V91" s="41">
        <f t="shared" si="190"/>
        <v>0</v>
      </c>
      <c r="W91" s="41">
        <f t="shared" si="191"/>
        <v>0</v>
      </c>
      <c r="X91" s="41">
        <f t="shared" si="192"/>
        <v>0</v>
      </c>
      <c r="Y91" s="41">
        <f t="shared" si="193"/>
        <v>0</v>
      </c>
      <c r="Z91" s="41">
        <f t="shared" si="194"/>
        <v>0</v>
      </c>
      <c r="AA91" s="41">
        <f t="shared" si="195"/>
        <v>0</v>
      </c>
      <c r="AB91" s="41">
        <f t="shared" si="196"/>
        <v>0</v>
      </c>
      <c r="AC91" s="41">
        <f t="shared" si="197"/>
        <v>0</v>
      </c>
      <c r="AD91" s="41">
        <f t="shared" si="198"/>
        <v>0</v>
      </c>
      <c r="AE91" s="41">
        <f t="shared" si="199"/>
        <v>0</v>
      </c>
      <c r="AF91" s="41">
        <f t="shared" si="200"/>
        <v>0</v>
      </c>
      <c r="AG91" s="23"/>
      <c r="AH91" s="79">
        <f>'[26]091'!D9</f>
        <v>0.05</v>
      </c>
      <c r="AI91" s="79">
        <f>'[26]091'!E9</f>
        <v>0.05</v>
      </c>
      <c r="AJ91" s="63">
        <f>0</f>
        <v>0</v>
      </c>
      <c r="AK91" s="63">
        <f>0</f>
        <v>0</v>
      </c>
      <c r="AL91" s="63">
        <f>0</f>
        <v>0</v>
      </c>
      <c r="AM91" s="63">
        <f>0</f>
        <v>0</v>
      </c>
      <c r="AN91" s="63">
        <f>0</f>
        <v>0</v>
      </c>
      <c r="AO91" s="63">
        <f>0</f>
        <v>0</v>
      </c>
      <c r="AP91" s="63">
        <f>IF('Net Plant'!I91&gt;0,'Gross Plant'!K91*$AH91/12,0)</f>
        <v>0</v>
      </c>
      <c r="AQ91" s="63">
        <f>IF('Net Plant'!J91&gt;0,'Gross Plant'!L91*$AH91/12,0)</f>
        <v>0</v>
      </c>
      <c r="AR91" s="63">
        <f>IF('Net Plant'!K91&gt;0,'Gross Plant'!M91*$AH91/12,0)</f>
        <v>0</v>
      </c>
      <c r="AS91" s="63">
        <f>IF('Net Plant'!L91&gt;0,'Gross Plant'!N91*$AH91/12,0)</f>
        <v>0</v>
      </c>
      <c r="AT91" s="63">
        <f>IF('Net Plant'!M91&gt;0,'Gross Plant'!O91*$AH91/12,0)</f>
        <v>0</v>
      </c>
      <c r="AU91" s="63">
        <f>IF('Net Plant'!N91&gt;0,'Gross Plant'!P91*$AH91/12,0)</f>
        <v>0</v>
      </c>
      <c r="AV91" s="63">
        <f>IF('Net Plant'!O91&gt;0,'Gross Plant'!Q91*$AH91/12,0)</f>
        <v>0</v>
      </c>
      <c r="AW91" s="63">
        <f>IF('Net Plant'!P91&gt;0,'Gross Plant'!R91*$AH91/12,0)</f>
        <v>0</v>
      </c>
      <c r="AX91" s="63">
        <f>IF('Net Plant'!Q91&gt;0,'Gross Plant'!S91*$AH91/12,0)</f>
        <v>0</v>
      </c>
      <c r="AY91" s="41">
        <f>IF('Net Plant'!R91&gt;0,'Gross Plant'!U91*$AI91/12,0)</f>
        <v>0</v>
      </c>
      <c r="AZ91" s="41">
        <f>IF('Net Plant'!S91&gt;0,'Gross Plant'!V91*$AI91/12,0)</f>
        <v>0</v>
      </c>
      <c r="BA91" s="41">
        <f>IF('Net Plant'!T91&gt;0,'Gross Plant'!W91*$AI91/12,0)</f>
        <v>0</v>
      </c>
      <c r="BB91" s="41">
        <f>IF('Net Plant'!U91&gt;0,'Gross Plant'!X91*$AI91/12,0)</f>
        <v>0</v>
      </c>
      <c r="BC91" s="41">
        <f>IF('Net Plant'!V91&gt;0,'Gross Plant'!Y91*$AI91/12,0)</f>
        <v>0</v>
      </c>
      <c r="BD91" s="41">
        <f>IF('Net Plant'!W91&gt;0,'Gross Plant'!Z91*$AI91/12,0)</f>
        <v>0</v>
      </c>
      <c r="BE91" s="41">
        <f>IF('Net Plant'!X91&gt;0,'Gross Plant'!AA91*$AI91/12,0)</f>
        <v>0</v>
      </c>
      <c r="BF91" s="41">
        <f>IF('Net Plant'!Y91&gt;0,'Gross Plant'!AB91*$AI91/12,0)</f>
        <v>0</v>
      </c>
      <c r="BG91" s="41">
        <f>IF('Net Plant'!Z91&gt;0,'Gross Plant'!AC91*$AI91/12,0)</f>
        <v>0</v>
      </c>
      <c r="BH91" s="41">
        <f>IF('Net Plant'!AA91&gt;0,'Gross Plant'!AD91*$AI91/12,0)</f>
        <v>0</v>
      </c>
      <c r="BI91" s="41">
        <f>IF('Net Plant'!AB91&gt;0,'Gross Plant'!AE91*$AI91/12,0)</f>
        <v>0</v>
      </c>
      <c r="BJ91" s="41">
        <f>IF('Net Plant'!AC91&gt;0,'Gross Plant'!AF91*$AI91/12,0)</f>
        <v>0</v>
      </c>
      <c r="BK91" s="23">
        <f t="shared" si="201"/>
        <v>0</v>
      </c>
      <c r="BL91" s="41"/>
      <c r="BM91" s="63">
        <f>0</f>
        <v>0</v>
      </c>
      <c r="BN91" s="63">
        <f>0</f>
        <v>0</v>
      </c>
      <c r="BO91" s="63">
        <f>0</f>
        <v>0</v>
      </c>
      <c r="BP91" s="63">
        <f>0</f>
        <v>0</v>
      </c>
      <c r="BQ91" s="63">
        <f>0</f>
        <v>0</v>
      </c>
      <c r="BR91" s="63">
        <f>0</f>
        <v>0</v>
      </c>
      <c r="BS91" s="31">
        <f>'Gross Plant'!BQ91</f>
        <v>0</v>
      </c>
      <c r="BT91" s="41">
        <f>'Gross Plant'!BR91</f>
        <v>0</v>
      </c>
      <c r="BU91" s="41">
        <f>'Gross Plant'!BS91</f>
        <v>0</v>
      </c>
      <c r="BV91" s="41">
        <f>'Gross Plant'!BT91</f>
        <v>0</v>
      </c>
      <c r="BW91" s="41">
        <f>'Gross Plant'!BU91</f>
        <v>0</v>
      </c>
      <c r="BX91" s="41">
        <f>'Gross Plant'!BV91</f>
        <v>0</v>
      </c>
      <c r="BY91" s="41">
        <f>'Gross Plant'!BW91</f>
        <v>0</v>
      </c>
      <c r="BZ91" s="41">
        <f>'Gross Plant'!BX91</f>
        <v>0</v>
      </c>
      <c r="CA91" s="41">
        <f>'Gross Plant'!BY91</f>
        <v>0</v>
      </c>
      <c r="CB91" s="41">
        <f>'Gross Plant'!BZ91</f>
        <v>0</v>
      </c>
      <c r="CC91" s="41">
        <f>'Gross Plant'!CA91</f>
        <v>0</v>
      </c>
      <c r="CD91" s="41">
        <f>'Gross Plant'!CB91</f>
        <v>0</v>
      </c>
      <c r="CE91" s="41">
        <f>'Gross Plant'!CC91</f>
        <v>0</v>
      </c>
      <c r="CF91" s="41">
        <f>'Gross Plant'!CD91</f>
        <v>0</v>
      </c>
      <c r="CG91" s="41">
        <f>'Gross Plant'!CE91</f>
        <v>0</v>
      </c>
      <c r="CH91" s="41">
        <f>'Gross Plant'!CF91</f>
        <v>0</v>
      </c>
      <c r="CI91" s="41">
        <f>'Gross Plant'!CG91</f>
        <v>0</v>
      </c>
      <c r="CJ91" s="41">
        <f>'Gross Plant'!CH91</f>
        <v>0</v>
      </c>
      <c r="CK91" s="41">
        <f>'Gross Plant'!CI91</f>
        <v>0</v>
      </c>
      <c r="CL91" s="41">
        <f>'Gross Plant'!CJ91</f>
        <v>0</v>
      </c>
      <c r="CM91" s="41">
        <f>'Gross Plant'!CK91</f>
        <v>0</v>
      </c>
      <c r="CN91" s="41"/>
      <c r="CO91" s="63">
        <f>0</f>
        <v>0</v>
      </c>
      <c r="CP91" s="63">
        <f>0</f>
        <v>0</v>
      </c>
      <c r="CQ91" s="63">
        <f>0</f>
        <v>0</v>
      </c>
      <c r="CR91" s="63">
        <f>0</f>
        <v>0</v>
      </c>
      <c r="CS91" s="63">
        <f>0</f>
        <v>0</v>
      </c>
      <c r="CT91" s="63">
        <f>0</f>
        <v>0</v>
      </c>
      <c r="CU91" s="31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31">
        <v>0</v>
      </c>
      <c r="DB91" s="31">
        <v>0</v>
      </c>
      <c r="DC91" s="31">
        <v>0</v>
      </c>
      <c r="DD91" s="3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/>
      <c r="DQ91" s="107">
        <f>0</f>
        <v>0</v>
      </c>
      <c r="DR91" s="107">
        <f>0</f>
        <v>0</v>
      </c>
      <c r="DS91" s="107">
        <f>0</f>
        <v>0</v>
      </c>
      <c r="DT91" s="107">
        <f>0</f>
        <v>0</v>
      </c>
      <c r="DU91" s="107">
        <f>0</f>
        <v>0</v>
      </c>
      <c r="DV91" s="107">
        <f>0</f>
        <v>0</v>
      </c>
      <c r="DW91" s="57">
        <f>SUM('Gross Plant'!$AH91:$AM91)/SUM('Gross Plant'!$AH$108:$AM$108)*DW$108</f>
        <v>0</v>
      </c>
      <c r="DX91" s="57">
        <f>SUM('Gross Plant'!$AH91:$AM91)/SUM('Gross Plant'!$AH$108:$AM$108)*DX$108</f>
        <v>0</v>
      </c>
      <c r="DY91" s="57">
        <f>SUM('Gross Plant'!$AH91:$AM91)/SUM('Gross Plant'!$AH$108:$AM$108)*DY$108</f>
        <v>0</v>
      </c>
      <c r="DZ91" s="57">
        <f>-SUM('Gross Plant'!$AH91:$AM91)/SUM('Gross Plant'!$AH$108:$AM$108)*'Capital Spending'!D$10*Reserve!$DW$1</f>
        <v>0</v>
      </c>
      <c r="EA91" s="57">
        <f>-SUM('Gross Plant'!$AH91:$AM91)/SUM('Gross Plant'!$AH$108:$AM$108)*'Capital Spending'!E$10*Reserve!$DW$1</f>
        <v>0</v>
      </c>
      <c r="EB91" s="57">
        <f>-SUM('Gross Plant'!$AH91:$AM91)/SUM('Gross Plant'!$AH$108:$AM$108)*'Capital Spending'!F$10*Reserve!$DW$1</f>
        <v>0</v>
      </c>
      <c r="EC91" s="57">
        <f>-SUM('Gross Plant'!$AH91:$AM91)/SUM('Gross Plant'!$AH$108:$AM$108)*'Capital Spending'!G$10*Reserve!$DW$1</f>
        <v>0</v>
      </c>
      <c r="ED91" s="57">
        <f>-SUM('Gross Plant'!$AH91:$AM91)/SUM('Gross Plant'!$AH$108:$AM$108)*'Capital Spending'!H$10*Reserve!$DW$1</f>
        <v>0</v>
      </c>
      <c r="EE91" s="57">
        <f>-SUM('Gross Plant'!$AH91:$AM91)/SUM('Gross Plant'!$AH$108:$AM$108)*'Capital Spending'!I$10*Reserve!$DW$1</f>
        <v>0</v>
      </c>
      <c r="EF91" s="57">
        <f>-SUM('Gross Plant'!$AH91:$AM91)/SUM('Gross Plant'!$AH$108:$AM$108)*'Capital Spending'!J$10*Reserve!$DW$1</f>
        <v>0</v>
      </c>
      <c r="EG91" s="57">
        <f>-SUM('Gross Plant'!$AH91:$AM91)/SUM('Gross Plant'!$AH$108:$AM$108)*'Capital Spending'!K$10*Reserve!$DW$1</f>
        <v>0</v>
      </c>
      <c r="EH91" s="57">
        <f>-SUM('Gross Plant'!$AH91:$AM91)/SUM('Gross Plant'!$AH$108:$AM$108)*'Capital Spending'!L$10*Reserve!$DW$1</f>
        <v>0</v>
      </c>
      <c r="EI91" s="57">
        <f>-SUM('Gross Plant'!$AH91:$AM91)/SUM('Gross Plant'!$AH$108:$AM$108)*'Capital Spending'!M$10*Reserve!$DW$1</f>
        <v>0</v>
      </c>
      <c r="EJ91" s="57">
        <f>-SUM('Gross Plant'!$AH91:$AM91)/SUM('Gross Plant'!$AH$108:$AM$108)*'Capital Spending'!N$10*Reserve!$DW$1</f>
        <v>0</v>
      </c>
      <c r="EK91" s="57">
        <f>-SUM('Gross Plant'!$AH91:$AM91)/SUM('Gross Plant'!$AH$108:$AM$108)*'Capital Spending'!O$10*Reserve!$DW$1</f>
        <v>0</v>
      </c>
      <c r="EL91" s="57">
        <f>-SUM('Gross Plant'!$AH91:$AM91)/SUM('Gross Plant'!$AH$108:$AM$108)*'Capital Spending'!P$10*Reserve!$DW$1</f>
        <v>0</v>
      </c>
      <c r="EM91" s="57">
        <f>-SUM('Gross Plant'!$AH91:$AM91)/SUM('Gross Plant'!$AH$108:$AM$108)*'Capital Spending'!Q$10*Reserve!$DW$1</f>
        <v>0</v>
      </c>
      <c r="EN91" s="57">
        <f>-SUM('Gross Plant'!$AH91:$AM91)/SUM('Gross Plant'!$AH$108:$AM$108)*'Capital Spending'!R$10*Reserve!$DW$1</f>
        <v>0</v>
      </c>
      <c r="EO91" s="57">
        <f>-SUM('Gross Plant'!$AH91:$AM91)/SUM('Gross Plant'!$AH$108:$AM$108)*'Capital Spending'!S$10*Reserve!$DW$1</f>
        <v>0</v>
      </c>
      <c r="EP91" s="57">
        <f>-SUM('Gross Plant'!$AH91:$AM91)/SUM('Gross Plant'!$AH$108:$AM$108)*'Capital Spending'!T$10*Reserve!$DW$1</f>
        <v>0</v>
      </c>
      <c r="EQ91" s="57">
        <f>-SUM('Gross Plant'!$AH91:$AM91)/SUM('Gross Plant'!$AH$108:$AM$108)*'Capital Spending'!U$10*Reserve!$DW$1</f>
        <v>0</v>
      </c>
    </row>
    <row r="92" spans="1:147">
      <c r="A92" s="150">
        <v>39200</v>
      </c>
      <c r="B92" s="40" t="s">
        <v>40</v>
      </c>
      <c r="C92" s="50">
        <f t="shared" si="172"/>
        <v>15624.275803096156</v>
      </c>
      <c r="D92" s="50">
        <f t="shared" si="173"/>
        <v>17869.127869749991</v>
      </c>
      <c r="E92" s="69">
        <f>'[20]Reserve End Balances'!$Q$139</f>
        <v>14714.32</v>
      </c>
      <c r="F92" s="43">
        <f t="shared" si="174"/>
        <v>14865.98</v>
      </c>
      <c r="G92" s="43">
        <f t="shared" si="175"/>
        <v>15017.64</v>
      </c>
      <c r="H92" s="43">
        <f t="shared" si="176"/>
        <v>15169.3</v>
      </c>
      <c r="I92" s="43">
        <f t="shared" si="177"/>
        <v>15320.96</v>
      </c>
      <c r="J92" s="43">
        <f t="shared" si="178"/>
        <v>15472.619999999999</v>
      </c>
      <c r="K92" s="41">
        <f t="shared" si="179"/>
        <v>15624.279999999999</v>
      </c>
      <c r="L92" s="41">
        <f t="shared" si="180"/>
        <v>15775.937401916666</v>
      </c>
      <c r="M92" s="41">
        <f t="shared" si="181"/>
        <v>15927.594803833334</v>
      </c>
      <c r="N92" s="41">
        <f t="shared" si="182"/>
        <v>16079.252205750001</v>
      </c>
      <c r="O92" s="41">
        <f t="shared" si="183"/>
        <v>16230.909607666668</v>
      </c>
      <c r="P92" s="41">
        <f t="shared" si="184"/>
        <v>16382.567009583336</v>
      </c>
      <c r="Q92" s="41">
        <f t="shared" si="185"/>
        <v>16534.224411500003</v>
      </c>
      <c r="R92" s="41">
        <f t="shared" si="186"/>
        <v>16685.881813416669</v>
      </c>
      <c r="S92" s="41">
        <f t="shared" si="187"/>
        <v>16837.539215333334</v>
      </c>
      <c r="T92" s="41">
        <f t="shared" si="188"/>
        <v>16989.19661725</v>
      </c>
      <c r="U92" s="41">
        <f t="shared" si="189"/>
        <v>17135.851825999998</v>
      </c>
      <c r="V92" s="41">
        <f t="shared" si="190"/>
        <v>17282.507034749997</v>
      </c>
      <c r="W92" s="41">
        <f t="shared" si="191"/>
        <v>17429.162243499995</v>
      </c>
      <c r="X92" s="41">
        <f t="shared" si="192"/>
        <v>17575.817452249994</v>
      </c>
      <c r="Y92" s="41">
        <f t="shared" si="193"/>
        <v>17722.472660999993</v>
      </c>
      <c r="Z92" s="41">
        <f t="shared" si="194"/>
        <v>17869.127869749991</v>
      </c>
      <c r="AA92" s="41">
        <f t="shared" si="195"/>
        <v>18015.78307849999</v>
      </c>
      <c r="AB92" s="41">
        <f t="shared" si="196"/>
        <v>18162.438287249988</v>
      </c>
      <c r="AC92" s="41">
        <f t="shared" si="197"/>
        <v>18309.093495999987</v>
      </c>
      <c r="AD92" s="41">
        <f t="shared" si="198"/>
        <v>18455.748704749985</v>
      </c>
      <c r="AE92" s="41">
        <f t="shared" si="199"/>
        <v>18602.403913499984</v>
      </c>
      <c r="AF92" s="41">
        <f t="shared" si="200"/>
        <v>18749.059122249982</v>
      </c>
      <c r="AG92" s="23">
        <f t="shared" si="170"/>
        <v>17869</v>
      </c>
      <c r="AH92" s="79">
        <f>'[26]091'!D10</f>
        <v>6.6699999999999995E-2</v>
      </c>
      <c r="AI92" s="79">
        <f>'[26]091'!E10</f>
        <v>6.4500000000000002E-2</v>
      </c>
      <c r="AJ92" s="63">
        <f>'[20]Depreciation Provision'!R139</f>
        <v>151.66</v>
      </c>
      <c r="AK92" s="63">
        <f>'[20]Depreciation Provision'!S139</f>
        <v>151.66</v>
      </c>
      <c r="AL92" s="63">
        <f>'[20]Depreciation Provision'!T139</f>
        <v>151.66</v>
      </c>
      <c r="AM92" s="63">
        <f>'[20]Depreciation Provision'!U139</f>
        <v>151.66</v>
      </c>
      <c r="AN92" s="63">
        <f>'[20]Depreciation Provision'!V139</f>
        <v>151.66</v>
      </c>
      <c r="AO92" s="63">
        <f>'[20]Depreciation Provision'!W139</f>
        <v>151.66</v>
      </c>
      <c r="AP92" s="63">
        <f>IF('Net Plant'!I92&gt;0,'Gross Plant'!K92*$AH92/12,0)</f>
        <v>151.65740191666666</v>
      </c>
      <c r="AQ92" s="63">
        <f>IF('Net Plant'!J92&gt;0,'Gross Plant'!L92*$AH92/12,0)</f>
        <v>151.65740191666666</v>
      </c>
      <c r="AR92" s="63">
        <f>IF('Net Plant'!K92&gt;0,'Gross Plant'!M92*$AH92/12,0)</f>
        <v>151.65740191666666</v>
      </c>
      <c r="AS92" s="63">
        <f>IF('Net Plant'!L92&gt;0,'Gross Plant'!N92*$AH92/12,0)</f>
        <v>151.65740191666666</v>
      </c>
      <c r="AT92" s="63">
        <f>IF('Net Plant'!M92&gt;0,'Gross Plant'!O92*$AH92/12,0)</f>
        <v>151.65740191666666</v>
      </c>
      <c r="AU92" s="63">
        <f>IF('Net Plant'!N92&gt;0,'Gross Plant'!P92*$AH92/12,0)</f>
        <v>151.65740191666666</v>
      </c>
      <c r="AV92" s="63">
        <f>IF('Net Plant'!O92&gt;0,'Gross Plant'!Q92*$AH92/12,0)</f>
        <v>151.65740191666666</v>
      </c>
      <c r="AW92" s="63">
        <f>IF('Net Plant'!P92&gt;0,'Gross Plant'!R92*$AH92/12,0)</f>
        <v>151.65740191666666</v>
      </c>
      <c r="AX92" s="63">
        <f>IF('Net Plant'!Q92&gt;0,'Gross Plant'!S92*$AH92/12,0)</f>
        <v>151.65740191666666</v>
      </c>
      <c r="AY92" s="41">
        <f>IF('Net Plant'!R92&gt;0,'Gross Plant'!U92*$AI92/12,0)</f>
        <v>146.65520875000001</v>
      </c>
      <c r="AZ92" s="41">
        <f>IF('Net Plant'!S92&gt;0,'Gross Plant'!V92*$AI92/12,0)</f>
        <v>146.65520875000001</v>
      </c>
      <c r="BA92" s="41">
        <f>IF('Net Plant'!T92&gt;0,'Gross Plant'!W92*$AI92/12,0)</f>
        <v>146.65520875000001</v>
      </c>
      <c r="BB92" s="41">
        <f>IF('Net Plant'!U92&gt;0,'Gross Plant'!X92*$AI92/12,0)</f>
        <v>146.65520875000001</v>
      </c>
      <c r="BC92" s="41">
        <f>IF('Net Plant'!V92&gt;0,'Gross Plant'!Y92*$AI92/12,0)</f>
        <v>146.65520875000001</v>
      </c>
      <c r="BD92" s="41">
        <f>IF('Net Plant'!W92&gt;0,'Gross Plant'!Z92*$AI92/12,0)</f>
        <v>146.65520875000001</v>
      </c>
      <c r="BE92" s="41">
        <f>IF('Net Plant'!X92&gt;0,'Gross Plant'!AA92*$AI92/12,0)</f>
        <v>146.65520875000001</v>
      </c>
      <c r="BF92" s="41">
        <f>IF('Net Plant'!Y92&gt;0,'Gross Plant'!AB92*$AI92/12,0)</f>
        <v>146.65520875000001</v>
      </c>
      <c r="BG92" s="41">
        <f>IF('Net Plant'!Z92&gt;0,'Gross Plant'!AC92*$AI92/12,0)</f>
        <v>146.65520875000001</v>
      </c>
      <c r="BH92" s="41">
        <f>IF('Net Plant'!AA92&gt;0,'Gross Plant'!AD92*$AI92/12,0)</f>
        <v>146.65520875000001</v>
      </c>
      <c r="BI92" s="41">
        <f>IF('Net Plant'!AB92&gt;0,'Gross Plant'!AE92*$AI92/12,0)</f>
        <v>146.65520875000001</v>
      </c>
      <c r="BJ92" s="41">
        <f>IF('Net Plant'!AC92&gt;0,'Gross Plant'!AF92*$AI92/12,0)</f>
        <v>146.65520875000001</v>
      </c>
      <c r="BK92" s="23">
        <f t="shared" si="201"/>
        <v>1759.8625049999998</v>
      </c>
      <c r="BL92" s="41"/>
      <c r="BM92" s="63">
        <f>[20]Retires!R282</f>
        <v>0</v>
      </c>
      <c r="BN92" s="63">
        <f>[20]Retires!S282</f>
        <v>0</v>
      </c>
      <c r="BO92" s="63">
        <f>[20]Retires!T282</f>
        <v>0</v>
      </c>
      <c r="BP92" s="63">
        <f>[20]Retires!U282</f>
        <v>0</v>
      </c>
      <c r="BQ92" s="63">
        <f>[20]Retires!V282</f>
        <v>0</v>
      </c>
      <c r="BR92" s="63">
        <f>[20]Retires!W282</f>
        <v>0</v>
      </c>
      <c r="BS92" s="31">
        <f>'Gross Plant'!BQ92</f>
        <v>0</v>
      </c>
      <c r="BT92" s="41">
        <f>'Gross Plant'!BR92</f>
        <v>0</v>
      </c>
      <c r="BU92" s="41">
        <f>'Gross Plant'!BS92</f>
        <v>0</v>
      </c>
      <c r="BV92" s="41">
        <f>'Gross Plant'!BT92</f>
        <v>0</v>
      </c>
      <c r="BW92" s="41">
        <f>'Gross Plant'!BU92</f>
        <v>0</v>
      </c>
      <c r="BX92" s="41">
        <f>'Gross Plant'!BV92</f>
        <v>0</v>
      </c>
      <c r="BY92" s="41">
        <f>'Gross Plant'!BW92</f>
        <v>0</v>
      </c>
      <c r="BZ92" s="41">
        <f>'Gross Plant'!BX92</f>
        <v>0</v>
      </c>
      <c r="CA92" s="41">
        <f>'Gross Plant'!BY92</f>
        <v>0</v>
      </c>
      <c r="CB92" s="41">
        <f>'Gross Plant'!BZ92</f>
        <v>0</v>
      </c>
      <c r="CC92" s="41">
        <f>'Gross Plant'!CA92</f>
        <v>0</v>
      </c>
      <c r="CD92" s="41">
        <f>'Gross Plant'!CB92</f>
        <v>0</v>
      </c>
      <c r="CE92" s="41">
        <f>'Gross Plant'!CC92</f>
        <v>0</v>
      </c>
      <c r="CF92" s="41">
        <f>'Gross Plant'!CD92</f>
        <v>0</v>
      </c>
      <c r="CG92" s="41">
        <f>'Gross Plant'!CE92</f>
        <v>0</v>
      </c>
      <c r="CH92" s="41">
        <f>'Gross Plant'!CF92</f>
        <v>0</v>
      </c>
      <c r="CI92" s="41">
        <f>'Gross Plant'!CG92</f>
        <v>0</v>
      </c>
      <c r="CJ92" s="41">
        <f>'Gross Plant'!CH92</f>
        <v>0</v>
      </c>
      <c r="CK92" s="41">
        <f>'Gross Plant'!CI92</f>
        <v>0</v>
      </c>
      <c r="CL92" s="41">
        <f>'Gross Plant'!CJ92</f>
        <v>0</v>
      </c>
      <c r="CM92" s="41">
        <f>'Gross Plant'!CK92</f>
        <v>0</v>
      </c>
      <c r="CN92" s="41"/>
      <c r="CO92" s="63">
        <f>[20]Transfers!R282</f>
        <v>0</v>
      </c>
      <c r="CP92" s="63">
        <f>[20]Transfers!S282</f>
        <v>0</v>
      </c>
      <c r="CQ92" s="63">
        <f>[20]Transfers!T282</f>
        <v>0</v>
      </c>
      <c r="CR92" s="63">
        <f>[20]Transfers!U282</f>
        <v>0</v>
      </c>
      <c r="CS92" s="63">
        <f>[20]Transfers!V282</f>
        <v>0</v>
      </c>
      <c r="CT92" s="63">
        <f>[20]Transfers!W282</f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/>
      <c r="DQ92" s="107">
        <f>[20]COR!Q139</f>
        <v>0</v>
      </c>
      <c r="DR92" s="107">
        <f>[20]COR!R139</f>
        <v>0</v>
      </c>
      <c r="DS92" s="107">
        <f>[20]COR!S139</f>
        <v>0</v>
      </c>
      <c r="DT92" s="107">
        <f>[20]COR!T139</f>
        <v>0</v>
      </c>
      <c r="DU92" s="107">
        <f>[20]COR!U139</f>
        <v>0</v>
      </c>
      <c r="DV92" s="107">
        <f>[20]COR!V139</f>
        <v>0</v>
      </c>
      <c r="DW92" s="57">
        <f>SUM('Gross Plant'!$AH92:$AM92)/SUM('Gross Plant'!$AH$108:$AM$108)*DW$108</f>
        <v>0</v>
      </c>
      <c r="DX92" s="57">
        <f>SUM('Gross Plant'!$AH92:$AM92)/SUM('Gross Plant'!$AH$108:$AM$108)*DX$108</f>
        <v>0</v>
      </c>
      <c r="DY92" s="57">
        <f>SUM('Gross Plant'!$AH92:$AM92)/SUM('Gross Plant'!$AH$108:$AM$108)*DY$108</f>
        <v>0</v>
      </c>
      <c r="DZ92" s="57">
        <f>-SUM('Gross Plant'!$AH92:$AM92)/SUM('Gross Plant'!$AH$108:$AM$108)*'Capital Spending'!D$10*Reserve!$DW$1</f>
        <v>0</v>
      </c>
      <c r="EA92" s="57">
        <f>-SUM('Gross Plant'!$AH92:$AM92)/SUM('Gross Plant'!$AH$108:$AM$108)*'Capital Spending'!E$10*Reserve!$DW$1</f>
        <v>0</v>
      </c>
      <c r="EB92" s="57">
        <f>-SUM('Gross Plant'!$AH92:$AM92)/SUM('Gross Plant'!$AH$108:$AM$108)*'Capital Spending'!F$10*Reserve!$DW$1</f>
        <v>0</v>
      </c>
      <c r="EC92" s="57">
        <f>-SUM('Gross Plant'!$AH92:$AM92)/SUM('Gross Plant'!$AH$108:$AM$108)*'Capital Spending'!G$10*Reserve!$DW$1</f>
        <v>0</v>
      </c>
      <c r="ED92" s="57">
        <f>-SUM('Gross Plant'!$AH92:$AM92)/SUM('Gross Plant'!$AH$108:$AM$108)*'Capital Spending'!H$10*Reserve!$DW$1</f>
        <v>0</v>
      </c>
      <c r="EE92" s="57">
        <f>-SUM('Gross Plant'!$AH92:$AM92)/SUM('Gross Plant'!$AH$108:$AM$108)*'Capital Spending'!I$10*Reserve!$DW$1</f>
        <v>0</v>
      </c>
      <c r="EF92" s="57">
        <f>-SUM('Gross Plant'!$AH92:$AM92)/SUM('Gross Plant'!$AH$108:$AM$108)*'Capital Spending'!J$10*Reserve!$DW$1</f>
        <v>0</v>
      </c>
      <c r="EG92" s="57">
        <f>-SUM('Gross Plant'!$AH92:$AM92)/SUM('Gross Plant'!$AH$108:$AM$108)*'Capital Spending'!K$10*Reserve!$DW$1</f>
        <v>0</v>
      </c>
      <c r="EH92" s="57">
        <f>-SUM('Gross Plant'!$AH92:$AM92)/SUM('Gross Plant'!$AH$108:$AM$108)*'Capital Spending'!L$10*Reserve!$DW$1</f>
        <v>0</v>
      </c>
      <c r="EI92" s="57">
        <f>-SUM('Gross Plant'!$AH92:$AM92)/SUM('Gross Plant'!$AH$108:$AM$108)*'Capital Spending'!M$10*Reserve!$DW$1</f>
        <v>0</v>
      </c>
      <c r="EJ92" s="57">
        <f>-SUM('Gross Plant'!$AH92:$AM92)/SUM('Gross Plant'!$AH$108:$AM$108)*'Capital Spending'!N$10*Reserve!$DW$1</f>
        <v>0</v>
      </c>
      <c r="EK92" s="57">
        <f>-SUM('Gross Plant'!$AH92:$AM92)/SUM('Gross Plant'!$AH$108:$AM$108)*'Capital Spending'!O$10*Reserve!$DW$1</f>
        <v>0</v>
      </c>
      <c r="EL92" s="57">
        <f>-SUM('Gross Plant'!$AH92:$AM92)/SUM('Gross Plant'!$AH$108:$AM$108)*'Capital Spending'!P$10*Reserve!$DW$1</f>
        <v>0</v>
      </c>
      <c r="EM92" s="57">
        <f>-SUM('Gross Plant'!$AH92:$AM92)/SUM('Gross Plant'!$AH$108:$AM$108)*'Capital Spending'!Q$10*Reserve!$DW$1</f>
        <v>0</v>
      </c>
      <c r="EN92" s="57">
        <f>-SUM('Gross Plant'!$AH92:$AM92)/SUM('Gross Plant'!$AH$108:$AM$108)*'Capital Spending'!R$10*Reserve!$DW$1</f>
        <v>0</v>
      </c>
      <c r="EO92" s="57">
        <f>-SUM('Gross Plant'!$AH92:$AM92)/SUM('Gross Plant'!$AH$108:$AM$108)*'Capital Spending'!S$10*Reserve!$DW$1</f>
        <v>0</v>
      </c>
      <c r="EP92" s="57">
        <f>-SUM('Gross Plant'!$AH92:$AM92)/SUM('Gross Plant'!$AH$108:$AM$108)*'Capital Spending'!T$10*Reserve!$DW$1</f>
        <v>0</v>
      </c>
      <c r="EQ92" s="57">
        <f>-SUM('Gross Plant'!$AH92:$AM92)/SUM('Gross Plant'!$AH$108:$AM$108)*'Capital Spending'!U$10*Reserve!$DW$1</f>
        <v>0</v>
      </c>
    </row>
    <row r="93" spans="1:147">
      <c r="A93" s="82">
        <v>39300</v>
      </c>
      <c r="B93" t="s">
        <v>216</v>
      </c>
      <c r="C93" s="50">
        <f t="shared" si="172"/>
        <v>0</v>
      </c>
      <c r="D93" s="50">
        <f t="shared" si="173"/>
        <v>0</v>
      </c>
      <c r="E93" s="69">
        <v>0</v>
      </c>
      <c r="F93" s="43">
        <f t="shared" si="174"/>
        <v>0</v>
      </c>
      <c r="G93" s="43">
        <f t="shared" si="175"/>
        <v>0</v>
      </c>
      <c r="H93" s="43">
        <f t="shared" si="176"/>
        <v>0</v>
      </c>
      <c r="I93" s="43">
        <f t="shared" si="177"/>
        <v>0</v>
      </c>
      <c r="J93" s="43">
        <f t="shared" si="178"/>
        <v>0</v>
      </c>
      <c r="K93" s="41">
        <f t="shared" si="179"/>
        <v>0</v>
      </c>
      <c r="L93" s="41">
        <f t="shared" si="180"/>
        <v>0</v>
      </c>
      <c r="M93" s="41">
        <f t="shared" si="181"/>
        <v>0</v>
      </c>
      <c r="N93" s="41">
        <f t="shared" si="182"/>
        <v>0</v>
      </c>
      <c r="O93" s="41">
        <f t="shared" si="183"/>
        <v>0</v>
      </c>
      <c r="P93" s="41">
        <f t="shared" si="184"/>
        <v>0</v>
      </c>
      <c r="Q93" s="41">
        <f t="shared" si="185"/>
        <v>0</v>
      </c>
      <c r="R93" s="41">
        <f t="shared" si="186"/>
        <v>0</v>
      </c>
      <c r="S93" s="41">
        <f t="shared" si="187"/>
        <v>0</v>
      </c>
      <c r="T93" s="41">
        <f t="shared" si="188"/>
        <v>0</v>
      </c>
      <c r="U93" s="41">
        <f t="shared" si="189"/>
        <v>0</v>
      </c>
      <c r="V93" s="41">
        <f t="shared" si="190"/>
        <v>0</v>
      </c>
      <c r="W93" s="41">
        <f t="shared" si="191"/>
        <v>0</v>
      </c>
      <c r="X93" s="41">
        <f t="shared" si="192"/>
        <v>0</v>
      </c>
      <c r="Y93" s="41">
        <f t="shared" si="193"/>
        <v>0</v>
      </c>
      <c r="Z93" s="41">
        <f t="shared" si="194"/>
        <v>0</v>
      </c>
      <c r="AA93" s="41">
        <f t="shared" si="195"/>
        <v>0</v>
      </c>
      <c r="AB93" s="41">
        <f t="shared" si="196"/>
        <v>0</v>
      </c>
      <c r="AC93" s="41">
        <f t="shared" si="197"/>
        <v>0</v>
      </c>
      <c r="AD93" s="41">
        <f t="shared" si="198"/>
        <v>0</v>
      </c>
      <c r="AE93" s="41">
        <f t="shared" si="199"/>
        <v>0</v>
      </c>
      <c r="AF93" s="41">
        <f t="shared" si="200"/>
        <v>0</v>
      </c>
      <c r="AG93" s="23"/>
      <c r="AH93" s="79">
        <f>'[26]091'!D11</f>
        <v>8.1000000000000003E-2</v>
      </c>
      <c r="AI93" s="79">
        <f>'[26]091'!E11</f>
        <v>8.1000000000000003E-2</v>
      </c>
      <c r="AJ93" s="63">
        <f>0</f>
        <v>0</v>
      </c>
      <c r="AK93" s="63">
        <f>0</f>
        <v>0</v>
      </c>
      <c r="AL93" s="63">
        <f>0</f>
        <v>0</v>
      </c>
      <c r="AM93" s="63">
        <f>0</f>
        <v>0</v>
      </c>
      <c r="AN93" s="63">
        <f>0</f>
        <v>0</v>
      </c>
      <c r="AO93" s="63">
        <f>0</f>
        <v>0</v>
      </c>
      <c r="AP93" s="63">
        <f>IF('Net Plant'!I93&gt;0,'Gross Plant'!K93*$AH93/12,0)</f>
        <v>0</v>
      </c>
      <c r="AQ93" s="63">
        <f>IF('Net Plant'!J93&gt;0,'Gross Plant'!L93*$AH93/12,0)</f>
        <v>0</v>
      </c>
      <c r="AR93" s="63">
        <f>IF('Net Plant'!K93&gt;0,'Gross Plant'!M93*$AH93/12,0)</f>
        <v>0</v>
      </c>
      <c r="AS93" s="63">
        <f>IF('Net Plant'!L93&gt;0,'Gross Plant'!N93*$AH93/12,0)</f>
        <v>0</v>
      </c>
      <c r="AT93" s="63">
        <f>IF('Net Plant'!M93&gt;0,'Gross Plant'!O93*$AH93/12,0)</f>
        <v>0</v>
      </c>
      <c r="AU93" s="63">
        <f>IF('Net Plant'!N93&gt;0,'Gross Plant'!P93*$AH93/12,0)</f>
        <v>0</v>
      </c>
      <c r="AV93" s="63">
        <f>IF('Net Plant'!O93&gt;0,'Gross Plant'!Q93*$AH93/12,0)</f>
        <v>0</v>
      </c>
      <c r="AW93" s="63">
        <f>IF('Net Plant'!P93&gt;0,'Gross Plant'!R93*$AH93/12,0)</f>
        <v>0</v>
      </c>
      <c r="AX93" s="63">
        <f>IF('Net Plant'!Q93&gt;0,'Gross Plant'!S93*$AH93/12,0)</f>
        <v>0</v>
      </c>
      <c r="AY93" s="41">
        <f>IF('Net Plant'!R93&gt;0,'Gross Plant'!U93*$AI93/12,0)</f>
        <v>0</v>
      </c>
      <c r="AZ93" s="41">
        <f>IF('Net Plant'!S93&gt;0,'Gross Plant'!V93*$AI93/12,0)</f>
        <v>0</v>
      </c>
      <c r="BA93" s="41">
        <f>IF('Net Plant'!T93&gt;0,'Gross Plant'!W93*$AI93/12,0)</f>
        <v>0</v>
      </c>
      <c r="BB93" s="41">
        <f>IF('Net Plant'!U93&gt;0,'Gross Plant'!X93*$AI93/12,0)</f>
        <v>0</v>
      </c>
      <c r="BC93" s="41">
        <f>IF('Net Plant'!V93&gt;0,'Gross Plant'!Y93*$AI93/12,0)</f>
        <v>0</v>
      </c>
      <c r="BD93" s="41">
        <f>IF('Net Plant'!W93&gt;0,'Gross Plant'!Z93*$AI93/12,0)</f>
        <v>0</v>
      </c>
      <c r="BE93" s="41">
        <f>IF('Net Plant'!X93&gt;0,'Gross Plant'!AA93*$AI93/12,0)</f>
        <v>0</v>
      </c>
      <c r="BF93" s="41">
        <f>IF('Net Plant'!Y93&gt;0,'Gross Plant'!AB93*$AI93/12,0)</f>
        <v>0</v>
      </c>
      <c r="BG93" s="41">
        <f>IF('Net Plant'!Z93&gt;0,'Gross Plant'!AC93*$AI93/12,0)</f>
        <v>0</v>
      </c>
      <c r="BH93" s="41">
        <f>IF('Net Plant'!AA93&gt;0,'Gross Plant'!AD93*$AI93/12,0)</f>
        <v>0</v>
      </c>
      <c r="BI93" s="41">
        <f>IF('Net Plant'!AB93&gt;0,'Gross Plant'!AE93*$AI93/12,0)</f>
        <v>0</v>
      </c>
      <c r="BJ93" s="41">
        <f>IF('Net Plant'!AC93&gt;0,'Gross Plant'!AF93*$AI93/12,0)</f>
        <v>0</v>
      </c>
      <c r="BK93" s="23">
        <f t="shared" si="201"/>
        <v>0</v>
      </c>
      <c r="BL93" s="41"/>
      <c r="BM93" s="63">
        <f>0</f>
        <v>0</v>
      </c>
      <c r="BN93" s="63">
        <f>0</f>
        <v>0</v>
      </c>
      <c r="BO93" s="63">
        <f>0</f>
        <v>0</v>
      </c>
      <c r="BP93" s="63">
        <f>0</f>
        <v>0</v>
      </c>
      <c r="BQ93" s="63">
        <f>0</f>
        <v>0</v>
      </c>
      <c r="BR93" s="63">
        <f>0</f>
        <v>0</v>
      </c>
      <c r="BS93" s="31">
        <f>'Gross Plant'!BQ93</f>
        <v>0</v>
      </c>
      <c r="BT93" s="41">
        <f>'Gross Plant'!BR93</f>
        <v>0</v>
      </c>
      <c r="BU93" s="41">
        <f>'Gross Plant'!BS93</f>
        <v>0</v>
      </c>
      <c r="BV93" s="41">
        <f>'Gross Plant'!BT93</f>
        <v>0</v>
      </c>
      <c r="BW93" s="41">
        <f>'Gross Plant'!BU93</f>
        <v>0</v>
      </c>
      <c r="BX93" s="41">
        <f>'Gross Plant'!BV93</f>
        <v>0</v>
      </c>
      <c r="BY93" s="41">
        <f>'Gross Plant'!BW93</f>
        <v>0</v>
      </c>
      <c r="BZ93" s="41">
        <f>'Gross Plant'!BX93</f>
        <v>0</v>
      </c>
      <c r="CA93" s="41">
        <f>'Gross Plant'!BY93</f>
        <v>0</v>
      </c>
      <c r="CB93" s="41">
        <f>'Gross Plant'!BZ93</f>
        <v>0</v>
      </c>
      <c r="CC93" s="41">
        <f>'Gross Plant'!CA93</f>
        <v>0</v>
      </c>
      <c r="CD93" s="41">
        <f>'Gross Plant'!CB93</f>
        <v>0</v>
      </c>
      <c r="CE93" s="41">
        <f>'Gross Plant'!CC93</f>
        <v>0</v>
      </c>
      <c r="CF93" s="41">
        <f>'Gross Plant'!CD93</f>
        <v>0</v>
      </c>
      <c r="CG93" s="41">
        <f>'Gross Plant'!CE93</f>
        <v>0</v>
      </c>
      <c r="CH93" s="41">
        <f>'Gross Plant'!CF93</f>
        <v>0</v>
      </c>
      <c r="CI93" s="41">
        <f>'Gross Plant'!CG93</f>
        <v>0</v>
      </c>
      <c r="CJ93" s="41">
        <f>'Gross Plant'!CH93</f>
        <v>0</v>
      </c>
      <c r="CK93" s="41">
        <f>'Gross Plant'!CI93</f>
        <v>0</v>
      </c>
      <c r="CL93" s="41">
        <f>'Gross Plant'!CJ93</f>
        <v>0</v>
      </c>
      <c r="CM93" s="41">
        <f>'Gross Plant'!CK93</f>
        <v>0</v>
      </c>
      <c r="CN93" s="41"/>
      <c r="CO93" s="63">
        <f>0</f>
        <v>0</v>
      </c>
      <c r="CP93" s="63">
        <f>0</f>
        <v>0</v>
      </c>
      <c r="CQ93" s="63">
        <f>0</f>
        <v>0</v>
      </c>
      <c r="CR93" s="63">
        <f>0</f>
        <v>0</v>
      </c>
      <c r="CS93" s="63">
        <f>0</f>
        <v>0</v>
      </c>
      <c r="CT93" s="63">
        <f>0</f>
        <v>0</v>
      </c>
      <c r="CU93" s="31">
        <v>0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31">
        <v>0</v>
      </c>
      <c r="DB93" s="31">
        <v>0</v>
      </c>
      <c r="DC93" s="31">
        <v>0</v>
      </c>
      <c r="DD93" s="3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/>
      <c r="DQ93" s="107">
        <f>0</f>
        <v>0</v>
      </c>
      <c r="DR93" s="107">
        <f>0</f>
        <v>0</v>
      </c>
      <c r="DS93" s="107">
        <f>0</f>
        <v>0</v>
      </c>
      <c r="DT93" s="107">
        <f>0</f>
        <v>0</v>
      </c>
      <c r="DU93" s="107">
        <f>0</f>
        <v>0</v>
      </c>
      <c r="DV93" s="107">
        <f>0</f>
        <v>0</v>
      </c>
      <c r="DW93" s="57">
        <f>SUM('Gross Plant'!$AH93:$AM93)/SUM('Gross Plant'!$AH$108:$AM$108)*DW$108</f>
        <v>0</v>
      </c>
      <c r="DX93" s="57">
        <f>SUM('Gross Plant'!$AH93:$AM93)/SUM('Gross Plant'!$AH$108:$AM$108)*DX$108</f>
        <v>0</v>
      </c>
      <c r="DY93" s="57">
        <f>SUM('Gross Plant'!$AH93:$AM93)/SUM('Gross Plant'!$AH$108:$AM$108)*DY$108</f>
        <v>0</v>
      </c>
      <c r="DZ93" s="57">
        <f>-SUM('Gross Plant'!$AH93:$AM93)/SUM('Gross Plant'!$AH$108:$AM$108)*'Capital Spending'!D$10*Reserve!$DW$1</f>
        <v>0</v>
      </c>
      <c r="EA93" s="57">
        <f>-SUM('Gross Plant'!$AH93:$AM93)/SUM('Gross Plant'!$AH$108:$AM$108)*'Capital Spending'!E$10*Reserve!$DW$1</f>
        <v>0</v>
      </c>
      <c r="EB93" s="57">
        <f>-SUM('Gross Plant'!$AH93:$AM93)/SUM('Gross Plant'!$AH$108:$AM$108)*'Capital Spending'!F$10*Reserve!$DW$1</f>
        <v>0</v>
      </c>
      <c r="EC93" s="57">
        <f>-SUM('Gross Plant'!$AH93:$AM93)/SUM('Gross Plant'!$AH$108:$AM$108)*'Capital Spending'!G$10*Reserve!$DW$1</f>
        <v>0</v>
      </c>
      <c r="ED93" s="57">
        <f>-SUM('Gross Plant'!$AH93:$AM93)/SUM('Gross Plant'!$AH$108:$AM$108)*'Capital Spending'!H$10*Reserve!$DW$1</f>
        <v>0</v>
      </c>
      <c r="EE93" s="57">
        <f>-SUM('Gross Plant'!$AH93:$AM93)/SUM('Gross Plant'!$AH$108:$AM$108)*'Capital Spending'!I$10*Reserve!$DW$1</f>
        <v>0</v>
      </c>
      <c r="EF93" s="57">
        <f>-SUM('Gross Plant'!$AH93:$AM93)/SUM('Gross Plant'!$AH$108:$AM$108)*'Capital Spending'!J$10*Reserve!$DW$1</f>
        <v>0</v>
      </c>
      <c r="EG93" s="57">
        <f>-SUM('Gross Plant'!$AH93:$AM93)/SUM('Gross Plant'!$AH$108:$AM$108)*'Capital Spending'!K$10*Reserve!$DW$1</f>
        <v>0</v>
      </c>
      <c r="EH93" s="57">
        <f>-SUM('Gross Plant'!$AH93:$AM93)/SUM('Gross Plant'!$AH$108:$AM$108)*'Capital Spending'!L$10*Reserve!$DW$1</f>
        <v>0</v>
      </c>
      <c r="EI93" s="57">
        <f>-SUM('Gross Plant'!$AH93:$AM93)/SUM('Gross Plant'!$AH$108:$AM$108)*'Capital Spending'!M$10*Reserve!$DW$1</f>
        <v>0</v>
      </c>
      <c r="EJ93" s="57">
        <f>-SUM('Gross Plant'!$AH93:$AM93)/SUM('Gross Plant'!$AH$108:$AM$108)*'Capital Spending'!N$10*Reserve!$DW$1</f>
        <v>0</v>
      </c>
      <c r="EK93" s="57">
        <f>-SUM('Gross Plant'!$AH93:$AM93)/SUM('Gross Plant'!$AH$108:$AM$108)*'Capital Spending'!O$10*Reserve!$DW$1</f>
        <v>0</v>
      </c>
      <c r="EL93" s="57">
        <f>-SUM('Gross Plant'!$AH93:$AM93)/SUM('Gross Plant'!$AH$108:$AM$108)*'Capital Spending'!P$10*Reserve!$DW$1</f>
        <v>0</v>
      </c>
      <c r="EM93" s="57">
        <f>-SUM('Gross Plant'!$AH93:$AM93)/SUM('Gross Plant'!$AH$108:$AM$108)*'Capital Spending'!Q$10*Reserve!$DW$1</f>
        <v>0</v>
      </c>
      <c r="EN93" s="57">
        <f>-SUM('Gross Plant'!$AH93:$AM93)/SUM('Gross Plant'!$AH$108:$AM$108)*'Capital Spending'!R$10*Reserve!$DW$1</f>
        <v>0</v>
      </c>
      <c r="EO93" s="57">
        <f>-SUM('Gross Plant'!$AH93:$AM93)/SUM('Gross Plant'!$AH$108:$AM$108)*'Capital Spending'!S$10*Reserve!$DW$1</f>
        <v>0</v>
      </c>
      <c r="EP93" s="57">
        <f>-SUM('Gross Plant'!$AH93:$AM93)/SUM('Gross Plant'!$AH$108:$AM$108)*'Capital Spending'!T$10*Reserve!$DW$1</f>
        <v>0</v>
      </c>
      <c r="EQ93" s="57">
        <f>-SUM('Gross Plant'!$AH93:$AM93)/SUM('Gross Plant'!$AH$108:$AM$108)*'Capital Spending'!U$10*Reserve!$DW$1</f>
        <v>0</v>
      </c>
    </row>
    <row r="94" spans="1:147">
      <c r="A94" s="150">
        <v>39400</v>
      </c>
      <c r="B94" s="32" t="s">
        <v>17</v>
      </c>
      <c r="C94" s="50">
        <f t="shared" si="172"/>
        <v>134911.20174461539</v>
      </c>
      <c r="D94" s="50">
        <f t="shared" si="173"/>
        <v>143854.059324</v>
      </c>
      <c r="E94" s="69">
        <f>'[20]Reserve End Balances'!$Q$140</f>
        <v>131921.46</v>
      </c>
      <c r="F94" s="43">
        <f t="shared" si="174"/>
        <v>132419.75</v>
      </c>
      <c r="G94" s="43">
        <f t="shared" si="175"/>
        <v>132918.04</v>
      </c>
      <c r="H94" s="43">
        <f t="shared" si="176"/>
        <v>133416.33000000002</v>
      </c>
      <c r="I94" s="43">
        <f t="shared" si="177"/>
        <v>133914.62000000002</v>
      </c>
      <c r="J94" s="43">
        <f t="shared" si="178"/>
        <v>134412.91000000003</v>
      </c>
      <c r="K94" s="41">
        <f t="shared" si="179"/>
        <v>134911.20000000004</v>
      </c>
      <c r="L94" s="41">
        <f t="shared" si="180"/>
        <v>135409.49108000004</v>
      </c>
      <c r="M94" s="41">
        <f t="shared" si="181"/>
        <v>135907.78216000003</v>
      </c>
      <c r="N94" s="41">
        <f t="shared" si="182"/>
        <v>136406.07324000003</v>
      </c>
      <c r="O94" s="41">
        <f t="shared" si="183"/>
        <v>136904.36432000002</v>
      </c>
      <c r="P94" s="41">
        <f t="shared" si="184"/>
        <v>137402.65540000002</v>
      </c>
      <c r="Q94" s="41">
        <f t="shared" si="185"/>
        <v>137900.94648000001</v>
      </c>
      <c r="R94" s="41">
        <f t="shared" si="186"/>
        <v>138399.23756000001</v>
      </c>
      <c r="S94" s="41">
        <f t="shared" si="187"/>
        <v>138897.52864</v>
      </c>
      <c r="T94" s="41">
        <f t="shared" si="188"/>
        <v>139395.81972</v>
      </c>
      <c r="U94" s="41">
        <f t="shared" si="189"/>
        <v>140138.859654</v>
      </c>
      <c r="V94" s="41">
        <f t="shared" si="190"/>
        <v>140881.899588</v>
      </c>
      <c r="W94" s="41">
        <f t="shared" si="191"/>
        <v>141624.939522</v>
      </c>
      <c r="X94" s="41">
        <f t="shared" si="192"/>
        <v>142367.979456</v>
      </c>
      <c r="Y94" s="41">
        <f t="shared" si="193"/>
        <v>143111.01939</v>
      </c>
      <c r="Z94" s="41">
        <f t="shared" si="194"/>
        <v>143854.059324</v>
      </c>
      <c r="AA94" s="41">
        <f t="shared" si="195"/>
        <v>144597.099258</v>
      </c>
      <c r="AB94" s="41">
        <f t="shared" si="196"/>
        <v>145340.139192</v>
      </c>
      <c r="AC94" s="41">
        <f t="shared" si="197"/>
        <v>146083.179126</v>
      </c>
      <c r="AD94" s="41">
        <f t="shared" si="198"/>
        <v>146826.21906</v>
      </c>
      <c r="AE94" s="41">
        <f t="shared" si="199"/>
        <v>147569.258994</v>
      </c>
      <c r="AF94" s="41">
        <f t="shared" si="200"/>
        <v>148312.298928</v>
      </c>
      <c r="AG94" s="23">
        <f t="shared" si="170"/>
        <v>143854</v>
      </c>
      <c r="AH94" s="79">
        <f>'[26]091'!D12</f>
        <v>3.4000000000000002E-2</v>
      </c>
      <c r="AI94" s="79">
        <f>'[26]091'!E12</f>
        <v>5.0700000000000002E-2</v>
      </c>
      <c r="AJ94" s="63">
        <f>'[20]Depreciation Provision'!R140</f>
        <v>498.29</v>
      </c>
      <c r="AK94" s="63">
        <f>'[20]Depreciation Provision'!S140</f>
        <v>498.29</v>
      </c>
      <c r="AL94" s="63">
        <f>'[20]Depreciation Provision'!T140</f>
        <v>498.29</v>
      </c>
      <c r="AM94" s="63">
        <f>'[20]Depreciation Provision'!U140</f>
        <v>498.29</v>
      </c>
      <c r="AN94" s="63">
        <f>'[20]Depreciation Provision'!V140</f>
        <v>498.29</v>
      </c>
      <c r="AO94" s="63">
        <f>'[20]Depreciation Provision'!W140</f>
        <v>498.29</v>
      </c>
      <c r="AP94" s="63">
        <f>IF('Net Plant'!I94&gt;0,'Gross Plant'!K94*$AH94/12,0)</f>
        <v>498.29108000000002</v>
      </c>
      <c r="AQ94" s="63">
        <f>IF('Net Plant'!J94&gt;0,'Gross Plant'!L94*$AH94/12,0)</f>
        <v>498.29108000000002</v>
      </c>
      <c r="AR94" s="63">
        <f>IF('Net Plant'!K94&gt;0,'Gross Plant'!M94*$AH94/12,0)</f>
        <v>498.29108000000002</v>
      </c>
      <c r="AS94" s="63">
        <f>IF('Net Plant'!L94&gt;0,'Gross Plant'!N94*$AH94/12,0)</f>
        <v>498.29108000000002</v>
      </c>
      <c r="AT94" s="63">
        <f>IF('Net Plant'!M94&gt;0,'Gross Plant'!O94*$AH94/12,0)</f>
        <v>498.29108000000002</v>
      </c>
      <c r="AU94" s="63">
        <f>IF('Net Plant'!N94&gt;0,'Gross Plant'!P94*$AH94/12,0)</f>
        <v>498.29108000000002</v>
      </c>
      <c r="AV94" s="63">
        <f>IF('Net Plant'!O94&gt;0,'Gross Plant'!Q94*$AH94/12,0)</f>
        <v>498.29108000000002</v>
      </c>
      <c r="AW94" s="63">
        <f>IF('Net Plant'!P94&gt;0,'Gross Plant'!R94*$AH94/12,0)</f>
        <v>498.29108000000002</v>
      </c>
      <c r="AX94" s="63">
        <f>IF('Net Plant'!Q94&gt;0,'Gross Plant'!S94*$AH94/12,0)</f>
        <v>498.29108000000002</v>
      </c>
      <c r="AY94" s="41">
        <f>IF('Net Plant'!R94&gt;0,'Gross Plant'!U94*$AI94/12,0)</f>
        <v>743.03993400000002</v>
      </c>
      <c r="AZ94" s="41">
        <f>IF('Net Plant'!S94&gt;0,'Gross Plant'!V94*$AI94/12,0)</f>
        <v>743.03993400000002</v>
      </c>
      <c r="BA94" s="41">
        <f>IF('Net Plant'!T94&gt;0,'Gross Plant'!W94*$AI94/12,0)</f>
        <v>743.03993400000002</v>
      </c>
      <c r="BB94" s="41">
        <f>IF('Net Plant'!U94&gt;0,'Gross Plant'!X94*$AI94/12,0)</f>
        <v>743.03993400000002</v>
      </c>
      <c r="BC94" s="41">
        <f>IF('Net Plant'!V94&gt;0,'Gross Plant'!Y94*$AI94/12,0)</f>
        <v>743.03993400000002</v>
      </c>
      <c r="BD94" s="41">
        <f>IF('Net Plant'!W94&gt;0,'Gross Plant'!Z94*$AI94/12,0)</f>
        <v>743.03993400000002</v>
      </c>
      <c r="BE94" s="41">
        <f>IF('Net Plant'!X94&gt;0,'Gross Plant'!AA94*$AI94/12,0)</f>
        <v>743.03993400000002</v>
      </c>
      <c r="BF94" s="41">
        <f>IF('Net Plant'!Y94&gt;0,'Gross Plant'!AB94*$AI94/12,0)</f>
        <v>743.03993400000002</v>
      </c>
      <c r="BG94" s="41">
        <f>IF('Net Plant'!Z94&gt;0,'Gross Plant'!AC94*$AI94/12,0)</f>
        <v>743.03993400000002</v>
      </c>
      <c r="BH94" s="41">
        <f>IF('Net Plant'!AA94&gt;0,'Gross Plant'!AD94*$AI94/12,0)</f>
        <v>743.03993400000002</v>
      </c>
      <c r="BI94" s="41">
        <f>IF('Net Plant'!AB94&gt;0,'Gross Plant'!AE94*$AI94/12,0)</f>
        <v>743.03993400000002</v>
      </c>
      <c r="BJ94" s="41">
        <f>IF('Net Plant'!AC94&gt;0,'Gross Plant'!AF94*$AI94/12,0)</f>
        <v>743.03993400000002</v>
      </c>
      <c r="BK94" s="23">
        <f t="shared" si="201"/>
        <v>8916.4792080000025</v>
      </c>
      <c r="BL94" s="41"/>
      <c r="BM94" s="63">
        <f>[20]Retires!R283</f>
        <v>0</v>
      </c>
      <c r="BN94" s="63">
        <f>[20]Retires!S283</f>
        <v>0</v>
      </c>
      <c r="BO94" s="63">
        <f>[20]Retires!T283</f>
        <v>0</v>
      </c>
      <c r="BP94" s="63">
        <f>[20]Retires!U283</f>
        <v>0</v>
      </c>
      <c r="BQ94" s="63">
        <f>[20]Retires!V283</f>
        <v>0</v>
      </c>
      <c r="BR94" s="63">
        <f>[20]Retires!W283</f>
        <v>0</v>
      </c>
      <c r="BS94" s="31">
        <f>'Gross Plant'!BQ94</f>
        <v>0</v>
      </c>
      <c r="BT94" s="41">
        <f>'Gross Plant'!BR94</f>
        <v>0</v>
      </c>
      <c r="BU94" s="41">
        <f>'Gross Plant'!BS94</f>
        <v>0</v>
      </c>
      <c r="BV94" s="41">
        <f>'Gross Plant'!BT94</f>
        <v>0</v>
      </c>
      <c r="BW94" s="41">
        <f>'Gross Plant'!BU94</f>
        <v>0</v>
      </c>
      <c r="BX94" s="41">
        <f>'Gross Plant'!BV94</f>
        <v>0</v>
      </c>
      <c r="BY94" s="41">
        <f>'Gross Plant'!BW94</f>
        <v>0</v>
      </c>
      <c r="BZ94" s="41">
        <f>'Gross Plant'!BX94</f>
        <v>0</v>
      </c>
      <c r="CA94" s="41">
        <f>'Gross Plant'!BY94</f>
        <v>0</v>
      </c>
      <c r="CB94" s="41">
        <f>'Gross Plant'!BZ94</f>
        <v>0</v>
      </c>
      <c r="CC94" s="41">
        <f>'Gross Plant'!CA94</f>
        <v>0</v>
      </c>
      <c r="CD94" s="41">
        <f>'Gross Plant'!CB94</f>
        <v>0</v>
      </c>
      <c r="CE94" s="41">
        <f>'Gross Plant'!CC94</f>
        <v>0</v>
      </c>
      <c r="CF94" s="41">
        <f>'Gross Plant'!CD94</f>
        <v>0</v>
      </c>
      <c r="CG94" s="41">
        <f>'Gross Plant'!CE94</f>
        <v>0</v>
      </c>
      <c r="CH94" s="41">
        <f>'Gross Plant'!CF94</f>
        <v>0</v>
      </c>
      <c r="CI94" s="41">
        <f>'Gross Plant'!CG94</f>
        <v>0</v>
      </c>
      <c r="CJ94" s="41">
        <f>'Gross Plant'!CH94</f>
        <v>0</v>
      </c>
      <c r="CK94" s="41">
        <f>'Gross Plant'!CI94</f>
        <v>0</v>
      </c>
      <c r="CL94" s="41">
        <f>'Gross Plant'!CJ94</f>
        <v>0</v>
      </c>
      <c r="CM94" s="41">
        <f>'Gross Plant'!CK94</f>
        <v>0</v>
      </c>
      <c r="CN94" s="41"/>
      <c r="CO94" s="63">
        <f>[20]Transfers!R283</f>
        <v>0</v>
      </c>
      <c r="CP94" s="63">
        <f>[20]Transfers!S283</f>
        <v>0</v>
      </c>
      <c r="CQ94" s="63">
        <f>[20]Transfers!T283</f>
        <v>0</v>
      </c>
      <c r="CR94" s="63">
        <f>[20]Transfers!U283</f>
        <v>0</v>
      </c>
      <c r="CS94" s="63">
        <f>[20]Transfers!V283</f>
        <v>0</v>
      </c>
      <c r="CT94" s="63">
        <f>[20]Transfers!W283</f>
        <v>0</v>
      </c>
      <c r="CU94" s="31">
        <v>0</v>
      </c>
      <c r="CV94" s="31">
        <v>0</v>
      </c>
      <c r="CW94" s="31">
        <v>0</v>
      </c>
      <c r="CX94" s="31">
        <v>0</v>
      </c>
      <c r="CY94" s="31">
        <v>0</v>
      </c>
      <c r="CZ94" s="31">
        <v>0</v>
      </c>
      <c r="DA94" s="31">
        <v>0</v>
      </c>
      <c r="DB94" s="31">
        <v>0</v>
      </c>
      <c r="DC94" s="31">
        <v>0</v>
      </c>
      <c r="DD94" s="31">
        <v>0</v>
      </c>
      <c r="DE94" s="41">
        <v>0</v>
      </c>
      <c r="DF94" s="41">
        <v>0</v>
      </c>
      <c r="DG94" s="41">
        <v>0</v>
      </c>
      <c r="DH94" s="41">
        <v>0</v>
      </c>
      <c r="DI94" s="41">
        <v>0</v>
      </c>
      <c r="DJ94" s="41">
        <v>0</v>
      </c>
      <c r="DK94" s="41">
        <v>0</v>
      </c>
      <c r="DL94" s="41">
        <v>0</v>
      </c>
      <c r="DM94" s="41">
        <v>0</v>
      </c>
      <c r="DN94" s="41">
        <v>0</v>
      </c>
      <c r="DO94" s="41">
        <v>0</v>
      </c>
      <c r="DP94" s="41"/>
      <c r="DQ94" s="107">
        <f>[20]COR!Q140</f>
        <v>0</v>
      </c>
      <c r="DR94" s="107">
        <f>[20]COR!R140</f>
        <v>0</v>
      </c>
      <c r="DS94" s="107">
        <f>[20]COR!S140</f>
        <v>0</v>
      </c>
      <c r="DT94" s="107">
        <f>[20]COR!T140</f>
        <v>0</v>
      </c>
      <c r="DU94" s="107">
        <f>[20]COR!U140</f>
        <v>0</v>
      </c>
      <c r="DV94" s="107">
        <f>[20]COR!V140</f>
        <v>0</v>
      </c>
      <c r="DW94" s="57">
        <f>SUM('Gross Plant'!$AH94:$AM94)/SUM('Gross Plant'!$AH$108:$AM$108)*DW$108</f>
        <v>0</v>
      </c>
      <c r="DX94" s="57">
        <f>SUM('Gross Plant'!$AH94:$AM94)/SUM('Gross Plant'!$AH$108:$AM$108)*DX$108</f>
        <v>0</v>
      </c>
      <c r="DY94" s="57">
        <f>SUM('Gross Plant'!$AH94:$AM94)/SUM('Gross Plant'!$AH$108:$AM$108)*DY$108</f>
        <v>0</v>
      </c>
      <c r="DZ94" s="57">
        <f>-SUM('Gross Plant'!$AH94:$AM94)/SUM('Gross Plant'!$AH$108:$AM$108)*'Capital Spending'!D$10*Reserve!$DW$1</f>
        <v>0</v>
      </c>
      <c r="EA94" s="57">
        <f>-SUM('Gross Plant'!$AH94:$AM94)/SUM('Gross Plant'!$AH$108:$AM$108)*'Capital Spending'!E$10*Reserve!$DW$1</f>
        <v>0</v>
      </c>
      <c r="EB94" s="57">
        <f>-SUM('Gross Plant'!$AH94:$AM94)/SUM('Gross Plant'!$AH$108:$AM$108)*'Capital Spending'!F$10*Reserve!$DW$1</f>
        <v>0</v>
      </c>
      <c r="EC94" s="57">
        <f>-SUM('Gross Plant'!$AH94:$AM94)/SUM('Gross Plant'!$AH$108:$AM$108)*'Capital Spending'!G$10*Reserve!$DW$1</f>
        <v>0</v>
      </c>
      <c r="ED94" s="57">
        <f>-SUM('Gross Plant'!$AH94:$AM94)/SUM('Gross Plant'!$AH$108:$AM$108)*'Capital Spending'!H$10*Reserve!$DW$1</f>
        <v>0</v>
      </c>
      <c r="EE94" s="57">
        <f>-SUM('Gross Plant'!$AH94:$AM94)/SUM('Gross Plant'!$AH$108:$AM$108)*'Capital Spending'!I$10*Reserve!$DW$1</f>
        <v>0</v>
      </c>
      <c r="EF94" s="57">
        <f>-SUM('Gross Plant'!$AH94:$AM94)/SUM('Gross Plant'!$AH$108:$AM$108)*'Capital Spending'!J$10*Reserve!$DW$1</f>
        <v>0</v>
      </c>
      <c r="EG94" s="57">
        <f>-SUM('Gross Plant'!$AH94:$AM94)/SUM('Gross Plant'!$AH$108:$AM$108)*'Capital Spending'!K$10*Reserve!$DW$1</f>
        <v>0</v>
      </c>
      <c r="EH94" s="57">
        <f>-SUM('Gross Plant'!$AH94:$AM94)/SUM('Gross Plant'!$AH$108:$AM$108)*'Capital Spending'!L$10*Reserve!$DW$1</f>
        <v>0</v>
      </c>
      <c r="EI94" s="57">
        <f>-SUM('Gross Plant'!$AH94:$AM94)/SUM('Gross Plant'!$AH$108:$AM$108)*'Capital Spending'!M$10*Reserve!$DW$1</f>
        <v>0</v>
      </c>
      <c r="EJ94" s="57">
        <f>-SUM('Gross Plant'!$AH94:$AM94)/SUM('Gross Plant'!$AH$108:$AM$108)*'Capital Spending'!N$10*Reserve!$DW$1</f>
        <v>0</v>
      </c>
      <c r="EK94" s="57">
        <f>-SUM('Gross Plant'!$AH94:$AM94)/SUM('Gross Plant'!$AH$108:$AM$108)*'Capital Spending'!O$10*Reserve!$DW$1</f>
        <v>0</v>
      </c>
      <c r="EL94" s="57">
        <f>-SUM('Gross Plant'!$AH94:$AM94)/SUM('Gross Plant'!$AH$108:$AM$108)*'Capital Spending'!P$10*Reserve!$DW$1</f>
        <v>0</v>
      </c>
      <c r="EM94" s="57">
        <f>-SUM('Gross Plant'!$AH94:$AM94)/SUM('Gross Plant'!$AH$108:$AM$108)*'Capital Spending'!Q$10*Reserve!$DW$1</f>
        <v>0</v>
      </c>
      <c r="EN94" s="57">
        <f>-SUM('Gross Plant'!$AH94:$AM94)/SUM('Gross Plant'!$AH$108:$AM$108)*'Capital Spending'!R$10*Reserve!$DW$1</f>
        <v>0</v>
      </c>
      <c r="EO94" s="57">
        <f>-SUM('Gross Plant'!$AH94:$AM94)/SUM('Gross Plant'!$AH$108:$AM$108)*'Capital Spending'!S$10*Reserve!$DW$1</f>
        <v>0</v>
      </c>
      <c r="EP94" s="57">
        <f>-SUM('Gross Plant'!$AH94:$AM94)/SUM('Gross Plant'!$AH$108:$AM$108)*'Capital Spending'!T$10*Reserve!$DW$1</f>
        <v>0</v>
      </c>
      <c r="EQ94" s="57">
        <f>-SUM('Gross Plant'!$AH94:$AM94)/SUM('Gross Plant'!$AH$108:$AM$108)*'Capital Spending'!U$10*Reserve!$DW$1</f>
        <v>0</v>
      </c>
    </row>
    <row r="95" spans="1:147">
      <c r="A95" s="150">
        <v>39600</v>
      </c>
      <c r="B95" s="32" t="s">
        <v>41</v>
      </c>
      <c r="C95" s="50">
        <f t="shared" si="172"/>
        <v>7507.7005497692289</v>
      </c>
      <c r="D95" s="50">
        <f t="shared" si="173"/>
        <v>8788.9048404999994</v>
      </c>
      <c r="E95" s="69">
        <f>'[20]Reserve End Balances'!$Q$141</f>
        <v>7060.46</v>
      </c>
      <c r="F95" s="43">
        <f t="shared" si="174"/>
        <v>7135</v>
      </c>
      <c r="G95" s="43">
        <f t="shared" si="175"/>
        <v>7209.54</v>
      </c>
      <c r="H95" s="43">
        <f t="shared" si="176"/>
        <v>7284.08</v>
      </c>
      <c r="I95" s="43">
        <f t="shared" si="177"/>
        <v>7358.62</v>
      </c>
      <c r="J95" s="43">
        <f t="shared" si="178"/>
        <v>7433.16</v>
      </c>
      <c r="K95" s="41">
        <f t="shared" si="179"/>
        <v>7507.7</v>
      </c>
      <c r="L95" s="41">
        <f t="shared" si="180"/>
        <v>7582.2403403333328</v>
      </c>
      <c r="M95" s="41">
        <f t="shared" si="181"/>
        <v>7656.7806806666658</v>
      </c>
      <c r="N95" s="41">
        <f t="shared" si="182"/>
        <v>7731.3210209999988</v>
      </c>
      <c r="O95" s="41">
        <f t="shared" si="183"/>
        <v>7805.8613613333318</v>
      </c>
      <c r="P95" s="41">
        <f t="shared" si="184"/>
        <v>7880.4017016666648</v>
      </c>
      <c r="Q95" s="41">
        <f t="shared" si="185"/>
        <v>7954.9420419999979</v>
      </c>
      <c r="R95" s="41">
        <f t="shared" si="186"/>
        <v>8029.4823823333309</v>
      </c>
      <c r="S95" s="41">
        <f t="shared" si="187"/>
        <v>8104.0227226666639</v>
      </c>
      <c r="T95" s="41">
        <f t="shared" si="188"/>
        <v>8178.5630629999969</v>
      </c>
      <c r="U95" s="41">
        <f t="shared" si="189"/>
        <v>8280.2866925833296</v>
      </c>
      <c r="V95" s="41">
        <f t="shared" si="190"/>
        <v>8382.0103221666632</v>
      </c>
      <c r="W95" s="41">
        <f t="shared" si="191"/>
        <v>8483.7339517499968</v>
      </c>
      <c r="X95" s="41">
        <f t="shared" si="192"/>
        <v>8585.4575813333304</v>
      </c>
      <c r="Y95" s="41">
        <f t="shared" si="193"/>
        <v>8687.181210916664</v>
      </c>
      <c r="Z95" s="41">
        <f t="shared" si="194"/>
        <v>8788.9048404999976</v>
      </c>
      <c r="AA95" s="41">
        <f t="shared" si="195"/>
        <v>8890.6284700833312</v>
      </c>
      <c r="AB95" s="41">
        <f t="shared" si="196"/>
        <v>8992.3520996666648</v>
      </c>
      <c r="AC95" s="41">
        <f t="shared" si="197"/>
        <v>9094.0757292499984</v>
      </c>
      <c r="AD95" s="41">
        <f t="shared" si="198"/>
        <v>9195.799358833332</v>
      </c>
      <c r="AE95" s="41">
        <f t="shared" si="199"/>
        <v>9297.5229884166656</v>
      </c>
      <c r="AF95" s="41">
        <f t="shared" si="200"/>
        <v>9399.2466179999992</v>
      </c>
      <c r="AG95" s="23">
        <f t="shared" si="170"/>
        <v>8789</v>
      </c>
      <c r="AH95" s="79">
        <f>'[26]091'!D14</f>
        <v>4.36E-2</v>
      </c>
      <c r="AI95" s="79">
        <f>'[26]091'!E14</f>
        <v>5.9499999999999997E-2</v>
      </c>
      <c r="AJ95" s="63">
        <f>'[20]Depreciation Provision'!R141</f>
        <v>74.540000000000006</v>
      </c>
      <c r="AK95" s="63">
        <f>'[20]Depreciation Provision'!S141</f>
        <v>74.540000000000006</v>
      </c>
      <c r="AL95" s="63">
        <f>'[20]Depreciation Provision'!T141</f>
        <v>74.540000000000006</v>
      </c>
      <c r="AM95" s="63">
        <f>'[20]Depreciation Provision'!U141</f>
        <v>74.540000000000006</v>
      </c>
      <c r="AN95" s="63">
        <f>'[20]Depreciation Provision'!V141</f>
        <v>74.540000000000006</v>
      </c>
      <c r="AO95" s="63">
        <f>'[20]Depreciation Provision'!W141</f>
        <v>74.540000000000006</v>
      </c>
      <c r="AP95" s="63">
        <f>IF('Net Plant'!I95&gt;0,'Gross Plant'!K95*$AH95/12,0)</f>
        <v>74.540340333333333</v>
      </c>
      <c r="AQ95" s="63">
        <f>IF('Net Plant'!J95&gt;0,'Gross Plant'!L95*$AH95/12,0)</f>
        <v>74.540340333333333</v>
      </c>
      <c r="AR95" s="63">
        <f>IF('Net Plant'!K95&gt;0,'Gross Plant'!M95*$AH95/12,0)</f>
        <v>74.540340333333333</v>
      </c>
      <c r="AS95" s="63">
        <f>IF('Net Plant'!L95&gt;0,'Gross Plant'!N95*$AH95/12,0)</f>
        <v>74.540340333333333</v>
      </c>
      <c r="AT95" s="63">
        <f>IF('Net Plant'!M95&gt;0,'Gross Plant'!O95*$AH95/12,0)</f>
        <v>74.540340333333333</v>
      </c>
      <c r="AU95" s="63">
        <f>IF('Net Plant'!N95&gt;0,'Gross Plant'!P95*$AH95/12,0)</f>
        <v>74.540340333333333</v>
      </c>
      <c r="AV95" s="63">
        <f>IF('Net Plant'!O95&gt;0,'Gross Plant'!Q95*$AH95/12,0)</f>
        <v>74.540340333333333</v>
      </c>
      <c r="AW95" s="63">
        <f>IF('Net Plant'!P95&gt;0,'Gross Plant'!R95*$AH95/12,0)</f>
        <v>74.540340333333333</v>
      </c>
      <c r="AX95" s="63">
        <f>IF('Net Plant'!Q95&gt;0,'Gross Plant'!S95*$AH95/12,0)</f>
        <v>74.540340333333333</v>
      </c>
      <c r="AY95" s="41">
        <f>IF('Net Plant'!R95&gt;0,'Gross Plant'!U95*$AI95/12,0)</f>
        <v>101.72362958333332</v>
      </c>
      <c r="AZ95" s="41">
        <f>IF('Net Plant'!S95&gt;0,'Gross Plant'!V95*$AI95/12,0)</f>
        <v>101.72362958333332</v>
      </c>
      <c r="BA95" s="41">
        <f>IF('Net Plant'!T95&gt;0,'Gross Plant'!W95*$AI95/12,0)</f>
        <v>101.72362958333332</v>
      </c>
      <c r="BB95" s="41">
        <f>IF('Net Plant'!U95&gt;0,'Gross Plant'!X95*$AI95/12,0)</f>
        <v>101.72362958333332</v>
      </c>
      <c r="BC95" s="41">
        <f>IF('Net Plant'!V95&gt;0,'Gross Plant'!Y95*$AI95/12,0)</f>
        <v>101.72362958333332</v>
      </c>
      <c r="BD95" s="41">
        <f>IF('Net Plant'!W95&gt;0,'Gross Plant'!Z95*$AI95/12,0)</f>
        <v>101.72362958333332</v>
      </c>
      <c r="BE95" s="41">
        <f>IF('Net Plant'!X95&gt;0,'Gross Plant'!AA95*$AI95/12,0)</f>
        <v>101.72362958333332</v>
      </c>
      <c r="BF95" s="41">
        <f>IF('Net Plant'!Y95&gt;0,'Gross Plant'!AB95*$AI95/12,0)</f>
        <v>101.72362958333332</v>
      </c>
      <c r="BG95" s="41">
        <f>IF('Net Plant'!Z95&gt;0,'Gross Plant'!AC95*$AI95/12,0)</f>
        <v>101.72362958333332</v>
      </c>
      <c r="BH95" s="41">
        <f>IF('Net Plant'!AA95&gt;0,'Gross Plant'!AD95*$AI95/12,0)</f>
        <v>101.72362958333332</v>
      </c>
      <c r="BI95" s="41">
        <f>IF('Net Plant'!AB95&gt;0,'Gross Plant'!AE95*$AI95/12,0)</f>
        <v>101.72362958333332</v>
      </c>
      <c r="BJ95" s="41">
        <f>IF('Net Plant'!AC95&gt;0,'Gross Plant'!AF95*$AI95/12,0)</f>
        <v>101.72362958333332</v>
      </c>
      <c r="BK95" s="23">
        <f t="shared" si="201"/>
        <v>1220.6835550000001</v>
      </c>
      <c r="BL95" s="41"/>
      <c r="BM95" s="63">
        <f>[20]Retires!R284</f>
        <v>0</v>
      </c>
      <c r="BN95" s="63">
        <f>[20]Retires!S284</f>
        <v>0</v>
      </c>
      <c r="BO95" s="63">
        <f>[20]Retires!T284</f>
        <v>0</v>
      </c>
      <c r="BP95" s="63">
        <f>[20]Retires!U284</f>
        <v>0</v>
      </c>
      <c r="BQ95" s="63">
        <f>[20]Retires!V284</f>
        <v>0</v>
      </c>
      <c r="BR95" s="63">
        <f>[20]Retires!W284</f>
        <v>0</v>
      </c>
      <c r="BS95" s="31">
        <f>'Gross Plant'!BQ95</f>
        <v>0</v>
      </c>
      <c r="BT95" s="41">
        <f>'Gross Plant'!BR95</f>
        <v>0</v>
      </c>
      <c r="BU95" s="41">
        <f>'Gross Plant'!BS95</f>
        <v>0</v>
      </c>
      <c r="BV95" s="41">
        <f>'Gross Plant'!BT95</f>
        <v>0</v>
      </c>
      <c r="BW95" s="41">
        <f>'Gross Plant'!BU95</f>
        <v>0</v>
      </c>
      <c r="BX95" s="41">
        <f>'Gross Plant'!BV95</f>
        <v>0</v>
      </c>
      <c r="BY95" s="41">
        <f>'Gross Plant'!BW95</f>
        <v>0</v>
      </c>
      <c r="BZ95" s="41">
        <f>'Gross Plant'!BX95</f>
        <v>0</v>
      </c>
      <c r="CA95" s="41">
        <f>'Gross Plant'!BY95</f>
        <v>0</v>
      </c>
      <c r="CB95" s="41">
        <f>'Gross Plant'!BZ95</f>
        <v>0</v>
      </c>
      <c r="CC95" s="41">
        <f>'Gross Plant'!CA95</f>
        <v>0</v>
      </c>
      <c r="CD95" s="41">
        <f>'Gross Plant'!CB95</f>
        <v>0</v>
      </c>
      <c r="CE95" s="41">
        <f>'Gross Plant'!CC95</f>
        <v>0</v>
      </c>
      <c r="CF95" s="41">
        <f>'Gross Plant'!CD95</f>
        <v>0</v>
      </c>
      <c r="CG95" s="41">
        <f>'Gross Plant'!CE95</f>
        <v>0</v>
      </c>
      <c r="CH95" s="41">
        <f>'Gross Plant'!CF95</f>
        <v>0</v>
      </c>
      <c r="CI95" s="41">
        <f>'Gross Plant'!CG95</f>
        <v>0</v>
      </c>
      <c r="CJ95" s="41">
        <f>'Gross Plant'!CH95</f>
        <v>0</v>
      </c>
      <c r="CK95" s="41">
        <f>'Gross Plant'!CI95</f>
        <v>0</v>
      </c>
      <c r="CL95" s="41">
        <f>'Gross Plant'!CJ95</f>
        <v>0</v>
      </c>
      <c r="CM95" s="41">
        <f>'Gross Plant'!CK95</f>
        <v>0</v>
      </c>
      <c r="CN95" s="41"/>
      <c r="CO95" s="63">
        <f>[20]Transfers!R284</f>
        <v>0</v>
      </c>
      <c r="CP95" s="63">
        <f>[20]Transfers!S284</f>
        <v>0</v>
      </c>
      <c r="CQ95" s="63">
        <f>[20]Transfers!T284</f>
        <v>0</v>
      </c>
      <c r="CR95" s="63">
        <f>[20]Transfers!U284</f>
        <v>0</v>
      </c>
      <c r="CS95" s="63">
        <f>[20]Transfers!V284</f>
        <v>0</v>
      </c>
      <c r="CT95" s="63">
        <f>[20]Transfers!W284</f>
        <v>0</v>
      </c>
      <c r="CU95" s="31">
        <v>0</v>
      </c>
      <c r="CV95" s="31">
        <v>0</v>
      </c>
      <c r="CW95" s="31">
        <v>0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/>
      <c r="DQ95" s="107">
        <f>[20]COR!Q141</f>
        <v>0</v>
      </c>
      <c r="DR95" s="107">
        <f>[20]COR!R141</f>
        <v>0</v>
      </c>
      <c r="DS95" s="107">
        <f>[20]COR!S141</f>
        <v>0</v>
      </c>
      <c r="DT95" s="107">
        <f>[20]COR!T141</f>
        <v>0</v>
      </c>
      <c r="DU95" s="107">
        <f>[20]COR!U141</f>
        <v>0</v>
      </c>
      <c r="DV95" s="107">
        <f>[20]COR!V141</f>
        <v>0</v>
      </c>
      <c r="DW95" s="57">
        <f>SUM('Gross Plant'!$AH95:$AM95)/SUM('Gross Plant'!$AH$108:$AM$108)*DW$108</f>
        <v>0</v>
      </c>
      <c r="DX95" s="57">
        <f>SUM('Gross Plant'!$AH95:$AM95)/SUM('Gross Plant'!$AH$108:$AM$108)*DX$108</f>
        <v>0</v>
      </c>
      <c r="DY95" s="57">
        <f>SUM('Gross Plant'!$AH95:$AM95)/SUM('Gross Plant'!$AH$108:$AM$108)*DY$108</f>
        <v>0</v>
      </c>
      <c r="DZ95" s="57">
        <f>-SUM('Gross Plant'!$AH95:$AM95)/SUM('Gross Plant'!$AH$108:$AM$108)*'Capital Spending'!D$10*Reserve!$DW$1</f>
        <v>0</v>
      </c>
      <c r="EA95" s="57">
        <f>-SUM('Gross Plant'!$AH95:$AM95)/SUM('Gross Plant'!$AH$108:$AM$108)*'Capital Spending'!E$10*Reserve!$DW$1</f>
        <v>0</v>
      </c>
      <c r="EB95" s="57">
        <f>-SUM('Gross Plant'!$AH95:$AM95)/SUM('Gross Plant'!$AH$108:$AM$108)*'Capital Spending'!F$10*Reserve!$DW$1</f>
        <v>0</v>
      </c>
      <c r="EC95" s="57">
        <f>-SUM('Gross Plant'!$AH95:$AM95)/SUM('Gross Plant'!$AH$108:$AM$108)*'Capital Spending'!G$10*Reserve!$DW$1</f>
        <v>0</v>
      </c>
      <c r="ED95" s="57">
        <f>-SUM('Gross Plant'!$AH95:$AM95)/SUM('Gross Plant'!$AH$108:$AM$108)*'Capital Spending'!H$10*Reserve!$DW$1</f>
        <v>0</v>
      </c>
      <c r="EE95" s="57">
        <f>-SUM('Gross Plant'!$AH95:$AM95)/SUM('Gross Plant'!$AH$108:$AM$108)*'Capital Spending'!I$10*Reserve!$DW$1</f>
        <v>0</v>
      </c>
      <c r="EF95" s="57">
        <f>-SUM('Gross Plant'!$AH95:$AM95)/SUM('Gross Plant'!$AH$108:$AM$108)*'Capital Spending'!J$10*Reserve!$DW$1</f>
        <v>0</v>
      </c>
      <c r="EG95" s="57">
        <f>-SUM('Gross Plant'!$AH95:$AM95)/SUM('Gross Plant'!$AH$108:$AM$108)*'Capital Spending'!K$10*Reserve!$DW$1</f>
        <v>0</v>
      </c>
      <c r="EH95" s="57">
        <f>-SUM('Gross Plant'!$AH95:$AM95)/SUM('Gross Plant'!$AH$108:$AM$108)*'Capital Spending'!L$10*Reserve!$DW$1</f>
        <v>0</v>
      </c>
      <c r="EI95" s="57">
        <f>-SUM('Gross Plant'!$AH95:$AM95)/SUM('Gross Plant'!$AH$108:$AM$108)*'Capital Spending'!M$10*Reserve!$DW$1</f>
        <v>0</v>
      </c>
      <c r="EJ95" s="57">
        <f>-SUM('Gross Plant'!$AH95:$AM95)/SUM('Gross Plant'!$AH$108:$AM$108)*'Capital Spending'!N$10*Reserve!$DW$1</f>
        <v>0</v>
      </c>
      <c r="EK95" s="57">
        <f>-SUM('Gross Plant'!$AH95:$AM95)/SUM('Gross Plant'!$AH$108:$AM$108)*'Capital Spending'!O$10*Reserve!$DW$1</f>
        <v>0</v>
      </c>
      <c r="EL95" s="57">
        <f>-SUM('Gross Plant'!$AH95:$AM95)/SUM('Gross Plant'!$AH$108:$AM$108)*'Capital Spending'!P$10*Reserve!$DW$1</f>
        <v>0</v>
      </c>
      <c r="EM95" s="57">
        <f>-SUM('Gross Plant'!$AH95:$AM95)/SUM('Gross Plant'!$AH$108:$AM$108)*'Capital Spending'!Q$10*Reserve!$DW$1</f>
        <v>0</v>
      </c>
      <c r="EN95" s="57">
        <f>-SUM('Gross Plant'!$AH95:$AM95)/SUM('Gross Plant'!$AH$108:$AM$108)*'Capital Spending'!R$10*Reserve!$DW$1</f>
        <v>0</v>
      </c>
      <c r="EO95" s="57">
        <f>-SUM('Gross Plant'!$AH95:$AM95)/SUM('Gross Plant'!$AH$108:$AM$108)*'Capital Spending'!S$10*Reserve!$DW$1</f>
        <v>0</v>
      </c>
      <c r="EP95" s="57">
        <f>-SUM('Gross Plant'!$AH95:$AM95)/SUM('Gross Plant'!$AH$108:$AM$108)*'Capital Spending'!T$10*Reserve!$DW$1</f>
        <v>0</v>
      </c>
      <c r="EQ95" s="57">
        <f>-SUM('Gross Plant'!$AH95:$AM95)/SUM('Gross Plant'!$AH$108:$AM$108)*'Capital Spending'!U$10*Reserve!$DW$1</f>
        <v>0</v>
      </c>
    </row>
    <row r="96" spans="1:147">
      <c r="A96" s="150">
        <v>39700</v>
      </c>
      <c r="B96" s="32" t="s">
        <v>18</v>
      </c>
      <c r="C96" s="50">
        <f t="shared" si="172"/>
        <v>-8549.9709019230759</v>
      </c>
      <c r="D96" s="50">
        <f t="shared" si="173"/>
        <v>-6009.382824999997</v>
      </c>
      <c r="E96" s="69">
        <f>'[20]Reserve End Balances'!$Q$142</f>
        <v>-9137.49</v>
      </c>
      <c r="F96" s="43">
        <f t="shared" si="174"/>
        <v>-9039.57</v>
      </c>
      <c r="G96" s="43">
        <f t="shared" si="175"/>
        <v>-8941.65</v>
      </c>
      <c r="H96" s="43">
        <f t="shared" si="176"/>
        <v>-8843.73</v>
      </c>
      <c r="I96" s="43">
        <f t="shared" si="177"/>
        <v>-8745.81</v>
      </c>
      <c r="J96" s="43">
        <f t="shared" si="178"/>
        <v>-8647.89</v>
      </c>
      <c r="K96" s="41">
        <f t="shared" si="179"/>
        <v>-8549.9699999999993</v>
      </c>
      <c r="L96" s="41">
        <f t="shared" si="180"/>
        <v>-8452.0505583333324</v>
      </c>
      <c r="M96" s="41">
        <f t="shared" si="181"/>
        <v>-8354.1311166666655</v>
      </c>
      <c r="N96" s="41">
        <f t="shared" si="182"/>
        <v>-8256.2116749999986</v>
      </c>
      <c r="O96" s="41">
        <f t="shared" si="183"/>
        <v>-8158.2922333333318</v>
      </c>
      <c r="P96" s="41">
        <f t="shared" si="184"/>
        <v>-8060.3727916666649</v>
      </c>
      <c r="Q96" s="41">
        <f t="shared" si="185"/>
        <v>-7962.453349999998</v>
      </c>
      <c r="R96" s="41">
        <f t="shared" si="186"/>
        <v>-7864.5339083333311</v>
      </c>
      <c r="S96" s="41">
        <f t="shared" si="187"/>
        <v>-7766.6144666666642</v>
      </c>
      <c r="T96" s="41">
        <f t="shared" si="188"/>
        <v>-7668.6950249999973</v>
      </c>
      <c r="U96" s="41">
        <f t="shared" si="189"/>
        <v>-7392.1429916666639</v>
      </c>
      <c r="V96" s="41">
        <f t="shared" si="190"/>
        <v>-7115.5909583333305</v>
      </c>
      <c r="W96" s="41">
        <f t="shared" si="191"/>
        <v>-6839.0389249999971</v>
      </c>
      <c r="X96" s="41">
        <f t="shared" si="192"/>
        <v>-6562.4868916666637</v>
      </c>
      <c r="Y96" s="41">
        <f t="shared" si="193"/>
        <v>-6285.9348583333303</v>
      </c>
      <c r="Z96" s="41">
        <f t="shared" si="194"/>
        <v>-6009.382824999997</v>
      </c>
      <c r="AA96" s="41">
        <f t="shared" si="195"/>
        <v>-5732.8307916666636</v>
      </c>
      <c r="AB96" s="41">
        <f t="shared" si="196"/>
        <v>-5456.2787583333302</v>
      </c>
      <c r="AC96" s="41">
        <f t="shared" si="197"/>
        <v>-5179.7267249999968</v>
      </c>
      <c r="AD96" s="41">
        <f t="shared" si="198"/>
        <v>-4903.1746916666634</v>
      </c>
      <c r="AE96" s="41">
        <f t="shared" si="199"/>
        <v>-4626.62265833333</v>
      </c>
      <c r="AF96" s="41">
        <f t="shared" si="200"/>
        <v>-4350.0706249999967</v>
      </c>
      <c r="AG96" s="23">
        <f t="shared" si="170"/>
        <v>-6009</v>
      </c>
      <c r="AH96" s="79">
        <f>'[26]091'!D15</f>
        <v>3.1300000000000001E-2</v>
      </c>
      <c r="AI96" s="79">
        <f>'[26]091'!E15</f>
        <v>8.8400000000000006E-2</v>
      </c>
      <c r="AJ96" s="63">
        <f>'[20]Depreciation Provision'!R142</f>
        <v>97.92</v>
      </c>
      <c r="AK96" s="63">
        <f>'[20]Depreciation Provision'!S142</f>
        <v>97.92</v>
      </c>
      <c r="AL96" s="63">
        <f>'[20]Depreciation Provision'!T142</f>
        <v>97.92</v>
      </c>
      <c r="AM96" s="63">
        <f>'[20]Depreciation Provision'!U142</f>
        <v>97.92</v>
      </c>
      <c r="AN96" s="63">
        <f>'[20]Depreciation Provision'!V142</f>
        <v>97.92</v>
      </c>
      <c r="AO96" s="63">
        <f>'[20]Depreciation Provision'!W142</f>
        <v>97.92</v>
      </c>
      <c r="AP96" s="63">
        <f>IF('Net Plant'!I96&gt;0,'Gross Plant'!K96*$AH96/12,0)</f>
        <v>97.919441666666671</v>
      </c>
      <c r="AQ96" s="63">
        <f>IF('Net Plant'!J96&gt;0,'Gross Plant'!L96*$AH96/12,0)</f>
        <v>97.919441666666671</v>
      </c>
      <c r="AR96" s="63">
        <f>IF('Net Plant'!K96&gt;0,'Gross Plant'!M96*$AH96/12,0)</f>
        <v>97.919441666666671</v>
      </c>
      <c r="AS96" s="63">
        <f>IF('Net Plant'!L96&gt;0,'Gross Plant'!N96*$AH96/12,0)</f>
        <v>97.919441666666671</v>
      </c>
      <c r="AT96" s="63">
        <f>IF('Net Plant'!M96&gt;0,'Gross Plant'!O96*$AH96/12,0)</f>
        <v>97.919441666666671</v>
      </c>
      <c r="AU96" s="63">
        <f>IF('Net Plant'!N96&gt;0,'Gross Plant'!P96*$AH96/12,0)</f>
        <v>97.919441666666671</v>
      </c>
      <c r="AV96" s="63">
        <f>IF('Net Plant'!O96&gt;0,'Gross Plant'!Q96*$AH96/12,0)</f>
        <v>97.919441666666671</v>
      </c>
      <c r="AW96" s="63">
        <f>IF('Net Plant'!P96&gt;0,'Gross Plant'!R96*$AH96/12,0)</f>
        <v>97.919441666666671</v>
      </c>
      <c r="AX96" s="63">
        <f>IF('Net Plant'!Q96&gt;0,'Gross Plant'!S96*$AH96/12,0)</f>
        <v>97.919441666666671</v>
      </c>
      <c r="AY96" s="41">
        <f>IF('Net Plant'!R96&gt;0,'Gross Plant'!U96*$AI96/12,0)</f>
        <v>276.55203333333333</v>
      </c>
      <c r="AZ96" s="41">
        <f>IF('Net Plant'!S96&gt;0,'Gross Plant'!V96*$AI96/12,0)</f>
        <v>276.55203333333333</v>
      </c>
      <c r="BA96" s="41">
        <f>IF('Net Plant'!T96&gt;0,'Gross Plant'!W96*$AI96/12,0)</f>
        <v>276.55203333333333</v>
      </c>
      <c r="BB96" s="41">
        <f>IF('Net Plant'!U96&gt;0,'Gross Plant'!X96*$AI96/12,0)</f>
        <v>276.55203333333333</v>
      </c>
      <c r="BC96" s="41">
        <f>IF('Net Plant'!V96&gt;0,'Gross Plant'!Y96*$AI96/12,0)</f>
        <v>276.55203333333333</v>
      </c>
      <c r="BD96" s="41">
        <f>IF('Net Plant'!W96&gt;0,'Gross Plant'!Z96*$AI96/12,0)</f>
        <v>276.55203333333333</v>
      </c>
      <c r="BE96" s="41">
        <f>IF('Net Plant'!X96&gt;0,'Gross Plant'!AA96*$AI96/12,0)</f>
        <v>276.55203333333333</v>
      </c>
      <c r="BF96" s="41">
        <f>IF('Net Plant'!Y96&gt;0,'Gross Plant'!AB96*$AI96/12,0)</f>
        <v>276.55203333333333</v>
      </c>
      <c r="BG96" s="41">
        <f>IF('Net Plant'!Z96&gt;0,'Gross Plant'!AC96*$AI96/12,0)</f>
        <v>276.55203333333333</v>
      </c>
      <c r="BH96" s="41">
        <f>IF('Net Plant'!AA96&gt;0,'Gross Plant'!AD96*$AI96/12,0)</f>
        <v>276.55203333333333</v>
      </c>
      <c r="BI96" s="41">
        <f>IF('Net Plant'!AB96&gt;0,'Gross Plant'!AE96*$AI96/12,0)</f>
        <v>276.55203333333333</v>
      </c>
      <c r="BJ96" s="41">
        <f>IF('Net Plant'!AC96&gt;0,'Gross Plant'!AF96*$AI96/12,0)</f>
        <v>276.55203333333333</v>
      </c>
      <c r="BK96" s="23">
        <f t="shared" si="201"/>
        <v>3318.6244000000002</v>
      </c>
      <c r="BL96" s="41"/>
      <c r="BM96" s="63">
        <f>[20]Retires!R285</f>
        <v>0</v>
      </c>
      <c r="BN96" s="63">
        <f>[20]Retires!S285</f>
        <v>0</v>
      </c>
      <c r="BO96" s="63">
        <f>[20]Retires!T285</f>
        <v>0</v>
      </c>
      <c r="BP96" s="63">
        <f>[20]Retires!U285</f>
        <v>0</v>
      </c>
      <c r="BQ96" s="63">
        <f>[20]Retires!V285</f>
        <v>0</v>
      </c>
      <c r="BR96" s="63">
        <f>[20]Retires!W285</f>
        <v>0</v>
      </c>
      <c r="BS96" s="31">
        <f>'Gross Plant'!BQ96</f>
        <v>0</v>
      </c>
      <c r="BT96" s="41">
        <f>'Gross Plant'!BR96</f>
        <v>0</v>
      </c>
      <c r="BU96" s="41">
        <f>'Gross Plant'!BS96</f>
        <v>0</v>
      </c>
      <c r="BV96" s="41">
        <f>'Gross Plant'!BT96</f>
        <v>0</v>
      </c>
      <c r="BW96" s="41">
        <f>'Gross Plant'!BU96</f>
        <v>0</v>
      </c>
      <c r="BX96" s="41">
        <f>'Gross Plant'!BV96</f>
        <v>0</v>
      </c>
      <c r="BY96" s="41">
        <f>'Gross Plant'!BW96</f>
        <v>0</v>
      </c>
      <c r="BZ96" s="41">
        <f>'Gross Plant'!BX96</f>
        <v>0</v>
      </c>
      <c r="CA96" s="41">
        <f>'Gross Plant'!BY96</f>
        <v>0</v>
      </c>
      <c r="CB96" s="41">
        <f>'Gross Plant'!BZ96</f>
        <v>0</v>
      </c>
      <c r="CC96" s="41">
        <f>'Gross Plant'!CA96</f>
        <v>0</v>
      </c>
      <c r="CD96" s="41">
        <f>'Gross Plant'!CB96</f>
        <v>0</v>
      </c>
      <c r="CE96" s="41">
        <f>'Gross Plant'!CC96</f>
        <v>0</v>
      </c>
      <c r="CF96" s="41">
        <f>'Gross Plant'!CD96</f>
        <v>0</v>
      </c>
      <c r="CG96" s="41">
        <f>'Gross Plant'!CE96</f>
        <v>0</v>
      </c>
      <c r="CH96" s="41">
        <f>'Gross Plant'!CF96</f>
        <v>0</v>
      </c>
      <c r="CI96" s="41">
        <f>'Gross Plant'!CG96</f>
        <v>0</v>
      </c>
      <c r="CJ96" s="41">
        <f>'Gross Plant'!CH96</f>
        <v>0</v>
      </c>
      <c r="CK96" s="41">
        <f>'Gross Plant'!CI96</f>
        <v>0</v>
      </c>
      <c r="CL96" s="41">
        <f>'Gross Plant'!CJ96</f>
        <v>0</v>
      </c>
      <c r="CM96" s="41">
        <f>'Gross Plant'!CK96</f>
        <v>0</v>
      </c>
      <c r="CN96" s="41"/>
      <c r="CO96" s="63">
        <f>[20]Transfers!R285</f>
        <v>0</v>
      </c>
      <c r="CP96" s="63">
        <f>[20]Transfers!S285</f>
        <v>0</v>
      </c>
      <c r="CQ96" s="63">
        <f>[20]Transfers!T285</f>
        <v>0</v>
      </c>
      <c r="CR96" s="63">
        <f>[20]Transfers!U285</f>
        <v>0</v>
      </c>
      <c r="CS96" s="63">
        <f>[20]Transfers!V285</f>
        <v>0</v>
      </c>
      <c r="CT96" s="63">
        <f>[20]Transfers!W285</f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/>
      <c r="DQ96" s="107">
        <f>[20]COR!Q142</f>
        <v>0</v>
      </c>
      <c r="DR96" s="107">
        <f>[20]COR!R142</f>
        <v>0</v>
      </c>
      <c r="DS96" s="107">
        <f>[20]COR!S142</f>
        <v>0</v>
      </c>
      <c r="DT96" s="107">
        <f>[20]COR!T142</f>
        <v>0</v>
      </c>
      <c r="DU96" s="107">
        <f>[20]COR!U142</f>
        <v>0</v>
      </c>
      <c r="DV96" s="107">
        <f>[20]COR!V142</f>
        <v>0</v>
      </c>
      <c r="DW96" s="57">
        <f>SUM('Gross Plant'!$AH96:$AM96)/SUM('Gross Plant'!$AH$108:$AM$108)*DW$108</f>
        <v>0</v>
      </c>
      <c r="DX96" s="57">
        <f>SUM('Gross Plant'!$AH96:$AM96)/SUM('Gross Plant'!$AH$108:$AM$108)*DX$108</f>
        <v>0</v>
      </c>
      <c r="DY96" s="57">
        <f>SUM('Gross Plant'!$AH96:$AM96)/SUM('Gross Plant'!$AH$108:$AM$108)*DY$108</f>
        <v>0</v>
      </c>
      <c r="DZ96" s="57">
        <f>-SUM('Gross Plant'!$AH96:$AM96)/SUM('Gross Plant'!$AH$108:$AM$108)*'Capital Spending'!D$10*Reserve!$DW$1</f>
        <v>0</v>
      </c>
      <c r="EA96" s="57">
        <f>-SUM('Gross Plant'!$AH96:$AM96)/SUM('Gross Plant'!$AH$108:$AM$108)*'Capital Spending'!E$10*Reserve!$DW$1</f>
        <v>0</v>
      </c>
      <c r="EB96" s="57">
        <f>-SUM('Gross Plant'!$AH96:$AM96)/SUM('Gross Plant'!$AH$108:$AM$108)*'Capital Spending'!F$10*Reserve!$DW$1</f>
        <v>0</v>
      </c>
      <c r="EC96" s="57">
        <f>-SUM('Gross Plant'!$AH96:$AM96)/SUM('Gross Plant'!$AH$108:$AM$108)*'Capital Spending'!G$10*Reserve!$DW$1</f>
        <v>0</v>
      </c>
      <c r="ED96" s="57">
        <f>-SUM('Gross Plant'!$AH96:$AM96)/SUM('Gross Plant'!$AH$108:$AM$108)*'Capital Spending'!H$10*Reserve!$DW$1</f>
        <v>0</v>
      </c>
      <c r="EE96" s="57">
        <f>-SUM('Gross Plant'!$AH96:$AM96)/SUM('Gross Plant'!$AH$108:$AM$108)*'Capital Spending'!I$10*Reserve!$DW$1</f>
        <v>0</v>
      </c>
      <c r="EF96" s="57">
        <f>-SUM('Gross Plant'!$AH96:$AM96)/SUM('Gross Plant'!$AH$108:$AM$108)*'Capital Spending'!J$10*Reserve!$DW$1</f>
        <v>0</v>
      </c>
      <c r="EG96" s="57">
        <f>-SUM('Gross Plant'!$AH96:$AM96)/SUM('Gross Plant'!$AH$108:$AM$108)*'Capital Spending'!K$10*Reserve!$DW$1</f>
        <v>0</v>
      </c>
      <c r="EH96" s="57">
        <f>-SUM('Gross Plant'!$AH96:$AM96)/SUM('Gross Plant'!$AH$108:$AM$108)*'Capital Spending'!L$10*Reserve!$DW$1</f>
        <v>0</v>
      </c>
      <c r="EI96" s="57">
        <f>-SUM('Gross Plant'!$AH96:$AM96)/SUM('Gross Plant'!$AH$108:$AM$108)*'Capital Spending'!M$10*Reserve!$DW$1</f>
        <v>0</v>
      </c>
      <c r="EJ96" s="57">
        <f>-SUM('Gross Plant'!$AH96:$AM96)/SUM('Gross Plant'!$AH$108:$AM$108)*'Capital Spending'!N$10*Reserve!$DW$1</f>
        <v>0</v>
      </c>
      <c r="EK96" s="57">
        <f>-SUM('Gross Plant'!$AH96:$AM96)/SUM('Gross Plant'!$AH$108:$AM$108)*'Capital Spending'!O$10*Reserve!$DW$1</f>
        <v>0</v>
      </c>
      <c r="EL96" s="57">
        <f>-SUM('Gross Plant'!$AH96:$AM96)/SUM('Gross Plant'!$AH$108:$AM$108)*'Capital Spending'!P$10*Reserve!$DW$1</f>
        <v>0</v>
      </c>
      <c r="EM96" s="57">
        <f>-SUM('Gross Plant'!$AH96:$AM96)/SUM('Gross Plant'!$AH$108:$AM$108)*'Capital Spending'!Q$10*Reserve!$DW$1</f>
        <v>0</v>
      </c>
      <c r="EN96" s="57">
        <f>-SUM('Gross Plant'!$AH96:$AM96)/SUM('Gross Plant'!$AH$108:$AM$108)*'Capital Spending'!R$10*Reserve!$DW$1</f>
        <v>0</v>
      </c>
      <c r="EO96" s="57">
        <f>-SUM('Gross Plant'!$AH96:$AM96)/SUM('Gross Plant'!$AH$108:$AM$108)*'Capital Spending'!S$10*Reserve!$DW$1</f>
        <v>0</v>
      </c>
      <c r="EP96" s="57">
        <f>-SUM('Gross Plant'!$AH96:$AM96)/SUM('Gross Plant'!$AH$108:$AM$108)*'Capital Spending'!T$10*Reserve!$DW$1</f>
        <v>0</v>
      </c>
      <c r="EQ96" s="57">
        <f>-SUM('Gross Plant'!$AH96:$AM96)/SUM('Gross Plant'!$AH$108:$AM$108)*'Capital Spending'!U$10*Reserve!$DW$1</f>
        <v>0</v>
      </c>
    </row>
    <row r="97" spans="1:147">
      <c r="A97" s="82">
        <v>39701</v>
      </c>
      <c r="B97" t="s">
        <v>211</v>
      </c>
      <c r="C97" s="50">
        <f t="shared" si="172"/>
        <v>0</v>
      </c>
      <c r="D97" s="50">
        <f t="shared" si="173"/>
        <v>0</v>
      </c>
      <c r="E97" s="69">
        <v>0</v>
      </c>
      <c r="F97" s="43">
        <f t="shared" si="174"/>
        <v>0</v>
      </c>
      <c r="G97" s="43">
        <f t="shared" si="175"/>
        <v>0</v>
      </c>
      <c r="H97" s="43">
        <f t="shared" si="176"/>
        <v>0</v>
      </c>
      <c r="I97" s="43">
        <f t="shared" si="177"/>
        <v>0</v>
      </c>
      <c r="J97" s="43">
        <f t="shared" si="178"/>
        <v>0</v>
      </c>
      <c r="K97" s="41">
        <f t="shared" si="179"/>
        <v>0</v>
      </c>
      <c r="L97" s="41">
        <f t="shared" si="180"/>
        <v>0</v>
      </c>
      <c r="M97" s="41">
        <f t="shared" si="181"/>
        <v>0</v>
      </c>
      <c r="N97" s="41">
        <f t="shared" si="182"/>
        <v>0</v>
      </c>
      <c r="O97" s="41">
        <f t="shared" si="183"/>
        <v>0</v>
      </c>
      <c r="P97" s="41">
        <f t="shared" si="184"/>
        <v>0</v>
      </c>
      <c r="Q97" s="41">
        <f t="shared" si="185"/>
        <v>0</v>
      </c>
      <c r="R97" s="41">
        <f t="shared" si="186"/>
        <v>0</v>
      </c>
      <c r="S97" s="41">
        <f t="shared" si="187"/>
        <v>0</v>
      </c>
      <c r="T97" s="41">
        <f t="shared" si="188"/>
        <v>0</v>
      </c>
      <c r="U97" s="41">
        <f t="shared" si="189"/>
        <v>0</v>
      </c>
      <c r="V97" s="41">
        <f t="shared" si="190"/>
        <v>0</v>
      </c>
      <c r="W97" s="41">
        <f t="shared" si="191"/>
        <v>0</v>
      </c>
      <c r="X97" s="41">
        <f t="shared" si="192"/>
        <v>0</v>
      </c>
      <c r="Y97" s="41">
        <f t="shared" si="193"/>
        <v>0</v>
      </c>
      <c r="Z97" s="41">
        <f t="shared" si="194"/>
        <v>0</v>
      </c>
      <c r="AA97" s="41">
        <f t="shared" si="195"/>
        <v>0</v>
      </c>
      <c r="AB97" s="41">
        <f t="shared" si="196"/>
        <v>0</v>
      </c>
      <c r="AC97" s="41">
        <f t="shared" si="197"/>
        <v>0</v>
      </c>
      <c r="AD97" s="41">
        <f t="shared" si="198"/>
        <v>0</v>
      </c>
      <c r="AE97" s="41">
        <f t="shared" si="199"/>
        <v>0</v>
      </c>
      <c r="AF97" s="41">
        <f t="shared" si="200"/>
        <v>0</v>
      </c>
      <c r="AG97" s="23"/>
      <c r="AH97" s="79">
        <f>'[26]091'!D16</f>
        <v>3.1300000000000001E-2</v>
      </c>
      <c r="AI97" s="79">
        <f>'[26]091'!E16</f>
        <v>8.8400000000000006E-2</v>
      </c>
      <c r="AJ97" s="63">
        <f>0</f>
        <v>0</v>
      </c>
      <c r="AK97" s="63">
        <f>0</f>
        <v>0</v>
      </c>
      <c r="AL97" s="63">
        <f>0</f>
        <v>0</v>
      </c>
      <c r="AM97" s="63">
        <f>0</f>
        <v>0</v>
      </c>
      <c r="AN97" s="63">
        <f>0</f>
        <v>0</v>
      </c>
      <c r="AO97" s="63">
        <f>0</f>
        <v>0</v>
      </c>
      <c r="AP97" s="63">
        <f>IF('Net Plant'!I97&gt;0,'Gross Plant'!K97*$AH97/12,0)</f>
        <v>0</v>
      </c>
      <c r="AQ97" s="63">
        <f>IF('Net Plant'!J97&gt;0,'Gross Plant'!L97*$AH97/12,0)</f>
        <v>0</v>
      </c>
      <c r="AR97" s="63">
        <f>IF('Net Plant'!K97&gt;0,'Gross Plant'!M97*$AH97/12,0)</f>
        <v>0</v>
      </c>
      <c r="AS97" s="63">
        <f>IF('Net Plant'!L97&gt;0,'Gross Plant'!N97*$AH97/12,0)</f>
        <v>0</v>
      </c>
      <c r="AT97" s="63">
        <f>IF('Net Plant'!M97&gt;0,'Gross Plant'!O97*$AH97/12,0)</f>
        <v>0</v>
      </c>
      <c r="AU97" s="63">
        <f>IF('Net Plant'!N97&gt;0,'Gross Plant'!P97*$AH97/12,0)</f>
        <v>0</v>
      </c>
      <c r="AV97" s="63">
        <f>IF('Net Plant'!O97&gt;0,'Gross Plant'!Q97*$AH97/12,0)</f>
        <v>0</v>
      </c>
      <c r="AW97" s="63">
        <f>IF('Net Plant'!P97&gt;0,'Gross Plant'!R97*$AH97/12,0)</f>
        <v>0</v>
      </c>
      <c r="AX97" s="63">
        <f>IF('Net Plant'!Q97&gt;0,'Gross Plant'!S97*$AH97/12,0)</f>
        <v>0</v>
      </c>
      <c r="AY97" s="41">
        <f>IF('Net Plant'!R97&gt;0,'Gross Plant'!U97*$AI97/12,0)</f>
        <v>0</v>
      </c>
      <c r="AZ97" s="41">
        <f>IF('Net Plant'!S97&gt;0,'Gross Plant'!V97*$AI97/12,0)</f>
        <v>0</v>
      </c>
      <c r="BA97" s="41">
        <f>IF('Net Plant'!T97&gt;0,'Gross Plant'!W97*$AI97/12,0)</f>
        <v>0</v>
      </c>
      <c r="BB97" s="41">
        <f>IF('Net Plant'!U97&gt;0,'Gross Plant'!X97*$AI97/12,0)</f>
        <v>0</v>
      </c>
      <c r="BC97" s="41">
        <f>IF('Net Plant'!V97&gt;0,'Gross Plant'!Y97*$AI97/12,0)</f>
        <v>0</v>
      </c>
      <c r="BD97" s="41">
        <f>IF('Net Plant'!W97&gt;0,'Gross Plant'!Z97*$AI97/12,0)</f>
        <v>0</v>
      </c>
      <c r="BE97" s="41">
        <f>IF('Net Plant'!X97&gt;0,'Gross Plant'!AA97*$AI97/12,0)</f>
        <v>0</v>
      </c>
      <c r="BF97" s="41">
        <f>IF('Net Plant'!Y97&gt;0,'Gross Plant'!AB97*$AI97/12,0)</f>
        <v>0</v>
      </c>
      <c r="BG97" s="41">
        <f>IF('Net Plant'!Z97&gt;0,'Gross Plant'!AC97*$AI97/12,0)</f>
        <v>0</v>
      </c>
      <c r="BH97" s="41">
        <f>IF('Net Plant'!AA97&gt;0,'Gross Plant'!AD97*$AI97/12,0)</f>
        <v>0</v>
      </c>
      <c r="BI97" s="41">
        <f>IF('Net Plant'!AB97&gt;0,'Gross Plant'!AE97*$AI97/12,0)</f>
        <v>0</v>
      </c>
      <c r="BJ97" s="41">
        <f>IF('Net Plant'!AC97&gt;0,'Gross Plant'!AF97*$AI97/12,0)</f>
        <v>0</v>
      </c>
      <c r="BK97" s="23">
        <f t="shared" si="201"/>
        <v>0</v>
      </c>
      <c r="BL97" s="41"/>
      <c r="BM97" s="63">
        <f>0</f>
        <v>0</v>
      </c>
      <c r="BN97" s="63">
        <f>0</f>
        <v>0</v>
      </c>
      <c r="BO97" s="63">
        <f>0</f>
        <v>0</v>
      </c>
      <c r="BP97" s="63">
        <f>0</f>
        <v>0</v>
      </c>
      <c r="BQ97" s="63">
        <f>0</f>
        <v>0</v>
      </c>
      <c r="BR97" s="63">
        <f>0</f>
        <v>0</v>
      </c>
      <c r="BS97" s="31">
        <f>'Gross Plant'!BQ97</f>
        <v>0</v>
      </c>
      <c r="BT97" s="41">
        <f>'Gross Plant'!BR97</f>
        <v>0</v>
      </c>
      <c r="BU97" s="41">
        <f>'Gross Plant'!BS97</f>
        <v>0</v>
      </c>
      <c r="BV97" s="41">
        <f>'Gross Plant'!BT97</f>
        <v>0</v>
      </c>
      <c r="BW97" s="41">
        <f>'Gross Plant'!BU97</f>
        <v>0</v>
      </c>
      <c r="BX97" s="41">
        <f>'Gross Plant'!BV97</f>
        <v>0</v>
      </c>
      <c r="BY97" s="41">
        <f>'Gross Plant'!BW97</f>
        <v>0</v>
      </c>
      <c r="BZ97" s="41">
        <f>'Gross Plant'!BX97</f>
        <v>0</v>
      </c>
      <c r="CA97" s="41">
        <f>'Gross Plant'!BY97</f>
        <v>0</v>
      </c>
      <c r="CB97" s="41">
        <f>'Gross Plant'!BZ97</f>
        <v>0</v>
      </c>
      <c r="CC97" s="41">
        <f>'Gross Plant'!CA97</f>
        <v>0</v>
      </c>
      <c r="CD97" s="41">
        <f>'Gross Plant'!CB97</f>
        <v>0</v>
      </c>
      <c r="CE97" s="41">
        <f>'Gross Plant'!CC97</f>
        <v>0</v>
      </c>
      <c r="CF97" s="41">
        <f>'Gross Plant'!CD97</f>
        <v>0</v>
      </c>
      <c r="CG97" s="41">
        <f>'Gross Plant'!CE97</f>
        <v>0</v>
      </c>
      <c r="CH97" s="41">
        <f>'Gross Plant'!CF97</f>
        <v>0</v>
      </c>
      <c r="CI97" s="41">
        <f>'Gross Plant'!CG97</f>
        <v>0</v>
      </c>
      <c r="CJ97" s="41">
        <f>'Gross Plant'!CH97</f>
        <v>0</v>
      </c>
      <c r="CK97" s="41">
        <f>'Gross Plant'!CI97</f>
        <v>0</v>
      </c>
      <c r="CL97" s="41">
        <f>'Gross Plant'!CJ97</f>
        <v>0</v>
      </c>
      <c r="CM97" s="41">
        <f>'Gross Plant'!CK97</f>
        <v>0</v>
      </c>
      <c r="CN97" s="41"/>
      <c r="CO97" s="63">
        <f>0</f>
        <v>0</v>
      </c>
      <c r="CP97" s="63">
        <f>0</f>
        <v>0</v>
      </c>
      <c r="CQ97" s="63">
        <f>0</f>
        <v>0</v>
      </c>
      <c r="CR97" s="63">
        <f>0</f>
        <v>0</v>
      </c>
      <c r="CS97" s="63">
        <f>0</f>
        <v>0</v>
      </c>
      <c r="CT97" s="63">
        <f>0</f>
        <v>0</v>
      </c>
      <c r="CU97" s="31">
        <v>0</v>
      </c>
      <c r="CV97" s="31">
        <v>0</v>
      </c>
      <c r="CW97" s="31">
        <v>0</v>
      </c>
      <c r="CX97" s="31">
        <v>0</v>
      </c>
      <c r="CY97" s="31">
        <v>0</v>
      </c>
      <c r="CZ97" s="31">
        <v>0</v>
      </c>
      <c r="DA97" s="31">
        <v>0</v>
      </c>
      <c r="DB97" s="31">
        <v>0</v>
      </c>
      <c r="DC97" s="31">
        <v>0</v>
      </c>
      <c r="DD97" s="3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/>
      <c r="DQ97" s="107">
        <f>0</f>
        <v>0</v>
      </c>
      <c r="DR97" s="107">
        <f>0</f>
        <v>0</v>
      </c>
      <c r="DS97" s="107">
        <f>0</f>
        <v>0</v>
      </c>
      <c r="DT97" s="107">
        <f>0</f>
        <v>0</v>
      </c>
      <c r="DU97" s="107">
        <f>0</f>
        <v>0</v>
      </c>
      <c r="DV97" s="107">
        <f>0</f>
        <v>0</v>
      </c>
      <c r="DW97" s="57">
        <f>SUM('Gross Plant'!$AH97:$AM97)/SUM('Gross Plant'!$AH$108:$AM$108)*DW$108</f>
        <v>0</v>
      </c>
      <c r="DX97" s="57">
        <f>SUM('Gross Plant'!$AH97:$AM97)/SUM('Gross Plant'!$AH$108:$AM$108)*DX$108</f>
        <v>0</v>
      </c>
      <c r="DY97" s="57">
        <f>SUM('Gross Plant'!$AH97:$AM97)/SUM('Gross Plant'!$AH$108:$AM$108)*DY$108</f>
        <v>0</v>
      </c>
      <c r="DZ97" s="57">
        <f>-SUM('Gross Plant'!$AH97:$AM97)/SUM('Gross Plant'!$AH$108:$AM$108)*'Capital Spending'!D$10*Reserve!$DW$1</f>
        <v>0</v>
      </c>
      <c r="EA97" s="57">
        <f>-SUM('Gross Plant'!$AH97:$AM97)/SUM('Gross Plant'!$AH$108:$AM$108)*'Capital Spending'!E$10*Reserve!$DW$1</f>
        <v>0</v>
      </c>
      <c r="EB97" s="57">
        <f>-SUM('Gross Plant'!$AH97:$AM97)/SUM('Gross Plant'!$AH$108:$AM$108)*'Capital Spending'!F$10*Reserve!$DW$1</f>
        <v>0</v>
      </c>
      <c r="EC97" s="57">
        <f>-SUM('Gross Plant'!$AH97:$AM97)/SUM('Gross Plant'!$AH$108:$AM$108)*'Capital Spending'!G$10*Reserve!$DW$1</f>
        <v>0</v>
      </c>
      <c r="ED97" s="57">
        <f>-SUM('Gross Plant'!$AH97:$AM97)/SUM('Gross Plant'!$AH$108:$AM$108)*'Capital Spending'!H$10*Reserve!$DW$1</f>
        <v>0</v>
      </c>
      <c r="EE97" s="57">
        <f>-SUM('Gross Plant'!$AH97:$AM97)/SUM('Gross Plant'!$AH$108:$AM$108)*'Capital Spending'!I$10*Reserve!$DW$1</f>
        <v>0</v>
      </c>
      <c r="EF97" s="57">
        <f>-SUM('Gross Plant'!$AH97:$AM97)/SUM('Gross Plant'!$AH$108:$AM$108)*'Capital Spending'!J$10*Reserve!$DW$1</f>
        <v>0</v>
      </c>
      <c r="EG97" s="57">
        <f>-SUM('Gross Plant'!$AH97:$AM97)/SUM('Gross Plant'!$AH$108:$AM$108)*'Capital Spending'!K$10*Reserve!$DW$1</f>
        <v>0</v>
      </c>
      <c r="EH97" s="57">
        <f>-SUM('Gross Plant'!$AH97:$AM97)/SUM('Gross Plant'!$AH$108:$AM$108)*'Capital Spending'!L$10*Reserve!$DW$1</f>
        <v>0</v>
      </c>
      <c r="EI97" s="57">
        <f>-SUM('Gross Plant'!$AH97:$AM97)/SUM('Gross Plant'!$AH$108:$AM$108)*'Capital Spending'!M$10*Reserve!$DW$1</f>
        <v>0</v>
      </c>
      <c r="EJ97" s="57">
        <f>-SUM('Gross Plant'!$AH97:$AM97)/SUM('Gross Plant'!$AH$108:$AM$108)*'Capital Spending'!N$10*Reserve!$DW$1</f>
        <v>0</v>
      </c>
      <c r="EK97" s="57">
        <f>-SUM('Gross Plant'!$AH97:$AM97)/SUM('Gross Plant'!$AH$108:$AM$108)*'Capital Spending'!O$10*Reserve!$DW$1</f>
        <v>0</v>
      </c>
      <c r="EL97" s="57">
        <f>-SUM('Gross Plant'!$AH97:$AM97)/SUM('Gross Plant'!$AH$108:$AM$108)*'Capital Spending'!P$10*Reserve!$DW$1</f>
        <v>0</v>
      </c>
      <c r="EM97" s="57">
        <f>-SUM('Gross Plant'!$AH97:$AM97)/SUM('Gross Plant'!$AH$108:$AM$108)*'Capital Spending'!Q$10*Reserve!$DW$1</f>
        <v>0</v>
      </c>
      <c r="EN97" s="57">
        <f>-SUM('Gross Plant'!$AH97:$AM97)/SUM('Gross Plant'!$AH$108:$AM$108)*'Capital Spending'!R$10*Reserve!$DW$1</f>
        <v>0</v>
      </c>
      <c r="EO97" s="57">
        <f>-SUM('Gross Plant'!$AH97:$AM97)/SUM('Gross Plant'!$AH$108:$AM$108)*'Capital Spending'!S$10*Reserve!$DW$1</f>
        <v>0</v>
      </c>
      <c r="EP97" s="57">
        <f>-SUM('Gross Plant'!$AH97:$AM97)/SUM('Gross Plant'!$AH$108:$AM$108)*'Capital Spending'!T$10*Reserve!$DW$1</f>
        <v>0</v>
      </c>
      <c r="EQ97" s="57">
        <f>-SUM('Gross Plant'!$AH97:$AM97)/SUM('Gross Plant'!$AH$108:$AM$108)*'Capital Spending'!U$10*Reserve!$DW$1</f>
        <v>0</v>
      </c>
    </row>
    <row r="98" spans="1:147">
      <c r="A98" s="82">
        <v>39702</v>
      </c>
      <c r="B98" t="s">
        <v>211</v>
      </c>
      <c r="C98" s="50">
        <f t="shared" si="172"/>
        <v>0</v>
      </c>
      <c r="D98" s="50">
        <f t="shared" si="173"/>
        <v>0</v>
      </c>
      <c r="E98" s="69">
        <v>0</v>
      </c>
      <c r="F98" s="43">
        <f t="shared" si="174"/>
        <v>0</v>
      </c>
      <c r="G98" s="43">
        <f t="shared" si="175"/>
        <v>0</v>
      </c>
      <c r="H98" s="43">
        <f t="shared" si="176"/>
        <v>0</v>
      </c>
      <c r="I98" s="43">
        <f t="shared" si="177"/>
        <v>0</v>
      </c>
      <c r="J98" s="43">
        <f t="shared" si="178"/>
        <v>0</v>
      </c>
      <c r="K98" s="41">
        <f t="shared" si="179"/>
        <v>0</v>
      </c>
      <c r="L98" s="41">
        <f t="shared" si="180"/>
        <v>0</v>
      </c>
      <c r="M98" s="41">
        <f t="shared" si="181"/>
        <v>0</v>
      </c>
      <c r="N98" s="41">
        <f t="shared" si="182"/>
        <v>0</v>
      </c>
      <c r="O98" s="41">
        <f t="shared" si="183"/>
        <v>0</v>
      </c>
      <c r="P98" s="41">
        <f t="shared" si="184"/>
        <v>0</v>
      </c>
      <c r="Q98" s="41">
        <f t="shared" si="185"/>
        <v>0</v>
      </c>
      <c r="R98" s="41">
        <f t="shared" si="186"/>
        <v>0</v>
      </c>
      <c r="S98" s="41">
        <f t="shared" si="187"/>
        <v>0</v>
      </c>
      <c r="T98" s="41">
        <f t="shared" si="188"/>
        <v>0</v>
      </c>
      <c r="U98" s="41">
        <f t="shared" si="189"/>
        <v>0</v>
      </c>
      <c r="V98" s="41">
        <f t="shared" si="190"/>
        <v>0</v>
      </c>
      <c r="W98" s="41">
        <f t="shared" si="191"/>
        <v>0</v>
      </c>
      <c r="X98" s="41">
        <f t="shared" si="192"/>
        <v>0</v>
      </c>
      <c r="Y98" s="41">
        <f t="shared" si="193"/>
        <v>0</v>
      </c>
      <c r="Z98" s="41">
        <f t="shared" si="194"/>
        <v>0</v>
      </c>
      <c r="AA98" s="41">
        <f t="shared" si="195"/>
        <v>0</v>
      </c>
      <c r="AB98" s="41">
        <f t="shared" si="196"/>
        <v>0</v>
      </c>
      <c r="AC98" s="41">
        <f t="shared" si="197"/>
        <v>0</v>
      </c>
      <c r="AD98" s="41">
        <f t="shared" si="198"/>
        <v>0</v>
      </c>
      <c r="AE98" s="41">
        <f t="shared" si="199"/>
        <v>0</v>
      </c>
      <c r="AF98" s="41">
        <f t="shared" si="200"/>
        <v>0</v>
      </c>
      <c r="AG98" s="23"/>
      <c r="AH98" s="79">
        <f>'[26]091'!D17</f>
        <v>3.1300000000000001E-2</v>
      </c>
      <c r="AI98" s="79">
        <f>'[26]091'!E17</f>
        <v>8.8400000000000006E-2</v>
      </c>
      <c r="AJ98" s="63">
        <f>0</f>
        <v>0</v>
      </c>
      <c r="AK98" s="63">
        <f>0</f>
        <v>0</v>
      </c>
      <c r="AL98" s="63">
        <f>0</f>
        <v>0</v>
      </c>
      <c r="AM98" s="63">
        <f>0</f>
        <v>0</v>
      </c>
      <c r="AN98" s="63">
        <f>0</f>
        <v>0</v>
      </c>
      <c r="AO98" s="63">
        <f>0</f>
        <v>0</v>
      </c>
      <c r="AP98" s="63">
        <f>IF('Net Plant'!I98&gt;0,'Gross Plant'!K98*$AH98/12,0)</f>
        <v>0</v>
      </c>
      <c r="AQ98" s="63">
        <f>IF('Net Plant'!J98&gt;0,'Gross Plant'!L98*$AH98/12,0)</f>
        <v>0</v>
      </c>
      <c r="AR98" s="63">
        <f>IF('Net Plant'!K98&gt;0,'Gross Plant'!M98*$AH98/12,0)</f>
        <v>0</v>
      </c>
      <c r="AS98" s="63">
        <f>IF('Net Plant'!L98&gt;0,'Gross Plant'!N98*$AH98/12,0)</f>
        <v>0</v>
      </c>
      <c r="AT98" s="63">
        <f>IF('Net Plant'!M98&gt;0,'Gross Plant'!O98*$AH98/12,0)</f>
        <v>0</v>
      </c>
      <c r="AU98" s="63">
        <f>IF('Net Plant'!N98&gt;0,'Gross Plant'!P98*$AH98/12,0)</f>
        <v>0</v>
      </c>
      <c r="AV98" s="63">
        <f>IF('Net Plant'!O98&gt;0,'Gross Plant'!Q98*$AH98/12,0)</f>
        <v>0</v>
      </c>
      <c r="AW98" s="63">
        <f>IF('Net Plant'!P98&gt;0,'Gross Plant'!R98*$AH98/12,0)</f>
        <v>0</v>
      </c>
      <c r="AX98" s="63">
        <f>IF('Net Plant'!Q98&gt;0,'Gross Plant'!S98*$AH98/12,0)</f>
        <v>0</v>
      </c>
      <c r="AY98" s="41">
        <f>IF('Net Plant'!R98&gt;0,'Gross Plant'!U98*$AI98/12,0)</f>
        <v>0</v>
      </c>
      <c r="AZ98" s="41">
        <f>IF('Net Plant'!S98&gt;0,'Gross Plant'!V98*$AI98/12,0)</f>
        <v>0</v>
      </c>
      <c r="BA98" s="41">
        <f>IF('Net Plant'!T98&gt;0,'Gross Plant'!W98*$AI98/12,0)</f>
        <v>0</v>
      </c>
      <c r="BB98" s="41">
        <f>IF('Net Plant'!U98&gt;0,'Gross Plant'!X98*$AI98/12,0)</f>
        <v>0</v>
      </c>
      <c r="BC98" s="41">
        <f>IF('Net Plant'!V98&gt;0,'Gross Plant'!Y98*$AI98/12,0)</f>
        <v>0</v>
      </c>
      <c r="BD98" s="41">
        <f>IF('Net Plant'!W98&gt;0,'Gross Plant'!Z98*$AI98/12,0)</f>
        <v>0</v>
      </c>
      <c r="BE98" s="41">
        <f>IF('Net Plant'!X98&gt;0,'Gross Plant'!AA98*$AI98/12,0)</f>
        <v>0</v>
      </c>
      <c r="BF98" s="41">
        <f>IF('Net Plant'!Y98&gt;0,'Gross Plant'!AB98*$AI98/12,0)</f>
        <v>0</v>
      </c>
      <c r="BG98" s="41">
        <f>IF('Net Plant'!Z98&gt;0,'Gross Plant'!AC98*$AI98/12,0)</f>
        <v>0</v>
      </c>
      <c r="BH98" s="41">
        <f>IF('Net Plant'!AA98&gt;0,'Gross Plant'!AD98*$AI98/12,0)</f>
        <v>0</v>
      </c>
      <c r="BI98" s="41">
        <f>IF('Net Plant'!AB98&gt;0,'Gross Plant'!AE98*$AI98/12,0)</f>
        <v>0</v>
      </c>
      <c r="BJ98" s="41">
        <f>IF('Net Plant'!AC98&gt;0,'Gross Plant'!AF98*$AI98/12,0)</f>
        <v>0</v>
      </c>
      <c r="BK98" s="23">
        <f t="shared" si="201"/>
        <v>0</v>
      </c>
      <c r="BL98" s="41"/>
      <c r="BM98" s="63">
        <f>0</f>
        <v>0</v>
      </c>
      <c r="BN98" s="63">
        <f>0</f>
        <v>0</v>
      </c>
      <c r="BO98" s="63">
        <f>0</f>
        <v>0</v>
      </c>
      <c r="BP98" s="63">
        <f>0</f>
        <v>0</v>
      </c>
      <c r="BQ98" s="63">
        <f>0</f>
        <v>0</v>
      </c>
      <c r="BR98" s="63">
        <f>0</f>
        <v>0</v>
      </c>
      <c r="BS98" s="31">
        <f>'Gross Plant'!BQ98</f>
        <v>0</v>
      </c>
      <c r="BT98" s="41">
        <f>'Gross Plant'!BR98</f>
        <v>0</v>
      </c>
      <c r="BU98" s="41">
        <f>'Gross Plant'!BS98</f>
        <v>0</v>
      </c>
      <c r="BV98" s="41">
        <f>'Gross Plant'!BT98</f>
        <v>0</v>
      </c>
      <c r="BW98" s="41">
        <f>'Gross Plant'!BU98</f>
        <v>0</v>
      </c>
      <c r="BX98" s="41">
        <f>'Gross Plant'!BV98</f>
        <v>0</v>
      </c>
      <c r="BY98" s="41">
        <f>'Gross Plant'!BW98</f>
        <v>0</v>
      </c>
      <c r="BZ98" s="41">
        <f>'Gross Plant'!BX98</f>
        <v>0</v>
      </c>
      <c r="CA98" s="41">
        <f>'Gross Plant'!BY98</f>
        <v>0</v>
      </c>
      <c r="CB98" s="41">
        <f>'Gross Plant'!BZ98</f>
        <v>0</v>
      </c>
      <c r="CC98" s="41">
        <f>'Gross Plant'!CA98</f>
        <v>0</v>
      </c>
      <c r="CD98" s="41">
        <f>'Gross Plant'!CB98</f>
        <v>0</v>
      </c>
      <c r="CE98" s="41">
        <f>'Gross Plant'!CC98</f>
        <v>0</v>
      </c>
      <c r="CF98" s="41">
        <f>'Gross Plant'!CD98</f>
        <v>0</v>
      </c>
      <c r="CG98" s="41">
        <f>'Gross Plant'!CE98</f>
        <v>0</v>
      </c>
      <c r="CH98" s="41">
        <f>'Gross Plant'!CF98</f>
        <v>0</v>
      </c>
      <c r="CI98" s="41">
        <f>'Gross Plant'!CG98</f>
        <v>0</v>
      </c>
      <c r="CJ98" s="41">
        <f>'Gross Plant'!CH98</f>
        <v>0</v>
      </c>
      <c r="CK98" s="41">
        <f>'Gross Plant'!CI98</f>
        <v>0</v>
      </c>
      <c r="CL98" s="41">
        <f>'Gross Plant'!CJ98</f>
        <v>0</v>
      </c>
      <c r="CM98" s="41">
        <f>'Gross Plant'!CK98</f>
        <v>0</v>
      </c>
      <c r="CN98" s="41"/>
      <c r="CO98" s="63">
        <f>0</f>
        <v>0</v>
      </c>
      <c r="CP98" s="63">
        <f>0</f>
        <v>0</v>
      </c>
      <c r="CQ98" s="63">
        <f>0</f>
        <v>0</v>
      </c>
      <c r="CR98" s="63">
        <f>0</f>
        <v>0</v>
      </c>
      <c r="CS98" s="63">
        <f>0</f>
        <v>0</v>
      </c>
      <c r="CT98" s="63">
        <f>0</f>
        <v>0</v>
      </c>
      <c r="CU98" s="31">
        <v>0</v>
      </c>
      <c r="CV98" s="31">
        <v>0</v>
      </c>
      <c r="CW98" s="31">
        <v>0</v>
      </c>
      <c r="CX98" s="31">
        <v>0</v>
      </c>
      <c r="CY98" s="31">
        <v>0</v>
      </c>
      <c r="CZ98" s="31">
        <v>0</v>
      </c>
      <c r="DA98" s="31">
        <v>0</v>
      </c>
      <c r="DB98" s="31">
        <v>0</v>
      </c>
      <c r="DC98" s="31">
        <v>0</v>
      </c>
      <c r="DD98" s="3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0</v>
      </c>
      <c r="DN98" s="41">
        <v>0</v>
      </c>
      <c r="DO98" s="41">
        <v>0</v>
      </c>
      <c r="DP98" s="41"/>
      <c r="DQ98" s="107">
        <f>0</f>
        <v>0</v>
      </c>
      <c r="DR98" s="107">
        <f>0</f>
        <v>0</v>
      </c>
      <c r="DS98" s="107">
        <f>0</f>
        <v>0</v>
      </c>
      <c r="DT98" s="107">
        <f>0</f>
        <v>0</v>
      </c>
      <c r="DU98" s="107">
        <f>0</f>
        <v>0</v>
      </c>
      <c r="DV98" s="107">
        <f>0</f>
        <v>0</v>
      </c>
      <c r="DW98" s="57">
        <f>SUM('Gross Plant'!$AH98:$AM98)/SUM('Gross Plant'!$AH$108:$AM$108)*DW$108</f>
        <v>0</v>
      </c>
      <c r="DX98" s="57">
        <f>SUM('Gross Plant'!$AH98:$AM98)/SUM('Gross Plant'!$AH$108:$AM$108)*DX$108</f>
        <v>0</v>
      </c>
      <c r="DY98" s="57">
        <f>SUM('Gross Plant'!$AH98:$AM98)/SUM('Gross Plant'!$AH$108:$AM$108)*DY$108</f>
        <v>0</v>
      </c>
      <c r="DZ98" s="57">
        <f>-SUM('Gross Plant'!$AH98:$AM98)/SUM('Gross Plant'!$AH$108:$AM$108)*'Capital Spending'!D$10*Reserve!$DW$1</f>
        <v>0</v>
      </c>
      <c r="EA98" s="57">
        <f>-SUM('Gross Plant'!$AH98:$AM98)/SUM('Gross Plant'!$AH$108:$AM$108)*'Capital Spending'!E$10*Reserve!$DW$1</f>
        <v>0</v>
      </c>
      <c r="EB98" s="57">
        <f>-SUM('Gross Plant'!$AH98:$AM98)/SUM('Gross Plant'!$AH$108:$AM$108)*'Capital Spending'!F$10*Reserve!$DW$1</f>
        <v>0</v>
      </c>
      <c r="EC98" s="57">
        <f>-SUM('Gross Plant'!$AH98:$AM98)/SUM('Gross Plant'!$AH$108:$AM$108)*'Capital Spending'!G$10*Reserve!$DW$1</f>
        <v>0</v>
      </c>
      <c r="ED98" s="57">
        <f>-SUM('Gross Plant'!$AH98:$AM98)/SUM('Gross Plant'!$AH$108:$AM$108)*'Capital Spending'!H$10*Reserve!$DW$1</f>
        <v>0</v>
      </c>
      <c r="EE98" s="57">
        <f>-SUM('Gross Plant'!$AH98:$AM98)/SUM('Gross Plant'!$AH$108:$AM$108)*'Capital Spending'!I$10*Reserve!$DW$1</f>
        <v>0</v>
      </c>
      <c r="EF98" s="57">
        <f>-SUM('Gross Plant'!$AH98:$AM98)/SUM('Gross Plant'!$AH$108:$AM$108)*'Capital Spending'!J$10*Reserve!$DW$1</f>
        <v>0</v>
      </c>
      <c r="EG98" s="57">
        <f>-SUM('Gross Plant'!$AH98:$AM98)/SUM('Gross Plant'!$AH$108:$AM$108)*'Capital Spending'!K$10*Reserve!$DW$1</f>
        <v>0</v>
      </c>
      <c r="EH98" s="57">
        <f>-SUM('Gross Plant'!$AH98:$AM98)/SUM('Gross Plant'!$AH$108:$AM$108)*'Capital Spending'!L$10*Reserve!$DW$1</f>
        <v>0</v>
      </c>
      <c r="EI98" s="57">
        <f>-SUM('Gross Plant'!$AH98:$AM98)/SUM('Gross Plant'!$AH$108:$AM$108)*'Capital Spending'!M$10*Reserve!$DW$1</f>
        <v>0</v>
      </c>
      <c r="EJ98" s="57">
        <f>-SUM('Gross Plant'!$AH98:$AM98)/SUM('Gross Plant'!$AH$108:$AM$108)*'Capital Spending'!N$10*Reserve!$DW$1</f>
        <v>0</v>
      </c>
      <c r="EK98" s="57">
        <f>-SUM('Gross Plant'!$AH98:$AM98)/SUM('Gross Plant'!$AH$108:$AM$108)*'Capital Spending'!O$10*Reserve!$DW$1</f>
        <v>0</v>
      </c>
      <c r="EL98" s="57">
        <f>-SUM('Gross Plant'!$AH98:$AM98)/SUM('Gross Plant'!$AH$108:$AM$108)*'Capital Spending'!P$10*Reserve!$DW$1</f>
        <v>0</v>
      </c>
      <c r="EM98" s="57">
        <f>-SUM('Gross Plant'!$AH98:$AM98)/SUM('Gross Plant'!$AH$108:$AM$108)*'Capital Spending'!Q$10*Reserve!$DW$1</f>
        <v>0</v>
      </c>
      <c r="EN98" s="57">
        <f>-SUM('Gross Plant'!$AH98:$AM98)/SUM('Gross Plant'!$AH$108:$AM$108)*'Capital Spending'!R$10*Reserve!$DW$1</f>
        <v>0</v>
      </c>
      <c r="EO98" s="57">
        <f>-SUM('Gross Plant'!$AH98:$AM98)/SUM('Gross Plant'!$AH$108:$AM$108)*'Capital Spending'!S$10*Reserve!$DW$1</f>
        <v>0</v>
      </c>
      <c r="EP98" s="57">
        <f>-SUM('Gross Plant'!$AH98:$AM98)/SUM('Gross Plant'!$AH$108:$AM$108)*'Capital Spending'!T$10*Reserve!$DW$1</f>
        <v>0</v>
      </c>
      <c r="EQ98" s="57">
        <f>-SUM('Gross Plant'!$AH98:$AM98)/SUM('Gross Plant'!$AH$108:$AM$108)*'Capital Spending'!U$10*Reserve!$DW$1</f>
        <v>0</v>
      </c>
    </row>
    <row r="99" spans="1:147">
      <c r="A99" s="150">
        <v>39800</v>
      </c>
      <c r="B99" s="32" t="s">
        <v>19</v>
      </c>
      <c r="C99" s="50">
        <f t="shared" si="141"/>
        <v>688375.4587529233</v>
      </c>
      <c r="D99" s="50">
        <f t="shared" si="142"/>
        <v>721858.0729400001</v>
      </c>
      <c r="E99" s="69">
        <f>'[20]Reserve End Balances'!$Q$143</f>
        <v>674249.66</v>
      </c>
      <c r="F99" s="43">
        <f t="shared" si="143"/>
        <v>676603.96000000008</v>
      </c>
      <c r="G99" s="43">
        <f t="shared" si="144"/>
        <v>678958.26000000013</v>
      </c>
      <c r="H99" s="43">
        <f t="shared" si="145"/>
        <v>681312.56000000017</v>
      </c>
      <c r="I99" s="43">
        <f t="shared" si="146"/>
        <v>683666.86000000022</v>
      </c>
      <c r="J99" s="43">
        <f t="shared" si="147"/>
        <v>686021.16000000027</v>
      </c>
      <c r="K99" s="41">
        <f t="shared" si="148"/>
        <v>688375.46000000031</v>
      </c>
      <c r="L99" s="41">
        <f t="shared" si="149"/>
        <v>690729.7592280003</v>
      </c>
      <c r="M99" s="41">
        <f t="shared" si="150"/>
        <v>693084.05845600029</v>
      </c>
      <c r="N99" s="41">
        <f t="shared" si="151"/>
        <v>695438.35768400028</v>
      </c>
      <c r="O99" s="41">
        <f t="shared" si="152"/>
        <v>697792.65691200027</v>
      </c>
      <c r="P99" s="41">
        <f t="shared" si="153"/>
        <v>700146.95614000026</v>
      </c>
      <c r="Q99" s="41">
        <f t="shared" si="154"/>
        <v>702501.25536800025</v>
      </c>
      <c r="R99" s="41">
        <f t="shared" si="155"/>
        <v>704855.55459600023</v>
      </c>
      <c r="S99" s="41">
        <f t="shared" si="156"/>
        <v>707209.85382400022</v>
      </c>
      <c r="T99" s="41">
        <f t="shared" si="157"/>
        <v>709564.15305200021</v>
      </c>
      <c r="U99" s="41">
        <f t="shared" si="158"/>
        <v>711613.13970000017</v>
      </c>
      <c r="V99" s="41">
        <f t="shared" si="159"/>
        <v>713662.12634800014</v>
      </c>
      <c r="W99" s="41">
        <f t="shared" si="160"/>
        <v>715711.1129960001</v>
      </c>
      <c r="X99" s="41">
        <f t="shared" si="161"/>
        <v>717760.09964400006</v>
      </c>
      <c r="Y99" s="41">
        <f t="shared" si="162"/>
        <v>719809.08629200002</v>
      </c>
      <c r="Z99" s="41">
        <f t="shared" si="163"/>
        <v>721858.07293999998</v>
      </c>
      <c r="AA99" s="41">
        <f t="shared" si="164"/>
        <v>723907.05958799995</v>
      </c>
      <c r="AB99" s="41">
        <f t="shared" si="165"/>
        <v>725956.04623599991</v>
      </c>
      <c r="AC99" s="41">
        <f t="shared" si="166"/>
        <v>728005.03288399987</v>
      </c>
      <c r="AD99" s="41">
        <f t="shared" si="167"/>
        <v>730054.01953199983</v>
      </c>
      <c r="AE99" s="41">
        <f t="shared" si="168"/>
        <v>732103.00617999979</v>
      </c>
      <c r="AF99" s="41">
        <f t="shared" si="169"/>
        <v>734151.99282799975</v>
      </c>
      <c r="AG99" s="23">
        <f t="shared" si="170"/>
        <v>721858</v>
      </c>
      <c r="AH99" s="79">
        <f>'[26]091'!D18</f>
        <v>3.4700000000000002E-2</v>
      </c>
      <c r="AI99" s="79">
        <f>'[26]091'!E18</f>
        <v>3.0200000000000001E-2</v>
      </c>
      <c r="AJ99" s="63">
        <f>'[20]Depreciation Provision'!R143</f>
        <v>2354.3000000000002</v>
      </c>
      <c r="AK99" s="63">
        <f>'[20]Depreciation Provision'!S143</f>
        <v>2354.3000000000002</v>
      </c>
      <c r="AL99" s="63">
        <f>'[20]Depreciation Provision'!T143</f>
        <v>2354.3000000000002</v>
      </c>
      <c r="AM99" s="63">
        <f>'[20]Depreciation Provision'!U143</f>
        <v>2354.3000000000002</v>
      </c>
      <c r="AN99" s="63">
        <f>'[20]Depreciation Provision'!V143</f>
        <v>2354.3000000000002</v>
      </c>
      <c r="AO99" s="63">
        <f>'[20]Depreciation Provision'!W143</f>
        <v>2354.3000000000002</v>
      </c>
      <c r="AP99" s="63">
        <f>IF('Net Plant'!I99&gt;0,'Gross Plant'!K99*$AH99/12,0)</f>
        <v>2354.2992280000003</v>
      </c>
      <c r="AQ99" s="63">
        <f>IF('Net Plant'!J99&gt;0,'Gross Plant'!L99*$AH99/12,0)</f>
        <v>2354.2992280000003</v>
      </c>
      <c r="AR99" s="63">
        <f>IF('Net Plant'!K99&gt;0,'Gross Plant'!M99*$AH99/12,0)</f>
        <v>2354.2992280000003</v>
      </c>
      <c r="AS99" s="63">
        <f>IF('Net Plant'!L99&gt;0,'Gross Plant'!N99*$AH99/12,0)</f>
        <v>2354.2992280000003</v>
      </c>
      <c r="AT99" s="63">
        <f>IF('Net Plant'!M99&gt;0,'Gross Plant'!O99*$AH99/12,0)</f>
        <v>2354.2992280000003</v>
      </c>
      <c r="AU99" s="63">
        <f>IF('Net Plant'!N99&gt;0,'Gross Plant'!P99*$AH99/12,0)</f>
        <v>2354.2992280000003</v>
      </c>
      <c r="AV99" s="63">
        <f>IF('Net Plant'!O99&gt;0,'Gross Plant'!Q99*$AH99/12,0)</f>
        <v>2354.2992280000003</v>
      </c>
      <c r="AW99" s="63">
        <f>IF('Net Plant'!P99&gt;0,'Gross Plant'!R99*$AH99/12,0)</f>
        <v>2354.2992280000003</v>
      </c>
      <c r="AX99" s="63">
        <f>IF('Net Plant'!Q99&gt;0,'Gross Plant'!S99*$AH99/12,0)</f>
        <v>2354.2992280000003</v>
      </c>
      <c r="AY99" s="41">
        <f>IF('Net Plant'!R99&gt;0,'Gross Plant'!U99*$AI99/12,0)</f>
        <v>2048.9866480000001</v>
      </c>
      <c r="AZ99" s="41">
        <f>IF('Net Plant'!S99&gt;0,'Gross Plant'!V99*$AI99/12,0)</f>
        <v>2048.9866480000001</v>
      </c>
      <c r="BA99" s="41">
        <f>IF('Net Plant'!T99&gt;0,'Gross Plant'!W99*$AI99/12,0)</f>
        <v>2048.9866480000001</v>
      </c>
      <c r="BB99" s="41">
        <f>IF('Net Plant'!U99&gt;0,'Gross Plant'!X99*$AI99/12,0)</f>
        <v>2048.9866480000001</v>
      </c>
      <c r="BC99" s="41">
        <f>IF('Net Plant'!V99&gt;0,'Gross Plant'!Y99*$AI99/12,0)</f>
        <v>2048.9866480000001</v>
      </c>
      <c r="BD99" s="41">
        <f>IF('Net Plant'!W99&gt;0,'Gross Plant'!Z99*$AI99/12,0)</f>
        <v>2048.9866480000001</v>
      </c>
      <c r="BE99" s="41">
        <f>IF('Net Plant'!X99&gt;0,'Gross Plant'!AA99*$AI99/12,0)</f>
        <v>2048.9866480000001</v>
      </c>
      <c r="BF99" s="41">
        <f>IF('Net Plant'!Y99&gt;0,'Gross Plant'!AB99*$AI99/12,0)</f>
        <v>2048.9866480000001</v>
      </c>
      <c r="BG99" s="41">
        <f>IF('Net Plant'!Z99&gt;0,'Gross Plant'!AC99*$AI99/12,0)</f>
        <v>2048.9866480000001</v>
      </c>
      <c r="BH99" s="41">
        <f>IF('Net Plant'!AA99&gt;0,'Gross Plant'!AD99*$AI99/12,0)</f>
        <v>2048.9866480000001</v>
      </c>
      <c r="BI99" s="41">
        <f>IF('Net Plant'!AB99&gt;0,'Gross Plant'!AE99*$AI99/12,0)</f>
        <v>2048.9866480000001</v>
      </c>
      <c r="BJ99" s="41">
        <f>IF('Net Plant'!AC99&gt;0,'Gross Plant'!AF99*$AI99/12,0)</f>
        <v>2048.9866480000001</v>
      </c>
      <c r="BK99" s="23">
        <f t="shared" si="201"/>
        <v>24587.839775999993</v>
      </c>
      <c r="BL99" s="41"/>
      <c r="BM99" s="63">
        <f>[20]Retires!R286</f>
        <v>0</v>
      </c>
      <c r="BN99" s="63">
        <f>[20]Retires!S286</f>
        <v>0</v>
      </c>
      <c r="BO99" s="63">
        <f>[20]Retires!T286</f>
        <v>0</v>
      </c>
      <c r="BP99" s="63">
        <f>[20]Retires!U286</f>
        <v>0</v>
      </c>
      <c r="BQ99" s="63">
        <f>[20]Retires!V286</f>
        <v>0</v>
      </c>
      <c r="BR99" s="63">
        <f>[20]Retires!W286</f>
        <v>0</v>
      </c>
      <c r="BS99" s="31">
        <f>'Gross Plant'!BQ99</f>
        <v>0</v>
      </c>
      <c r="BT99" s="41">
        <f>'Gross Plant'!BR99</f>
        <v>0</v>
      </c>
      <c r="BU99" s="41">
        <f>'Gross Plant'!BS99</f>
        <v>0</v>
      </c>
      <c r="BV99" s="41">
        <f>'Gross Plant'!BT99</f>
        <v>0</v>
      </c>
      <c r="BW99" s="41">
        <f>'Gross Plant'!BU99</f>
        <v>0</v>
      </c>
      <c r="BX99" s="41">
        <f>'Gross Plant'!BV99</f>
        <v>0</v>
      </c>
      <c r="BY99" s="41">
        <f>'Gross Plant'!BW99</f>
        <v>0</v>
      </c>
      <c r="BZ99" s="41">
        <f>'Gross Plant'!BX99</f>
        <v>0</v>
      </c>
      <c r="CA99" s="41">
        <f>'Gross Plant'!BY99</f>
        <v>0</v>
      </c>
      <c r="CB99" s="41">
        <f>'Gross Plant'!BZ99</f>
        <v>0</v>
      </c>
      <c r="CC99" s="41">
        <f>'Gross Plant'!CA99</f>
        <v>0</v>
      </c>
      <c r="CD99" s="41">
        <f>'Gross Plant'!CB99</f>
        <v>0</v>
      </c>
      <c r="CE99" s="41">
        <f>'Gross Plant'!CC99</f>
        <v>0</v>
      </c>
      <c r="CF99" s="41">
        <f>'Gross Plant'!CD99</f>
        <v>0</v>
      </c>
      <c r="CG99" s="41">
        <f>'Gross Plant'!CE99</f>
        <v>0</v>
      </c>
      <c r="CH99" s="41">
        <f>'Gross Plant'!CF99</f>
        <v>0</v>
      </c>
      <c r="CI99" s="41">
        <f>'Gross Plant'!CG99</f>
        <v>0</v>
      </c>
      <c r="CJ99" s="41">
        <f>'Gross Plant'!CH99</f>
        <v>0</v>
      </c>
      <c r="CK99" s="41">
        <f>'Gross Plant'!CI99</f>
        <v>0</v>
      </c>
      <c r="CL99" s="41">
        <f>'Gross Plant'!CJ99</f>
        <v>0</v>
      </c>
      <c r="CM99" s="41">
        <f>'Gross Plant'!CK99</f>
        <v>0</v>
      </c>
      <c r="CN99" s="41"/>
      <c r="CO99" s="63">
        <f>[20]Transfers!R286</f>
        <v>0</v>
      </c>
      <c r="CP99" s="63">
        <f>[20]Transfers!S286</f>
        <v>0</v>
      </c>
      <c r="CQ99" s="63">
        <f>[20]Transfers!T286</f>
        <v>0</v>
      </c>
      <c r="CR99" s="63">
        <f>[20]Transfers!U286</f>
        <v>0</v>
      </c>
      <c r="CS99" s="63">
        <f>[20]Transfers!V286</f>
        <v>0</v>
      </c>
      <c r="CT99" s="63">
        <f>[20]Transfers!W286</f>
        <v>0</v>
      </c>
      <c r="CU99" s="31">
        <v>0</v>
      </c>
      <c r="CV99" s="31">
        <v>0</v>
      </c>
      <c r="CW99" s="31">
        <v>0</v>
      </c>
      <c r="CX99" s="31">
        <v>0</v>
      </c>
      <c r="CY99" s="31">
        <v>0</v>
      </c>
      <c r="CZ99" s="31">
        <v>0</v>
      </c>
      <c r="DA99" s="31">
        <v>0</v>
      </c>
      <c r="DB99" s="31">
        <v>0</v>
      </c>
      <c r="DC99" s="31">
        <v>0</v>
      </c>
      <c r="DD99" s="3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0</v>
      </c>
      <c r="DK99" s="41">
        <v>0</v>
      </c>
      <c r="DL99" s="41">
        <v>0</v>
      </c>
      <c r="DM99" s="41">
        <v>0</v>
      </c>
      <c r="DN99" s="41">
        <v>0</v>
      </c>
      <c r="DO99" s="41">
        <v>0</v>
      </c>
      <c r="DP99" s="41"/>
      <c r="DQ99" s="107">
        <f>[20]COR!Q143</f>
        <v>0</v>
      </c>
      <c r="DR99" s="107">
        <f>[20]COR!R143</f>
        <v>0</v>
      </c>
      <c r="DS99" s="107">
        <f>[20]COR!S143</f>
        <v>0</v>
      </c>
      <c r="DT99" s="107">
        <f>[20]COR!T143</f>
        <v>0</v>
      </c>
      <c r="DU99" s="107">
        <f>[20]COR!U143</f>
        <v>0</v>
      </c>
      <c r="DV99" s="107">
        <f>[20]COR!V143</f>
        <v>0</v>
      </c>
      <c r="DW99" s="57">
        <f>SUM('Gross Plant'!$AH99:$AM99)/SUM('Gross Plant'!$AH$108:$AM$108)*DW$108</f>
        <v>0</v>
      </c>
      <c r="DX99" s="57">
        <f>SUM('Gross Plant'!$AH99:$AM99)/SUM('Gross Plant'!$AH$108:$AM$108)*DX$108</f>
        <v>0</v>
      </c>
      <c r="DY99" s="57">
        <f>SUM('Gross Plant'!$AH99:$AM99)/SUM('Gross Plant'!$AH$108:$AM$108)*DY$108</f>
        <v>0</v>
      </c>
      <c r="DZ99" s="57">
        <f>-SUM('Gross Plant'!$AH99:$AM99)/SUM('Gross Plant'!$AH$108:$AM$108)*'Capital Spending'!D$10*Reserve!$DW$1</f>
        <v>0</v>
      </c>
      <c r="EA99" s="57">
        <f>-SUM('Gross Plant'!$AH99:$AM99)/SUM('Gross Plant'!$AH$108:$AM$108)*'Capital Spending'!E$10*Reserve!$DW$1</f>
        <v>0</v>
      </c>
      <c r="EB99" s="57">
        <f>-SUM('Gross Plant'!$AH99:$AM99)/SUM('Gross Plant'!$AH$108:$AM$108)*'Capital Spending'!F$10*Reserve!$DW$1</f>
        <v>0</v>
      </c>
      <c r="EC99" s="57">
        <f>-SUM('Gross Plant'!$AH99:$AM99)/SUM('Gross Plant'!$AH$108:$AM$108)*'Capital Spending'!G$10*Reserve!$DW$1</f>
        <v>0</v>
      </c>
      <c r="ED99" s="57">
        <f>-SUM('Gross Plant'!$AH99:$AM99)/SUM('Gross Plant'!$AH$108:$AM$108)*'Capital Spending'!H$10*Reserve!$DW$1</f>
        <v>0</v>
      </c>
      <c r="EE99" s="57">
        <f>-SUM('Gross Plant'!$AH99:$AM99)/SUM('Gross Plant'!$AH$108:$AM$108)*'Capital Spending'!I$10*Reserve!$DW$1</f>
        <v>0</v>
      </c>
      <c r="EF99" s="57">
        <f>-SUM('Gross Plant'!$AH99:$AM99)/SUM('Gross Plant'!$AH$108:$AM$108)*'Capital Spending'!J$10*Reserve!$DW$1</f>
        <v>0</v>
      </c>
      <c r="EG99" s="57">
        <f>-SUM('Gross Plant'!$AH99:$AM99)/SUM('Gross Plant'!$AH$108:$AM$108)*'Capital Spending'!K$10*Reserve!$DW$1</f>
        <v>0</v>
      </c>
      <c r="EH99" s="57">
        <f>-SUM('Gross Plant'!$AH99:$AM99)/SUM('Gross Plant'!$AH$108:$AM$108)*'Capital Spending'!L$10*Reserve!$DW$1</f>
        <v>0</v>
      </c>
      <c r="EI99" s="57">
        <f>-SUM('Gross Plant'!$AH99:$AM99)/SUM('Gross Plant'!$AH$108:$AM$108)*'Capital Spending'!M$10*Reserve!$DW$1</f>
        <v>0</v>
      </c>
      <c r="EJ99" s="57">
        <f>-SUM('Gross Plant'!$AH99:$AM99)/SUM('Gross Plant'!$AH$108:$AM$108)*'Capital Spending'!N$10*Reserve!$DW$1</f>
        <v>0</v>
      </c>
      <c r="EK99" s="57">
        <f>-SUM('Gross Plant'!$AH99:$AM99)/SUM('Gross Plant'!$AH$108:$AM$108)*'Capital Spending'!O$10*Reserve!$DW$1</f>
        <v>0</v>
      </c>
      <c r="EL99" s="57">
        <f>-SUM('Gross Plant'!$AH99:$AM99)/SUM('Gross Plant'!$AH$108:$AM$108)*'Capital Spending'!P$10*Reserve!$DW$1</f>
        <v>0</v>
      </c>
      <c r="EM99" s="57">
        <f>-SUM('Gross Plant'!$AH99:$AM99)/SUM('Gross Plant'!$AH$108:$AM$108)*'Capital Spending'!Q$10*Reserve!$DW$1</f>
        <v>0</v>
      </c>
      <c r="EN99" s="57">
        <f>-SUM('Gross Plant'!$AH99:$AM99)/SUM('Gross Plant'!$AH$108:$AM$108)*'Capital Spending'!R$10*Reserve!$DW$1</f>
        <v>0</v>
      </c>
      <c r="EO99" s="57">
        <f>-SUM('Gross Plant'!$AH99:$AM99)/SUM('Gross Plant'!$AH$108:$AM$108)*'Capital Spending'!S$10*Reserve!$DW$1</f>
        <v>0</v>
      </c>
      <c r="EP99" s="57">
        <f>-SUM('Gross Plant'!$AH99:$AM99)/SUM('Gross Plant'!$AH$108:$AM$108)*'Capital Spending'!T$10*Reserve!$DW$1</f>
        <v>0</v>
      </c>
      <c r="EQ99" s="57">
        <f>-SUM('Gross Plant'!$AH99:$AM99)/SUM('Gross Plant'!$AH$108:$AM$108)*'Capital Spending'!U$10*Reserve!$DW$1</f>
        <v>0</v>
      </c>
    </row>
    <row r="100" spans="1:147">
      <c r="A100" s="150">
        <v>39900</v>
      </c>
      <c r="B100" s="32" t="s">
        <v>32</v>
      </c>
      <c r="C100" s="50">
        <f t="shared" si="141"/>
        <v>0</v>
      </c>
      <c r="D100" s="50">
        <f t="shared" si="142"/>
        <v>0</v>
      </c>
      <c r="E100" s="69">
        <v>0</v>
      </c>
      <c r="F100" s="43">
        <f t="shared" si="143"/>
        <v>0</v>
      </c>
      <c r="G100" s="43">
        <f t="shared" si="144"/>
        <v>0</v>
      </c>
      <c r="H100" s="43">
        <f t="shared" si="145"/>
        <v>0</v>
      </c>
      <c r="I100" s="43">
        <f t="shared" si="146"/>
        <v>0</v>
      </c>
      <c r="J100" s="43">
        <f t="shared" si="147"/>
        <v>0</v>
      </c>
      <c r="K100" s="41">
        <f t="shared" si="148"/>
        <v>0</v>
      </c>
      <c r="L100" s="41">
        <f t="shared" si="149"/>
        <v>0</v>
      </c>
      <c r="M100" s="41">
        <f t="shared" si="150"/>
        <v>0</v>
      </c>
      <c r="N100" s="41">
        <f t="shared" si="151"/>
        <v>0</v>
      </c>
      <c r="O100" s="41">
        <f t="shared" si="152"/>
        <v>0</v>
      </c>
      <c r="P100" s="41">
        <f t="shared" si="153"/>
        <v>0</v>
      </c>
      <c r="Q100" s="41">
        <f t="shared" si="154"/>
        <v>0</v>
      </c>
      <c r="R100" s="41">
        <f t="shared" si="155"/>
        <v>0</v>
      </c>
      <c r="S100" s="41">
        <f t="shared" si="156"/>
        <v>0</v>
      </c>
      <c r="T100" s="41">
        <f t="shared" si="157"/>
        <v>0</v>
      </c>
      <c r="U100" s="41">
        <f t="shared" si="158"/>
        <v>0</v>
      </c>
      <c r="V100" s="41">
        <f t="shared" si="159"/>
        <v>0</v>
      </c>
      <c r="W100" s="41">
        <f t="shared" si="160"/>
        <v>0</v>
      </c>
      <c r="X100" s="41">
        <f t="shared" si="161"/>
        <v>0</v>
      </c>
      <c r="Y100" s="41">
        <f t="shared" si="162"/>
        <v>0</v>
      </c>
      <c r="Z100" s="41">
        <f t="shared" si="163"/>
        <v>0</v>
      </c>
      <c r="AA100" s="41">
        <f t="shared" si="164"/>
        <v>0</v>
      </c>
      <c r="AB100" s="41">
        <f t="shared" si="165"/>
        <v>0</v>
      </c>
      <c r="AC100" s="41">
        <f t="shared" si="166"/>
        <v>0</v>
      </c>
      <c r="AD100" s="41">
        <f t="shared" si="167"/>
        <v>0</v>
      </c>
      <c r="AE100" s="41">
        <f t="shared" si="168"/>
        <v>0</v>
      </c>
      <c r="AF100" s="41">
        <f t="shared" si="169"/>
        <v>0</v>
      </c>
      <c r="AG100" s="23">
        <f t="shared" si="170"/>
        <v>0</v>
      </c>
      <c r="AH100" s="79">
        <f>'[26]091'!D19</f>
        <v>0.1</v>
      </c>
      <c r="AI100" s="79">
        <f>'[26]091'!E19</f>
        <v>0.1</v>
      </c>
      <c r="AJ100" s="63">
        <f>0</f>
        <v>0</v>
      </c>
      <c r="AK100" s="63">
        <f>0</f>
        <v>0</v>
      </c>
      <c r="AL100" s="63">
        <f>0</f>
        <v>0</v>
      </c>
      <c r="AM100" s="63">
        <f>0</f>
        <v>0</v>
      </c>
      <c r="AN100" s="63">
        <f>0</f>
        <v>0</v>
      </c>
      <c r="AO100" s="63">
        <f>0</f>
        <v>0</v>
      </c>
      <c r="AP100" s="63">
        <f>IF('Net Plant'!I100&gt;0,'Gross Plant'!K100*$AH100/12,0)</f>
        <v>0</v>
      </c>
      <c r="AQ100" s="63">
        <f>IF('Net Plant'!J100&gt;0,'Gross Plant'!L100*$AH100/12,0)</f>
        <v>0</v>
      </c>
      <c r="AR100" s="63">
        <f>IF('Net Plant'!K100&gt;0,'Gross Plant'!M100*$AH100/12,0)</f>
        <v>0</v>
      </c>
      <c r="AS100" s="63">
        <f>IF('Net Plant'!L100&gt;0,'Gross Plant'!N100*$AH100/12,0)</f>
        <v>0</v>
      </c>
      <c r="AT100" s="63">
        <f>IF('Net Plant'!M100&gt;0,'Gross Plant'!O100*$AH100/12,0)</f>
        <v>0</v>
      </c>
      <c r="AU100" s="63">
        <f>IF('Net Plant'!N100&gt;0,'Gross Plant'!P100*$AH100/12,0)</f>
        <v>0</v>
      </c>
      <c r="AV100" s="63">
        <f>IF('Net Plant'!O100&gt;0,'Gross Plant'!Q100*$AH100/12,0)</f>
        <v>0</v>
      </c>
      <c r="AW100" s="63">
        <f>IF('Net Plant'!P100&gt;0,'Gross Plant'!R100*$AH100/12,0)</f>
        <v>0</v>
      </c>
      <c r="AX100" s="63">
        <f>IF('Net Plant'!Q100&gt;0,'Gross Plant'!S100*$AH100/12,0)</f>
        <v>0</v>
      </c>
      <c r="AY100" s="41">
        <f>IF('Net Plant'!R100&gt;0,'Gross Plant'!U100*$AI100/12,0)</f>
        <v>0</v>
      </c>
      <c r="AZ100" s="41">
        <f>IF('Net Plant'!S100&gt;0,'Gross Plant'!V100*$AI100/12,0)</f>
        <v>0</v>
      </c>
      <c r="BA100" s="41">
        <f>IF('Net Plant'!T100&gt;0,'Gross Plant'!W100*$AI100/12,0)</f>
        <v>0</v>
      </c>
      <c r="BB100" s="41">
        <f>IF('Net Plant'!U100&gt;0,'Gross Plant'!X100*$AI100/12,0)</f>
        <v>0</v>
      </c>
      <c r="BC100" s="41">
        <f>IF('Net Plant'!V100&gt;0,'Gross Plant'!Y100*$AI100/12,0)</f>
        <v>0</v>
      </c>
      <c r="BD100" s="41">
        <f>IF('Net Plant'!W100&gt;0,'Gross Plant'!Z100*$AI100/12,0)</f>
        <v>0</v>
      </c>
      <c r="BE100" s="41">
        <f>IF('Net Plant'!X100&gt;0,'Gross Plant'!AA100*$AI100/12,0)</f>
        <v>0</v>
      </c>
      <c r="BF100" s="41">
        <f>IF('Net Plant'!Y100&gt;0,'Gross Plant'!AB100*$AI100/12,0)</f>
        <v>0</v>
      </c>
      <c r="BG100" s="41">
        <f>IF('Net Plant'!Z100&gt;0,'Gross Plant'!AC100*$AI100/12,0)</f>
        <v>0</v>
      </c>
      <c r="BH100" s="41">
        <f>IF('Net Plant'!AA100&gt;0,'Gross Plant'!AD100*$AI100/12,0)</f>
        <v>0</v>
      </c>
      <c r="BI100" s="41">
        <f>IF('Net Plant'!AB100&gt;0,'Gross Plant'!AE100*$AI100/12,0)</f>
        <v>0</v>
      </c>
      <c r="BJ100" s="41">
        <f>IF('Net Plant'!AC100&gt;0,'Gross Plant'!AF100*$AI100/12,0)</f>
        <v>0</v>
      </c>
      <c r="BK100" s="23">
        <f t="shared" si="201"/>
        <v>0</v>
      </c>
      <c r="BL100" s="41"/>
      <c r="BM100" s="63">
        <f>0</f>
        <v>0</v>
      </c>
      <c r="BN100" s="63">
        <f>0</f>
        <v>0</v>
      </c>
      <c r="BO100" s="63">
        <f>0</f>
        <v>0</v>
      </c>
      <c r="BP100" s="63">
        <f>0</f>
        <v>0</v>
      </c>
      <c r="BQ100" s="63">
        <f>0</f>
        <v>0</v>
      </c>
      <c r="BR100" s="63">
        <f>0</f>
        <v>0</v>
      </c>
      <c r="BS100" s="31">
        <f>'Gross Plant'!BQ100</f>
        <v>0</v>
      </c>
      <c r="BT100" s="41">
        <f>'Gross Plant'!BR100</f>
        <v>0</v>
      </c>
      <c r="BU100" s="41">
        <f>'Gross Plant'!BS100</f>
        <v>0</v>
      </c>
      <c r="BV100" s="41">
        <f>'Gross Plant'!BT100</f>
        <v>0</v>
      </c>
      <c r="BW100" s="41">
        <f>'Gross Plant'!BU100</f>
        <v>0</v>
      </c>
      <c r="BX100" s="41">
        <f>'Gross Plant'!BV100</f>
        <v>0</v>
      </c>
      <c r="BY100" s="41">
        <f>'Gross Plant'!BW100</f>
        <v>0</v>
      </c>
      <c r="BZ100" s="41">
        <f>'Gross Plant'!BX100</f>
        <v>0</v>
      </c>
      <c r="CA100" s="41">
        <f>'Gross Plant'!BY100</f>
        <v>0</v>
      </c>
      <c r="CB100" s="41">
        <f>'Gross Plant'!BZ100</f>
        <v>0</v>
      </c>
      <c r="CC100" s="41">
        <f>'Gross Plant'!CA100</f>
        <v>0</v>
      </c>
      <c r="CD100" s="41">
        <f>'Gross Plant'!CB100</f>
        <v>0</v>
      </c>
      <c r="CE100" s="41">
        <f>'Gross Plant'!CC100</f>
        <v>0</v>
      </c>
      <c r="CF100" s="41">
        <f>'Gross Plant'!CD100</f>
        <v>0</v>
      </c>
      <c r="CG100" s="41">
        <f>'Gross Plant'!CE100</f>
        <v>0</v>
      </c>
      <c r="CH100" s="41">
        <f>'Gross Plant'!CF100</f>
        <v>0</v>
      </c>
      <c r="CI100" s="41">
        <f>'Gross Plant'!CG100</f>
        <v>0</v>
      </c>
      <c r="CJ100" s="41">
        <f>'Gross Plant'!CH100</f>
        <v>0</v>
      </c>
      <c r="CK100" s="41">
        <f>'Gross Plant'!CI100</f>
        <v>0</v>
      </c>
      <c r="CL100" s="41">
        <f>'Gross Plant'!CJ100</f>
        <v>0</v>
      </c>
      <c r="CM100" s="41">
        <f>'Gross Plant'!CK100</f>
        <v>0</v>
      </c>
      <c r="CN100" s="41"/>
      <c r="CO100" s="63">
        <f>0</f>
        <v>0</v>
      </c>
      <c r="CP100" s="63">
        <f>0</f>
        <v>0</v>
      </c>
      <c r="CQ100" s="63">
        <f>0</f>
        <v>0</v>
      </c>
      <c r="CR100" s="63">
        <f>0</f>
        <v>0</v>
      </c>
      <c r="CS100" s="63">
        <f>0</f>
        <v>0</v>
      </c>
      <c r="CT100" s="63">
        <f>0</f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0</v>
      </c>
      <c r="DP100" s="41"/>
      <c r="DQ100" s="107">
        <f>0</f>
        <v>0</v>
      </c>
      <c r="DR100" s="107">
        <f>0</f>
        <v>0</v>
      </c>
      <c r="DS100" s="107">
        <f>0</f>
        <v>0</v>
      </c>
      <c r="DT100" s="107">
        <f>0</f>
        <v>0</v>
      </c>
      <c r="DU100" s="107">
        <f>0</f>
        <v>0</v>
      </c>
      <c r="DV100" s="107">
        <f>0</f>
        <v>0</v>
      </c>
      <c r="DW100" s="57">
        <f>SUM('Gross Plant'!$AH100:$AM100)/SUM('Gross Plant'!$AH$108:$AM$108)*DW$108</f>
        <v>0</v>
      </c>
      <c r="DX100" s="57">
        <f>SUM('Gross Plant'!$AH100:$AM100)/SUM('Gross Plant'!$AH$108:$AM$108)*DX$108</f>
        <v>0</v>
      </c>
      <c r="DY100" s="57">
        <f>SUM('Gross Plant'!$AH100:$AM100)/SUM('Gross Plant'!$AH$108:$AM$108)*DY$108</f>
        <v>0</v>
      </c>
      <c r="DZ100" s="57">
        <f>-SUM('Gross Plant'!$AH100:$AM100)/SUM('Gross Plant'!$AH$108:$AM$108)*'Capital Spending'!D$10*Reserve!$DW$1</f>
        <v>0</v>
      </c>
      <c r="EA100" s="57">
        <f>-SUM('Gross Plant'!$AH100:$AM100)/SUM('Gross Plant'!$AH$108:$AM$108)*'Capital Spending'!E$10*Reserve!$DW$1</f>
        <v>0</v>
      </c>
      <c r="EB100" s="57">
        <f>-SUM('Gross Plant'!$AH100:$AM100)/SUM('Gross Plant'!$AH$108:$AM$108)*'Capital Spending'!F$10*Reserve!$DW$1</f>
        <v>0</v>
      </c>
      <c r="EC100" s="57">
        <f>-SUM('Gross Plant'!$AH100:$AM100)/SUM('Gross Plant'!$AH$108:$AM$108)*'Capital Spending'!G$10*Reserve!$DW$1</f>
        <v>0</v>
      </c>
      <c r="ED100" s="57">
        <f>-SUM('Gross Plant'!$AH100:$AM100)/SUM('Gross Plant'!$AH$108:$AM$108)*'Capital Spending'!H$10*Reserve!$DW$1</f>
        <v>0</v>
      </c>
      <c r="EE100" s="57">
        <f>-SUM('Gross Plant'!$AH100:$AM100)/SUM('Gross Plant'!$AH$108:$AM$108)*'Capital Spending'!I$10*Reserve!$DW$1</f>
        <v>0</v>
      </c>
      <c r="EF100" s="57">
        <f>-SUM('Gross Plant'!$AH100:$AM100)/SUM('Gross Plant'!$AH$108:$AM$108)*'Capital Spending'!J$10*Reserve!$DW$1</f>
        <v>0</v>
      </c>
      <c r="EG100" s="57">
        <f>-SUM('Gross Plant'!$AH100:$AM100)/SUM('Gross Plant'!$AH$108:$AM$108)*'Capital Spending'!K$10*Reserve!$DW$1</f>
        <v>0</v>
      </c>
      <c r="EH100" s="57">
        <f>-SUM('Gross Plant'!$AH100:$AM100)/SUM('Gross Plant'!$AH$108:$AM$108)*'Capital Spending'!L$10*Reserve!$DW$1</f>
        <v>0</v>
      </c>
      <c r="EI100" s="57">
        <f>-SUM('Gross Plant'!$AH100:$AM100)/SUM('Gross Plant'!$AH$108:$AM$108)*'Capital Spending'!M$10*Reserve!$DW$1</f>
        <v>0</v>
      </c>
      <c r="EJ100" s="57">
        <f>-SUM('Gross Plant'!$AH100:$AM100)/SUM('Gross Plant'!$AH$108:$AM$108)*'Capital Spending'!N$10*Reserve!$DW$1</f>
        <v>0</v>
      </c>
      <c r="EK100" s="57">
        <f>-SUM('Gross Plant'!$AH100:$AM100)/SUM('Gross Plant'!$AH$108:$AM$108)*'Capital Spending'!O$10*Reserve!$DW$1</f>
        <v>0</v>
      </c>
      <c r="EL100" s="57">
        <f>-SUM('Gross Plant'!$AH100:$AM100)/SUM('Gross Plant'!$AH$108:$AM$108)*'Capital Spending'!P$10*Reserve!$DW$1</f>
        <v>0</v>
      </c>
      <c r="EM100" s="57">
        <f>-SUM('Gross Plant'!$AH100:$AM100)/SUM('Gross Plant'!$AH$108:$AM$108)*'Capital Spending'!Q$10*Reserve!$DW$1</f>
        <v>0</v>
      </c>
      <c r="EN100" s="57">
        <f>-SUM('Gross Plant'!$AH100:$AM100)/SUM('Gross Plant'!$AH$108:$AM$108)*'Capital Spending'!R$10*Reserve!$DW$1</f>
        <v>0</v>
      </c>
      <c r="EO100" s="57">
        <f>-SUM('Gross Plant'!$AH100:$AM100)/SUM('Gross Plant'!$AH$108:$AM$108)*'Capital Spending'!S$10*Reserve!$DW$1</f>
        <v>0</v>
      </c>
      <c r="EP100" s="57">
        <f>-SUM('Gross Plant'!$AH100:$AM100)/SUM('Gross Plant'!$AH$108:$AM$108)*'Capital Spending'!T$10*Reserve!$DW$1</f>
        <v>0</v>
      </c>
      <c r="EQ100" s="57">
        <f>-SUM('Gross Plant'!$AH100:$AM100)/SUM('Gross Plant'!$AH$108:$AM$108)*'Capital Spending'!U$10*Reserve!$DW$1</f>
        <v>0</v>
      </c>
    </row>
    <row r="101" spans="1:147">
      <c r="A101" s="150">
        <v>39901</v>
      </c>
      <c r="B101" s="32" t="s">
        <v>21</v>
      </c>
      <c r="C101" s="50">
        <f t="shared" si="141"/>
        <v>-34765.770000000004</v>
      </c>
      <c r="D101" s="50">
        <f t="shared" si="142"/>
        <v>-34765.770000000004</v>
      </c>
      <c r="E101" s="69">
        <f>'[20]Reserve End Balances'!$Q$144</f>
        <v>-34765.769999999997</v>
      </c>
      <c r="F101" s="43">
        <f t="shared" si="143"/>
        <v>-34765.769999999997</v>
      </c>
      <c r="G101" s="43">
        <f t="shared" si="144"/>
        <v>-34765.769999999997</v>
      </c>
      <c r="H101" s="43">
        <f t="shared" si="145"/>
        <v>-34765.769999999997</v>
      </c>
      <c r="I101" s="43">
        <f t="shared" si="146"/>
        <v>-34765.769999999997</v>
      </c>
      <c r="J101" s="43">
        <f t="shared" si="147"/>
        <v>-34765.769999999997</v>
      </c>
      <c r="K101" s="41">
        <f t="shared" si="148"/>
        <v>-34765.769999999997</v>
      </c>
      <c r="L101" s="41">
        <f t="shared" si="149"/>
        <v>-34765.769999999997</v>
      </c>
      <c r="M101" s="41">
        <f t="shared" si="150"/>
        <v>-34765.769999999997</v>
      </c>
      <c r="N101" s="41">
        <f t="shared" si="151"/>
        <v>-34765.769999999997</v>
      </c>
      <c r="O101" s="41">
        <f t="shared" si="152"/>
        <v>-34765.769999999997</v>
      </c>
      <c r="P101" s="41">
        <f t="shared" si="153"/>
        <v>-34765.769999999997</v>
      </c>
      <c r="Q101" s="41">
        <f t="shared" si="154"/>
        <v>-34765.769999999997</v>
      </c>
      <c r="R101" s="41">
        <f t="shared" si="155"/>
        <v>-34765.769999999997</v>
      </c>
      <c r="S101" s="41">
        <f t="shared" si="156"/>
        <v>-34765.769999999997</v>
      </c>
      <c r="T101" s="41">
        <f t="shared" si="157"/>
        <v>-34765.769999999997</v>
      </c>
      <c r="U101" s="41">
        <f t="shared" si="158"/>
        <v>-34765.769999999997</v>
      </c>
      <c r="V101" s="41">
        <f t="shared" si="159"/>
        <v>-34765.769999999997</v>
      </c>
      <c r="W101" s="41">
        <f t="shared" si="160"/>
        <v>-34765.769999999997</v>
      </c>
      <c r="X101" s="41">
        <f t="shared" si="161"/>
        <v>-34765.769999999997</v>
      </c>
      <c r="Y101" s="41">
        <f t="shared" si="162"/>
        <v>-34765.769999999997</v>
      </c>
      <c r="Z101" s="41">
        <f t="shared" si="163"/>
        <v>-34765.769999999997</v>
      </c>
      <c r="AA101" s="41">
        <f t="shared" si="164"/>
        <v>-34765.769999999997</v>
      </c>
      <c r="AB101" s="41">
        <f t="shared" si="165"/>
        <v>-34765.769999999997</v>
      </c>
      <c r="AC101" s="41">
        <f t="shared" si="166"/>
        <v>-34765.769999999997</v>
      </c>
      <c r="AD101" s="41">
        <f t="shared" si="167"/>
        <v>-34765.769999999997</v>
      </c>
      <c r="AE101" s="41">
        <f t="shared" si="168"/>
        <v>-34765.769999999997</v>
      </c>
      <c r="AF101" s="41">
        <f t="shared" si="169"/>
        <v>-34765.769999999997</v>
      </c>
      <c r="AG101" s="23">
        <f t="shared" si="170"/>
        <v>-34766</v>
      </c>
      <c r="AH101" s="79">
        <f>'[26]091'!D20</f>
        <v>6.3E-2</v>
      </c>
      <c r="AI101" s="79">
        <f>'[26]091'!E20</f>
        <v>6.3E-2</v>
      </c>
      <c r="AJ101" s="63">
        <f>'[20]Depreciation Provision'!R144</f>
        <v>0</v>
      </c>
      <c r="AK101" s="63">
        <f>'[20]Depreciation Provision'!S144</f>
        <v>0</v>
      </c>
      <c r="AL101" s="63">
        <f>'[20]Depreciation Provision'!T144</f>
        <v>0</v>
      </c>
      <c r="AM101" s="63">
        <f>'[20]Depreciation Provision'!U144</f>
        <v>0</v>
      </c>
      <c r="AN101" s="63">
        <f>'[20]Depreciation Provision'!V144</f>
        <v>0</v>
      </c>
      <c r="AO101" s="63">
        <f>'[20]Depreciation Provision'!W144</f>
        <v>0</v>
      </c>
      <c r="AP101" s="63">
        <f>IF('Net Plant'!I101&gt;0,'Gross Plant'!K101*$AH101/12,0)</f>
        <v>0</v>
      </c>
      <c r="AQ101" s="63">
        <f>IF('Net Plant'!J101&gt;0,'Gross Plant'!L101*$AH101/12,0)</f>
        <v>0</v>
      </c>
      <c r="AR101" s="63">
        <f>IF('Net Plant'!K101&gt;0,'Gross Plant'!M101*$AH101/12,0)</f>
        <v>0</v>
      </c>
      <c r="AS101" s="63">
        <f>IF('Net Plant'!L101&gt;0,'Gross Plant'!N101*$AH101/12,0)</f>
        <v>0</v>
      </c>
      <c r="AT101" s="63">
        <f>IF('Net Plant'!M101&gt;0,'Gross Plant'!O101*$AH101/12,0)</f>
        <v>0</v>
      </c>
      <c r="AU101" s="63">
        <f>IF('Net Plant'!N101&gt;0,'Gross Plant'!P101*$AH101/12,0)</f>
        <v>0</v>
      </c>
      <c r="AV101" s="63">
        <f>IF('Net Plant'!O101&gt;0,'Gross Plant'!Q101*$AH101/12,0)</f>
        <v>0</v>
      </c>
      <c r="AW101" s="63">
        <f>IF('Net Plant'!P101&gt;0,'Gross Plant'!R101*$AH101/12,0)</f>
        <v>0</v>
      </c>
      <c r="AX101" s="63">
        <f>IF('Net Plant'!Q101&gt;0,'Gross Plant'!S101*$AH101/12,0)</f>
        <v>0</v>
      </c>
      <c r="AY101" s="41">
        <f>IF('Net Plant'!R101&gt;0,'Gross Plant'!U101*$AI101/12,0)</f>
        <v>0</v>
      </c>
      <c r="AZ101" s="41">
        <f>IF('Net Plant'!S101&gt;0,'Gross Plant'!V101*$AI101/12,0)</f>
        <v>0</v>
      </c>
      <c r="BA101" s="41">
        <f>IF('Net Plant'!T101&gt;0,'Gross Plant'!W101*$AI101/12,0)</f>
        <v>0</v>
      </c>
      <c r="BB101" s="41">
        <f>IF('Net Plant'!U101&gt;0,'Gross Plant'!X101*$AI101/12,0)</f>
        <v>0</v>
      </c>
      <c r="BC101" s="41">
        <f>IF('Net Plant'!V101&gt;0,'Gross Plant'!Y101*$AI101/12,0)</f>
        <v>0</v>
      </c>
      <c r="BD101" s="41">
        <f>IF('Net Plant'!W101&gt;0,'Gross Plant'!Z101*$AI101/12,0)</f>
        <v>0</v>
      </c>
      <c r="BE101" s="41">
        <f>IF('Net Plant'!X101&gt;0,'Gross Plant'!AA101*$AI101/12,0)</f>
        <v>0</v>
      </c>
      <c r="BF101" s="41">
        <f>IF('Net Plant'!Y101&gt;0,'Gross Plant'!AB101*$AI101/12,0)</f>
        <v>0</v>
      </c>
      <c r="BG101" s="41">
        <f>IF('Net Plant'!Z101&gt;0,'Gross Plant'!AC101*$AI101/12,0)</f>
        <v>0</v>
      </c>
      <c r="BH101" s="41">
        <f>IF('Net Plant'!AA101&gt;0,'Gross Plant'!AD101*$AI101/12,0)</f>
        <v>0</v>
      </c>
      <c r="BI101" s="41">
        <f>IF('Net Plant'!AB101&gt;0,'Gross Plant'!AE101*$AI101/12,0)</f>
        <v>0</v>
      </c>
      <c r="BJ101" s="41">
        <f>IF('Net Plant'!AC101&gt;0,'Gross Plant'!AF101*$AI101/12,0)</f>
        <v>0</v>
      </c>
      <c r="BK101" s="23">
        <f t="shared" si="201"/>
        <v>0</v>
      </c>
      <c r="BL101" s="41"/>
      <c r="BM101" s="63">
        <f>[20]Retires!R287</f>
        <v>0</v>
      </c>
      <c r="BN101" s="63">
        <f>[20]Retires!S287</f>
        <v>0</v>
      </c>
      <c r="BO101" s="63">
        <f>[20]Retires!T287</f>
        <v>0</v>
      </c>
      <c r="BP101" s="63">
        <f>[20]Retires!U287</f>
        <v>0</v>
      </c>
      <c r="BQ101" s="63">
        <f>[20]Retires!V287</f>
        <v>0</v>
      </c>
      <c r="BR101" s="63">
        <f>[20]Retires!W287</f>
        <v>0</v>
      </c>
      <c r="BS101" s="31">
        <f>'Gross Plant'!BQ101</f>
        <v>0</v>
      </c>
      <c r="BT101" s="41">
        <f>'Gross Plant'!BR101</f>
        <v>0</v>
      </c>
      <c r="BU101" s="41">
        <f>'Gross Plant'!BS101</f>
        <v>0</v>
      </c>
      <c r="BV101" s="41">
        <f>'Gross Plant'!BT101</f>
        <v>0</v>
      </c>
      <c r="BW101" s="41">
        <f>'Gross Plant'!BU101</f>
        <v>0</v>
      </c>
      <c r="BX101" s="41">
        <f>'Gross Plant'!BV101</f>
        <v>0</v>
      </c>
      <c r="BY101" s="41">
        <f>'Gross Plant'!BW101</f>
        <v>0</v>
      </c>
      <c r="BZ101" s="41">
        <f>'Gross Plant'!BX101</f>
        <v>0</v>
      </c>
      <c r="CA101" s="41">
        <f>'Gross Plant'!BY101</f>
        <v>0</v>
      </c>
      <c r="CB101" s="41">
        <f>'Gross Plant'!BZ101</f>
        <v>0</v>
      </c>
      <c r="CC101" s="41">
        <f>'Gross Plant'!CA101</f>
        <v>0</v>
      </c>
      <c r="CD101" s="41">
        <f>'Gross Plant'!CB101</f>
        <v>0</v>
      </c>
      <c r="CE101" s="41">
        <f>'Gross Plant'!CC101</f>
        <v>0</v>
      </c>
      <c r="CF101" s="41">
        <f>'Gross Plant'!CD101</f>
        <v>0</v>
      </c>
      <c r="CG101" s="41">
        <f>'Gross Plant'!CE101</f>
        <v>0</v>
      </c>
      <c r="CH101" s="41">
        <f>'Gross Plant'!CF101</f>
        <v>0</v>
      </c>
      <c r="CI101" s="41">
        <f>'Gross Plant'!CG101</f>
        <v>0</v>
      </c>
      <c r="CJ101" s="41">
        <f>'Gross Plant'!CH101</f>
        <v>0</v>
      </c>
      <c r="CK101" s="41">
        <f>'Gross Plant'!CI101</f>
        <v>0</v>
      </c>
      <c r="CL101" s="41">
        <f>'Gross Plant'!CJ101</f>
        <v>0</v>
      </c>
      <c r="CM101" s="41">
        <f>'Gross Plant'!CK101</f>
        <v>0</v>
      </c>
      <c r="CN101" s="41"/>
      <c r="CO101" s="63">
        <f>[20]Transfers!R287</f>
        <v>0</v>
      </c>
      <c r="CP101" s="63">
        <f>[20]Transfers!S287</f>
        <v>0</v>
      </c>
      <c r="CQ101" s="63">
        <f>[20]Transfers!T287</f>
        <v>0</v>
      </c>
      <c r="CR101" s="63">
        <f>[20]Transfers!U287</f>
        <v>0</v>
      </c>
      <c r="CS101" s="63">
        <f>[20]Transfers!V287</f>
        <v>0</v>
      </c>
      <c r="CT101" s="63">
        <f>[20]Transfers!W287</f>
        <v>0</v>
      </c>
      <c r="CU101" s="31">
        <v>0</v>
      </c>
      <c r="CV101" s="31">
        <v>0</v>
      </c>
      <c r="CW101" s="31">
        <v>0</v>
      </c>
      <c r="CX101" s="31">
        <v>0</v>
      </c>
      <c r="CY101" s="31">
        <v>0</v>
      </c>
      <c r="CZ101" s="31">
        <v>0</v>
      </c>
      <c r="DA101" s="31">
        <v>0</v>
      </c>
      <c r="DB101" s="31">
        <v>0</v>
      </c>
      <c r="DC101" s="31">
        <v>0</v>
      </c>
      <c r="DD101" s="31">
        <v>0</v>
      </c>
      <c r="DE101" s="41">
        <v>0</v>
      </c>
      <c r="DF101" s="41">
        <v>0</v>
      </c>
      <c r="DG101" s="41">
        <v>0</v>
      </c>
      <c r="DH101" s="41">
        <v>0</v>
      </c>
      <c r="DI101" s="41">
        <v>0</v>
      </c>
      <c r="DJ101" s="41">
        <v>0</v>
      </c>
      <c r="DK101" s="41">
        <v>0</v>
      </c>
      <c r="DL101" s="41">
        <v>0</v>
      </c>
      <c r="DM101" s="41">
        <v>0</v>
      </c>
      <c r="DN101" s="41">
        <v>0</v>
      </c>
      <c r="DO101" s="41">
        <v>0</v>
      </c>
      <c r="DP101" s="41"/>
      <c r="DQ101" s="107">
        <f>[20]COR!Q144</f>
        <v>0</v>
      </c>
      <c r="DR101" s="107">
        <f>[20]COR!R144</f>
        <v>0</v>
      </c>
      <c r="DS101" s="107">
        <f>[20]COR!S144</f>
        <v>0</v>
      </c>
      <c r="DT101" s="107">
        <f>[20]COR!T144</f>
        <v>0</v>
      </c>
      <c r="DU101" s="107">
        <f>[20]COR!U144</f>
        <v>0</v>
      </c>
      <c r="DV101" s="107">
        <f>[20]COR!V144</f>
        <v>0</v>
      </c>
      <c r="DW101" s="57">
        <f>SUM('Gross Plant'!$AH101:$AM101)/SUM('Gross Plant'!$AH$108:$AM$108)*DW$108</f>
        <v>0</v>
      </c>
      <c r="DX101" s="57">
        <f>SUM('Gross Plant'!$AH101:$AM101)/SUM('Gross Plant'!$AH$108:$AM$108)*DX$108</f>
        <v>0</v>
      </c>
      <c r="DY101" s="57">
        <f>SUM('Gross Plant'!$AH101:$AM101)/SUM('Gross Plant'!$AH$108:$AM$108)*DY$108</f>
        <v>0</v>
      </c>
      <c r="DZ101" s="57">
        <f>-SUM('Gross Plant'!$AH101:$AM101)/SUM('Gross Plant'!$AH$108:$AM$108)*'Capital Spending'!D$10*Reserve!$DW$1</f>
        <v>0</v>
      </c>
      <c r="EA101" s="57">
        <f>-SUM('Gross Plant'!$AH101:$AM101)/SUM('Gross Plant'!$AH$108:$AM$108)*'Capital Spending'!E$10*Reserve!$DW$1</f>
        <v>0</v>
      </c>
      <c r="EB101" s="57">
        <f>-SUM('Gross Plant'!$AH101:$AM101)/SUM('Gross Plant'!$AH$108:$AM$108)*'Capital Spending'!F$10*Reserve!$DW$1</f>
        <v>0</v>
      </c>
      <c r="EC101" s="57">
        <f>-SUM('Gross Plant'!$AH101:$AM101)/SUM('Gross Plant'!$AH$108:$AM$108)*'Capital Spending'!G$10*Reserve!$DW$1</f>
        <v>0</v>
      </c>
      <c r="ED101" s="57">
        <f>-SUM('Gross Plant'!$AH101:$AM101)/SUM('Gross Plant'!$AH$108:$AM$108)*'Capital Spending'!H$10*Reserve!$DW$1</f>
        <v>0</v>
      </c>
      <c r="EE101" s="57">
        <f>-SUM('Gross Plant'!$AH101:$AM101)/SUM('Gross Plant'!$AH$108:$AM$108)*'Capital Spending'!I$10*Reserve!$DW$1</f>
        <v>0</v>
      </c>
      <c r="EF101" s="57">
        <f>-SUM('Gross Plant'!$AH101:$AM101)/SUM('Gross Plant'!$AH$108:$AM$108)*'Capital Spending'!J$10*Reserve!$DW$1</f>
        <v>0</v>
      </c>
      <c r="EG101" s="57">
        <f>-SUM('Gross Plant'!$AH101:$AM101)/SUM('Gross Plant'!$AH$108:$AM$108)*'Capital Spending'!K$10*Reserve!$DW$1</f>
        <v>0</v>
      </c>
      <c r="EH101" s="57">
        <f>-SUM('Gross Plant'!$AH101:$AM101)/SUM('Gross Plant'!$AH$108:$AM$108)*'Capital Spending'!L$10*Reserve!$DW$1</f>
        <v>0</v>
      </c>
      <c r="EI101" s="57">
        <f>-SUM('Gross Plant'!$AH101:$AM101)/SUM('Gross Plant'!$AH$108:$AM$108)*'Capital Spending'!M$10*Reserve!$DW$1</f>
        <v>0</v>
      </c>
      <c r="EJ101" s="57">
        <f>-SUM('Gross Plant'!$AH101:$AM101)/SUM('Gross Plant'!$AH$108:$AM$108)*'Capital Spending'!N$10*Reserve!$DW$1</f>
        <v>0</v>
      </c>
      <c r="EK101" s="57">
        <f>-SUM('Gross Plant'!$AH101:$AM101)/SUM('Gross Plant'!$AH$108:$AM$108)*'Capital Spending'!O$10*Reserve!$DW$1</f>
        <v>0</v>
      </c>
      <c r="EL101" s="57">
        <f>-SUM('Gross Plant'!$AH101:$AM101)/SUM('Gross Plant'!$AH$108:$AM$108)*'Capital Spending'!P$10*Reserve!$DW$1</f>
        <v>0</v>
      </c>
      <c r="EM101" s="57">
        <f>-SUM('Gross Plant'!$AH101:$AM101)/SUM('Gross Plant'!$AH$108:$AM$108)*'Capital Spending'!Q$10*Reserve!$DW$1</f>
        <v>0</v>
      </c>
      <c r="EN101" s="57">
        <f>-SUM('Gross Plant'!$AH101:$AM101)/SUM('Gross Plant'!$AH$108:$AM$108)*'Capital Spending'!R$10*Reserve!$DW$1</f>
        <v>0</v>
      </c>
      <c r="EO101" s="57">
        <f>-SUM('Gross Plant'!$AH101:$AM101)/SUM('Gross Plant'!$AH$108:$AM$108)*'Capital Spending'!S$10*Reserve!$DW$1</f>
        <v>0</v>
      </c>
      <c r="EP101" s="57">
        <f>-SUM('Gross Plant'!$AH101:$AM101)/SUM('Gross Plant'!$AH$108:$AM$108)*'Capital Spending'!T$10*Reserve!$DW$1</f>
        <v>0</v>
      </c>
      <c r="EQ101" s="57">
        <f>-SUM('Gross Plant'!$AH101:$AM101)/SUM('Gross Plant'!$AH$108:$AM$108)*'Capital Spending'!U$10*Reserve!$DW$1</f>
        <v>0</v>
      </c>
    </row>
    <row r="102" spans="1:147">
      <c r="A102" s="150">
        <v>39902</v>
      </c>
      <c r="B102" s="32" t="s">
        <v>22</v>
      </c>
      <c r="C102" s="50">
        <f t="shared" si="141"/>
        <v>0</v>
      </c>
      <c r="D102" s="50">
        <f t="shared" si="142"/>
        <v>0</v>
      </c>
      <c r="E102" s="69">
        <v>0</v>
      </c>
      <c r="F102" s="43">
        <f t="shared" si="143"/>
        <v>0</v>
      </c>
      <c r="G102" s="43">
        <f t="shared" si="144"/>
        <v>0</v>
      </c>
      <c r="H102" s="43">
        <f t="shared" si="145"/>
        <v>0</v>
      </c>
      <c r="I102" s="43">
        <f t="shared" si="146"/>
        <v>0</v>
      </c>
      <c r="J102" s="43">
        <f t="shared" si="147"/>
        <v>0</v>
      </c>
      <c r="K102" s="41">
        <f t="shared" si="148"/>
        <v>0</v>
      </c>
      <c r="L102" s="41">
        <f t="shared" si="149"/>
        <v>0</v>
      </c>
      <c r="M102" s="41">
        <f t="shared" si="150"/>
        <v>0</v>
      </c>
      <c r="N102" s="41">
        <f t="shared" si="151"/>
        <v>0</v>
      </c>
      <c r="O102" s="41">
        <f t="shared" si="152"/>
        <v>0</v>
      </c>
      <c r="P102" s="41">
        <f t="shared" si="153"/>
        <v>0</v>
      </c>
      <c r="Q102" s="41">
        <f t="shared" si="154"/>
        <v>0</v>
      </c>
      <c r="R102" s="41">
        <f t="shared" si="155"/>
        <v>0</v>
      </c>
      <c r="S102" s="41">
        <f t="shared" si="156"/>
        <v>0</v>
      </c>
      <c r="T102" s="41">
        <f t="shared" si="157"/>
        <v>0</v>
      </c>
      <c r="U102" s="41">
        <f t="shared" si="158"/>
        <v>0</v>
      </c>
      <c r="V102" s="41">
        <f t="shared" si="159"/>
        <v>0</v>
      </c>
      <c r="W102" s="41">
        <f t="shared" si="160"/>
        <v>0</v>
      </c>
      <c r="X102" s="41">
        <f t="shared" si="161"/>
        <v>0</v>
      </c>
      <c r="Y102" s="41">
        <f t="shared" si="162"/>
        <v>0</v>
      </c>
      <c r="Z102" s="41">
        <f t="shared" si="163"/>
        <v>0</v>
      </c>
      <c r="AA102" s="41">
        <f t="shared" si="164"/>
        <v>0</v>
      </c>
      <c r="AB102" s="41">
        <f t="shared" si="165"/>
        <v>0</v>
      </c>
      <c r="AC102" s="41">
        <f t="shared" si="166"/>
        <v>0</v>
      </c>
      <c r="AD102" s="41">
        <f t="shared" si="167"/>
        <v>0</v>
      </c>
      <c r="AE102" s="41">
        <f t="shared" si="168"/>
        <v>0</v>
      </c>
      <c r="AF102" s="41">
        <f t="shared" si="169"/>
        <v>0</v>
      </c>
      <c r="AG102" s="23">
        <f t="shared" si="170"/>
        <v>0</v>
      </c>
      <c r="AH102" s="79">
        <f>'[26]091'!D21</f>
        <v>0.1429</v>
      </c>
      <c r="AI102" s="79">
        <f>'[26]091'!E21</f>
        <v>0.1429</v>
      </c>
      <c r="AJ102" s="63">
        <f>0</f>
        <v>0</v>
      </c>
      <c r="AK102" s="63">
        <f>0</f>
        <v>0</v>
      </c>
      <c r="AL102" s="63">
        <f>0</f>
        <v>0</v>
      </c>
      <c r="AM102" s="63">
        <f>0</f>
        <v>0</v>
      </c>
      <c r="AN102" s="63">
        <f>0</f>
        <v>0</v>
      </c>
      <c r="AO102" s="63">
        <f>0</f>
        <v>0</v>
      </c>
      <c r="AP102" s="63">
        <f>IF('Net Plant'!I102&gt;0,'Gross Plant'!K102*$AH102/12,0)</f>
        <v>0</v>
      </c>
      <c r="AQ102" s="63">
        <f>IF('Net Plant'!J102&gt;0,'Gross Plant'!L102*$AH102/12,0)</f>
        <v>0</v>
      </c>
      <c r="AR102" s="63">
        <f>IF('Net Plant'!K102&gt;0,'Gross Plant'!M102*$AH102/12,0)</f>
        <v>0</v>
      </c>
      <c r="AS102" s="63">
        <f>IF('Net Plant'!L102&gt;0,'Gross Plant'!N102*$AH102/12,0)</f>
        <v>0</v>
      </c>
      <c r="AT102" s="63">
        <f>IF('Net Plant'!M102&gt;0,'Gross Plant'!O102*$AH102/12,0)</f>
        <v>0</v>
      </c>
      <c r="AU102" s="63">
        <f>IF('Net Plant'!N102&gt;0,'Gross Plant'!P102*$AH102/12,0)</f>
        <v>0</v>
      </c>
      <c r="AV102" s="63">
        <f>IF('Net Plant'!O102&gt;0,'Gross Plant'!Q102*$AH102/12,0)</f>
        <v>0</v>
      </c>
      <c r="AW102" s="63">
        <f>IF('Net Plant'!P102&gt;0,'Gross Plant'!R102*$AH102/12,0)</f>
        <v>0</v>
      </c>
      <c r="AX102" s="63">
        <f>IF('Net Plant'!Q102&gt;0,'Gross Plant'!S102*$AH102/12,0)</f>
        <v>0</v>
      </c>
      <c r="AY102" s="41">
        <f>IF('Net Plant'!R102&gt;0,'Gross Plant'!U102*$AI102/12,0)</f>
        <v>0</v>
      </c>
      <c r="AZ102" s="41">
        <f>IF('Net Plant'!S102&gt;0,'Gross Plant'!V102*$AI102/12,0)</f>
        <v>0</v>
      </c>
      <c r="BA102" s="41">
        <f>IF('Net Plant'!T102&gt;0,'Gross Plant'!W102*$AI102/12,0)</f>
        <v>0</v>
      </c>
      <c r="BB102" s="41">
        <f>IF('Net Plant'!U102&gt;0,'Gross Plant'!X102*$AI102/12,0)</f>
        <v>0</v>
      </c>
      <c r="BC102" s="41">
        <f>IF('Net Plant'!V102&gt;0,'Gross Plant'!Y102*$AI102/12,0)</f>
        <v>0</v>
      </c>
      <c r="BD102" s="41">
        <f>IF('Net Plant'!W102&gt;0,'Gross Plant'!Z102*$AI102/12,0)</f>
        <v>0</v>
      </c>
      <c r="BE102" s="41">
        <f>IF('Net Plant'!X102&gt;0,'Gross Plant'!AA102*$AI102/12,0)</f>
        <v>0</v>
      </c>
      <c r="BF102" s="41">
        <f>IF('Net Plant'!Y102&gt;0,'Gross Plant'!AB102*$AI102/12,0)</f>
        <v>0</v>
      </c>
      <c r="BG102" s="41">
        <f>IF('Net Plant'!Z102&gt;0,'Gross Plant'!AC102*$AI102/12,0)</f>
        <v>0</v>
      </c>
      <c r="BH102" s="41">
        <f>IF('Net Plant'!AA102&gt;0,'Gross Plant'!AD102*$AI102/12,0)</f>
        <v>0</v>
      </c>
      <c r="BI102" s="41">
        <f>IF('Net Plant'!AB102&gt;0,'Gross Plant'!AE102*$AI102/12,0)</f>
        <v>0</v>
      </c>
      <c r="BJ102" s="41">
        <f>IF('Net Plant'!AC102&gt;0,'Gross Plant'!AF102*$AI102/12,0)</f>
        <v>0</v>
      </c>
      <c r="BK102" s="23">
        <f t="shared" si="201"/>
        <v>0</v>
      </c>
      <c r="BL102" s="41"/>
      <c r="BM102" s="63">
        <f>0</f>
        <v>0</v>
      </c>
      <c r="BN102" s="63">
        <f>0</f>
        <v>0</v>
      </c>
      <c r="BO102" s="63">
        <f>0</f>
        <v>0</v>
      </c>
      <c r="BP102" s="63">
        <f>0</f>
        <v>0</v>
      </c>
      <c r="BQ102" s="63">
        <f>0</f>
        <v>0</v>
      </c>
      <c r="BR102" s="63">
        <f>0</f>
        <v>0</v>
      </c>
      <c r="BS102" s="31">
        <f>'Gross Plant'!BQ102</f>
        <v>0</v>
      </c>
      <c r="BT102" s="41">
        <f>'Gross Plant'!BR102</f>
        <v>0</v>
      </c>
      <c r="BU102" s="41">
        <f>'Gross Plant'!BS102</f>
        <v>0</v>
      </c>
      <c r="BV102" s="41">
        <f>'Gross Plant'!BT102</f>
        <v>0</v>
      </c>
      <c r="BW102" s="41">
        <f>'Gross Plant'!BU102</f>
        <v>0</v>
      </c>
      <c r="BX102" s="41">
        <f>'Gross Plant'!BV102</f>
        <v>0</v>
      </c>
      <c r="BY102" s="41">
        <f>'Gross Plant'!BW102</f>
        <v>0</v>
      </c>
      <c r="BZ102" s="41">
        <f>'Gross Plant'!BX102</f>
        <v>0</v>
      </c>
      <c r="CA102" s="41">
        <f>'Gross Plant'!BY102</f>
        <v>0</v>
      </c>
      <c r="CB102" s="41">
        <f>'Gross Plant'!BZ102</f>
        <v>0</v>
      </c>
      <c r="CC102" s="41">
        <f>'Gross Plant'!CA102</f>
        <v>0</v>
      </c>
      <c r="CD102" s="41">
        <f>'Gross Plant'!CB102</f>
        <v>0</v>
      </c>
      <c r="CE102" s="41">
        <f>'Gross Plant'!CC102</f>
        <v>0</v>
      </c>
      <c r="CF102" s="41">
        <f>'Gross Plant'!CD102</f>
        <v>0</v>
      </c>
      <c r="CG102" s="41">
        <f>'Gross Plant'!CE102</f>
        <v>0</v>
      </c>
      <c r="CH102" s="41">
        <f>'Gross Plant'!CF102</f>
        <v>0</v>
      </c>
      <c r="CI102" s="41">
        <f>'Gross Plant'!CG102</f>
        <v>0</v>
      </c>
      <c r="CJ102" s="41">
        <f>'Gross Plant'!CH102</f>
        <v>0</v>
      </c>
      <c r="CK102" s="41">
        <f>'Gross Plant'!CI102</f>
        <v>0</v>
      </c>
      <c r="CL102" s="41">
        <f>'Gross Plant'!CJ102</f>
        <v>0</v>
      </c>
      <c r="CM102" s="41">
        <f>'Gross Plant'!CK102</f>
        <v>0</v>
      </c>
      <c r="CN102" s="41"/>
      <c r="CO102" s="63">
        <f>0</f>
        <v>0</v>
      </c>
      <c r="CP102" s="63">
        <f>0</f>
        <v>0</v>
      </c>
      <c r="CQ102" s="63">
        <f>0</f>
        <v>0</v>
      </c>
      <c r="CR102" s="63">
        <f>0</f>
        <v>0</v>
      </c>
      <c r="CS102" s="63">
        <f>0</f>
        <v>0</v>
      </c>
      <c r="CT102" s="63">
        <f>0</f>
        <v>0</v>
      </c>
      <c r="CU102" s="31">
        <v>0</v>
      </c>
      <c r="CV102" s="31">
        <v>0</v>
      </c>
      <c r="CW102" s="31">
        <v>0</v>
      </c>
      <c r="CX102" s="31">
        <v>0</v>
      </c>
      <c r="CY102" s="31">
        <v>0</v>
      </c>
      <c r="CZ102" s="31">
        <v>0</v>
      </c>
      <c r="DA102" s="31">
        <v>0</v>
      </c>
      <c r="DB102" s="31">
        <v>0</v>
      </c>
      <c r="DC102" s="31">
        <v>0</v>
      </c>
      <c r="DD102" s="3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0</v>
      </c>
      <c r="DO102" s="41">
        <v>0</v>
      </c>
      <c r="DP102" s="41"/>
      <c r="DQ102" s="107">
        <f>0</f>
        <v>0</v>
      </c>
      <c r="DR102" s="107">
        <f>0</f>
        <v>0</v>
      </c>
      <c r="DS102" s="107">
        <f>0</f>
        <v>0</v>
      </c>
      <c r="DT102" s="107">
        <f>0</f>
        <v>0</v>
      </c>
      <c r="DU102" s="107">
        <f>0</f>
        <v>0</v>
      </c>
      <c r="DV102" s="107">
        <f>0</f>
        <v>0</v>
      </c>
      <c r="DW102" s="57">
        <f>SUM('Gross Plant'!$AH102:$AM102)/SUM('Gross Plant'!$AH$108:$AM$108)*DW$108</f>
        <v>0</v>
      </c>
      <c r="DX102" s="57">
        <f>SUM('Gross Plant'!$AH102:$AM102)/SUM('Gross Plant'!$AH$108:$AM$108)*DX$108</f>
        <v>0</v>
      </c>
      <c r="DY102" s="57">
        <f>SUM('Gross Plant'!$AH102:$AM102)/SUM('Gross Plant'!$AH$108:$AM$108)*DY$108</f>
        <v>0</v>
      </c>
      <c r="DZ102" s="57">
        <f>-SUM('Gross Plant'!$AH102:$AM102)/SUM('Gross Plant'!$AH$108:$AM$108)*'Capital Spending'!D$10*Reserve!$DW$1</f>
        <v>0</v>
      </c>
      <c r="EA102" s="57">
        <f>-SUM('Gross Plant'!$AH102:$AM102)/SUM('Gross Plant'!$AH$108:$AM$108)*'Capital Spending'!E$10*Reserve!$DW$1</f>
        <v>0</v>
      </c>
      <c r="EB102" s="57">
        <f>-SUM('Gross Plant'!$AH102:$AM102)/SUM('Gross Plant'!$AH$108:$AM$108)*'Capital Spending'!F$10*Reserve!$DW$1</f>
        <v>0</v>
      </c>
      <c r="EC102" s="57">
        <f>-SUM('Gross Plant'!$AH102:$AM102)/SUM('Gross Plant'!$AH$108:$AM$108)*'Capital Spending'!G$10*Reserve!$DW$1</f>
        <v>0</v>
      </c>
      <c r="ED102" s="57">
        <f>-SUM('Gross Plant'!$AH102:$AM102)/SUM('Gross Plant'!$AH$108:$AM$108)*'Capital Spending'!H$10*Reserve!$DW$1</f>
        <v>0</v>
      </c>
      <c r="EE102" s="57">
        <f>-SUM('Gross Plant'!$AH102:$AM102)/SUM('Gross Plant'!$AH$108:$AM$108)*'Capital Spending'!I$10*Reserve!$DW$1</f>
        <v>0</v>
      </c>
      <c r="EF102" s="57">
        <f>-SUM('Gross Plant'!$AH102:$AM102)/SUM('Gross Plant'!$AH$108:$AM$108)*'Capital Spending'!J$10*Reserve!$DW$1</f>
        <v>0</v>
      </c>
      <c r="EG102" s="57">
        <f>-SUM('Gross Plant'!$AH102:$AM102)/SUM('Gross Plant'!$AH$108:$AM$108)*'Capital Spending'!K$10*Reserve!$DW$1</f>
        <v>0</v>
      </c>
      <c r="EH102" s="57">
        <f>-SUM('Gross Plant'!$AH102:$AM102)/SUM('Gross Plant'!$AH$108:$AM$108)*'Capital Spending'!L$10*Reserve!$DW$1</f>
        <v>0</v>
      </c>
      <c r="EI102" s="57">
        <f>-SUM('Gross Plant'!$AH102:$AM102)/SUM('Gross Plant'!$AH$108:$AM$108)*'Capital Spending'!M$10*Reserve!$DW$1</f>
        <v>0</v>
      </c>
      <c r="EJ102" s="57">
        <f>-SUM('Gross Plant'!$AH102:$AM102)/SUM('Gross Plant'!$AH$108:$AM$108)*'Capital Spending'!N$10*Reserve!$DW$1</f>
        <v>0</v>
      </c>
      <c r="EK102" s="57">
        <f>-SUM('Gross Plant'!$AH102:$AM102)/SUM('Gross Plant'!$AH$108:$AM$108)*'Capital Spending'!O$10*Reserve!$DW$1</f>
        <v>0</v>
      </c>
      <c r="EL102" s="57">
        <f>-SUM('Gross Plant'!$AH102:$AM102)/SUM('Gross Plant'!$AH$108:$AM$108)*'Capital Spending'!P$10*Reserve!$DW$1</f>
        <v>0</v>
      </c>
      <c r="EM102" s="57">
        <f>-SUM('Gross Plant'!$AH102:$AM102)/SUM('Gross Plant'!$AH$108:$AM$108)*'Capital Spending'!Q$10*Reserve!$DW$1</f>
        <v>0</v>
      </c>
      <c r="EN102" s="57">
        <f>-SUM('Gross Plant'!$AH102:$AM102)/SUM('Gross Plant'!$AH$108:$AM$108)*'Capital Spending'!R$10*Reserve!$DW$1</f>
        <v>0</v>
      </c>
      <c r="EO102" s="57">
        <f>-SUM('Gross Plant'!$AH102:$AM102)/SUM('Gross Plant'!$AH$108:$AM$108)*'Capital Spending'!S$10*Reserve!$DW$1</f>
        <v>0</v>
      </c>
      <c r="EP102" s="57">
        <f>-SUM('Gross Plant'!$AH102:$AM102)/SUM('Gross Plant'!$AH$108:$AM$108)*'Capital Spending'!T$10*Reserve!$DW$1</f>
        <v>0</v>
      </c>
      <c r="EQ102" s="57">
        <f>-SUM('Gross Plant'!$AH102:$AM102)/SUM('Gross Plant'!$AH$108:$AM$108)*'Capital Spending'!U$10*Reserve!$DW$1</f>
        <v>0</v>
      </c>
    </row>
    <row r="103" spans="1:147">
      <c r="A103" s="150">
        <v>39903</v>
      </c>
      <c r="B103" s="32" t="s">
        <v>23</v>
      </c>
      <c r="C103" s="50">
        <f t="shared" si="141"/>
        <v>0</v>
      </c>
      <c r="D103" s="50">
        <f t="shared" si="142"/>
        <v>0</v>
      </c>
      <c r="E103" s="69">
        <v>0</v>
      </c>
      <c r="F103" s="43">
        <f t="shared" si="143"/>
        <v>0</v>
      </c>
      <c r="G103" s="43">
        <f t="shared" si="144"/>
        <v>0</v>
      </c>
      <c r="H103" s="43">
        <f t="shared" si="145"/>
        <v>0</v>
      </c>
      <c r="I103" s="43">
        <f t="shared" si="146"/>
        <v>0</v>
      </c>
      <c r="J103" s="43">
        <f t="shared" si="147"/>
        <v>0</v>
      </c>
      <c r="K103" s="41">
        <f t="shared" si="148"/>
        <v>0</v>
      </c>
      <c r="L103" s="41">
        <f t="shared" si="149"/>
        <v>0</v>
      </c>
      <c r="M103" s="41">
        <f t="shared" si="150"/>
        <v>0</v>
      </c>
      <c r="N103" s="41">
        <f t="shared" si="151"/>
        <v>0</v>
      </c>
      <c r="O103" s="41">
        <f t="shared" si="152"/>
        <v>0</v>
      </c>
      <c r="P103" s="41">
        <f t="shared" si="153"/>
        <v>0</v>
      </c>
      <c r="Q103" s="41">
        <f t="shared" si="154"/>
        <v>0</v>
      </c>
      <c r="R103" s="41">
        <f t="shared" si="155"/>
        <v>0</v>
      </c>
      <c r="S103" s="41">
        <f t="shared" si="156"/>
        <v>0</v>
      </c>
      <c r="T103" s="41">
        <f t="shared" si="157"/>
        <v>0</v>
      </c>
      <c r="U103" s="41">
        <f t="shared" si="158"/>
        <v>0</v>
      </c>
      <c r="V103" s="41">
        <f t="shared" si="159"/>
        <v>0</v>
      </c>
      <c r="W103" s="41">
        <f t="shared" si="160"/>
        <v>0</v>
      </c>
      <c r="X103" s="41">
        <f t="shared" si="161"/>
        <v>0</v>
      </c>
      <c r="Y103" s="41">
        <f t="shared" si="162"/>
        <v>0</v>
      </c>
      <c r="Z103" s="41">
        <f t="shared" si="163"/>
        <v>0</v>
      </c>
      <c r="AA103" s="41">
        <f t="shared" si="164"/>
        <v>0</v>
      </c>
      <c r="AB103" s="41">
        <f t="shared" si="165"/>
        <v>0</v>
      </c>
      <c r="AC103" s="41">
        <f t="shared" si="166"/>
        <v>0</v>
      </c>
      <c r="AD103" s="41">
        <f t="shared" si="167"/>
        <v>0</v>
      </c>
      <c r="AE103" s="41">
        <f t="shared" si="168"/>
        <v>0</v>
      </c>
      <c r="AF103" s="41">
        <f t="shared" si="169"/>
        <v>0</v>
      </c>
      <c r="AG103" s="23">
        <f t="shared" si="170"/>
        <v>0</v>
      </c>
      <c r="AH103" s="79">
        <f>'[26]091'!D22</f>
        <v>0.1</v>
      </c>
      <c r="AI103" s="79">
        <f>'[26]091'!E22</f>
        <v>0.1</v>
      </c>
      <c r="AJ103" s="63">
        <f>0</f>
        <v>0</v>
      </c>
      <c r="AK103" s="63">
        <f>0</f>
        <v>0</v>
      </c>
      <c r="AL103" s="63">
        <f>0</f>
        <v>0</v>
      </c>
      <c r="AM103" s="63">
        <f>0</f>
        <v>0</v>
      </c>
      <c r="AN103" s="63">
        <f>0</f>
        <v>0</v>
      </c>
      <c r="AO103" s="63">
        <f>0</f>
        <v>0</v>
      </c>
      <c r="AP103" s="63">
        <f>IF('Net Plant'!I103&gt;0,'Gross Plant'!K103*$AH103/12,0)</f>
        <v>0</v>
      </c>
      <c r="AQ103" s="63">
        <f>IF('Net Plant'!J103&gt;0,'Gross Plant'!L103*$AH103/12,0)</f>
        <v>0</v>
      </c>
      <c r="AR103" s="63">
        <f>IF('Net Plant'!K103&gt;0,'Gross Plant'!M103*$AH103/12,0)</f>
        <v>0</v>
      </c>
      <c r="AS103" s="63">
        <f>IF('Net Plant'!L103&gt;0,'Gross Plant'!N103*$AH103/12,0)</f>
        <v>0</v>
      </c>
      <c r="AT103" s="63">
        <f>IF('Net Plant'!M103&gt;0,'Gross Plant'!O103*$AH103/12,0)</f>
        <v>0</v>
      </c>
      <c r="AU103" s="63">
        <f>IF('Net Plant'!N103&gt;0,'Gross Plant'!P103*$AH103/12,0)</f>
        <v>0</v>
      </c>
      <c r="AV103" s="63">
        <f>IF('Net Plant'!O103&gt;0,'Gross Plant'!Q103*$AH103/12,0)</f>
        <v>0</v>
      </c>
      <c r="AW103" s="63">
        <f>IF('Net Plant'!P103&gt;0,'Gross Plant'!R103*$AH103/12,0)</f>
        <v>0</v>
      </c>
      <c r="AX103" s="63">
        <f>IF('Net Plant'!Q103&gt;0,'Gross Plant'!S103*$AH103/12,0)</f>
        <v>0</v>
      </c>
      <c r="AY103" s="41">
        <f>IF('Net Plant'!R103&gt;0,'Gross Plant'!U103*$AI103/12,0)</f>
        <v>0</v>
      </c>
      <c r="AZ103" s="41">
        <f>IF('Net Plant'!S103&gt;0,'Gross Plant'!V103*$AI103/12,0)</f>
        <v>0</v>
      </c>
      <c r="BA103" s="41">
        <f>IF('Net Plant'!T103&gt;0,'Gross Plant'!W103*$AI103/12,0)</f>
        <v>0</v>
      </c>
      <c r="BB103" s="41">
        <f>IF('Net Plant'!U103&gt;0,'Gross Plant'!X103*$AI103/12,0)</f>
        <v>0</v>
      </c>
      <c r="BC103" s="41">
        <f>IF('Net Plant'!V103&gt;0,'Gross Plant'!Y103*$AI103/12,0)</f>
        <v>0</v>
      </c>
      <c r="BD103" s="41">
        <f>IF('Net Plant'!W103&gt;0,'Gross Plant'!Z103*$AI103/12,0)</f>
        <v>0</v>
      </c>
      <c r="BE103" s="41">
        <f>IF('Net Plant'!X103&gt;0,'Gross Plant'!AA103*$AI103/12,0)</f>
        <v>0</v>
      </c>
      <c r="BF103" s="41">
        <f>IF('Net Plant'!Y103&gt;0,'Gross Plant'!AB103*$AI103/12,0)</f>
        <v>0</v>
      </c>
      <c r="BG103" s="41">
        <f>IF('Net Plant'!Z103&gt;0,'Gross Plant'!AC103*$AI103/12,0)</f>
        <v>0</v>
      </c>
      <c r="BH103" s="41">
        <f>IF('Net Plant'!AA103&gt;0,'Gross Plant'!AD103*$AI103/12,0)</f>
        <v>0</v>
      </c>
      <c r="BI103" s="41">
        <f>IF('Net Plant'!AB103&gt;0,'Gross Plant'!AE103*$AI103/12,0)</f>
        <v>0</v>
      </c>
      <c r="BJ103" s="41">
        <f>IF('Net Plant'!AC103&gt;0,'Gross Plant'!AF103*$AI103/12,0)</f>
        <v>0</v>
      </c>
      <c r="BK103" s="23">
        <f t="shared" si="201"/>
        <v>0</v>
      </c>
      <c r="BL103" s="41"/>
      <c r="BM103" s="63">
        <f>0</f>
        <v>0</v>
      </c>
      <c r="BN103" s="63">
        <f>0</f>
        <v>0</v>
      </c>
      <c r="BO103" s="63">
        <f>0</f>
        <v>0</v>
      </c>
      <c r="BP103" s="63">
        <f>0</f>
        <v>0</v>
      </c>
      <c r="BQ103" s="63">
        <f>0</f>
        <v>0</v>
      </c>
      <c r="BR103" s="63">
        <f>0</f>
        <v>0</v>
      </c>
      <c r="BS103" s="31">
        <f>'Gross Plant'!BQ103</f>
        <v>0</v>
      </c>
      <c r="BT103" s="41">
        <f>'Gross Plant'!BR103</f>
        <v>0</v>
      </c>
      <c r="BU103" s="41">
        <f>'Gross Plant'!BS103</f>
        <v>0</v>
      </c>
      <c r="BV103" s="41">
        <f>'Gross Plant'!BT103</f>
        <v>0</v>
      </c>
      <c r="BW103" s="41">
        <f>'Gross Plant'!BU103</f>
        <v>0</v>
      </c>
      <c r="BX103" s="41">
        <f>'Gross Plant'!BV103</f>
        <v>0</v>
      </c>
      <c r="BY103" s="41">
        <f>'Gross Plant'!BW103</f>
        <v>0</v>
      </c>
      <c r="BZ103" s="41">
        <f>'Gross Plant'!BX103</f>
        <v>0</v>
      </c>
      <c r="CA103" s="41">
        <f>'Gross Plant'!BY103</f>
        <v>0</v>
      </c>
      <c r="CB103" s="41">
        <f>'Gross Plant'!BZ103</f>
        <v>0</v>
      </c>
      <c r="CC103" s="41">
        <f>'Gross Plant'!CA103</f>
        <v>0</v>
      </c>
      <c r="CD103" s="41">
        <f>'Gross Plant'!CB103</f>
        <v>0</v>
      </c>
      <c r="CE103" s="41">
        <f>'Gross Plant'!CC103</f>
        <v>0</v>
      </c>
      <c r="CF103" s="41">
        <f>'Gross Plant'!CD103</f>
        <v>0</v>
      </c>
      <c r="CG103" s="41">
        <f>'Gross Plant'!CE103</f>
        <v>0</v>
      </c>
      <c r="CH103" s="41">
        <f>'Gross Plant'!CF103</f>
        <v>0</v>
      </c>
      <c r="CI103" s="41">
        <f>'Gross Plant'!CG103</f>
        <v>0</v>
      </c>
      <c r="CJ103" s="41">
        <f>'Gross Plant'!CH103</f>
        <v>0</v>
      </c>
      <c r="CK103" s="41">
        <f>'Gross Plant'!CI103</f>
        <v>0</v>
      </c>
      <c r="CL103" s="41">
        <f>'Gross Plant'!CJ103</f>
        <v>0</v>
      </c>
      <c r="CM103" s="41">
        <f>'Gross Plant'!CK103</f>
        <v>0</v>
      </c>
      <c r="CN103" s="41"/>
      <c r="CO103" s="63">
        <f>0</f>
        <v>0</v>
      </c>
      <c r="CP103" s="63">
        <f>0</f>
        <v>0</v>
      </c>
      <c r="CQ103" s="63">
        <f>0</f>
        <v>0</v>
      </c>
      <c r="CR103" s="63">
        <f>0</f>
        <v>0</v>
      </c>
      <c r="CS103" s="63">
        <f>0</f>
        <v>0</v>
      </c>
      <c r="CT103" s="63">
        <f>0</f>
        <v>0</v>
      </c>
      <c r="CU103" s="31">
        <v>0</v>
      </c>
      <c r="CV103" s="31">
        <v>0</v>
      </c>
      <c r="CW103" s="31">
        <v>0</v>
      </c>
      <c r="CX103" s="31">
        <v>0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/>
      <c r="DQ103" s="107">
        <f>0</f>
        <v>0</v>
      </c>
      <c r="DR103" s="107">
        <f>0</f>
        <v>0</v>
      </c>
      <c r="DS103" s="107">
        <f>0</f>
        <v>0</v>
      </c>
      <c r="DT103" s="107">
        <f>0</f>
        <v>0</v>
      </c>
      <c r="DU103" s="107">
        <f>0</f>
        <v>0</v>
      </c>
      <c r="DV103" s="107">
        <f>0</f>
        <v>0</v>
      </c>
      <c r="DW103" s="57">
        <f>SUM('Gross Plant'!$AH103:$AM103)/SUM('Gross Plant'!$AH$108:$AM$108)*DW$108</f>
        <v>0</v>
      </c>
      <c r="DX103" s="57">
        <f>SUM('Gross Plant'!$AH103:$AM103)/SUM('Gross Plant'!$AH$108:$AM$108)*DX$108</f>
        <v>0</v>
      </c>
      <c r="DY103" s="57">
        <f>SUM('Gross Plant'!$AH103:$AM103)/SUM('Gross Plant'!$AH$108:$AM$108)*DY$108</f>
        <v>0</v>
      </c>
      <c r="DZ103" s="57">
        <f>-SUM('Gross Plant'!$AH103:$AM103)/SUM('Gross Plant'!$AH$108:$AM$108)*'Capital Spending'!D$10*Reserve!$DW$1</f>
        <v>0</v>
      </c>
      <c r="EA103" s="57">
        <f>-SUM('Gross Plant'!$AH103:$AM103)/SUM('Gross Plant'!$AH$108:$AM$108)*'Capital Spending'!E$10*Reserve!$DW$1</f>
        <v>0</v>
      </c>
      <c r="EB103" s="57">
        <f>-SUM('Gross Plant'!$AH103:$AM103)/SUM('Gross Plant'!$AH$108:$AM$108)*'Capital Spending'!F$10*Reserve!$DW$1</f>
        <v>0</v>
      </c>
      <c r="EC103" s="57">
        <f>-SUM('Gross Plant'!$AH103:$AM103)/SUM('Gross Plant'!$AH$108:$AM$108)*'Capital Spending'!G$10*Reserve!$DW$1</f>
        <v>0</v>
      </c>
      <c r="ED103" s="57">
        <f>-SUM('Gross Plant'!$AH103:$AM103)/SUM('Gross Plant'!$AH$108:$AM$108)*'Capital Spending'!H$10*Reserve!$DW$1</f>
        <v>0</v>
      </c>
      <c r="EE103" s="57">
        <f>-SUM('Gross Plant'!$AH103:$AM103)/SUM('Gross Plant'!$AH$108:$AM$108)*'Capital Spending'!I$10*Reserve!$DW$1</f>
        <v>0</v>
      </c>
      <c r="EF103" s="57">
        <f>-SUM('Gross Plant'!$AH103:$AM103)/SUM('Gross Plant'!$AH$108:$AM$108)*'Capital Spending'!J$10*Reserve!$DW$1</f>
        <v>0</v>
      </c>
      <c r="EG103" s="57">
        <f>-SUM('Gross Plant'!$AH103:$AM103)/SUM('Gross Plant'!$AH$108:$AM$108)*'Capital Spending'!K$10*Reserve!$DW$1</f>
        <v>0</v>
      </c>
      <c r="EH103" s="57">
        <f>-SUM('Gross Plant'!$AH103:$AM103)/SUM('Gross Plant'!$AH$108:$AM$108)*'Capital Spending'!L$10*Reserve!$DW$1</f>
        <v>0</v>
      </c>
      <c r="EI103" s="57">
        <f>-SUM('Gross Plant'!$AH103:$AM103)/SUM('Gross Plant'!$AH$108:$AM$108)*'Capital Spending'!M$10*Reserve!$DW$1</f>
        <v>0</v>
      </c>
      <c r="EJ103" s="57">
        <f>-SUM('Gross Plant'!$AH103:$AM103)/SUM('Gross Plant'!$AH$108:$AM$108)*'Capital Spending'!N$10*Reserve!$DW$1</f>
        <v>0</v>
      </c>
      <c r="EK103" s="57">
        <f>-SUM('Gross Plant'!$AH103:$AM103)/SUM('Gross Plant'!$AH$108:$AM$108)*'Capital Spending'!O$10*Reserve!$DW$1</f>
        <v>0</v>
      </c>
      <c r="EL103" s="57">
        <f>-SUM('Gross Plant'!$AH103:$AM103)/SUM('Gross Plant'!$AH$108:$AM$108)*'Capital Spending'!P$10*Reserve!$DW$1</f>
        <v>0</v>
      </c>
      <c r="EM103" s="57">
        <f>-SUM('Gross Plant'!$AH103:$AM103)/SUM('Gross Plant'!$AH$108:$AM$108)*'Capital Spending'!Q$10*Reserve!$DW$1</f>
        <v>0</v>
      </c>
      <c r="EN103" s="57">
        <f>-SUM('Gross Plant'!$AH103:$AM103)/SUM('Gross Plant'!$AH$108:$AM$108)*'Capital Spending'!R$10*Reserve!$DW$1</f>
        <v>0</v>
      </c>
      <c r="EO103" s="57">
        <f>-SUM('Gross Plant'!$AH103:$AM103)/SUM('Gross Plant'!$AH$108:$AM$108)*'Capital Spending'!S$10*Reserve!$DW$1</f>
        <v>0</v>
      </c>
      <c r="EP103" s="57">
        <f>-SUM('Gross Plant'!$AH103:$AM103)/SUM('Gross Plant'!$AH$108:$AM$108)*'Capital Spending'!T$10*Reserve!$DW$1</f>
        <v>0</v>
      </c>
      <c r="EQ103" s="57">
        <f>-SUM('Gross Plant'!$AH103:$AM103)/SUM('Gross Plant'!$AH$108:$AM$108)*'Capital Spending'!U$10*Reserve!$DW$1</f>
        <v>0</v>
      </c>
    </row>
    <row r="104" spans="1:147">
      <c r="A104" s="150">
        <v>39906</v>
      </c>
      <c r="B104" s="32" t="s">
        <v>26</v>
      </c>
      <c r="C104" s="50">
        <f t="shared" si="141"/>
        <v>70196.030000000013</v>
      </c>
      <c r="D104" s="50">
        <f t="shared" si="142"/>
        <v>70196.030000000013</v>
      </c>
      <c r="E104" s="69">
        <f>'[20]Reserve End Balances'!$Q$145</f>
        <v>70196.03</v>
      </c>
      <c r="F104" s="43">
        <f t="shared" si="143"/>
        <v>70196.03</v>
      </c>
      <c r="G104" s="43">
        <f t="shared" si="144"/>
        <v>70196.03</v>
      </c>
      <c r="H104" s="43">
        <f t="shared" si="145"/>
        <v>70196.03</v>
      </c>
      <c r="I104" s="43">
        <f t="shared" si="146"/>
        <v>70196.03</v>
      </c>
      <c r="J104" s="43">
        <f t="shared" si="147"/>
        <v>70196.03</v>
      </c>
      <c r="K104" s="41">
        <f t="shared" si="148"/>
        <v>70196.03</v>
      </c>
      <c r="L104" s="41">
        <f t="shared" si="149"/>
        <v>70196.03</v>
      </c>
      <c r="M104" s="41">
        <f t="shared" si="150"/>
        <v>70196.03</v>
      </c>
      <c r="N104" s="41">
        <f t="shared" si="151"/>
        <v>70196.03</v>
      </c>
      <c r="O104" s="41">
        <f t="shared" si="152"/>
        <v>70196.03</v>
      </c>
      <c r="P104" s="41">
        <f t="shared" si="153"/>
        <v>70196.03</v>
      </c>
      <c r="Q104" s="41">
        <f t="shared" si="154"/>
        <v>70196.03</v>
      </c>
      <c r="R104" s="41">
        <f t="shared" si="155"/>
        <v>70196.03</v>
      </c>
      <c r="S104" s="41">
        <f t="shared" si="156"/>
        <v>70196.03</v>
      </c>
      <c r="T104" s="41">
        <f t="shared" si="157"/>
        <v>70196.03</v>
      </c>
      <c r="U104" s="41">
        <f t="shared" si="158"/>
        <v>70196.03</v>
      </c>
      <c r="V104" s="41">
        <f t="shared" si="159"/>
        <v>70196.03</v>
      </c>
      <c r="W104" s="41">
        <f t="shared" si="160"/>
        <v>70196.03</v>
      </c>
      <c r="X104" s="41">
        <f t="shared" si="161"/>
        <v>70196.03</v>
      </c>
      <c r="Y104" s="41">
        <f t="shared" si="162"/>
        <v>70196.03</v>
      </c>
      <c r="Z104" s="41">
        <f t="shared" si="163"/>
        <v>70196.03</v>
      </c>
      <c r="AA104" s="41">
        <f t="shared" si="164"/>
        <v>70196.03</v>
      </c>
      <c r="AB104" s="41">
        <f t="shared" si="165"/>
        <v>70196.03</v>
      </c>
      <c r="AC104" s="41">
        <f t="shared" si="166"/>
        <v>70196.03</v>
      </c>
      <c r="AD104" s="41">
        <f t="shared" si="167"/>
        <v>70196.03</v>
      </c>
      <c r="AE104" s="41">
        <f t="shared" si="168"/>
        <v>70196.03</v>
      </c>
      <c r="AF104" s="41">
        <f t="shared" si="169"/>
        <v>70196.03</v>
      </c>
      <c r="AG104" s="23">
        <f t="shared" si="170"/>
        <v>70196</v>
      </c>
      <c r="AH104" s="79">
        <f>'[26]091'!D23</f>
        <v>4.3700000000000003E-2</v>
      </c>
      <c r="AI104" s="79">
        <f>'[26]091'!E23</f>
        <v>0.2</v>
      </c>
      <c r="AJ104" s="63">
        <f>'[20]Depreciation Provision'!R145</f>
        <v>0</v>
      </c>
      <c r="AK104" s="63">
        <f>'[20]Depreciation Provision'!S145</f>
        <v>0</v>
      </c>
      <c r="AL104" s="63">
        <f>'[20]Depreciation Provision'!T145</f>
        <v>0</v>
      </c>
      <c r="AM104" s="63">
        <f>'[20]Depreciation Provision'!U145</f>
        <v>0</v>
      </c>
      <c r="AN104" s="63">
        <f>'[20]Depreciation Provision'!V145</f>
        <v>0</v>
      </c>
      <c r="AO104" s="63">
        <f>'[20]Depreciation Provision'!W145</f>
        <v>0</v>
      </c>
      <c r="AP104" s="63">
        <f>IF('Net Plant'!I104&gt;0,'Gross Plant'!K104*$AH104/12,0)</f>
        <v>0</v>
      </c>
      <c r="AQ104" s="63">
        <f>IF('Net Plant'!J104&gt;0,'Gross Plant'!L104*$AH104/12,0)</f>
        <v>0</v>
      </c>
      <c r="AR104" s="63">
        <f>IF('Net Plant'!K104&gt;0,'Gross Plant'!M104*$AH104/12,0)</f>
        <v>0</v>
      </c>
      <c r="AS104" s="63">
        <f>IF('Net Plant'!L104&gt;0,'Gross Plant'!N104*$AH104/12,0)</f>
        <v>0</v>
      </c>
      <c r="AT104" s="63">
        <f>IF('Net Plant'!M104&gt;0,'Gross Plant'!O104*$AH104/12,0)</f>
        <v>0</v>
      </c>
      <c r="AU104" s="63">
        <f>IF('Net Plant'!N104&gt;0,'Gross Plant'!P104*$AH104/12,0)</f>
        <v>0</v>
      </c>
      <c r="AV104" s="63">
        <f>IF('Net Plant'!O104&gt;0,'Gross Plant'!Q104*$AH104/12,0)</f>
        <v>0</v>
      </c>
      <c r="AW104" s="63">
        <f>IF('Net Plant'!P104&gt;0,'Gross Plant'!R104*$AH104/12,0)</f>
        <v>0</v>
      </c>
      <c r="AX104" s="63">
        <f>IF('Net Plant'!Q104&gt;0,'Gross Plant'!S104*$AH104/12,0)</f>
        <v>0</v>
      </c>
      <c r="AY104" s="41">
        <f>IF('Net Plant'!R104&gt;0,'Gross Plant'!U104*$AI104/12,0)</f>
        <v>0</v>
      </c>
      <c r="AZ104" s="41">
        <f>IF('Net Plant'!S104&gt;0,'Gross Plant'!V104*$AI104/12,0)</f>
        <v>0</v>
      </c>
      <c r="BA104" s="41">
        <f>IF('Net Plant'!T104&gt;0,'Gross Plant'!W104*$AI104/12,0)</f>
        <v>0</v>
      </c>
      <c r="BB104" s="41">
        <f>IF('Net Plant'!U104&gt;0,'Gross Plant'!X104*$AI104/12,0)</f>
        <v>0</v>
      </c>
      <c r="BC104" s="41">
        <f>IF('Net Plant'!V104&gt;0,'Gross Plant'!Y104*$AI104/12,0)</f>
        <v>0</v>
      </c>
      <c r="BD104" s="41">
        <f>IF('Net Plant'!W104&gt;0,'Gross Plant'!Z104*$AI104/12,0)</f>
        <v>0</v>
      </c>
      <c r="BE104" s="41">
        <f>IF('Net Plant'!X104&gt;0,'Gross Plant'!AA104*$AI104/12,0)</f>
        <v>0</v>
      </c>
      <c r="BF104" s="41">
        <f>IF('Net Plant'!Y104&gt;0,'Gross Plant'!AB104*$AI104/12,0)</f>
        <v>0</v>
      </c>
      <c r="BG104" s="41">
        <f>IF('Net Plant'!Z104&gt;0,'Gross Plant'!AC104*$AI104/12,0)</f>
        <v>0</v>
      </c>
      <c r="BH104" s="41">
        <f>IF('Net Plant'!AA104&gt;0,'Gross Plant'!AD104*$AI104/12,0)</f>
        <v>0</v>
      </c>
      <c r="BI104" s="41">
        <f>IF('Net Plant'!AB104&gt;0,'Gross Plant'!AE104*$AI104/12,0)</f>
        <v>0</v>
      </c>
      <c r="BJ104" s="41">
        <f>IF('Net Plant'!AC104&gt;0,'Gross Plant'!AF104*$AI104/12,0)</f>
        <v>0</v>
      </c>
      <c r="BK104" s="23">
        <f t="shared" si="201"/>
        <v>0</v>
      </c>
      <c r="BL104" s="41"/>
      <c r="BM104" s="63">
        <f>[20]Retires!R288</f>
        <v>0</v>
      </c>
      <c r="BN104" s="63">
        <f>[20]Retires!S288</f>
        <v>0</v>
      </c>
      <c r="BO104" s="63">
        <f>[20]Retires!T288</f>
        <v>0</v>
      </c>
      <c r="BP104" s="63">
        <f>[20]Retires!U288</f>
        <v>0</v>
      </c>
      <c r="BQ104" s="63">
        <f>[20]Retires!V288</f>
        <v>0</v>
      </c>
      <c r="BR104" s="63">
        <f>[20]Retires!W288</f>
        <v>0</v>
      </c>
      <c r="BS104" s="31">
        <f>'Gross Plant'!BQ104</f>
        <v>0</v>
      </c>
      <c r="BT104" s="41">
        <f>'Gross Plant'!BR104</f>
        <v>0</v>
      </c>
      <c r="BU104" s="41">
        <f>'Gross Plant'!BS104</f>
        <v>0</v>
      </c>
      <c r="BV104" s="41">
        <f>'Gross Plant'!BT104</f>
        <v>0</v>
      </c>
      <c r="BW104" s="41">
        <f>'Gross Plant'!BU104</f>
        <v>0</v>
      </c>
      <c r="BX104" s="41">
        <f>'Gross Plant'!BV104</f>
        <v>0</v>
      </c>
      <c r="BY104" s="41">
        <f>'Gross Plant'!BW104</f>
        <v>0</v>
      </c>
      <c r="BZ104" s="41">
        <f>'Gross Plant'!BX104</f>
        <v>0</v>
      </c>
      <c r="CA104" s="41">
        <f>'Gross Plant'!BY104</f>
        <v>0</v>
      </c>
      <c r="CB104" s="41">
        <f>'Gross Plant'!BZ104</f>
        <v>0</v>
      </c>
      <c r="CC104" s="41">
        <f>'Gross Plant'!CA104</f>
        <v>0</v>
      </c>
      <c r="CD104" s="41">
        <f>'Gross Plant'!CB104</f>
        <v>0</v>
      </c>
      <c r="CE104" s="41">
        <f>'Gross Plant'!CC104</f>
        <v>0</v>
      </c>
      <c r="CF104" s="41">
        <f>'Gross Plant'!CD104</f>
        <v>0</v>
      </c>
      <c r="CG104" s="41">
        <f>'Gross Plant'!CE104</f>
        <v>0</v>
      </c>
      <c r="CH104" s="41">
        <f>'Gross Plant'!CF104</f>
        <v>0</v>
      </c>
      <c r="CI104" s="41">
        <f>'Gross Plant'!CG104</f>
        <v>0</v>
      </c>
      <c r="CJ104" s="41">
        <f>'Gross Plant'!CH104</f>
        <v>0</v>
      </c>
      <c r="CK104" s="41">
        <f>'Gross Plant'!CI104</f>
        <v>0</v>
      </c>
      <c r="CL104" s="41">
        <f>'Gross Plant'!CJ104</f>
        <v>0</v>
      </c>
      <c r="CM104" s="41">
        <f>'Gross Plant'!CK104</f>
        <v>0</v>
      </c>
      <c r="CN104" s="41"/>
      <c r="CO104" s="63">
        <f>[20]Transfers!R288</f>
        <v>0</v>
      </c>
      <c r="CP104" s="63">
        <f>[20]Transfers!S288</f>
        <v>0</v>
      </c>
      <c r="CQ104" s="63">
        <f>[20]Transfers!T288</f>
        <v>0</v>
      </c>
      <c r="CR104" s="63">
        <f>[20]Transfers!U288</f>
        <v>0</v>
      </c>
      <c r="CS104" s="63">
        <f>[20]Transfers!V288</f>
        <v>0</v>
      </c>
      <c r="CT104" s="63">
        <f>[20]Transfers!W288</f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/>
      <c r="DQ104" s="107">
        <f>[20]COR!Q145</f>
        <v>0</v>
      </c>
      <c r="DR104" s="107">
        <f>[20]COR!R145</f>
        <v>0</v>
      </c>
      <c r="DS104" s="107">
        <f>[20]COR!S145</f>
        <v>0</v>
      </c>
      <c r="DT104" s="107">
        <f>[20]COR!T145</f>
        <v>0</v>
      </c>
      <c r="DU104" s="107">
        <f>[20]COR!U145</f>
        <v>0</v>
      </c>
      <c r="DV104" s="107">
        <f>[20]COR!V145</f>
        <v>0</v>
      </c>
      <c r="DW104" s="57">
        <f>SUM('Gross Plant'!$AH104:$AM104)/SUM('Gross Plant'!$AH$108:$AM$108)*DW$108</f>
        <v>0</v>
      </c>
      <c r="DX104" s="57">
        <f>SUM('Gross Plant'!$AH104:$AM104)/SUM('Gross Plant'!$AH$108:$AM$108)*DX$108</f>
        <v>0</v>
      </c>
      <c r="DY104" s="57">
        <f>SUM('Gross Plant'!$AH104:$AM104)/SUM('Gross Plant'!$AH$108:$AM$108)*DY$108</f>
        <v>0</v>
      </c>
      <c r="DZ104" s="57">
        <f>-SUM('Gross Plant'!$AH104:$AM104)/SUM('Gross Plant'!$AH$108:$AM$108)*'Capital Spending'!D$10*Reserve!$DW$1</f>
        <v>0</v>
      </c>
      <c r="EA104" s="57">
        <f>-SUM('Gross Plant'!$AH104:$AM104)/SUM('Gross Plant'!$AH$108:$AM$108)*'Capital Spending'!E$10*Reserve!$DW$1</f>
        <v>0</v>
      </c>
      <c r="EB104" s="57">
        <f>-SUM('Gross Plant'!$AH104:$AM104)/SUM('Gross Plant'!$AH$108:$AM$108)*'Capital Spending'!F$10*Reserve!$DW$1</f>
        <v>0</v>
      </c>
      <c r="EC104" s="57">
        <f>-SUM('Gross Plant'!$AH104:$AM104)/SUM('Gross Plant'!$AH$108:$AM$108)*'Capital Spending'!G$10*Reserve!$DW$1</f>
        <v>0</v>
      </c>
      <c r="ED104" s="57">
        <f>-SUM('Gross Plant'!$AH104:$AM104)/SUM('Gross Plant'!$AH$108:$AM$108)*'Capital Spending'!H$10*Reserve!$DW$1</f>
        <v>0</v>
      </c>
      <c r="EE104" s="57">
        <f>-SUM('Gross Plant'!$AH104:$AM104)/SUM('Gross Plant'!$AH$108:$AM$108)*'Capital Spending'!I$10*Reserve!$DW$1</f>
        <v>0</v>
      </c>
      <c r="EF104" s="57">
        <f>-SUM('Gross Plant'!$AH104:$AM104)/SUM('Gross Plant'!$AH$108:$AM$108)*'Capital Spending'!J$10*Reserve!$DW$1</f>
        <v>0</v>
      </c>
      <c r="EG104" s="57">
        <f>-SUM('Gross Plant'!$AH104:$AM104)/SUM('Gross Plant'!$AH$108:$AM$108)*'Capital Spending'!K$10*Reserve!$DW$1</f>
        <v>0</v>
      </c>
      <c r="EH104" s="57">
        <f>-SUM('Gross Plant'!$AH104:$AM104)/SUM('Gross Plant'!$AH$108:$AM$108)*'Capital Spending'!L$10*Reserve!$DW$1</f>
        <v>0</v>
      </c>
      <c r="EI104" s="57">
        <f>-SUM('Gross Plant'!$AH104:$AM104)/SUM('Gross Plant'!$AH$108:$AM$108)*'Capital Spending'!M$10*Reserve!$DW$1</f>
        <v>0</v>
      </c>
      <c r="EJ104" s="57">
        <f>-SUM('Gross Plant'!$AH104:$AM104)/SUM('Gross Plant'!$AH$108:$AM$108)*'Capital Spending'!N$10*Reserve!$DW$1</f>
        <v>0</v>
      </c>
      <c r="EK104" s="57">
        <f>-SUM('Gross Plant'!$AH104:$AM104)/SUM('Gross Plant'!$AH$108:$AM$108)*'Capital Spending'!O$10*Reserve!$DW$1</f>
        <v>0</v>
      </c>
      <c r="EL104" s="57">
        <f>-SUM('Gross Plant'!$AH104:$AM104)/SUM('Gross Plant'!$AH$108:$AM$108)*'Capital Spending'!P$10*Reserve!$DW$1</f>
        <v>0</v>
      </c>
      <c r="EM104" s="57">
        <f>-SUM('Gross Plant'!$AH104:$AM104)/SUM('Gross Plant'!$AH$108:$AM$108)*'Capital Spending'!Q$10*Reserve!$DW$1</f>
        <v>0</v>
      </c>
      <c r="EN104" s="57">
        <f>-SUM('Gross Plant'!$AH104:$AM104)/SUM('Gross Plant'!$AH$108:$AM$108)*'Capital Spending'!R$10*Reserve!$DW$1</f>
        <v>0</v>
      </c>
      <c r="EO104" s="57">
        <f>-SUM('Gross Plant'!$AH104:$AM104)/SUM('Gross Plant'!$AH$108:$AM$108)*'Capital Spending'!S$10*Reserve!$DW$1</f>
        <v>0</v>
      </c>
      <c r="EP104" s="57">
        <f>-SUM('Gross Plant'!$AH104:$AM104)/SUM('Gross Plant'!$AH$108:$AM$108)*'Capital Spending'!T$10*Reserve!$DW$1</f>
        <v>0</v>
      </c>
      <c r="EQ104" s="57">
        <f>-SUM('Gross Plant'!$AH104:$AM104)/SUM('Gross Plant'!$AH$108:$AM$108)*'Capital Spending'!U$10*Reserve!$DW$1</f>
        <v>0</v>
      </c>
    </row>
    <row r="105" spans="1:147">
      <c r="A105" s="150">
        <v>39907</v>
      </c>
      <c r="B105" s="32" t="s">
        <v>27</v>
      </c>
      <c r="C105" s="50">
        <f t="shared" si="141"/>
        <v>23127.547492903839</v>
      </c>
      <c r="D105" s="50">
        <f t="shared" si="142"/>
        <v>42358.693237275627</v>
      </c>
      <c r="E105" s="69">
        <f>'[20]Reserve End Balances'!$Q$146</f>
        <v>19229.8</v>
      </c>
      <c r="F105" s="43">
        <f t="shared" si="143"/>
        <v>19820.059999999998</v>
      </c>
      <c r="G105" s="43">
        <f t="shared" si="144"/>
        <v>20410.319999999996</v>
      </c>
      <c r="H105" s="43">
        <f t="shared" si="145"/>
        <v>21001.959999999995</v>
      </c>
      <c r="I105" s="43">
        <f t="shared" si="146"/>
        <v>21593.599999999995</v>
      </c>
      <c r="J105" s="43">
        <f t="shared" si="147"/>
        <v>22188.699999999993</v>
      </c>
      <c r="K105" s="43">
        <f t="shared" si="148"/>
        <v>22783.809999999994</v>
      </c>
      <c r="L105" s="41">
        <f t="shared" si="149"/>
        <v>23511.382420666661</v>
      </c>
      <c r="M105" s="41">
        <f t="shared" si="150"/>
        <v>24238.954841333329</v>
      </c>
      <c r="N105" s="41">
        <f t="shared" si="151"/>
        <v>24966.527261999996</v>
      </c>
      <c r="O105" s="41">
        <f t="shared" si="152"/>
        <v>25694.099682666663</v>
      </c>
      <c r="P105" s="41">
        <f t="shared" si="153"/>
        <v>26971.000961249996</v>
      </c>
      <c r="Q105" s="41">
        <f t="shared" si="154"/>
        <v>28247.902239833329</v>
      </c>
      <c r="R105" s="41">
        <f t="shared" si="155"/>
        <v>29524.803518416662</v>
      </c>
      <c r="S105" s="41">
        <f t="shared" si="156"/>
        <v>30801.704796999995</v>
      </c>
      <c r="T105" s="41">
        <f t="shared" si="157"/>
        <v>32078.606075583328</v>
      </c>
      <c r="U105" s="41">
        <f t="shared" si="158"/>
        <v>33614.105722916662</v>
      </c>
      <c r="V105" s="41">
        <f t="shared" si="159"/>
        <v>35149.605370249992</v>
      </c>
      <c r="W105" s="41">
        <f t="shared" si="160"/>
        <v>36685.105017583322</v>
      </c>
      <c r="X105" s="41">
        <f t="shared" si="161"/>
        <v>38220.604664916653</v>
      </c>
      <c r="Y105" s="41">
        <f t="shared" si="162"/>
        <v>39756.104312249983</v>
      </c>
      <c r="Z105" s="41">
        <f t="shared" si="163"/>
        <v>41291.603959583314</v>
      </c>
      <c r="AA105" s="41">
        <f t="shared" si="164"/>
        <v>43487.682683583313</v>
      </c>
      <c r="AB105" s="41">
        <f t="shared" si="165"/>
        <v>45683.761407583312</v>
      </c>
      <c r="AC105" s="41">
        <f t="shared" si="166"/>
        <v>47879.840131583311</v>
      </c>
      <c r="AD105" s="41">
        <f t="shared" si="167"/>
        <v>50075.91885558331</v>
      </c>
      <c r="AE105" s="41">
        <f t="shared" si="168"/>
        <v>52271.997579583309</v>
      </c>
      <c r="AF105" s="41">
        <f t="shared" si="169"/>
        <v>54468.076303583308</v>
      </c>
      <c r="AG105" s="23">
        <f t="shared" si="170"/>
        <v>42359</v>
      </c>
      <c r="AH105" s="79">
        <f>'[26]091'!D24</f>
        <v>0.1111</v>
      </c>
      <c r="AI105" s="79">
        <f>'[26]091'!E24</f>
        <v>0.1336</v>
      </c>
      <c r="AJ105" s="63">
        <f>'[20]Depreciation Provision'!R146</f>
        <v>590.26</v>
      </c>
      <c r="AK105" s="63">
        <f>'[20]Depreciation Provision'!S146</f>
        <v>590.26</v>
      </c>
      <c r="AL105" s="63">
        <f>'[20]Depreciation Provision'!T146</f>
        <v>591.64</v>
      </c>
      <c r="AM105" s="63">
        <f>'[20]Depreciation Provision'!U146</f>
        <v>591.64</v>
      </c>
      <c r="AN105" s="63">
        <f>'[20]Depreciation Provision'!V146</f>
        <v>595.1</v>
      </c>
      <c r="AO105" s="63">
        <f>'[20]Depreciation Provision'!W146</f>
        <v>595.11</v>
      </c>
      <c r="AP105" s="63">
        <f>IF('Net Plant'!I105&gt;0,'Gross Plant'!K105*$AH105/12,0)</f>
        <v>727.57242066666674</v>
      </c>
      <c r="AQ105" s="63">
        <f>IF('Net Plant'!J105&gt;0,'Gross Plant'!L105*$AH105/12,0)</f>
        <v>727.57242066666674</v>
      </c>
      <c r="AR105" s="63">
        <f>IF('Net Plant'!K105&gt;0,'Gross Plant'!M105*$AH105/12,0)</f>
        <v>727.57242066666674</v>
      </c>
      <c r="AS105" s="63">
        <f>IF('Net Plant'!L105&gt;0,'Gross Plant'!N105*$AH105/12,0)</f>
        <v>727.57242066666674</v>
      </c>
      <c r="AT105" s="63">
        <f>IF('Net Plant'!M105&gt;0,'Gross Plant'!O105*$AH105/12,0)</f>
        <v>1276.9012785833334</v>
      </c>
      <c r="AU105" s="63">
        <f>IF('Net Plant'!N105&gt;0,'Gross Plant'!P105*$AH105/12,0)</f>
        <v>1276.9012785833334</v>
      </c>
      <c r="AV105" s="63">
        <f>IF('Net Plant'!O105&gt;0,'Gross Plant'!Q105*$AH105/12,0)</f>
        <v>1276.9012785833334</v>
      </c>
      <c r="AW105" s="63">
        <f>IF('Net Plant'!P105&gt;0,'Gross Plant'!R105*$AH105/12,0)</f>
        <v>1276.9012785833334</v>
      </c>
      <c r="AX105" s="63">
        <f>IF('Net Plant'!Q105&gt;0,'Gross Plant'!S105*$AH105/12,0)</f>
        <v>1276.9012785833334</v>
      </c>
      <c r="AY105" s="41">
        <f>IF('Net Plant'!R105&gt;0,'Gross Plant'!U105*$AI105/12,0)</f>
        <v>1535.4996473333333</v>
      </c>
      <c r="AZ105" s="41">
        <f>IF('Net Plant'!S105&gt;0,'Gross Plant'!V105*$AI105/12,0)</f>
        <v>1535.4996473333333</v>
      </c>
      <c r="BA105" s="41">
        <f>IF('Net Plant'!T105&gt;0,'Gross Plant'!W105*$AI105/12,0)</f>
        <v>1535.4996473333333</v>
      </c>
      <c r="BB105" s="41">
        <f>IF('Net Plant'!U105&gt;0,'Gross Plant'!X105*$AI105/12,0)</f>
        <v>1535.4996473333333</v>
      </c>
      <c r="BC105" s="41">
        <f>IF('Net Plant'!V105&gt;0,'Gross Plant'!Y105*$AI105/12,0)</f>
        <v>1535.4996473333333</v>
      </c>
      <c r="BD105" s="41">
        <f>IF('Net Plant'!W105&gt;0,'Gross Plant'!Z105*$AI105/12,0)</f>
        <v>1535.4996473333333</v>
      </c>
      <c r="BE105" s="41">
        <f>IF('Net Plant'!X105&gt;0,'Gross Plant'!AA105*$AI105/12,0)</f>
        <v>2196.0787240000004</v>
      </c>
      <c r="BF105" s="41">
        <f>IF('Net Plant'!Y105&gt;0,'Gross Plant'!AB105*$AI105/12,0)</f>
        <v>2196.0787240000004</v>
      </c>
      <c r="BG105" s="41">
        <f>IF('Net Plant'!Z105&gt;0,'Gross Plant'!AC105*$AI105/12,0)</f>
        <v>2196.0787240000004</v>
      </c>
      <c r="BH105" s="41">
        <f>IF('Net Plant'!AA105&gt;0,'Gross Plant'!AD105*$AI105/12,0)</f>
        <v>2196.0787240000004</v>
      </c>
      <c r="BI105" s="41">
        <f>IF('Net Plant'!AB105&gt;0,'Gross Plant'!AE105*$AI105/12,0)</f>
        <v>2196.0787240000004</v>
      </c>
      <c r="BJ105" s="41">
        <f>IF('Net Plant'!AC105&gt;0,'Gross Plant'!AF105*$AI105/12,0)</f>
        <v>2196.0787240000004</v>
      </c>
      <c r="BK105" s="23">
        <f t="shared" si="201"/>
        <v>22389.470228000002</v>
      </c>
      <c r="BL105" s="41"/>
      <c r="BM105" s="63">
        <f>[20]Retires!R289</f>
        <v>0</v>
      </c>
      <c r="BN105" s="63">
        <f>[20]Retires!S289</f>
        <v>0</v>
      </c>
      <c r="BO105" s="63">
        <f>[20]Retires!T289</f>
        <v>0</v>
      </c>
      <c r="BP105" s="63">
        <f>[20]Retires!U289</f>
        <v>0</v>
      </c>
      <c r="BQ105" s="63">
        <f>[20]Retires!V289</f>
        <v>0</v>
      </c>
      <c r="BR105" s="63">
        <f>[20]Retires!W289</f>
        <v>0</v>
      </c>
      <c r="BS105" s="31">
        <f>'Gross Plant'!BQ105</f>
        <v>0</v>
      </c>
      <c r="BT105" s="41">
        <f>'Gross Plant'!BR105</f>
        <v>0</v>
      </c>
      <c r="BU105" s="41">
        <f>'Gross Plant'!BS105</f>
        <v>0</v>
      </c>
      <c r="BV105" s="41">
        <f>'Gross Plant'!BT105</f>
        <v>0</v>
      </c>
      <c r="BW105" s="41">
        <f>'Gross Plant'!BU105</f>
        <v>0</v>
      </c>
      <c r="BX105" s="41">
        <f>'Gross Plant'!BV105</f>
        <v>0</v>
      </c>
      <c r="BY105" s="41">
        <f>'Gross Plant'!BW105</f>
        <v>0</v>
      </c>
      <c r="BZ105" s="41">
        <f>'Gross Plant'!BX105</f>
        <v>0</v>
      </c>
      <c r="CA105" s="41">
        <f>'Gross Plant'!BY105</f>
        <v>0</v>
      </c>
      <c r="CB105" s="41">
        <f>'Gross Plant'!BZ105</f>
        <v>0</v>
      </c>
      <c r="CC105" s="41">
        <f>'Gross Plant'!CA105</f>
        <v>0</v>
      </c>
      <c r="CD105" s="41">
        <f>'Gross Plant'!CB105</f>
        <v>0</v>
      </c>
      <c r="CE105" s="41">
        <f>'Gross Plant'!CC105</f>
        <v>0</v>
      </c>
      <c r="CF105" s="41">
        <f>'Gross Plant'!CD105</f>
        <v>0</v>
      </c>
      <c r="CG105" s="41">
        <f>'Gross Plant'!CE105</f>
        <v>0</v>
      </c>
      <c r="CH105" s="41">
        <f>'Gross Plant'!CF105</f>
        <v>0</v>
      </c>
      <c r="CI105" s="41">
        <f>'Gross Plant'!CG105</f>
        <v>0</v>
      </c>
      <c r="CJ105" s="41">
        <f>'Gross Plant'!CH105</f>
        <v>0</v>
      </c>
      <c r="CK105" s="41">
        <f>'Gross Plant'!CI105</f>
        <v>0</v>
      </c>
      <c r="CL105" s="41">
        <f>'Gross Plant'!CJ105</f>
        <v>0</v>
      </c>
      <c r="CM105" s="41">
        <f>'Gross Plant'!CK105</f>
        <v>0</v>
      </c>
      <c r="CN105" s="41"/>
      <c r="CO105" s="63">
        <f>[20]Transfers!R289</f>
        <v>0</v>
      </c>
      <c r="CP105" s="63">
        <f>[20]Transfers!S289</f>
        <v>0</v>
      </c>
      <c r="CQ105" s="63">
        <f>[20]Transfers!T289</f>
        <v>0</v>
      </c>
      <c r="CR105" s="63">
        <f>[20]Transfers!U289</f>
        <v>0</v>
      </c>
      <c r="CS105" s="63">
        <f>[20]Transfers!V289</f>
        <v>0</v>
      </c>
      <c r="CT105" s="63">
        <f>[20]Transfers!W289</f>
        <v>0</v>
      </c>
      <c r="CU105" s="31">
        <v>0</v>
      </c>
      <c r="CV105" s="31">
        <v>0</v>
      </c>
      <c r="CW105" s="31">
        <v>0</v>
      </c>
      <c r="CX105" s="31">
        <v>0</v>
      </c>
      <c r="CY105" s="31">
        <v>0</v>
      </c>
      <c r="CZ105" s="31">
        <v>0</v>
      </c>
      <c r="DA105" s="31">
        <v>0</v>
      </c>
      <c r="DB105" s="31">
        <v>0</v>
      </c>
      <c r="DC105" s="31">
        <v>0</v>
      </c>
      <c r="DD105" s="31">
        <v>0</v>
      </c>
      <c r="DE105" s="41">
        <v>0</v>
      </c>
      <c r="DF105" s="41">
        <v>0</v>
      </c>
      <c r="DG105" s="41">
        <v>0</v>
      </c>
      <c r="DH105" s="41">
        <v>0</v>
      </c>
      <c r="DI105" s="41">
        <v>0</v>
      </c>
      <c r="DJ105" s="41">
        <v>0</v>
      </c>
      <c r="DK105" s="41">
        <v>0</v>
      </c>
      <c r="DL105" s="41">
        <v>0</v>
      </c>
      <c r="DM105" s="41">
        <v>0</v>
      </c>
      <c r="DN105" s="41">
        <v>0</v>
      </c>
      <c r="DO105" s="41">
        <v>0</v>
      </c>
      <c r="DP105" s="41"/>
      <c r="DQ105" s="107">
        <f>[20]COR!Q146</f>
        <v>0</v>
      </c>
      <c r="DR105" s="107">
        <f>[20]COR!R146</f>
        <v>0</v>
      </c>
      <c r="DS105" s="107">
        <f>[20]COR!S146</f>
        <v>0</v>
      </c>
      <c r="DT105" s="107">
        <f>[20]COR!T146</f>
        <v>0</v>
      </c>
      <c r="DU105" s="107">
        <f>[20]COR!U146</f>
        <v>0</v>
      </c>
      <c r="DV105" s="107">
        <f>[20]COR!V146</f>
        <v>0</v>
      </c>
      <c r="DW105" s="57">
        <f>SUM('Gross Plant'!$AH105:$AM105)/SUM('Gross Plant'!$AH$108:$AM$108)*DW$108</f>
        <v>0</v>
      </c>
      <c r="DX105" s="57">
        <f>SUM('Gross Plant'!$AH105:$AM105)/SUM('Gross Plant'!$AH$108:$AM$108)*DX$108</f>
        <v>0</v>
      </c>
      <c r="DY105" s="57">
        <f>SUM('Gross Plant'!$AH105:$AM105)/SUM('Gross Plant'!$AH$108:$AM$108)*DY$108</f>
        <v>0</v>
      </c>
      <c r="DZ105" s="57">
        <f>-SUM('Gross Plant'!$AH105:$AM105)/SUM('Gross Plant'!$AH$108:$AM$108)*'Capital Spending'!D$10*Reserve!$DW$1</f>
        <v>0</v>
      </c>
      <c r="EA105" s="57">
        <f>-SUM('Gross Plant'!$AH105:$AM105)/SUM('Gross Plant'!$AH$108:$AM$108)*'Capital Spending'!E$10*Reserve!$DW$1</f>
        <v>0</v>
      </c>
      <c r="EB105" s="57">
        <f>-SUM('Gross Plant'!$AH105:$AM105)/SUM('Gross Plant'!$AH$108:$AM$108)*'Capital Spending'!F$10*Reserve!$DW$1</f>
        <v>0</v>
      </c>
      <c r="EC105" s="57">
        <f>-SUM('Gross Plant'!$AH105:$AM105)/SUM('Gross Plant'!$AH$108:$AM$108)*'Capital Spending'!G$10*Reserve!$DW$1</f>
        <v>0</v>
      </c>
      <c r="ED105" s="57">
        <f>-SUM('Gross Plant'!$AH105:$AM105)/SUM('Gross Plant'!$AH$108:$AM$108)*'Capital Spending'!H$10*Reserve!$DW$1</f>
        <v>0</v>
      </c>
      <c r="EE105" s="57">
        <f>-SUM('Gross Plant'!$AH105:$AM105)/SUM('Gross Plant'!$AH$108:$AM$108)*'Capital Spending'!I$10*Reserve!$DW$1</f>
        <v>0</v>
      </c>
      <c r="EF105" s="57">
        <f>-SUM('Gross Plant'!$AH105:$AM105)/SUM('Gross Plant'!$AH$108:$AM$108)*'Capital Spending'!J$10*Reserve!$DW$1</f>
        <v>0</v>
      </c>
      <c r="EG105" s="57">
        <f>-SUM('Gross Plant'!$AH105:$AM105)/SUM('Gross Plant'!$AH$108:$AM$108)*'Capital Spending'!K$10*Reserve!$DW$1</f>
        <v>0</v>
      </c>
      <c r="EH105" s="57">
        <f>-SUM('Gross Plant'!$AH105:$AM105)/SUM('Gross Plant'!$AH$108:$AM$108)*'Capital Spending'!L$10*Reserve!$DW$1</f>
        <v>0</v>
      </c>
      <c r="EI105" s="57">
        <f>-SUM('Gross Plant'!$AH105:$AM105)/SUM('Gross Plant'!$AH$108:$AM$108)*'Capital Spending'!M$10*Reserve!$DW$1</f>
        <v>0</v>
      </c>
      <c r="EJ105" s="57">
        <f>-SUM('Gross Plant'!$AH105:$AM105)/SUM('Gross Plant'!$AH$108:$AM$108)*'Capital Spending'!N$10*Reserve!$DW$1</f>
        <v>0</v>
      </c>
      <c r="EK105" s="57">
        <f>-SUM('Gross Plant'!$AH105:$AM105)/SUM('Gross Plant'!$AH$108:$AM$108)*'Capital Spending'!O$10*Reserve!$DW$1</f>
        <v>0</v>
      </c>
      <c r="EL105" s="57">
        <f>-SUM('Gross Plant'!$AH105:$AM105)/SUM('Gross Plant'!$AH$108:$AM$108)*'Capital Spending'!P$10*Reserve!$DW$1</f>
        <v>0</v>
      </c>
      <c r="EM105" s="57">
        <f>-SUM('Gross Plant'!$AH105:$AM105)/SUM('Gross Plant'!$AH$108:$AM$108)*'Capital Spending'!Q$10*Reserve!$DW$1</f>
        <v>0</v>
      </c>
      <c r="EN105" s="57">
        <f>-SUM('Gross Plant'!$AH105:$AM105)/SUM('Gross Plant'!$AH$108:$AM$108)*'Capital Spending'!R$10*Reserve!$DW$1</f>
        <v>0</v>
      </c>
      <c r="EO105" s="57">
        <f>-SUM('Gross Plant'!$AH105:$AM105)/SUM('Gross Plant'!$AH$108:$AM$108)*'Capital Spending'!S$10*Reserve!$DW$1</f>
        <v>0</v>
      </c>
      <c r="EP105" s="57">
        <f>-SUM('Gross Plant'!$AH105:$AM105)/SUM('Gross Plant'!$AH$108:$AM$108)*'Capital Spending'!T$10*Reserve!$DW$1</f>
        <v>0</v>
      </c>
      <c r="EQ105" s="57">
        <f>-SUM('Gross Plant'!$AH105:$AM105)/SUM('Gross Plant'!$AH$108:$AM$108)*'Capital Spending'!U$10*Reserve!$DW$1</f>
        <v>0</v>
      </c>
    </row>
    <row r="106" spans="1:147">
      <c r="A106" s="150">
        <v>39908</v>
      </c>
      <c r="B106" s="32" t="s">
        <v>28</v>
      </c>
      <c r="C106" s="50">
        <f t="shared" si="141"/>
        <v>828509.36</v>
      </c>
      <c r="D106" s="50">
        <f t="shared" si="142"/>
        <v>828509.36</v>
      </c>
      <c r="E106" s="69">
        <f>'[20]Reserve End Balances'!$Q$147</f>
        <v>828509.36</v>
      </c>
      <c r="F106" s="43">
        <f t="shared" si="143"/>
        <v>828509.36</v>
      </c>
      <c r="G106" s="43">
        <f t="shared" si="144"/>
        <v>828509.36</v>
      </c>
      <c r="H106" s="43">
        <f t="shared" si="145"/>
        <v>828509.36</v>
      </c>
      <c r="I106" s="43">
        <f t="shared" si="146"/>
        <v>828509.36</v>
      </c>
      <c r="J106" s="43">
        <f t="shared" si="147"/>
        <v>828509.36</v>
      </c>
      <c r="K106" s="43">
        <f t="shared" si="148"/>
        <v>828509.36</v>
      </c>
      <c r="L106" s="41">
        <f t="shared" si="149"/>
        <v>828509.36</v>
      </c>
      <c r="M106" s="41">
        <f t="shared" si="150"/>
        <v>828509.36</v>
      </c>
      <c r="N106" s="41">
        <f t="shared" si="151"/>
        <v>828509.36</v>
      </c>
      <c r="O106" s="41">
        <f t="shared" si="152"/>
        <v>828509.36</v>
      </c>
      <c r="P106" s="41">
        <f t="shared" si="153"/>
        <v>828509.36</v>
      </c>
      <c r="Q106" s="41">
        <f t="shared" si="154"/>
        <v>828509.36</v>
      </c>
      <c r="R106" s="41">
        <f t="shared" si="155"/>
        <v>828509.36</v>
      </c>
      <c r="S106" s="41">
        <f t="shared" si="156"/>
        <v>828509.36</v>
      </c>
      <c r="T106" s="41">
        <f t="shared" si="157"/>
        <v>828509.36</v>
      </c>
      <c r="U106" s="41">
        <f t="shared" si="158"/>
        <v>828509.36</v>
      </c>
      <c r="V106" s="41">
        <f t="shared" si="159"/>
        <v>828509.36</v>
      </c>
      <c r="W106" s="41">
        <f t="shared" si="160"/>
        <v>828509.36</v>
      </c>
      <c r="X106" s="41">
        <f t="shared" si="161"/>
        <v>828509.36</v>
      </c>
      <c r="Y106" s="41">
        <f t="shared" si="162"/>
        <v>828509.36</v>
      </c>
      <c r="Z106" s="41">
        <f t="shared" si="163"/>
        <v>828509.36</v>
      </c>
      <c r="AA106" s="41">
        <f t="shared" si="164"/>
        <v>828509.36</v>
      </c>
      <c r="AB106" s="41">
        <f t="shared" si="165"/>
        <v>828509.36</v>
      </c>
      <c r="AC106" s="41">
        <f t="shared" si="166"/>
        <v>828509.36</v>
      </c>
      <c r="AD106" s="41">
        <f t="shared" si="167"/>
        <v>828509.36</v>
      </c>
      <c r="AE106" s="41">
        <f t="shared" si="168"/>
        <v>828509.36</v>
      </c>
      <c r="AF106" s="41">
        <f t="shared" si="169"/>
        <v>828509.36</v>
      </c>
      <c r="AG106" s="23">
        <f t="shared" si="170"/>
        <v>828509</v>
      </c>
      <c r="AH106" s="79">
        <f>'[26]091'!D25</f>
        <v>1.6999999999999999E-3</v>
      </c>
      <c r="AI106" s="79">
        <f>'[26]091'!E25</f>
        <v>8.3299999999999999E-2</v>
      </c>
      <c r="AJ106" s="63">
        <f>'[20]Depreciation Provision'!R147</f>
        <v>0</v>
      </c>
      <c r="AK106" s="63">
        <f>'[20]Depreciation Provision'!S147</f>
        <v>0</v>
      </c>
      <c r="AL106" s="63">
        <f>'[20]Depreciation Provision'!T147</f>
        <v>0</v>
      </c>
      <c r="AM106" s="63">
        <f>'[20]Depreciation Provision'!U147</f>
        <v>0</v>
      </c>
      <c r="AN106" s="63">
        <f>'[20]Depreciation Provision'!V147</f>
        <v>0</v>
      </c>
      <c r="AO106" s="63">
        <f>'[20]Depreciation Provision'!W147</f>
        <v>0</v>
      </c>
      <c r="AP106" s="63">
        <f>IF('Net Plant'!I106&gt;0,'Gross Plant'!K106*$AH106/12,0)</f>
        <v>0</v>
      </c>
      <c r="AQ106" s="63">
        <f>IF('Net Plant'!J106&gt;0,'Gross Plant'!L106*$AH106/12,0)</f>
        <v>0</v>
      </c>
      <c r="AR106" s="63">
        <f>IF('Net Plant'!K106&gt;0,'Gross Plant'!M106*$AH106/12,0)</f>
        <v>0</v>
      </c>
      <c r="AS106" s="63">
        <f>IF('Net Plant'!L106&gt;0,'Gross Plant'!N106*$AH106/12,0)</f>
        <v>0</v>
      </c>
      <c r="AT106" s="63">
        <f>IF('Net Plant'!M106&gt;0,'Gross Plant'!O106*$AH106/12,0)</f>
        <v>0</v>
      </c>
      <c r="AU106" s="63">
        <f>IF('Net Plant'!N106&gt;0,'Gross Plant'!P106*$AH106/12,0)</f>
        <v>0</v>
      </c>
      <c r="AV106" s="63">
        <f>IF('Net Plant'!O106&gt;0,'Gross Plant'!Q106*$AH106/12,0)</f>
        <v>0</v>
      </c>
      <c r="AW106" s="63">
        <f>IF('Net Plant'!P106&gt;0,'Gross Plant'!R106*$AH106/12,0)</f>
        <v>0</v>
      </c>
      <c r="AX106" s="63">
        <f>IF('Net Plant'!Q106&gt;0,'Gross Plant'!S106*$AH106/12,0)</f>
        <v>0</v>
      </c>
      <c r="AY106" s="41">
        <f>IF('Net Plant'!R106&gt;0,'Gross Plant'!U106*$AI106/12,0)</f>
        <v>0</v>
      </c>
      <c r="AZ106" s="41">
        <f>IF('Net Plant'!S106&gt;0,'Gross Plant'!V106*$AI106/12,0)</f>
        <v>0</v>
      </c>
      <c r="BA106" s="41">
        <f>IF('Net Plant'!T106&gt;0,'Gross Plant'!W106*$AI106/12,0)</f>
        <v>0</v>
      </c>
      <c r="BB106" s="41">
        <f>IF('Net Plant'!U106&gt;0,'Gross Plant'!X106*$AI106/12,0)</f>
        <v>0</v>
      </c>
      <c r="BC106" s="41">
        <f>IF('Net Plant'!V106&gt;0,'Gross Plant'!Y106*$AI106/12,0)</f>
        <v>0</v>
      </c>
      <c r="BD106" s="41">
        <f>IF('Net Plant'!W106&gt;0,'Gross Plant'!Z106*$AI106/12,0)</f>
        <v>0</v>
      </c>
      <c r="BE106" s="41">
        <f>IF('Net Plant'!X106&gt;0,'Gross Plant'!AA106*$AI106/12,0)</f>
        <v>0</v>
      </c>
      <c r="BF106" s="41">
        <f>IF('Net Plant'!Y106&gt;0,'Gross Plant'!AB106*$AI106/12,0)</f>
        <v>0</v>
      </c>
      <c r="BG106" s="41">
        <f>IF('Net Plant'!Z106&gt;0,'Gross Plant'!AC106*$AI106/12,0)</f>
        <v>0</v>
      </c>
      <c r="BH106" s="41">
        <f>IF('Net Plant'!AA106&gt;0,'Gross Plant'!AD106*$AI106/12,0)</f>
        <v>0</v>
      </c>
      <c r="BI106" s="41">
        <f>IF('Net Plant'!AB106&gt;0,'Gross Plant'!AE106*$AI106/12,0)</f>
        <v>0</v>
      </c>
      <c r="BJ106" s="41">
        <f>IF('Net Plant'!AC106&gt;0,'Gross Plant'!AF106*$AI106/12,0)</f>
        <v>0</v>
      </c>
      <c r="BK106" s="23">
        <f t="shared" si="201"/>
        <v>0</v>
      </c>
      <c r="BL106" s="41"/>
      <c r="BM106" s="63">
        <f>[20]Retires!R290</f>
        <v>0</v>
      </c>
      <c r="BN106" s="63">
        <f>[20]Retires!S290</f>
        <v>0</v>
      </c>
      <c r="BO106" s="63">
        <f>[20]Retires!T290</f>
        <v>0</v>
      </c>
      <c r="BP106" s="63">
        <f>[20]Retires!U290</f>
        <v>0</v>
      </c>
      <c r="BQ106" s="63">
        <f>[20]Retires!V290</f>
        <v>0</v>
      </c>
      <c r="BR106" s="63">
        <f>[20]Retires!W290</f>
        <v>0</v>
      </c>
      <c r="BS106" s="31">
        <f>'Gross Plant'!BQ106</f>
        <v>0</v>
      </c>
      <c r="BT106" s="41">
        <f>'Gross Plant'!BR106</f>
        <v>0</v>
      </c>
      <c r="BU106" s="41">
        <f>'Gross Plant'!BS106</f>
        <v>0</v>
      </c>
      <c r="BV106" s="41">
        <f>'Gross Plant'!BT106</f>
        <v>0</v>
      </c>
      <c r="BW106" s="41">
        <f>'Gross Plant'!BU106</f>
        <v>0</v>
      </c>
      <c r="BX106" s="41">
        <f>'Gross Plant'!BV106</f>
        <v>0</v>
      </c>
      <c r="BY106" s="41">
        <f>'Gross Plant'!BW106</f>
        <v>0</v>
      </c>
      <c r="BZ106" s="41">
        <f>'Gross Plant'!BX106</f>
        <v>0</v>
      </c>
      <c r="CA106" s="41">
        <f>'Gross Plant'!BY106</f>
        <v>0</v>
      </c>
      <c r="CB106" s="41">
        <f>'Gross Plant'!BZ106</f>
        <v>0</v>
      </c>
      <c r="CC106" s="41">
        <f>'Gross Plant'!CA106</f>
        <v>0</v>
      </c>
      <c r="CD106" s="41">
        <f>'Gross Plant'!CB106</f>
        <v>0</v>
      </c>
      <c r="CE106" s="41">
        <f>'Gross Plant'!CC106</f>
        <v>0</v>
      </c>
      <c r="CF106" s="41">
        <f>'Gross Plant'!CD106</f>
        <v>0</v>
      </c>
      <c r="CG106" s="41">
        <f>'Gross Plant'!CE106</f>
        <v>0</v>
      </c>
      <c r="CH106" s="41">
        <f>'Gross Plant'!CF106</f>
        <v>0</v>
      </c>
      <c r="CI106" s="41">
        <f>'Gross Plant'!CG106</f>
        <v>0</v>
      </c>
      <c r="CJ106" s="41">
        <f>'Gross Plant'!CH106</f>
        <v>0</v>
      </c>
      <c r="CK106" s="41">
        <f>'Gross Plant'!CI106</f>
        <v>0</v>
      </c>
      <c r="CL106" s="41">
        <f>'Gross Plant'!CJ106</f>
        <v>0</v>
      </c>
      <c r="CM106" s="41">
        <f>'Gross Plant'!CK106</f>
        <v>0</v>
      </c>
      <c r="CN106" s="41"/>
      <c r="CO106" s="63">
        <f>[20]Transfers!R290</f>
        <v>0</v>
      </c>
      <c r="CP106" s="63">
        <f>[20]Transfers!S290</f>
        <v>0</v>
      </c>
      <c r="CQ106" s="63">
        <f>[20]Transfers!T290</f>
        <v>0</v>
      </c>
      <c r="CR106" s="63">
        <f>[20]Transfers!U290</f>
        <v>0</v>
      </c>
      <c r="CS106" s="63">
        <f>[20]Transfers!V290</f>
        <v>0</v>
      </c>
      <c r="CT106" s="63">
        <f>[20]Transfers!W290</f>
        <v>0</v>
      </c>
      <c r="CU106" s="31">
        <v>0</v>
      </c>
      <c r="CV106" s="31">
        <v>0</v>
      </c>
      <c r="CW106" s="31">
        <v>0</v>
      </c>
      <c r="CX106" s="31">
        <v>0</v>
      </c>
      <c r="CY106" s="31">
        <v>0</v>
      </c>
      <c r="CZ106" s="31">
        <v>0</v>
      </c>
      <c r="DA106" s="31">
        <v>0</v>
      </c>
      <c r="DB106" s="31">
        <v>0</v>
      </c>
      <c r="DC106" s="31">
        <v>0</v>
      </c>
      <c r="DD106" s="31">
        <v>0</v>
      </c>
      <c r="DE106" s="41">
        <v>0</v>
      </c>
      <c r="DF106" s="41">
        <f>DE106</f>
        <v>0</v>
      </c>
      <c r="DG106" s="41">
        <f t="shared" ref="DG106:DO106" si="202">DF106</f>
        <v>0</v>
      </c>
      <c r="DH106" s="41">
        <f t="shared" si="202"/>
        <v>0</v>
      </c>
      <c r="DI106" s="41">
        <f t="shared" si="202"/>
        <v>0</v>
      </c>
      <c r="DJ106" s="41">
        <f t="shared" si="202"/>
        <v>0</v>
      </c>
      <c r="DK106" s="41">
        <f t="shared" si="202"/>
        <v>0</v>
      </c>
      <c r="DL106" s="41">
        <f t="shared" si="202"/>
        <v>0</v>
      </c>
      <c r="DM106" s="41">
        <f t="shared" si="202"/>
        <v>0</v>
      </c>
      <c r="DN106" s="41">
        <f t="shared" si="202"/>
        <v>0</v>
      </c>
      <c r="DO106" s="41">
        <f t="shared" si="202"/>
        <v>0</v>
      </c>
      <c r="DP106" s="41"/>
      <c r="DQ106" s="107">
        <f>[20]COR!Q147</f>
        <v>0</v>
      </c>
      <c r="DR106" s="107">
        <f>[20]COR!R147</f>
        <v>0</v>
      </c>
      <c r="DS106" s="107">
        <f>[20]COR!S147</f>
        <v>0</v>
      </c>
      <c r="DT106" s="107">
        <f>[20]COR!T147</f>
        <v>0</v>
      </c>
      <c r="DU106" s="107">
        <f>[20]COR!U147</f>
        <v>0</v>
      </c>
      <c r="DV106" s="107">
        <f>[20]COR!V147</f>
        <v>0</v>
      </c>
      <c r="DW106" s="57">
        <f>SUM('Gross Plant'!$AH106:$AM106)/SUM('Gross Plant'!$AH$108:$AM$108)*DW$108</f>
        <v>0</v>
      </c>
      <c r="DX106" s="57">
        <f>SUM('Gross Plant'!$AH106:$AM106)/SUM('Gross Plant'!$AH$108:$AM$108)*DX$108</f>
        <v>0</v>
      </c>
      <c r="DY106" s="57">
        <f>SUM('Gross Plant'!$AH106:$AM106)/SUM('Gross Plant'!$AH$108:$AM$108)*DY$108</f>
        <v>0</v>
      </c>
      <c r="DZ106" s="57">
        <f>-SUM('Gross Plant'!$AH106:$AM106)/SUM('Gross Plant'!$AH$108:$AM$108)*'Capital Spending'!D$10*Reserve!$DW$1</f>
        <v>0</v>
      </c>
      <c r="EA106" s="57">
        <f>-SUM('Gross Plant'!$AH106:$AM106)/SUM('Gross Plant'!$AH$108:$AM$108)*'Capital Spending'!E$10*Reserve!$DW$1</f>
        <v>0</v>
      </c>
      <c r="EB106" s="57">
        <f>-SUM('Gross Plant'!$AH106:$AM106)/SUM('Gross Plant'!$AH$108:$AM$108)*'Capital Spending'!F$10*Reserve!$DW$1</f>
        <v>0</v>
      </c>
      <c r="EC106" s="57">
        <f>-SUM('Gross Plant'!$AH106:$AM106)/SUM('Gross Plant'!$AH$108:$AM$108)*'Capital Spending'!G$10*Reserve!$DW$1</f>
        <v>0</v>
      </c>
      <c r="ED106" s="57">
        <f>-SUM('Gross Plant'!$AH106:$AM106)/SUM('Gross Plant'!$AH$108:$AM$108)*'Capital Spending'!H$10*Reserve!$DW$1</f>
        <v>0</v>
      </c>
      <c r="EE106" s="57">
        <f>-SUM('Gross Plant'!$AH106:$AM106)/SUM('Gross Plant'!$AH$108:$AM$108)*'Capital Spending'!I$10*Reserve!$DW$1</f>
        <v>0</v>
      </c>
      <c r="EF106" s="57">
        <f>-SUM('Gross Plant'!$AH106:$AM106)/SUM('Gross Plant'!$AH$108:$AM$108)*'Capital Spending'!J$10*Reserve!$DW$1</f>
        <v>0</v>
      </c>
      <c r="EG106" s="57">
        <f>-SUM('Gross Plant'!$AH106:$AM106)/SUM('Gross Plant'!$AH$108:$AM$108)*'Capital Spending'!K$10*Reserve!$DW$1</f>
        <v>0</v>
      </c>
      <c r="EH106" s="57">
        <f>-SUM('Gross Plant'!$AH106:$AM106)/SUM('Gross Plant'!$AH$108:$AM$108)*'Capital Spending'!L$10*Reserve!$DW$1</f>
        <v>0</v>
      </c>
      <c r="EI106" s="57">
        <f>-SUM('Gross Plant'!$AH106:$AM106)/SUM('Gross Plant'!$AH$108:$AM$108)*'Capital Spending'!M$10*Reserve!$DW$1</f>
        <v>0</v>
      </c>
      <c r="EJ106" s="57">
        <f>-SUM('Gross Plant'!$AH106:$AM106)/SUM('Gross Plant'!$AH$108:$AM$108)*'Capital Spending'!N$10*Reserve!$DW$1</f>
        <v>0</v>
      </c>
      <c r="EK106" s="57">
        <f>-SUM('Gross Plant'!$AH106:$AM106)/SUM('Gross Plant'!$AH$108:$AM$108)*'Capital Spending'!O$10*Reserve!$DW$1</f>
        <v>0</v>
      </c>
      <c r="EL106" s="57">
        <f>-SUM('Gross Plant'!$AH106:$AM106)/SUM('Gross Plant'!$AH$108:$AM$108)*'Capital Spending'!P$10*Reserve!$DW$1</f>
        <v>0</v>
      </c>
      <c r="EM106" s="57">
        <f>-SUM('Gross Plant'!$AH106:$AM106)/SUM('Gross Plant'!$AH$108:$AM$108)*'Capital Spending'!Q$10*Reserve!$DW$1</f>
        <v>0</v>
      </c>
      <c r="EN106" s="57">
        <f>-SUM('Gross Plant'!$AH106:$AM106)/SUM('Gross Plant'!$AH$108:$AM$108)*'Capital Spending'!R$10*Reserve!$DW$1</f>
        <v>0</v>
      </c>
      <c r="EO106" s="57">
        <f>-SUM('Gross Plant'!$AH106:$AM106)/SUM('Gross Plant'!$AH$108:$AM$108)*'Capital Spending'!S$10*Reserve!$DW$1</f>
        <v>0</v>
      </c>
      <c r="EP106" s="57">
        <f>-SUM('Gross Plant'!$AH106:$AM106)/SUM('Gross Plant'!$AH$108:$AM$108)*'Capital Spending'!T$10*Reserve!$DW$1</f>
        <v>0</v>
      </c>
      <c r="EQ106" s="57">
        <f>-SUM('Gross Plant'!$AH106:$AM106)/SUM('Gross Plant'!$AH$108:$AM$108)*'Capital Spending'!U$10*Reserve!$DW$1</f>
        <v>0</v>
      </c>
    </row>
    <row r="107" spans="1:147">
      <c r="A107" s="49"/>
      <c r="B107" s="34" t="s">
        <v>122</v>
      </c>
      <c r="C107" s="50">
        <f t="shared" si="141"/>
        <v>52517.30000000001</v>
      </c>
      <c r="D107" s="50">
        <f t="shared" si="142"/>
        <v>52517.30000000001</v>
      </c>
      <c r="E107" s="69">
        <f>'[20]Reserve End Balances'!$Q$148</f>
        <v>52517.30000000001</v>
      </c>
      <c r="F107" s="43">
        <f t="shared" ref="F107" si="203">E107+AJ107+BM107+CO107+DQ107</f>
        <v>52517.30000000001</v>
      </c>
      <c r="G107" s="43">
        <f t="shared" ref="G107" si="204">F107+AK107+BN107+CP107+DR107</f>
        <v>52517.30000000001</v>
      </c>
      <c r="H107" s="43">
        <f t="shared" ref="H107" si="205">G107+AL107+BO107+CQ107+DS107</f>
        <v>52517.30000000001</v>
      </c>
      <c r="I107" s="43">
        <f t="shared" ref="I107" si="206">H107+AM107+BP107+CR107+DT107</f>
        <v>52517.30000000001</v>
      </c>
      <c r="J107" s="43">
        <f t="shared" ref="J107" si="207">I107+AN107+BQ107+CS107+DU107</f>
        <v>52517.30000000001</v>
      </c>
      <c r="K107" s="43">
        <f t="shared" ref="K107" si="208">J107+AO107+BR107+CT107+DV107</f>
        <v>52517.30000000001</v>
      </c>
      <c r="L107" s="41">
        <f t="shared" ref="L107" si="209">K107+AP107+BS107+CU107+DW107</f>
        <v>52517.30000000001</v>
      </c>
      <c r="M107" s="41">
        <f t="shared" ref="M107" si="210">L107+AQ107+BT107+CV107+DX107</f>
        <v>52517.30000000001</v>
      </c>
      <c r="N107" s="41">
        <f t="shared" ref="N107" si="211">M107+AR107+BU107+CW107+DY107</f>
        <v>52517.30000000001</v>
      </c>
      <c r="O107" s="41">
        <f t="shared" ref="O107" si="212">N107+AS107+BV107+CX107+DZ107</f>
        <v>52517.30000000001</v>
      </c>
      <c r="P107" s="41">
        <f t="shared" ref="P107" si="213">O107+AT107+BW107+CY107+EA107</f>
        <v>52517.30000000001</v>
      </c>
      <c r="Q107" s="41">
        <f t="shared" ref="Q107" si="214">P107+AU107+BX107+CZ107+EB107</f>
        <v>52517.30000000001</v>
      </c>
      <c r="R107" s="41">
        <f t="shared" ref="R107" si="215">Q107+AV107+BY107+DA107+EC107</f>
        <v>52517.30000000001</v>
      </c>
      <c r="S107" s="41">
        <f t="shared" ref="S107" si="216">R107+AW107+BZ107+DB107+ED107</f>
        <v>52517.30000000001</v>
      </c>
      <c r="T107" s="41">
        <f t="shared" ref="T107" si="217">S107+AX107+CA107+DC107+EE107</f>
        <v>52517.30000000001</v>
      </c>
      <c r="U107" s="41">
        <f t="shared" ref="U107" si="218">T107+AY107+CB107+DD107+EF107</f>
        <v>52517.30000000001</v>
      </c>
      <c r="V107" s="41">
        <f t="shared" ref="V107" si="219">U107+AZ107+CC107+DE107+EG107</f>
        <v>52517.30000000001</v>
      </c>
      <c r="W107" s="41">
        <f t="shared" ref="W107" si="220">V107+BA107+CD107+DF107+EH107</f>
        <v>52517.30000000001</v>
      </c>
      <c r="X107" s="41">
        <f t="shared" ref="X107" si="221">W107+BB107+CE107+DG107+EI107</f>
        <v>52517.30000000001</v>
      </c>
      <c r="Y107" s="41">
        <f t="shared" ref="Y107" si="222">X107+BC107+CF107+DH107+EJ107</f>
        <v>52517.30000000001</v>
      </c>
      <c r="Z107" s="41">
        <f t="shared" ref="Z107" si="223">Y107+BD107+CG107+DI107+EK107</f>
        <v>52517.30000000001</v>
      </c>
      <c r="AA107" s="41">
        <f t="shared" ref="AA107" si="224">Z107+BE107+CH107+DJ107+EL107</f>
        <v>52517.30000000001</v>
      </c>
      <c r="AB107" s="41">
        <f t="shared" ref="AB107" si="225">AA107+BF107+CI107+DK107+EM107</f>
        <v>52517.30000000001</v>
      </c>
      <c r="AC107" s="41">
        <f t="shared" ref="AC107" si="226">AB107+BG107+CJ107+DL107+EN107</f>
        <v>52517.30000000001</v>
      </c>
      <c r="AD107" s="41">
        <f t="shared" ref="AD107" si="227">AC107+BH107+CK107+DM107+EO107</f>
        <v>52517.30000000001</v>
      </c>
      <c r="AE107" s="41">
        <f t="shared" ref="AE107" si="228">AD107+BI107+CL107+DN107+EP107</f>
        <v>52517.30000000001</v>
      </c>
      <c r="AF107" s="41">
        <f t="shared" ref="AF107" si="229">AE107+BJ107+CM107+DO107+EQ107</f>
        <v>52517.30000000001</v>
      </c>
      <c r="AG107" s="23">
        <f t="shared" ref="AG107" si="230">ROUND(AVERAGE(T107:AF107),0)</f>
        <v>52517</v>
      </c>
      <c r="AH107" s="90"/>
      <c r="AI107" s="90"/>
      <c r="AJ107" s="63">
        <f>'[20]Depreciation Provision'!R148</f>
        <v>0</v>
      </c>
      <c r="AK107" s="63">
        <f>'[20]Depreciation Provision'!S148</f>
        <v>0</v>
      </c>
      <c r="AL107" s="63">
        <f>'[20]Depreciation Provision'!T148</f>
        <v>0</v>
      </c>
      <c r="AM107" s="63">
        <f>'[20]Depreciation Provision'!U148</f>
        <v>0</v>
      </c>
      <c r="AN107" s="63">
        <f>'[20]Depreciation Provision'!V148</f>
        <v>0</v>
      </c>
      <c r="AO107" s="63">
        <f>'[20]Depreciation Provision'!W148</f>
        <v>0</v>
      </c>
      <c r="AP107" s="63">
        <f>IF('Net Plant'!I108&gt;0,'Gross Plant'!K107*$AH107/12,0)</f>
        <v>0</v>
      </c>
      <c r="AQ107" s="63">
        <f>IF('Net Plant'!J108&gt;0,'Gross Plant'!L107*$AH107/12,0)</f>
        <v>0</v>
      </c>
      <c r="AR107" s="63">
        <f>IF('Net Plant'!K108&gt;0,'Gross Plant'!M107*$AH107/12,0)</f>
        <v>0</v>
      </c>
      <c r="AS107" s="63">
        <f>IF('Net Plant'!L108&gt;0,'Gross Plant'!N107*$AH107/12,0)</f>
        <v>0</v>
      </c>
      <c r="AT107" s="63">
        <f>IF('Net Plant'!M108&gt;0,'Gross Plant'!O107*$AH107/12,0)</f>
        <v>0</v>
      </c>
      <c r="AU107" s="63">
        <f>IF('Net Plant'!N108&gt;0,'Gross Plant'!P107*$AH107/12,0)</f>
        <v>0</v>
      </c>
      <c r="AV107" s="63">
        <f>IF('Net Plant'!O108&gt;0,'Gross Plant'!Q107*$AH107/12,0)</f>
        <v>0</v>
      </c>
      <c r="AW107" s="63">
        <f>IF('Net Plant'!P108&gt;0,'Gross Plant'!R107*$AH107/12,0)</f>
        <v>0</v>
      </c>
      <c r="AX107" s="63">
        <f>IF('Net Plant'!Q108&gt;0,'Gross Plant'!S107*$AH107/12,0)</f>
        <v>0</v>
      </c>
      <c r="AY107" s="41">
        <f>IF('Net Plant'!R108&gt;0,'Gross Plant'!U107*$AI107/12,0)</f>
        <v>0</v>
      </c>
      <c r="AZ107" s="41">
        <f>IF('Net Plant'!S108&gt;0,'Gross Plant'!V107*$AI107/12,0)</f>
        <v>0</v>
      </c>
      <c r="BA107" s="41">
        <f>IF('Net Plant'!T108&gt;0,'Gross Plant'!W107*$AI107/12,0)</f>
        <v>0</v>
      </c>
      <c r="BB107" s="41">
        <f>IF('Net Plant'!U108&gt;0,'Gross Plant'!X107*$AI107/12,0)</f>
        <v>0</v>
      </c>
      <c r="BC107" s="41">
        <f>IF('Net Plant'!V108&gt;0,'Gross Plant'!Y107*$AI107/12,0)</f>
        <v>0</v>
      </c>
      <c r="BD107" s="41">
        <f>IF('Net Plant'!W108&gt;0,'Gross Plant'!Z107*$AI107/12,0)</f>
        <v>0</v>
      </c>
      <c r="BE107" s="41">
        <f>IF('Net Plant'!X108&gt;0,'Gross Plant'!AA107*$AI107/12,0)</f>
        <v>0</v>
      </c>
      <c r="BF107" s="41">
        <f>IF('Net Plant'!Y108&gt;0,'Gross Plant'!AB107*$AI107/12,0)</f>
        <v>0</v>
      </c>
      <c r="BG107" s="41">
        <f>IF('Net Plant'!Z108&gt;0,'Gross Plant'!AC107*$AI107/12,0)</f>
        <v>0</v>
      </c>
      <c r="BH107" s="41">
        <f>IF('Net Plant'!AA108&gt;0,'Gross Plant'!AD107*$AI107/12,0)</f>
        <v>0</v>
      </c>
      <c r="BI107" s="41">
        <f>IF('Net Plant'!AB108&gt;0,'Gross Plant'!AE107*$AI107/12,0)</f>
        <v>0</v>
      </c>
      <c r="BJ107" s="41">
        <f>IF('Net Plant'!AC108&gt;0,'Gross Plant'!AF107*$AI107/12,0)</f>
        <v>0</v>
      </c>
      <c r="BK107" s="23">
        <f t="shared" si="201"/>
        <v>0</v>
      </c>
      <c r="BL107" s="41"/>
      <c r="BM107" s="63">
        <f>[20]Retires!R29</f>
        <v>0</v>
      </c>
      <c r="BN107" s="63">
        <f>[20]Retires!S29</f>
        <v>0</v>
      </c>
      <c r="BO107" s="63">
        <f>[20]Retires!T29</f>
        <v>0</v>
      </c>
      <c r="BP107" s="63">
        <f>[20]Retires!U29</f>
        <v>0</v>
      </c>
      <c r="BQ107" s="63">
        <f>[20]Retires!V29</f>
        <v>0</v>
      </c>
      <c r="BR107" s="63">
        <f>[20]Retires!W29</f>
        <v>0</v>
      </c>
      <c r="BS107" s="31">
        <f>'Gross Plant'!BQ107</f>
        <v>0</v>
      </c>
      <c r="BT107" s="41">
        <f>'Gross Plant'!BR107</f>
        <v>0</v>
      </c>
      <c r="BU107" s="41">
        <f>'Gross Plant'!BS107</f>
        <v>0</v>
      </c>
      <c r="BV107" s="41">
        <f>'Gross Plant'!BT107</f>
        <v>0</v>
      </c>
      <c r="BW107" s="41">
        <f>'Gross Plant'!BU107</f>
        <v>0</v>
      </c>
      <c r="BX107" s="41">
        <f>'Gross Plant'!BV107</f>
        <v>0</v>
      </c>
      <c r="BY107" s="41">
        <f>'Gross Plant'!BW107</f>
        <v>0</v>
      </c>
      <c r="BZ107" s="41">
        <f>'Gross Plant'!BX107</f>
        <v>0</v>
      </c>
      <c r="CA107" s="41">
        <f>'Gross Plant'!BY107</f>
        <v>0</v>
      </c>
      <c r="CB107" s="41">
        <f>'Gross Plant'!BZ107</f>
        <v>0</v>
      </c>
      <c r="CC107" s="41">
        <f>'Gross Plant'!CA107</f>
        <v>0</v>
      </c>
      <c r="CD107" s="41">
        <f>'Gross Plant'!CB107</f>
        <v>0</v>
      </c>
      <c r="CE107" s="41">
        <f>'Gross Plant'!CC107</f>
        <v>0</v>
      </c>
      <c r="CF107" s="41">
        <f>'Gross Plant'!CD107</f>
        <v>0</v>
      </c>
      <c r="CG107" s="41">
        <f>'Gross Plant'!CE107</f>
        <v>0</v>
      </c>
      <c r="CH107" s="41">
        <f>'Gross Plant'!CF107</f>
        <v>0</v>
      </c>
      <c r="CI107" s="41">
        <f>'Gross Plant'!CG107</f>
        <v>0</v>
      </c>
      <c r="CJ107" s="41">
        <f>'Gross Plant'!CH107</f>
        <v>0</v>
      </c>
      <c r="CK107" s="41">
        <f>'Gross Plant'!CI107</f>
        <v>0</v>
      </c>
      <c r="CL107" s="41">
        <f>'Gross Plant'!CJ107</f>
        <v>0</v>
      </c>
      <c r="CM107" s="41">
        <f>'Gross Plant'!CK107</f>
        <v>0</v>
      </c>
      <c r="CN107" s="41"/>
      <c r="CO107" s="63">
        <f>0</f>
        <v>0</v>
      </c>
      <c r="CP107" s="63">
        <f>0</f>
        <v>0</v>
      </c>
      <c r="CQ107" s="63">
        <f>0</f>
        <v>0</v>
      </c>
      <c r="CR107" s="63">
        <f>0</f>
        <v>0</v>
      </c>
      <c r="CS107" s="63">
        <f>0</f>
        <v>0</v>
      </c>
      <c r="CT107" s="63">
        <f>0</f>
        <v>0</v>
      </c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107">
        <f>0</f>
        <v>0</v>
      </c>
      <c r="DR107" s="107">
        <f>0</f>
        <v>0</v>
      </c>
      <c r="DS107" s="107">
        <f>0</f>
        <v>0</v>
      </c>
      <c r="DT107" s="107">
        <f>0</f>
        <v>0</v>
      </c>
      <c r="DU107" s="107">
        <f>0</f>
        <v>0</v>
      </c>
      <c r="DV107" s="107">
        <f>0</f>
        <v>0</v>
      </c>
      <c r="DW107" s="31"/>
      <c r="DX107" s="31"/>
      <c r="DY107" s="31"/>
      <c r="DZ107" s="31"/>
      <c r="EA107" s="31"/>
      <c r="EB107" s="3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</row>
    <row r="108" spans="1:147" s="2" customFormat="1">
      <c r="A108" s="2" t="s">
        <v>42</v>
      </c>
      <c r="C108" s="26">
        <f t="shared" ref="C108:AG108" si="231">SUM(C84:C107)</f>
        <v>1964120.3147985579</v>
      </c>
      <c r="D108" s="26">
        <f t="shared" si="231"/>
        <v>2038725.2096722757</v>
      </c>
      <c r="E108" s="26">
        <f t="shared" si="231"/>
        <v>1940339.89</v>
      </c>
      <c r="F108" s="27">
        <f t="shared" si="231"/>
        <v>1944601.3500000003</v>
      </c>
      <c r="G108" s="27">
        <f t="shared" si="231"/>
        <v>1948862.8100000003</v>
      </c>
      <c r="H108" s="27">
        <f t="shared" si="231"/>
        <v>1950337.7700000003</v>
      </c>
      <c r="I108" s="27">
        <f t="shared" si="231"/>
        <v>1954600.6100000006</v>
      </c>
      <c r="J108" s="27">
        <f t="shared" si="231"/>
        <v>1958866.9100000004</v>
      </c>
      <c r="K108" s="27">
        <f t="shared" si="231"/>
        <v>1963133.2200000004</v>
      </c>
      <c r="L108" s="26">
        <f t="shared" si="231"/>
        <v>1967531.9926575006</v>
      </c>
      <c r="M108" s="26">
        <f t="shared" si="231"/>
        <v>1971930.7653150007</v>
      </c>
      <c r="N108" s="26">
        <f t="shared" si="231"/>
        <v>1976329.5379725003</v>
      </c>
      <c r="O108" s="26">
        <f t="shared" si="231"/>
        <v>1980728.3106300004</v>
      </c>
      <c r="P108" s="26">
        <f t="shared" si="231"/>
        <v>1985676.412145417</v>
      </c>
      <c r="Q108" s="26">
        <f t="shared" si="231"/>
        <v>1990624.5136608335</v>
      </c>
      <c r="R108" s="26">
        <f t="shared" si="231"/>
        <v>1995572.61517625</v>
      </c>
      <c r="S108" s="26">
        <f t="shared" si="231"/>
        <v>2000520.716691667</v>
      </c>
      <c r="T108" s="26">
        <f t="shared" si="231"/>
        <v>2005468.8182070835</v>
      </c>
      <c r="U108" s="26">
        <f t="shared" si="231"/>
        <v>2010833.7019050003</v>
      </c>
      <c r="V108" s="26">
        <f t="shared" si="231"/>
        <v>2016198.585602917</v>
      </c>
      <c r="W108" s="26">
        <f t="shared" si="231"/>
        <v>2021563.4693008338</v>
      </c>
      <c r="X108" s="26">
        <f t="shared" si="231"/>
        <v>2026928.3529987501</v>
      </c>
      <c r="Y108" s="26">
        <f t="shared" si="231"/>
        <v>2032293.2366966668</v>
      </c>
      <c r="Z108" s="26">
        <f t="shared" si="231"/>
        <v>2037658.1203945831</v>
      </c>
      <c r="AA108" s="26">
        <f t="shared" si="231"/>
        <v>2043683.5831691667</v>
      </c>
      <c r="AB108" s="26">
        <f t="shared" si="231"/>
        <v>2049709.0459437498</v>
      </c>
      <c r="AC108" s="26">
        <f t="shared" si="231"/>
        <v>2055734.5087183334</v>
      </c>
      <c r="AD108" s="26">
        <f t="shared" si="231"/>
        <v>2061759.9714929166</v>
      </c>
      <c r="AE108" s="26">
        <f t="shared" si="231"/>
        <v>2067785.4342674997</v>
      </c>
      <c r="AF108" s="26">
        <f t="shared" si="231"/>
        <v>2073810.8970420833</v>
      </c>
      <c r="AG108" s="26">
        <f t="shared" si="231"/>
        <v>2038724</v>
      </c>
      <c r="AH108" s="35"/>
      <c r="AI108" s="35"/>
      <c r="AJ108" s="25">
        <f t="shared" ref="AJ108:BK108" si="232">SUM(AJ84:AJ107)</f>
        <v>4261.46</v>
      </c>
      <c r="AK108" s="26">
        <f t="shared" si="232"/>
        <v>4261.46</v>
      </c>
      <c r="AL108" s="26">
        <f t="shared" si="232"/>
        <v>4262.84</v>
      </c>
      <c r="AM108" s="26">
        <f t="shared" si="232"/>
        <v>4262.84</v>
      </c>
      <c r="AN108" s="26">
        <f t="shared" si="232"/>
        <v>4266.3</v>
      </c>
      <c r="AO108" s="26">
        <f t="shared" si="232"/>
        <v>4266.3100000000004</v>
      </c>
      <c r="AP108" s="26">
        <f t="shared" si="232"/>
        <v>4398.7726574999997</v>
      </c>
      <c r="AQ108" s="26">
        <f t="shared" si="232"/>
        <v>4398.7726574999997</v>
      </c>
      <c r="AR108" s="26">
        <f t="shared" si="232"/>
        <v>4398.7726574999997</v>
      </c>
      <c r="AS108" s="26">
        <f t="shared" si="232"/>
        <v>4398.7726574999997</v>
      </c>
      <c r="AT108" s="26">
        <f t="shared" si="232"/>
        <v>4948.1015154166671</v>
      </c>
      <c r="AU108" s="26">
        <f t="shared" si="232"/>
        <v>4948.1015154166671</v>
      </c>
      <c r="AV108" s="26">
        <f t="shared" si="232"/>
        <v>4948.1015154166671</v>
      </c>
      <c r="AW108" s="26">
        <f t="shared" si="232"/>
        <v>4948.1015154166671</v>
      </c>
      <c r="AX108" s="26">
        <f t="shared" si="232"/>
        <v>4948.1015154166671</v>
      </c>
      <c r="AY108" s="26">
        <f t="shared" si="232"/>
        <v>5364.8836979166663</v>
      </c>
      <c r="AZ108" s="26">
        <f t="shared" si="232"/>
        <v>5364.8836979166663</v>
      </c>
      <c r="BA108" s="26">
        <f t="shared" si="232"/>
        <v>5364.8836979166663</v>
      </c>
      <c r="BB108" s="26">
        <f t="shared" si="232"/>
        <v>5364.8836979166663</v>
      </c>
      <c r="BC108" s="26">
        <f t="shared" si="232"/>
        <v>5364.8836979166663</v>
      </c>
      <c r="BD108" s="26">
        <f t="shared" si="232"/>
        <v>5364.8836979166663</v>
      </c>
      <c r="BE108" s="26">
        <f t="shared" si="232"/>
        <v>6025.4627745833332</v>
      </c>
      <c r="BF108" s="26">
        <f t="shared" si="232"/>
        <v>6025.4627745833332</v>
      </c>
      <c r="BG108" s="26">
        <f t="shared" si="232"/>
        <v>6025.4627745833332</v>
      </c>
      <c r="BH108" s="26">
        <f t="shared" si="232"/>
        <v>6025.4627745833332</v>
      </c>
      <c r="BI108" s="26">
        <f t="shared" si="232"/>
        <v>6025.4627745833332</v>
      </c>
      <c r="BJ108" s="26">
        <f t="shared" si="232"/>
        <v>6025.4627745833332</v>
      </c>
      <c r="BK108" s="28">
        <f t="shared" si="232"/>
        <v>68342.078834999993</v>
      </c>
      <c r="BL108" s="3"/>
      <c r="BM108" s="25">
        <f t="shared" ref="BM108:CM108" si="233">SUM(BM84:BM107)</f>
        <v>0</v>
      </c>
      <c r="BN108" s="26">
        <f t="shared" si="233"/>
        <v>0</v>
      </c>
      <c r="BO108" s="26">
        <f t="shared" si="233"/>
        <v>-2787.88</v>
      </c>
      <c r="BP108" s="26">
        <f t="shared" si="233"/>
        <v>0</v>
      </c>
      <c r="BQ108" s="26">
        <f t="shared" si="233"/>
        <v>0</v>
      </c>
      <c r="BR108" s="26">
        <f t="shared" si="233"/>
        <v>0</v>
      </c>
      <c r="BS108" s="26">
        <f t="shared" si="233"/>
        <v>0</v>
      </c>
      <c r="BT108" s="26">
        <f t="shared" si="233"/>
        <v>0</v>
      </c>
      <c r="BU108" s="26">
        <f t="shared" si="233"/>
        <v>0</v>
      </c>
      <c r="BV108" s="26">
        <f t="shared" si="233"/>
        <v>0</v>
      </c>
      <c r="BW108" s="26">
        <f t="shared" si="233"/>
        <v>0</v>
      </c>
      <c r="BX108" s="26">
        <f t="shared" si="233"/>
        <v>0</v>
      </c>
      <c r="BY108" s="26">
        <f t="shared" si="233"/>
        <v>0</v>
      </c>
      <c r="BZ108" s="26">
        <f t="shared" si="233"/>
        <v>0</v>
      </c>
      <c r="CA108" s="26">
        <f t="shared" si="233"/>
        <v>0</v>
      </c>
      <c r="CB108" s="26">
        <f t="shared" si="233"/>
        <v>0</v>
      </c>
      <c r="CC108" s="26">
        <f t="shared" si="233"/>
        <v>0</v>
      </c>
      <c r="CD108" s="26">
        <f t="shared" si="233"/>
        <v>0</v>
      </c>
      <c r="CE108" s="26">
        <f t="shared" si="233"/>
        <v>0</v>
      </c>
      <c r="CF108" s="26">
        <f t="shared" si="233"/>
        <v>0</v>
      </c>
      <c r="CG108" s="26">
        <f t="shared" si="233"/>
        <v>0</v>
      </c>
      <c r="CH108" s="26">
        <f t="shared" si="233"/>
        <v>0</v>
      </c>
      <c r="CI108" s="26">
        <f t="shared" si="233"/>
        <v>0</v>
      </c>
      <c r="CJ108" s="26">
        <f t="shared" si="233"/>
        <v>0</v>
      </c>
      <c r="CK108" s="26">
        <f t="shared" si="233"/>
        <v>0</v>
      </c>
      <c r="CL108" s="26">
        <f t="shared" si="233"/>
        <v>0</v>
      </c>
      <c r="CM108" s="26">
        <f t="shared" si="233"/>
        <v>0</v>
      </c>
      <c r="CN108" s="3"/>
      <c r="CO108" s="25">
        <f t="shared" ref="CO108:DO108" si="234">SUM(CO84:CO107)</f>
        <v>0</v>
      </c>
      <c r="CP108" s="26">
        <f t="shared" si="234"/>
        <v>0</v>
      </c>
      <c r="CQ108" s="26">
        <f t="shared" si="234"/>
        <v>0</v>
      </c>
      <c r="CR108" s="26">
        <f t="shared" si="234"/>
        <v>0</v>
      </c>
      <c r="CS108" s="26">
        <f t="shared" si="234"/>
        <v>0</v>
      </c>
      <c r="CT108" s="26">
        <f t="shared" si="234"/>
        <v>0</v>
      </c>
      <c r="CU108" s="26">
        <f t="shared" si="234"/>
        <v>0</v>
      </c>
      <c r="CV108" s="26">
        <f t="shared" si="234"/>
        <v>0</v>
      </c>
      <c r="CW108" s="26">
        <f t="shared" si="234"/>
        <v>0</v>
      </c>
      <c r="CX108" s="26">
        <f t="shared" si="234"/>
        <v>0</v>
      </c>
      <c r="CY108" s="26">
        <f t="shared" si="234"/>
        <v>0</v>
      </c>
      <c r="CZ108" s="26">
        <f t="shared" si="234"/>
        <v>0</v>
      </c>
      <c r="DA108" s="26">
        <f t="shared" si="234"/>
        <v>0</v>
      </c>
      <c r="DB108" s="26">
        <f t="shared" si="234"/>
        <v>0</v>
      </c>
      <c r="DC108" s="26">
        <f t="shared" si="234"/>
        <v>0</v>
      </c>
      <c r="DD108" s="26">
        <f t="shared" si="234"/>
        <v>0</v>
      </c>
      <c r="DE108" s="26">
        <f t="shared" si="234"/>
        <v>0</v>
      </c>
      <c r="DF108" s="26">
        <f t="shared" si="234"/>
        <v>0</v>
      </c>
      <c r="DG108" s="26">
        <f t="shared" si="234"/>
        <v>0</v>
      </c>
      <c r="DH108" s="26">
        <f t="shared" si="234"/>
        <v>0</v>
      </c>
      <c r="DI108" s="26">
        <f t="shared" si="234"/>
        <v>0</v>
      </c>
      <c r="DJ108" s="26">
        <f t="shared" si="234"/>
        <v>0</v>
      </c>
      <c r="DK108" s="26">
        <f t="shared" si="234"/>
        <v>0</v>
      </c>
      <c r="DL108" s="26">
        <f t="shared" si="234"/>
        <v>0</v>
      </c>
      <c r="DM108" s="26">
        <f t="shared" si="234"/>
        <v>0</v>
      </c>
      <c r="DN108" s="26">
        <f t="shared" si="234"/>
        <v>0</v>
      </c>
      <c r="DO108" s="26">
        <f t="shared" si="234"/>
        <v>0</v>
      </c>
      <c r="DP108" s="3"/>
      <c r="DQ108" s="25">
        <f t="shared" ref="DQ108:EQ108" si="235">SUM(DQ84:DQ107)</f>
        <v>0</v>
      </c>
      <c r="DR108" s="26">
        <f t="shared" si="235"/>
        <v>0</v>
      </c>
      <c r="DS108" s="26">
        <f t="shared" si="235"/>
        <v>0</v>
      </c>
      <c r="DT108" s="26">
        <f t="shared" si="235"/>
        <v>0</v>
      </c>
      <c r="DU108" s="26">
        <f t="shared" si="235"/>
        <v>0</v>
      </c>
      <c r="DV108" s="26">
        <f t="shared" si="235"/>
        <v>0</v>
      </c>
      <c r="DW108" s="26">
        <f>'[21]091 div'!B26</f>
        <v>0</v>
      </c>
      <c r="DX108" s="26">
        <f>'[21]091 div'!C26</f>
        <v>0</v>
      </c>
      <c r="DY108" s="26">
        <f>'[21]091 div'!D26</f>
        <v>0</v>
      </c>
      <c r="DZ108" s="26">
        <f t="shared" si="235"/>
        <v>0</v>
      </c>
      <c r="EA108" s="26">
        <f t="shared" si="235"/>
        <v>0</v>
      </c>
      <c r="EB108" s="26">
        <f t="shared" si="235"/>
        <v>0</v>
      </c>
      <c r="EC108" s="26">
        <f t="shared" si="235"/>
        <v>0</v>
      </c>
      <c r="ED108" s="26">
        <f t="shared" si="235"/>
        <v>0</v>
      </c>
      <c r="EE108" s="26">
        <f t="shared" si="235"/>
        <v>0</v>
      </c>
      <c r="EF108" s="26">
        <f t="shared" si="235"/>
        <v>0</v>
      </c>
      <c r="EG108" s="26">
        <f t="shared" si="235"/>
        <v>0</v>
      </c>
      <c r="EH108" s="26">
        <f t="shared" si="235"/>
        <v>0</v>
      </c>
      <c r="EI108" s="26">
        <f t="shared" si="235"/>
        <v>0</v>
      </c>
      <c r="EJ108" s="26">
        <f t="shared" si="235"/>
        <v>0</v>
      </c>
      <c r="EK108" s="26">
        <f t="shared" si="235"/>
        <v>0</v>
      </c>
      <c r="EL108" s="26">
        <f t="shared" si="235"/>
        <v>0</v>
      </c>
      <c r="EM108" s="26">
        <f t="shared" si="235"/>
        <v>0</v>
      </c>
      <c r="EN108" s="26">
        <f t="shared" si="235"/>
        <v>0</v>
      </c>
      <c r="EO108" s="26">
        <f t="shared" si="235"/>
        <v>0</v>
      </c>
      <c r="EP108" s="26">
        <f t="shared" si="235"/>
        <v>0</v>
      </c>
      <c r="EQ108" s="26">
        <f t="shared" si="235"/>
        <v>0</v>
      </c>
    </row>
    <row r="109" spans="1:147" s="2" customFormat="1">
      <c r="C109" s="19"/>
      <c r="D109" s="3"/>
      <c r="E109" s="61">
        <f>'[22]major ratebase items'!E37</f>
        <v>-1940339.89</v>
      </c>
      <c r="F109" s="61">
        <f>'[22]major ratebase items'!F37</f>
        <v>-1944601.35</v>
      </c>
      <c r="G109" s="61">
        <f>'[22]major ratebase items'!G37</f>
        <v>-1948862.81</v>
      </c>
      <c r="H109" s="61">
        <f>'[22]major ratebase items'!H37</f>
        <v>-1950337.77</v>
      </c>
      <c r="I109" s="61">
        <f>'[22]major ratebase items'!I37</f>
        <v>-1954600.61</v>
      </c>
      <c r="J109" s="61">
        <f>'[22]major ratebase items'!J37</f>
        <v>-1958866.91</v>
      </c>
      <c r="K109" s="61">
        <f>'[22]major ratebase items'!K37</f>
        <v>-1920452.4</v>
      </c>
      <c r="L109" s="61" t="str">
        <f>'[22]major ratebase items'!L37</f>
        <v>0</v>
      </c>
      <c r="M109" s="61" t="str">
        <f>'[22]major ratebase items'!M37</f>
        <v>0</v>
      </c>
      <c r="N109" s="61">
        <f>'[22]major ratebase items'!N37</f>
        <v>0</v>
      </c>
      <c r="O109" s="61">
        <f>'[22]major ratebase items'!O37</f>
        <v>0</v>
      </c>
      <c r="P109" s="61">
        <f>'[22]major ratebase items'!P37</f>
        <v>0</v>
      </c>
      <c r="Q109" s="61">
        <f>'[22]major ratebase items'!Q37</f>
        <v>0</v>
      </c>
      <c r="R109" s="41"/>
      <c r="S109" s="41"/>
      <c r="T109" s="43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35"/>
      <c r="AI109" s="35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</row>
    <row r="110" spans="1:147" s="2" customFormat="1">
      <c r="C110" s="19"/>
      <c r="D110" s="3"/>
      <c r="E110" s="62">
        <f>E108+E109</f>
        <v>0</v>
      </c>
      <c r="F110" s="104">
        <f t="shared" ref="F110:Q110" si="236">F108+F109</f>
        <v>0</v>
      </c>
      <c r="G110" s="104">
        <f t="shared" si="236"/>
        <v>0</v>
      </c>
      <c r="H110" s="104">
        <f t="shared" si="236"/>
        <v>0</v>
      </c>
      <c r="I110" s="104">
        <f t="shared" si="236"/>
        <v>0</v>
      </c>
      <c r="J110" s="104">
        <f t="shared" si="236"/>
        <v>0</v>
      </c>
      <c r="K110" s="104">
        <f t="shared" si="236"/>
        <v>42680.820000000531</v>
      </c>
      <c r="L110" s="104">
        <f t="shared" si="236"/>
        <v>1967531.9926575006</v>
      </c>
      <c r="M110" s="62">
        <f t="shared" si="236"/>
        <v>1971930.7653150007</v>
      </c>
      <c r="N110" s="62">
        <f t="shared" si="236"/>
        <v>1976329.5379725003</v>
      </c>
      <c r="O110" s="62">
        <f t="shared" si="236"/>
        <v>1980728.3106300004</v>
      </c>
      <c r="P110" s="62">
        <f t="shared" si="236"/>
        <v>1985676.412145417</v>
      </c>
      <c r="Q110" s="62">
        <f t="shared" si="236"/>
        <v>1990624.5136608335</v>
      </c>
      <c r="R110" s="41"/>
      <c r="S110" s="41"/>
      <c r="T110" s="43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35"/>
      <c r="AI110" s="35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</row>
    <row r="111" spans="1:147" s="2" customFormat="1">
      <c r="A111" s="2" t="s">
        <v>75</v>
      </c>
      <c r="C111" s="19"/>
      <c r="D111" s="3"/>
      <c r="H111" s="36"/>
      <c r="I111" s="36"/>
      <c r="J111" s="36"/>
      <c r="K111" s="36"/>
      <c r="R111" s="41"/>
      <c r="S111" s="41"/>
      <c r="T111" s="43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35"/>
      <c r="AI111" s="35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</row>
    <row r="112" spans="1:147" s="2" customFormat="1">
      <c r="A112" s="150">
        <v>30100</v>
      </c>
      <c r="B112" t="s">
        <v>35</v>
      </c>
      <c r="C112" s="50">
        <f t="shared" ref="C112:C142" si="237">SUM(E112:Q112)/13</f>
        <v>8329.7199999999993</v>
      </c>
      <c r="D112" s="50">
        <f t="shared" ref="D112:D177" si="238">SUM(T112:AF112)/13</f>
        <v>8329.7199999999993</v>
      </c>
      <c r="E112" s="68">
        <f>'[20]Reserve End Balances'!$Q$39</f>
        <v>8329.7199999999993</v>
      </c>
      <c r="F112" s="41">
        <f t="shared" ref="F112:F142" si="239">E112+AJ112+BM112+CO112+DQ112</f>
        <v>8329.7199999999993</v>
      </c>
      <c r="G112" s="41">
        <f t="shared" ref="G112:G142" si="240">F112+AK112+BN112+CP112+DR112</f>
        <v>8329.7199999999993</v>
      </c>
      <c r="H112" s="41">
        <f t="shared" ref="H112:H142" si="241">G112+AL112+BO112+CQ112+DS112</f>
        <v>8329.7199999999993</v>
      </c>
      <c r="I112" s="41">
        <f t="shared" ref="I112:I142" si="242">H112+AM112+BP112+CR112+DT112</f>
        <v>8329.7199999999993</v>
      </c>
      <c r="J112" s="41">
        <f t="shared" ref="J112:J142" si="243">I112+AN112+BQ112+CS112+DU112</f>
        <v>8329.7199999999993</v>
      </c>
      <c r="K112" s="41">
        <f t="shared" ref="K112:K142" si="244">J112+AO112+BR112+CT112+DV112</f>
        <v>8329.7199999999993</v>
      </c>
      <c r="L112" s="41">
        <f t="shared" ref="L112:L142" si="245">K112+AP112+BS112+CU112+DW112</f>
        <v>8329.7199999999993</v>
      </c>
      <c r="M112" s="41">
        <f t="shared" ref="M112:M142" si="246">L112+AQ112+BT112+CV112+DX112</f>
        <v>8329.7199999999993</v>
      </c>
      <c r="N112" s="41">
        <f t="shared" ref="N112:N142" si="247">M112+AR112+BU112+CW112+DY112</f>
        <v>8329.7199999999993</v>
      </c>
      <c r="O112" s="41">
        <f t="shared" ref="O112:O142" si="248">N112+AS112+BV112+CX112+DZ112</f>
        <v>8329.7199999999993</v>
      </c>
      <c r="P112" s="41">
        <f t="shared" ref="P112:P142" si="249">O112+AT112+BW112+CY112+EA112</f>
        <v>8329.7199999999993</v>
      </c>
      <c r="Q112" s="41">
        <f t="shared" ref="Q112:Q142" si="250">P112+AU112+BX112+CZ112+EB112</f>
        <v>8329.7199999999993</v>
      </c>
      <c r="R112" s="41">
        <f t="shared" ref="R112:R142" si="251">Q112+AV112+BY112+DA112+EC112</f>
        <v>8329.7199999999993</v>
      </c>
      <c r="S112" s="41">
        <f t="shared" ref="S112:S142" si="252">R112+AW112+BZ112+DB112+ED112</f>
        <v>8329.7199999999993</v>
      </c>
      <c r="T112" s="41">
        <f t="shared" ref="T112:T142" si="253">S112+AX112+CA112+DC112+EE112</f>
        <v>8329.7199999999993</v>
      </c>
      <c r="U112" s="41">
        <f t="shared" ref="U112:U142" si="254">T112+AY112+CB112+DD112+EF112</f>
        <v>8329.7199999999993</v>
      </c>
      <c r="V112" s="41">
        <f t="shared" ref="V112:V142" si="255">U112+AZ112+CC112+DE112+EG112</f>
        <v>8329.7199999999993</v>
      </c>
      <c r="W112" s="41">
        <f t="shared" ref="W112:W142" si="256">V112+BA112+CD112+DF112+EH112</f>
        <v>8329.7199999999993</v>
      </c>
      <c r="X112" s="41">
        <f t="shared" ref="X112:X142" si="257">W112+BB112+CE112+DG112+EI112</f>
        <v>8329.7199999999993</v>
      </c>
      <c r="Y112" s="41">
        <f t="shared" ref="Y112:Y142" si="258">X112+BC112+CF112+DH112+EJ112</f>
        <v>8329.7199999999993</v>
      </c>
      <c r="Z112" s="41">
        <f t="shared" ref="Z112:Z142" si="259">Y112+BD112+CG112+DI112+EK112</f>
        <v>8329.7199999999993</v>
      </c>
      <c r="AA112" s="41">
        <f t="shared" ref="AA112:AA142" si="260">Z112+BE112+CH112+DJ112+EL112</f>
        <v>8329.7199999999993</v>
      </c>
      <c r="AB112" s="41">
        <f t="shared" ref="AB112:AB142" si="261">AA112+BF112+CI112+DK112+EM112</f>
        <v>8329.7199999999993</v>
      </c>
      <c r="AC112" s="41">
        <f t="shared" ref="AC112:AC142" si="262">AB112+BG112+CJ112+DL112+EN112</f>
        <v>8329.7199999999993</v>
      </c>
      <c r="AD112" s="41">
        <f t="shared" ref="AD112:AD142" si="263">AC112+BH112+CK112+DM112+EO112</f>
        <v>8329.7199999999993</v>
      </c>
      <c r="AE112" s="41">
        <f t="shared" ref="AE112:AE142" si="264">AD112+BI112+CL112+DN112+EP112</f>
        <v>8329.7199999999993</v>
      </c>
      <c r="AF112" s="41">
        <f t="shared" ref="AF112:AF142" si="265">AE112+BJ112+CM112+DO112+EQ112</f>
        <v>8329.7199999999993</v>
      </c>
      <c r="AG112" s="22">
        <f t="shared" ref="AG112:AG177" si="266">ROUND(AVERAGE(T112:AF112),0)</f>
        <v>8330</v>
      </c>
      <c r="AH112" s="79">
        <f>'[26]009'!D$2</f>
        <v>0</v>
      </c>
      <c r="AI112" s="79">
        <f>'[26]009'!E$2</f>
        <v>0</v>
      </c>
      <c r="AJ112" s="31">
        <f>'[20]Depreciation Provision'!R39</f>
        <v>0</v>
      </c>
      <c r="AK112" s="31">
        <f>'[20]Depreciation Provision'!S39</f>
        <v>0</v>
      </c>
      <c r="AL112" s="31">
        <f>'[20]Depreciation Provision'!T39</f>
        <v>0</v>
      </c>
      <c r="AM112" s="31">
        <f>'[20]Depreciation Provision'!U39</f>
        <v>0</v>
      </c>
      <c r="AN112" s="31">
        <f>'[20]Depreciation Provision'!V39</f>
        <v>0</v>
      </c>
      <c r="AO112" s="31">
        <f>'[20]Depreciation Provision'!W39</f>
        <v>0</v>
      </c>
      <c r="AP112" s="41">
        <f>IF('Net Plant'!I112&gt;0,'Gross Plant'!L112*$AH112/12,0)</f>
        <v>0</v>
      </c>
      <c r="AQ112" s="41">
        <f>IF('Net Plant'!J112&gt;0,'Gross Plant'!M112*$AH112/12,0)</f>
        <v>0</v>
      </c>
      <c r="AR112" s="41">
        <f>IF('Net Plant'!K112&gt;0,'Gross Plant'!N112*$AH112/12,0)</f>
        <v>0</v>
      </c>
      <c r="AS112" s="41">
        <f>IF('Net Plant'!L112&gt;0,'Gross Plant'!O112*$AH112/12,0)</f>
        <v>0</v>
      </c>
      <c r="AT112" s="41">
        <f>IF('Net Plant'!M112&gt;0,'Gross Plant'!P112*$AH112/12,0)</f>
        <v>0</v>
      </c>
      <c r="AU112" s="41">
        <f>IF('Net Plant'!N112&gt;0,'Gross Plant'!Q112*$AH112/12,0)</f>
        <v>0</v>
      </c>
      <c r="AV112" s="41">
        <f>IF('Net Plant'!O112&gt;0,'Gross Plant'!R112*$AH112/12,0)</f>
        <v>0</v>
      </c>
      <c r="AW112" s="41">
        <f>IF('Net Plant'!P112&gt;0,'Gross Plant'!S112*$AH112/12,0)</f>
        <v>0</v>
      </c>
      <c r="AX112" s="41">
        <f>IF('Net Plant'!Q112&gt;0,'Gross Plant'!T112*$AH112/12,0)</f>
        <v>0</v>
      </c>
      <c r="AY112" s="41">
        <f>IF('Net Plant'!R112&gt;0,'Gross Plant'!U112*$AI112/12,0)</f>
        <v>0</v>
      </c>
      <c r="AZ112" s="41">
        <f>IF('Net Plant'!S112&gt;0,'Gross Plant'!V112*$AI112/12,0)</f>
        <v>0</v>
      </c>
      <c r="BA112" s="41">
        <f>IF('Net Plant'!T112&gt;0,'Gross Plant'!W112*$AI112/12,0)</f>
        <v>0</v>
      </c>
      <c r="BB112" s="41">
        <f>IF('Net Plant'!U112&gt;0,'Gross Plant'!X112*$AI112/12,0)</f>
        <v>0</v>
      </c>
      <c r="BC112" s="41">
        <f>IF('Net Plant'!V112&gt;0,'Gross Plant'!Y112*$AI112/12,0)</f>
        <v>0</v>
      </c>
      <c r="BD112" s="41">
        <f>IF('Net Plant'!W112&gt;0,'Gross Plant'!Z112*$AI112/12,0)</f>
        <v>0</v>
      </c>
      <c r="BE112" s="41">
        <f>IF('Net Plant'!X112&gt;0,'Gross Plant'!AA112*$AI112/12,0)</f>
        <v>0</v>
      </c>
      <c r="BF112" s="41">
        <f>IF('Net Plant'!Y112&gt;0,'Gross Plant'!AB112*$AI112/12,0)</f>
        <v>0</v>
      </c>
      <c r="BG112" s="41">
        <f>IF('Net Plant'!Z112&gt;0,'Gross Plant'!AC112*$AI112/12,0)</f>
        <v>0</v>
      </c>
      <c r="BH112" s="41">
        <f>IF('Net Plant'!AA112&gt;0,'Gross Plant'!AD112*$AI112/12,0)</f>
        <v>0</v>
      </c>
      <c r="BI112" s="41">
        <f>IF('Net Plant'!AB112&gt;0,'Gross Plant'!AE112*$AI112/12,0)</f>
        <v>0</v>
      </c>
      <c r="BJ112" s="41">
        <f>IF('Net Plant'!AC112&gt;0,'Gross Plant'!AF112*$AI112/12,0)</f>
        <v>0</v>
      </c>
      <c r="BK112" s="22">
        <f t="shared" ref="BK112:BK171" si="267">SUM(AY112:BJ112)</f>
        <v>0</v>
      </c>
      <c r="BL112" s="3"/>
      <c r="BM112" s="31">
        <f>[20]Retires!R182</f>
        <v>0</v>
      </c>
      <c r="BN112" s="31">
        <f>[20]Retires!S182</f>
        <v>0</v>
      </c>
      <c r="BO112" s="31">
        <f>[20]Retires!T182</f>
        <v>0</v>
      </c>
      <c r="BP112" s="31">
        <f>[20]Retires!U182</f>
        <v>0</v>
      </c>
      <c r="BQ112" s="31">
        <f>[20]Retires!V182</f>
        <v>0</v>
      </c>
      <c r="BR112" s="31">
        <f>[20]Retires!W182</f>
        <v>0</v>
      </c>
      <c r="BS112" s="31">
        <f>'Gross Plant'!BQ112</f>
        <v>0</v>
      </c>
      <c r="BT112" s="41">
        <f>'Gross Plant'!BR112</f>
        <v>0</v>
      </c>
      <c r="BU112" s="41">
        <f>'Gross Plant'!BS112</f>
        <v>0</v>
      </c>
      <c r="BV112" s="41">
        <f>'Gross Plant'!BT112</f>
        <v>0</v>
      </c>
      <c r="BW112" s="41">
        <f>'Gross Plant'!BU112</f>
        <v>0</v>
      </c>
      <c r="BX112" s="41">
        <f>'Gross Plant'!BV112</f>
        <v>0</v>
      </c>
      <c r="BY112" s="41">
        <f>'Gross Plant'!BW112</f>
        <v>0</v>
      </c>
      <c r="BZ112" s="41">
        <f>'Gross Plant'!BX112</f>
        <v>0</v>
      </c>
      <c r="CA112" s="41">
        <f>'Gross Plant'!BY112</f>
        <v>0</v>
      </c>
      <c r="CB112" s="41">
        <f>'Gross Plant'!BZ112</f>
        <v>0</v>
      </c>
      <c r="CC112" s="41">
        <f>'Gross Plant'!CA112</f>
        <v>0</v>
      </c>
      <c r="CD112" s="41">
        <f>'Gross Plant'!CB112</f>
        <v>0</v>
      </c>
      <c r="CE112" s="41">
        <f>'Gross Plant'!CC112</f>
        <v>0</v>
      </c>
      <c r="CF112" s="41">
        <f>'Gross Plant'!CD112</f>
        <v>0</v>
      </c>
      <c r="CG112" s="41">
        <f>'Gross Plant'!CE112</f>
        <v>0</v>
      </c>
      <c r="CH112" s="41">
        <f>'Gross Plant'!CF112</f>
        <v>0</v>
      </c>
      <c r="CI112" s="41">
        <f>'Gross Plant'!CG112</f>
        <v>0</v>
      </c>
      <c r="CJ112" s="41">
        <f>'Gross Plant'!CH112</f>
        <v>0</v>
      </c>
      <c r="CK112" s="41">
        <f>'Gross Plant'!CI112</f>
        <v>0</v>
      </c>
      <c r="CL112" s="41">
        <f>'Gross Plant'!CJ112</f>
        <v>0</v>
      </c>
      <c r="CM112" s="41">
        <f>'Gross Plant'!CK112</f>
        <v>0</v>
      </c>
      <c r="CN112" s="3"/>
      <c r="CO112" s="31">
        <f>[20]Transfers!R182</f>
        <v>0</v>
      </c>
      <c r="CP112" s="31">
        <f>[20]Transfers!S182</f>
        <v>0</v>
      </c>
      <c r="CQ112" s="31">
        <f>[20]Transfers!T182</f>
        <v>0</v>
      </c>
      <c r="CR112" s="31">
        <f>[20]Transfers!U182</f>
        <v>0</v>
      </c>
      <c r="CS112" s="31">
        <f>[20]Transfers!V182</f>
        <v>0</v>
      </c>
      <c r="CT112" s="31">
        <f>[20]Transfers!W182</f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0</v>
      </c>
      <c r="DF112" s="41">
        <v>0</v>
      </c>
      <c r="DG112" s="41">
        <v>0</v>
      </c>
      <c r="DH112" s="41">
        <v>0</v>
      </c>
      <c r="DI112" s="41">
        <v>0</v>
      </c>
      <c r="DJ112" s="41">
        <v>0</v>
      </c>
      <c r="DK112" s="41">
        <v>0</v>
      </c>
      <c r="DL112" s="41">
        <v>0</v>
      </c>
      <c r="DM112" s="41">
        <v>0</v>
      </c>
      <c r="DN112" s="41">
        <v>0</v>
      </c>
      <c r="DO112" s="41">
        <v>0</v>
      </c>
      <c r="DP112" s="3"/>
      <c r="DQ112" s="31">
        <f>[20]COR!Q39</f>
        <v>0</v>
      </c>
      <c r="DR112" s="31">
        <f>[20]COR!R39</f>
        <v>0</v>
      </c>
      <c r="DS112" s="31">
        <f>[20]COR!S39</f>
        <v>0</v>
      </c>
      <c r="DT112" s="31">
        <f>[20]COR!T39</f>
        <v>0</v>
      </c>
      <c r="DU112" s="31">
        <f>[20]COR!U39</f>
        <v>0</v>
      </c>
      <c r="DV112" s="31">
        <f>[20]COR!V39</f>
        <v>0</v>
      </c>
      <c r="DW112" s="57">
        <f>SUM('Gross Plant'!$AH112:$AM112)/SUM('Gross Plant'!$AH$193:$AM$193)*DW$193</f>
        <v>0</v>
      </c>
      <c r="DX112" s="57">
        <f>SUM('Gross Plant'!$AH112:$AM112)/SUM('Gross Plant'!$AH$193:$AM$193)*DX$193</f>
        <v>0</v>
      </c>
      <c r="DY112" s="57">
        <f>SUM('Gross Plant'!$AH112:$AM112)/SUM('Gross Plant'!$AH$193:$AM$193)*DY$193</f>
        <v>0</v>
      </c>
      <c r="DZ112" s="57">
        <f>-SUM('Gross Plant'!$AH112:$AM112)/SUM('Gross Plant'!$AH$193:$AM$193)*'Capital Spending'!D$12*Reserve!$DW$1</f>
        <v>0</v>
      </c>
      <c r="EA112" s="57">
        <f>-SUM('Gross Plant'!$AH112:$AM112)/SUM('Gross Plant'!$AH$193:$AM$193)*'Capital Spending'!E$12*Reserve!$DW$1</f>
        <v>0</v>
      </c>
      <c r="EB112" s="57">
        <f>-SUM('Gross Plant'!$AH112:$AM112)/SUM('Gross Plant'!$AH$193:$AM$193)*'Capital Spending'!F$12*Reserve!$DW$1</f>
        <v>0</v>
      </c>
      <c r="EC112" s="57">
        <f>-SUM('Gross Plant'!$AH112:$AM112)/SUM('Gross Plant'!$AH$193:$AM$193)*'Capital Spending'!G$12*Reserve!$DW$1</f>
        <v>0</v>
      </c>
      <c r="ED112" s="57">
        <f>-SUM('Gross Plant'!$AH112:$AM112)/SUM('Gross Plant'!$AH$193:$AM$193)*'Capital Spending'!H$12*Reserve!$DW$1</f>
        <v>0</v>
      </c>
      <c r="EE112" s="57">
        <f>-SUM('Gross Plant'!$AH112:$AM112)/SUM('Gross Plant'!$AH$193:$AM$193)*'Capital Spending'!I$12*Reserve!$DW$1</f>
        <v>0</v>
      </c>
      <c r="EF112" s="57">
        <f>-SUM('Gross Plant'!$AH112:$AM112)/SUM('Gross Plant'!$AH$193:$AM$193)*'Capital Spending'!J$12*Reserve!$DW$1</f>
        <v>0</v>
      </c>
      <c r="EG112" s="57">
        <f>-SUM('Gross Plant'!$AH112:$AM112)/SUM('Gross Plant'!$AH$193:$AM$193)*'Capital Spending'!K$12*Reserve!$DW$1</f>
        <v>0</v>
      </c>
      <c r="EH112" s="57">
        <f>-SUM('Gross Plant'!$AH112:$AM112)/SUM('Gross Plant'!$AH$193:$AM$193)*'Capital Spending'!L$12*Reserve!$DW$1</f>
        <v>0</v>
      </c>
      <c r="EI112" s="57">
        <f>-SUM('Gross Plant'!$AH112:$AM112)/SUM('Gross Plant'!$AH$193:$AM$193)*'Capital Spending'!M$12*Reserve!$DW$1</f>
        <v>0</v>
      </c>
      <c r="EJ112" s="57">
        <f>-SUM('Gross Plant'!$AH112:$AM112)/SUM('Gross Plant'!$AH$193:$AM$193)*'Capital Spending'!N$12*Reserve!$DW$1</f>
        <v>0</v>
      </c>
      <c r="EK112" s="57">
        <f>-SUM('Gross Plant'!$AH112:$AM112)/SUM('Gross Plant'!$AH$193:$AM$193)*'Capital Spending'!O$12*Reserve!$DW$1</f>
        <v>0</v>
      </c>
      <c r="EL112" s="57">
        <f>-SUM('Gross Plant'!$AH112:$AM112)/SUM('Gross Plant'!$AH$193:$AM$193)*'Capital Spending'!P$12*Reserve!$DW$1</f>
        <v>0</v>
      </c>
      <c r="EM112" s="57">
        <f>-SUM('Gross Plant'!$AH112:$AM112)/SUM('Gross Plant'!$AH$193:$AM$193)*'Capital Spending'!Q$12*Reserve!$DW$1</f>
        <v>0</v>
      </c>
      <c r="EN112" s="57">
        <f>-SUM('Gross Plant'!$AH112:$AM112)/SUM('Gross Plant'!$AH$193:$AM$193)*'Capital Spending'!R$12*Reserve!$DW$1</f>
        <v>0</v>
      </c>
      <c r="EO112" s="57">
        <f>-SUM('Gross Plant'!$AH112:$AM112)/SUM('Gross Plant'!$AH$193:$AM$193)*'Capital Spending'!S$12*Reserve!$DW$1</f>
        <v>0</v>
      </c>
      <c r="EP112" s="57">
        <f>-SUM('Gross Plant'!$AH112:$AM112)/SUM('Gross Plant'!$AH$193:$AM$193)*'Capital Spending'!T$12*Reserve!$DW$1</f>
        <v>0</v>
      </c>
      <c r="EQ112" s="57">
        <f>-SUM('Gross Plant'!$AH112:$AM112)/SUM('Gross Plant'!$AH$193:$AM$193)*'Capital Spending'!U$12*Reserve!$DW$1</f>
        <v>0</v>
      </c>
    </row>
    <row r="113" spans="1:147" s="2" customFormat="1">
      <c r="A113" s="150">
        <v>30200</v>
      </c>
      <c r="B113" t="s">
        <v>43</v>
      </c>
      <c r="C113" s="50">
        <f t="shared" si="237"/>
        <v>119852.68999999996</v>
      </c>
      <c r="D113" s="50">
        <f t="shared" si="238"/>
        <v>119852.68999999996</v>
      </c>
      <c r="E113" s="68">
        <f>'[20]Reserve End Balances'!$Q$40</f>
        <v>119852.69</v>
      </c>
      <c r="F113" s="41">
        <f t="shared" si="239"/>
        <v>119852.69</v>
      </c>
      <c r="G113" s="41">
        <f t="shared" si="240"/>
        <v>119852.69</v>
      </c>
      <c r="H113" s="41">
        <f t="shared" si="241"/>
        <v>119852.69</v>
      </c>
      <c r="I113" s="41">
        <f t="shared" si="242"/>
        <v>119852.69</v>
      </c>
      <c r="J113" s="41">
        <f t="shared" si="243"/>
        <v>119852.69</v>
      </c>
      <c r="K113" s="41">
        <f t="shared" si="244"/>
        <v>119852.69</v>
      </c>
      <c r="L113" s="41">
        <f t="shared" si="245"/>
        <v>119852.69</v>
      </c>
      <c r="M113" s="41">
        <f t="shared" si="246"/>
        <v>119852.69</v>
      </c>
      <c r="N113" s="41">
        <f t="shared" si="247"/>
        <v>119852.69</v>
      </c>
      <c r="O113" s="41">
        <f t="shared" si="248"/>
        <v>119852.69</v>
      </c>
      <c r="P113" s="41">
        <f t="shared" si="249"/>
        <v>119852.69</v>
      </c>
      <c r="Q113" s="41">
        <f t="shared" si="250"/>
        <v>119852.69</v>
      </c>
      <c r="R113" s="41">
        <f t="shared" si="251"/>
        <v>119852.69</v>
      </c>
      <c r="S113" s="41">
        <f t="shared" si="252"/>
        <v>119852.69</v>
      </c>
      <c r="T113" s="41">
        <f t="shared" si="253"/>
        <v>119852.69</v>
      </c>
      <c r="U113" s="41">
        <f t="shared" si="254"/>
        <v>119852.69</v>
      </c>
      <c r="V113" s="41">
        <f t="shared" si="255"/>
        <v>119852.69</v>
      </c>
      <c r="W113" s="41">
        <f t="shared" si="256"/>
        <v>119852.69</v>
      </c>
      <c r="X113" s="41">
        <f t="shared" si="257"/>
        <v>119852.69</v>
      </c>
      <c r="Y113" s="41">
        <f t="shared" si="258"/>
        <v>119852.69</v>
      </c>
      <c r="Z113" s="41">
        <f t="shared" si="259"/>
        <v>119852.69</v>
      </c>
      <c r="AA113" s="41">
        <f t="shared" si="260"/>
        <v>119852.69</v>
      </c>
      <c r="AB113" s="41">
        <f t="shared" si="261"/>
        <v>119852.69</v>
      </c>
      <c r="AC113" s="41">
        <f t="shared" si="262"/>
        <v>119852.69</v>
      </c>
      <c r="AD113" s="41">
        <f t="shared" si="263"/>
        <v>119852.69</v>
      </c>
      <c r="AE113" s="41">
        <f t="shared" si="264"/>
        <v>119852.69</v>
      </c>
      <c r="AF113" s="41">
        <f t="shared" si="265"/>
        <v>119852.69</v>
      </c>
      <c r="AG113" s="23">
        <f t="shared" si="266"/>
        <v>119853</v>
      </c>
      <c r="AH113" s="79">
        <f>'[26]009'!D$3</f>
        <v>0</v>
      </c>
      <c r="AI113" s="79">
        <f>'[26]009'!E$3</f>
        <v>0</v>
      </c>
      <c r="AJ113" s="31">
        <f>'[20]Depreciation Provision'!R40</f>
        <v>0</v>
      </c>
      <c r="AK113" s="31">
        <f>'[20]Depreciation Provision'!S40</f>
        <v>0</v>
      </c>
      <c r="AL113" s="31">
        <f>'[20]Depreciation Provision'!T40</f>
        <v>0</v>
      </c>
      <c r="AM113" s="31">
        <f>'[20]Depreciation Provision'!U40</f>
        <v>0</v>
      </c>
      <c r="AN113" s="31">
        <f>'[20]Depreciation Provision'!V40</f>
        <v>0</v>
      </c>
      <c r="AO113" s="31">
        <f>'[20]Depreciation Provision'!W40</f>
        <v>0</v>
      </c>
      <c r="AP113" s="41">
        <f>IF('Net Plant'!I113&gt;0,'Gross Plant'!L113*$AH113/12,0)</f>
        <v>0</v>
      </c>
      <c r="AQ113" s="41">
        <f>IF('Net Plant'!J113&gt;0,'Gross Plant'!M113*$AH113/12,0)</f>
        <v>0</v>
      </c>
      <c r="AR113" s="41">
        <f>IF('Net Plant'!K113&gt;0,'Gross Plant'!N113*$AH113/12,0)</f>
        <v>0</v>
      </c>
      <c r="AS113" s="41">
        <f>IF('Net Plant'!L113&gt;0,'Gross Plant'!O113*$AH113/12,0)</f>
        <v>0</v>
      </c>
      <c r="AT113" s="41">
        <f>IF('Net Plant'!M113&gt;0,'Gross Plant'!P113*$AH113/12,0)</f>
        <v>0</v>
      </c>
      <c r="AU113" s="41">
        <f>IF('Net Plant'!N113&gt;0,'Gross Plant'!Q113*$AH113/12,0)</f>
        <v>0</v>
      </c>
      <c r="AV113" s="41">
        <f>IF('Net Plant'!O113&gt;0,'Gross Plant'!R113*$AH113/12,0)</f>
        <v>0</v>
      </c>
      <c r="AW113" s="41">
        <f>IF('Net Plant'!P113&gt;0,'Gross Plant'!S113*$AH113/12,0)</f>
        <v>0</v>
      </c>
      <c r="AX113" s="41">
        <f>IF('Net Plant'!Q113&gt;0,'Gross Plant'!T113*$AH113/12,0)</f>
        <v>0</v>
      </c>
      <c r="AY113" s="41">
        <f>IF('Net Plant'!R113&gt;0,'Gross Plant'!U113*$AI113/12,0)</f>
        <v>0</v>
      </c>
      <c r="AZ113" s="41">
        <f>IF('Net Plant'!S113&gt;0,'Gross Plant'!V113*$AI113/12,0)</f>
        <v>0</v>
      </c>
      <c r="BA113" s="41">
        <f>IF('Net Plant'!T113&gt;0,'Gross Plant'!W113*$AI113/12,0)</f>
        <v>0</v>
      </c>
      <c r="BB113" s="41">
        <f>IF('Net Plant'!U113&gt;0,'Gross Plant'!X113*$AI113/12,0)</f>
        <v>0</v>
      </c>
      <c r="BC113" s="41">
        <f>IF('Net Plant'!V113&gt;0,'Gross Plant'!Y113*$AI113/12,0)</f>
        <v>0</v>
      </c>
      <c r="BD113" s="41">
        <f>IF('Net Plant'!W113&gt;0,'Gross Plant'!Z113*$AI113/12,0)</f>
        <v>0</v>
      </c>
      <c r="BE113" s="41">
        <f>IF('Net Plant'!X113&gt;0,'Gross Plant'!AA113*$AI113/12,0)</f>
        <v>0</v>
      </c>
      <c r="BF113" s="41">
        <f>IF('Net Plant'!Y113&gt;0,'Gross Plant'!AB113*$AI113/12,0)</f>
        <v>0</v>
      </c>
      <c r="BG113" s="41">
        <f>IF('Net Plant'!Z113&gt;0,'Gross Plant'!AC113*$AI113/12,0)</f>
        <v>0</v>
      </c>
      <c r="BH113" s="41">
        <f>IF('Net Plant'!AA113&gt;0,'Gross Plant'!AD113*$AI113/12,0)</f>
        <v>0</v>
      </c>
      <c r="BI113" s="41">
        <f>IF('Net Plant'!AB113&gt;0,'Gross Plant'!AE113*$AI113/12,0)</f>
        <v>0</v>
      </c>
      <c r="BJ113" s="41">
        <f>IF('Net Plant'!AC113&gt;0,'Gross Plant'!AF113*$AI113/12,0)</f>
        <v>0</v>
      </c>
      <c r="BK113" s="23">
        <f t="shared" si="267"/>
        <v>0</v>
      </c>
      <c r="BL113" s="3"/>
      <c r="BM113" s="31">
        <f>[20]Retires!R183</f>
        <v>0</v>
      </c>
      <c r="BN113" s="31">
        <f>[20]Retires!S183</f>
        <v>0</v>
      </c>
      <c r="BO113" s="31">
        <f>[20]Retires!T183</f>
        <v>0</v>
      </c>
      <c r="BP113" s="31">
        <f>[20]Retires!U183</f>
        <v>0</v>
      </c>
      <c r="BQ113" s="31">
        <f>[20]Retires!V183</f>
        <v>0</v>
      </c>
      <c r="BR113" s="31">
        <f>[20]Retires!W183</f>
        <v>0</v>
      </c>
      <c r="BS113" s="31">
        <f>'Gross Plant'!BQ113</f>
        <v>0</v>
      </c>
      <c r="BT113" s="41">
        <f>'Gross Plant'!BR113</f>
        <v>0</v>
      </c>
      <c r="BU113" s="41">
        <f>'Gross Plant'!BS113</f>
        <v>0</v>
      </c>
      <c r="BV113" s="41">
        <f>'Gross Plant'!BT113</f>
        <v>0</v>
      </c>
      <c r="BW113" s="41">
        <f>'Gross Plant'!BU113</f>
        <v>0</v>
      </c>
      <c r="BX113" s="41">
        <f>'Gross Plant'!BV113</f>
        <v>0</v>
      </c>
      <c r="BY113" s="41">
        <f>'Gross Plant'!BW113</f>
        <v>0</v>
      </c>
      <c r="BZ113" s="41">
        <f>'Gross Plant'!BX113</f>
        <v>0</v>
      </c>
      <c r="CA113" s="41">
        <f>'Gross Plant'!BY113</f>
        <v>0</v>
      </c>
      <c r="CB113" s="41">
        <f>'Gross Plant'!BZ113</f>
        <v>0</v>
      </c>
      <c r="CC113" s="41">
        <f>'Gross Plant'!CA113</f>
        <v>0</v>
      </c>
      <c r="CD113" s="41">
        <f>'Gross Plant'!CB113</f>
        <v>0</v>
      </c>
      <c r="CE113" s="41">
        <f>'Gross Plant'!CC113</f>
        <v>0</v>
      </c>
      <c r="CF113" s="41">
        <f>'Gross Plant'!CD113</f>
        <v>0</v>
      </c>
      <c r="CG113" s="41">
        <f>'Gross Plant'!CE113</f>
        <v>0</v>
      </c>
      <c r="CH113" s="41">
        <f>'Gross Plant'!CF113</f>
        <v>0</v>
      </c>
      <c r="CI113" s="41">
        <f>'Gross Plant'!CG113</f>
        <v>0</v>
      </c>
      <c r="CJ113" s="41">
        <f>'Gross Plant'!CH113</f>
        <v>0</v>
      </c>
      <c r="CK113" s="41">
        <f>'Gross Plant'!CI113</f>
        <v>0</v>
      </c>
      <c r="CL113" s="41">
        <f>'Gross Plant'!CJ113</f>
        <v>0</v>
      </c>
      <c r="CM113" s="41">
        <f>'Gross Plant'!CK113</f>
        <v>0</v>
      </c>
      <c r="CN113" s="3"/>
      <c r="CO113" s="31">
        <f>[20]Transfers!R183</f>
        <v>0</v>
      </c>
      <c r="CP113" s="31">
        <f>[20]Transfers!S183</f>
        <v>0</v>
      </c>
      <c r="CQ113" s="31">
        <f>[20]Transfers!T183</f>
        <v>0</v>
      </c>
      <c r="CR113" s="31">
        <f>[20]Transfers!U183</f>
        <v>0</v>
      </c>
      <c r="CS113" s="31">
        <f>[20]Transfers!V183</f>
        <v>0</v>
      </c>
      <c r="CT113" s="31">
        <f>[20]Transfers!W183</f>
        <v>0</v>
      </c>
      <c r="CU113" s="31">
        <v>0</v>
      </c>
      <c r="CV113" s="31">
        <v>0</v>
      </c>
      <c r="CW113" s="31">
        <v>0</v>
      </c>
      <c r="CX113" s="31">
        <v>0</v>
      </c>
      <c r="CY113" s="31">
        <v>0</v>
      </c>
      <c r="CZ113" s="3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3"/>
      <c r="DQ113" s="31">
        <f>[20]COR!Q40</f>
        <v>0</v>
      </c>
      <c r="DR113" s="31">
        <f>[20]COR!R40</f>
        <v>0</v>
      </c>
      <c r="DS113" s="31">
        <f>[20]COR!S40</f>
        <v>0</v>
      </c>
      <c r="DT113" s="31">
        <f>[20]COR!T40</f>
        <v>0</v>
      </c>
      <c r="DU113" s="31">
        <f>[20]COR!U40</f>
        <v>0</v>
      </c>
      <c r="DV113" s="31">
        <f>[20]COR!V40</f>
        <v>0</v>
      </c>
      <c r="DW113" s="57">
        <f>SUM('Gross Plant'!$AH113:$AM113)/SUM('Gross Plant'!$AH$193:$AM$193)*DW$193</f>
        <v>0</v>
      </c>
      <c r="DX113" s="57">
        <f>SUM('Gross Plant'!$AH113:$AM113)/SUM('Gross Plant'!$AH$193:$AM$193)*DX$193</f>
        <v>0</v>
      </c>
      <c r="DY113" s="57">
        <f>SUM('Gross Plant'!$AH113:$AM113)/SUM('Gross Plant'!$AH$193:$AM$193)*DY$193</f>
        <v>0</v>
      </c>
      <c r="DZ113" s="57">
        <f>-SUM('Gross Plant'!$AH113:$AM113)/SUM('Gross Plant'!$AH$193:$AM$193)*'Capital Spending'!D$12*Reserve!$DW$1</f>
        <v>0</v>
      </c>
      <c r="EA113" s="57">
        <f>-SUM('Gross Plant'!$AH113:$AM113)/SUM('Gross Plant'!$AH$193:$AM$193)*'Capital Spending'!E$12*Reserve!$DW$1</f>
        <v>0</v>
      </c>
      <c r="EB113" s="57">
        <f>-SUM('Gross Plant'!$AH113:$AM113)/SUM('Gross Plant'!$AH$193:$AM$193)*'Capital Spending'!F$12*Reserve!$DW$1</f>
        <v>0</v>
      </c>
      <c r="EC113" s="57">
        <f>-SUM('Gross Plant'!$AH113:$AM113)/SUM('Gross Plant'!$AH$193:$AM$193)*'Capital Spending'!G$12*Reserve!$DW$1</f>
        <v>0</v>
      </c>
      <c r="ED113" s="57">
        <f>-SUM('Gross Plant'!$AH113:$AM113)/SUM('Gross Plant'!$AH$193:$AM$193)*'Capital Spending'!H$12*Reserve!$DW$1</f>
        <v>0</v>
      </c>
      <c r="EE113" s="57">
        <f>-SUM('Gross Plant'!$AH113:$AM113)/SUM('Gross Plant'!$AH$193:$AM$193)*'Capital Spending'!I$12*Reserve!$DW$1</f>
        <v>0</v>
      </c>
      <c r="EF113" s="57">
        <f>-SUM('Gross Plant'!$AH113:$AM113)/SUM('Gross Plant'!$AH$193:$AM$193)*'Capital Spending'!J$12*Reserve!$DW$1</f>
        <v>0</v>
      </c>
      <c r="EG113" s="57">
        <f>-SUM('Gross Plant'!$AH113:$AM113)/SUM('Gross Plant'!$AH$193:$AM$193)*'Capital Spending'!K$12*Reserve!$DW$1</f>
        <v>0</v>
      </c>
      <c r="EH113" s="57">
        <f>-SUM('Gross Plant'!$AH113:$AM113)/SUM('Gross Plant'!$AH$193:$AM$193)*'Capital Spending'!L$12*Reserve!$DW$1</f>
        <v>0</v>
      </c>
      <c r="EI113" s="57">
        <f>-SUM('Gross Plant'!$AH113:$AM113)/SUM('Gross Plant'!$AH$193:$AM$193)*'Capital Spending'!M$12*Reserve!$DW$1</f>
        <v>0</v>
      </c>
      <c r="EJ113" s="57">
        <f>-SUM('Gross Plant'!$AH113:$AM113)/SUM('Gross Plant'!$AH$193:$AM$193)*'Capital Spending'!N$12*Reserve!$DW$1</f>
        <v>0</v>
      </c>
      <c r="EK113" s="57">
        <f>-SUM('Gross Plant'!$AH113:$AM113)/SUM('Gross Plant'!$AH$193:$AM$193)*'Capital Spending'!O$12*Reserve!$DW$1</f>
        <v>0</v>
      </c>
      <c r="EL113" s="57">
        <f>-SUM('Gross Plant'!$AH113:$AM113)/SUM('Gross Plant'!$AH$193:$AM$193)*'Capital Spending'!P$12*Reserve!$DW$1</f>
        <v>0</v>
      </c>
      <c r="EM113" s="57">
        <f>-SUM('Gross Plant'!$AH113:$AM113)/SUM('Gross Plant'!$AH$193:$AM$193)*'Capital Spending'!Q$12*Reserve!$DW$1</f>
        <v>0</v>
      </c>
      <c r="EN113" s="57">
        <f>-SUM('Gross Plant'!$AH113:$AM113)/SUM('Gross Plant'!$AH$193:$AM$193)*'Capital Spending'!R$12*Reserve!$DW$1</f>
        <v>0</v>
      </c>
      <c r="EO113" s="57">
        <f>-SUM('Gross Plant'!$AH113:$AM113)/SUM('Gross Plant'!$AH$193:$AM$193)*'Capital Spending'!S$12*Reserve!$DW$1</f>
        <v>0</v>
      </c>
      <c r="EP113" s="57">
        <f>-SUM('Gross Plant'!$AH113:$AM113)/SUM('Gross Plant'!$AH$193:$AM$193)*'Capital Spending'!T$12*Reserve!$DW$1</f>
        <v>0</v>
      </c>
      <c r="EQ113" s="57">
        <f>-SUM('Gross Plant'!$AH113:$AM113)/SUM('Gross Plant'!$AH$193:$AM$193)*'Capital Spending'!U$12*Reserve!$DW$1</f>
        <v>0</v>
      </c>
    </row>
    <row r="114" spans="1:147" s="2" customFormat="1">
      <c r="A114" s="150">
        <v>32540</v>
      </c>
      <c r="B114" s="34" t="s">
        <v>77</v>
      </c>
      <c r="C114" s="50">
        <f t="shared" si="237"/>
        <v>0</v>
      </c>
      <c r="D114" s="50">
        <f t="shared" si="238"/>
        <v>0</v>
      </c>
      <c r="E114" s="68">
        <v>0</v>
      </c>
      <c r="F114" s="41">
        <f t="shared" si="239"/>
        <v>0</v>
      </c>
      <c r="G114" s="41">
        <f t="shared" si="240"/>
        <v>0</v>
      </c>
      <c r="H114" s="41">
        <f t="shared" si="241"/>
        <v>0</v>
      </c>
      <c r="I114" s="41">
        <f t="shared" si="242"/>
        <v>0</v>
      </c>
      <c r="J114" s="41">
        <f t="shared" si="243"/>
        <v>0</v>
      </c>
      <c r="K114" s="41">
        <f t="shared" si="244"/>
        <v>0</v>
      </c>
      <c r="L114" s="41">
        <f t="shared" si="245"/>
        <v>0</v>
      </c>
      <c r="M114" s="41">
        <f t="shared" si="246"/>
        <v>0</v>
      </c>
      <c r="N114" s="41">
        <f t="shared" si="247"/>
        <v>0</v>
      </c>
      <c r="O114" s="41">
        <f t="shared" si="248"/>
        <v>0</v>
      </c>
      <c r="P114" s="41">
        <f t="shared" si="249"/>
        <v>0</v>
      </c>
      <c r="Q114" s="41">
        <f t="shared" si="250"/>
        <v>0</v>
      </c>
      <c r="R114" s="41">
        <f t="shared" si="251"/>
        <v>0</v>
      </c>
      <c r="S114" s="41">
        <f t="shared" si="252"/>
        <v>0</v>
      </c>
      <c r="T114" s="41">
        <f t="shared" si="253"/>
        <v>0</v>
      </c>
      <c r="U114" s="41">
        <f t="shared" si="254"/>
        <v>0</v>
      </c>
      <c r="V114" s="41">
        <f t="shared" si="255"/>
        <v>0</v>
      </c>
      <c r="W114" s="41">
        <f t="shared" si="256"/>
        <v>0</v>
      </c>
      <c r="X114" s="41">
        <f t="shared" si="257"/>
        <v>0</v>
      </c>
      <c r="Y114" s="41">
        <f t="shared" si="258"/>
        <v>0</v>
      </c>
      <c r="Z114" s="41">
        <f t="shared" si="259"/>
        <v>0</v>
      </c>
      <c r="AA114" s="41">
        <f t="shared" si="260"/>
        <v>0</v>
      </c>
      <c r="AB114" s="41">
        <f t="shared" si="261"/>
        <v>0</v>
      </c>
      <c r="AC114" s="41">
        <f t="shared" si="262"/>
        <v>0</v>
      </c>
      <c r="AD114" s="41">
        <f t="shared" si="263"/>
        <v>0</v>
      </c>
      <c r="AE114" s="41">
        <f t="shared" si="264"/>
        <v>0</v>
      </c>
      <c r="AF114" s="41">
        <f t="shared" si="265"/>
        <v>0</v>
      </c>
      <c r="AG114" s="23">
        <f t="shared" si="266"/>
        <v>0</v>
      </c>
      <c r="AH114" s="79">
        <f>'[26]009'!D$5</f>
        <v>2.07E-2</v>
      </c>
      <c r="AI114" s="79">
        <f>'[26]009'!E$5</f>
        <v>2.07E-2</v>
      </c>
      <c r="AJ114" s="31">
        <f>0</f>
        <v>0</v>
      </c>
      <c r="AK114" s="31">
        <f>0</f>
        <v>0</v>
      </c>
      <c r="AL114" s="31">
        <f>0</f>
        <v>0</v>
      </c>
      <c r="AM114" s="31">
        <f>0</f>
        <v>0</v>
      </c>
      <c r="AN114" s="31">
        <f>0</f>
        <v>0</v>
      </c>
      <c r="AO114" s="31">
        <f>0</f>
        <v>0</v>
      </c>
      <c r="AP114" s="41">
        <f>IF('Net Plant'!I114&gt;0,'Gross Plant'!L114*$AH114/12,0)</f>
        <v>0</v>
      </c>
      <c r="AQ114" s="41">
        <f>IF('Net Plant'!J114&gt;0,'Gross Plant'!M114*$AH114/12,0)</f>
        <v>0</v>
      </c>
      <c r="AR114" s="41">
        <f>IF('Net Plant'!K114&gt;0,'Gross Plant'!N114*$AH114/12,0)</f>
        <v>0</v>
      </c>
      <c r="AS114" s="41">
        <f>IF('Net Plant'!L114&gt;0,'Gross Plant'!O114*$AH114/12,0)</f>
        <v>0</v>
      </c>
      <c r="AT114" s="41">
        <f>IF('Net Plant'!M114&gt;0,'Gross Plant'!P114*$AH114/12,0)</f>
        <v>0</v>
      </c>
      <c r="AU114" s="41">
        <f>IF('Net Plant'!N114&gt;0,'Gross Plant'!Q114*$AH114/12,0)</f>
        <v>0</v>
      </c>
      <c r="AV114" s="41">
        <f>IF('Net Plant'!O114&gt;0,'Gross Plant'!R114*$AH114/12,0)</f>
        <v>0</v>
      </c>
      <c r="AW114" s="41">
        <f>IF('Net Plant'!P114&gt;0,'Gross Plant'!S114*$AH114/12,0)</f>
        <v>0</v>
      </c>
      <c r="AX114" s="41">
        <f>IF('Net Plant'!Q114&gt;0,'Gross Plant'!T114*$AH114/12,0)</f>
        <v>0</v>
      </c>
      <c r="AY114" s="41">
        <f>IF('Net Plant'!R114&gt;0,'Gross Plant'!U114*$AI114/12,0)</f>
        <v>0</v>
      </c>
      <c r="AZ114" s="41">
        <f>IF('Net Plant'!S114&gt;0,'Gross Plant'!V114*$AI114/12,0)</f>
        <v>0</v>
      </c>
      <c r="BA114" s="41">
        <f>IF('Net Plant'!T114&gt;0,'Gross Plant'!W114*$AI114/12,0)</f>
        <v>0</v>
      </c>
      <c r="BB114" s="41">
        <f>IF('Net Plant'!U114&gt;0,'Gross Plant'!X114*$AI114/12,0)</f>
        <v>0</v>
      </c>
      <c r="BC114" s="41">
        <f>IF('Net Plant'!V114&gt;0,'Gross Plant'!Y114*$AI114/12,0)</f>
        <v>0</v>
      </c>
      <c r="BD114" s="41">
        <f>IF('Net Plant'!W114&gt;0,'Gross Plant'!Z114*$AI114/12,0)</f>
        <v>0</v>
      </c>
      <c r="BE114" s="41">
        <f>IF('Net Plant'!X114&gt;0,'Gross Plant'!AA114*$AI114/12,0)</f>
        <v>0</v>
      </c>
      <c r="BF114" s="41">
        <f>IF('Net Plant'!Y114&gt;0,'Gross Plant'!AB114*$AI114/12,0)</f>
        <v>0</v>
      </c>
      <c r="BG114" s="41">
        <f>IF('Net Plant'!Z114&gt;0,'Gross Plant'!AC114*$AI114/12,0)</f>
        <v>0</v>
      </c>
      <c r="BH114" s="41">
        <f>IF('Net Plant'!AA114&gt;0,'Gross Plant'!AD114*$AI114/12,0)</f>
        <v>0</v>
      </c>
      <c r="BI114" s="41">
        <f>IF('Net Plant'!AB114&gt;0,'Gross Plant'!AE114*$AI114/12,0)</f>
        <v>0</v>
      </c>
      <c r="BJ114" s="41">
        <f>IF('Net Plant'!AC114&gt;0,'Gross Plant'!AF114*$AI114/12,0)</f>
        <v>0</v>
      </c>
      <c r="BK114" s="23">
        <f t="shared" si="267"/>
        <v>0</v>
      </c>
      <c r="BL114" s="3"/>
      <c r="BM114" s="31">
        <f>0</f>
        <v>0</v>
      </c>
      <c r="BN114" s="31">
        <f>0</f>
        <v>0</v>
      </c>
      <c r="BO114" s="31">
        <f>0</f>
        <v>0</v>
      </c>
      <c r="BP114" s="31">
        <f>0</f>
        <v>0</v>
      </c>
      <c r="BQ114" s="31">
        <f>0</f>
        <v>0</v>
      </c>
      <c r="BR114" s="31">
        <f>0</f>
        <v>0</v>
      </c>
      <c r="BS114" s="31">
        <f>'Gross Plant'!BQ114</f>
        <v>0</v>
      </c>
      <c r="BT114" s="41">
        <f>'Gross Plant'!BR114</f>
        <v>0</v>
      </c>
      <c r="BU114" s="41">
        <f>'Gross Plant'!BS114</f>
        <v>0</v>
      </c>
      <c r="BV114" s="41">
        <f>'Gross Plant'!BT114</f>
        <v>0</v>
      </c>
      <c r="BW114" s="41">
        <f>'Gross Plant'!BU114</f>
        <v>0</v>
      </c>
      <c r="BX114" s="41">
        <f>'Gross Plant'!BV114</f>
        <v>0</v>
      </c>
      <c r="BY114" s="41">
        <f>'Gross Plant'!BW114</f>
        <v>0</v>
      </c>
      <c r="BZ114" s="41">
        <f>'Gross Plant'!BX114</f>
        <v>0</v>
      </c>
      <c r="CA114" s="41">
        <f>'Gross Plant'!BY114</f>
        <v>0</v>
      </c>
      <c r="CB114" s="41">
        <f>'Gross Plant'!BZ114</f>
        <v>0</v>
      </c>
      <c r="CC114" s="41">
        <f>'Gross Plant'!CA114</f>
        <v>0</v>
      </c>
      <c r="CD114" s="41">
        <f>'Gross Plant'!CB114</f>
        <v>0</v>
      </c>
      <c r="CE114" s="41">
        <f>'Gross Plant'!CC114</f>
        <v>0</v>
      </c>
      <c r="CF114" s="41">
        <f>'Gross Plant'!CD114</f>
        <v>0</v>
      </c>
      <c r="CG114" s="41">
        <f>'Gross Plant'!CE114</f>
        <v>0</v>
      </c>
      <c r="CH114" s="41">
        <f>'Gross Plant'!CF114</f>
        <v>0</v>
      </c>
      <c r="CI114" s="41">
        <f>'Gross Plant'!CG114</f>
        <v>0</v>
      </c>
      <c r="CJ114" s="41">
        <f>'Gross Plant'!CH114</f>
        <v>0</v>
      </c>
      <c r="CK114" s="41">
        <f>'Gross Plant'!CI114</f>
        <v>0</v>
      </c>
      <c r="CL114" s="41">
        <f>'Gross Plant'!CJ114</f>
        <v>0</v>
      </c>
      <c r="CM114" s="41">
        <f>'Gross Plant'!CK114</f>
        <v>0</v>
      </c>
      <c r="CN114" s="3"/>
      <c r="CO114" s="31">
        <f>0</f>
        <v>0</v>
      </c>
      <c r="CP114" s="31">
        <f>0</f>
        <v>0</v>
      </c>
      <c r="CQ114" s="31">
        <f>0</f>
        <v>0</v>
      </c>
      <c r="CR114" s="31">
        <f>0</f>
        <v>0</v>
      </c>
      <c r="CS114" s="31">
        <f>0</f>
        <v>0</v>
      </c>
      <c r="CT114" s="31">
        <f>0</f>
        <v>0</v>
      </c>
      <c r="CU114" s="31">
        <v>0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41">
        <v>0</v>
      </c>
      <c r="DB114" s="41">
        <v>0</v>
      </c>
      <c r="DC114" s="41">
        <v>0</v>
      </c>
      <c r="DD114" s="41">
        <v>0</v>
      </c>
      <c r="DE114" s="41">
        <v>0</v>
      </c>
      <c r="DF114" s="41">
        <v>0</v>
      </c>
      <c r="DG114" s="41">
        <v>0</v>
      </c>
      <c r="DH114" s="41">
        <v>0</v>
      </c>
      <c r="DI114" s="41">
        <v>0</v>
      </c>
      <c r="DJ114" s="41">
        <v>0</v>
      </c>
      <c r="DK114" s="41">
        <v>0</v>
      </c>
      <c r="DL114" s="41">
        <v>0</v>
      </c>
      <c r="DM114" s="41">
        <v>0</v>
      </c>
      <c r="DN114" s="41">
        <v>0</v>
      </c>
      <c r="DO114" s="41">
        <v>0</v>
      </c>
      <c r="DP114" s="3"/>
      <c r="DQ114" s="31">
        <f>0</f>
        <v>0</v>
      </c>
      <c r="DR114" s="31">
        <f>0</f>
        <v>0</v>
      </c>
      <c r="DS114" s="31">
        <f>0</f>
        <v>0</v>
      </c>
      <c r="DT114" s="31">
        <f>0</f>
        <v>0</v>
      </c>
      <c r="DU114" s="31">
        <f>0</f>
        <v>0</v>
      </c>
      <c r="DV114" s="31">
        <f>0</f>
        <v>0</v>
      </c>
      <c r="DW114" s="57">
        <f>SUM('Gross Plant'!$AH114:$AM114)/SUM('Gross Plant'!$AH$193:$AM$193)*DW$193</f>
        <v>0</v>
      </c>
      <c r="DX114" s="57">
        <f>SUM('Gross Plant'!$AH114:$AM114)/SUM('Gross Plant'!$AH$193:$AM$193)*DX$193</f>
        <v>0</v>
      </c>
      <c r="DY114" s="57">
        <f>SUM('Gross Plant'!$AH114:$AM114)/SUM('Gross Plant'!$AH$193:$AM$193)*DY$193</f>
        <v>0</v>
      </c>
      <c r="DZ114" s="57">
        <f>-SUM('Gross Plant'!$AH114:$AM114)/SUM('Gross Plant'!$AH$193:$AM$193)*'Capital Spending'!D$12*Reserve!$DW$1</f>
        <v>0</v>
      </c>
      <c r="EA114" s="57">
        <f>-SUM('Gross Plant'!$AH114:$AM114)/SUM('Gross Plant'!$AH$193:$AM$193)*'Capital Spending'!E$12*Reserve!$DW$1</f>
        <v>0</v>
      </c>
      <c r="EB114" s="57">
        <f>-SUM('Gross Plant'!$AH114:$AM114)/SUM('Gross Plant'!$AH$193:$AM$193)*'Capital Spending'!F$12*Reserve!$DW$1</f>
        <v>0</v>
      </c>
      <c r="EC114" s="57">
        <f>-SUM('Gross Plant'!$AH114:$AM114)/SUM('Gross Plant'!$AH$193:$AM$193)*'Capital Spending'!G$12*Reserve!$DW$1</f>
        <v>0</v>
      </c>
      <c r="ED114" s="57">
        <f>-SUM('Gross Plant'!$AH114:$AM114)/SUM('Gross Plant'!$AH$193:$AM$193)*'Capital Spending'!H$12*Reserve!$DW$1</f>
        <v>0</v>
      </c>
      <c r="EE114" s="57">
        <f>-SUM('Gross Plant'!$AH114:$AM114)/SUM('Gross Plant'!$AH$193:$AM$193)*'Capital Spending'!I$12*Reserve!$DW$1</f>
        <v>0</v>
      </c>
      <c r="EF114" s="57">
        <f>-SUM('Gross Plant'!$AH114:$AM114)/SUM('Gross Plant'!$AH$193:$AM$193)*'Capital Spending'!J$12*Reserve!$DW$1</f>
        <v>0</v>
      </c>
      <c r="EG114" s="57">
        <f>-SUM('Gross Plant'!$AH114:$AM114)/SUM('Gross Plant'!$AH$193:$AM$193)*'Capital Spending'!K$12*Reserve!$DW$1</f>
        <v>0</v>
      </c>
      <c r="EH114" s="57">
        <f>-SUM('Gross Plant'!$AH114:$AM114)/SUM('Gross Plant'!$AH$193:$AM$193)*'Capital Spending'!L$12*Reserve!$DW$1</f>
        <v>0</v>
      </c>
      <c r="EI114" s="57">
        <f>-SUM('Gross Plant'!$AH114:$AM114)/SUM('Gross Plant'!$AH$193:$AM$193)*'Capital Spending'!M$12*Reserve!$DW$1</f>
        <v>0</v>
      </c>
      <c r="EJ114" s="57">
        <f>-SUM('Gross Plant'!$AH114:$AM114)/SUM('Gross Plant'!$AH$193:$AM$193)*'Capital Spending'!N$12*Reserve!$DW$1</f>
        <v>0</v>
      </c>
      <c r="EK114" s="57">
        <f>-SUM('Gross Plant'!$AH114:$AM114)/SUM('Gross Plant'!$AH$193:$AM$193)*'Capital Spending'!O$12*Reserve!$DW$1</f>
        <v>0</v>
      </c>
      <c r="EL114" s="57">
        <f>-SUM('Gross Plant'!$AH114:$AM114)/SUM('Gross Plant'!$AH$193:$AM$193)*'Capital Spending'!P$12*Reserve!$DW$1</f>
        <v>0</v>
      </c>
      <c r="EM114" s="57">
        <f>-SUM('Gross Plant'!$AH114:$AM114)/SUM('Gross Plant'!$AH$193:$AM$193)*'Capital Spending'!Q$12*Reserve!$DW$1</f>
        <v>0</v>
      </c>
      <c r="EN114" s="57">
        <f>-SUM('Gross Plant'!$AH114:$AM114)/SUM('Gross Plant'!$AH$193:$AM$193)*'Capital Spending'!R$12*Reserve!$DW$1</f>
        <v>0</v>
      </c>
      <c r="EO114" s="57">
        <f>-SUM('Gross Plant'!$AH114:$AM114)/SUM('Gross Plant'!$AH$193:$AM$193)*'Capital Spending'!S$12*Reserve!$DW$1</f>
        <v>0</v>
      </c>
      <c r="EP114" s="57">
        <f>-SUM('Gross Plant'!$AH114:$AM114)/SUM('Gross Plant'!$AH$193:$AM$193)*'Capital Spending'!T$12*Reserve!$DW$1</f>
        <v>0</v>
      </c>
      <c r="EQ114" s="57">
        <f>-SUM('Gross Plant'!$AH114:$AM114)/SUM('Gross Plant'!$AH$193:$AM$193)*'Capital Spending'!U$12*Reserve!$DW$1</f>
        <v>0</v>
      </c>
    </row>
    <row r="115" spans="1:147">
      <c r="A115" s="150">
        <v>33202</v>
      </c>
      <c r="B115" s="34" t="s">
        <v>78</v>
      </c>
      <c r="C115" s="50">
        <f t="shared" si="237"/>
        <v>0</v>
      </c>
      <c r="D115" s="50">
        <f t="shared" si="238"/>
        <v>0</v>
      </c>
      <c r="E115" s="68">
        <v>0</v>
      </c>
      <c r="F115" s="41">
        <f t="shared" si="239"/>
        <v>0</v>
      </c>
      <c r="G115" s="41">
        <f t="shared" si="240"/>
        <v>0</v>
      </c>
      <c r="H115" s="41">
        <f t="shared" si="241"/>
        <v>0</v>
      </c>
      <c r="I115" s="41">
        <f t="shared" si="242"/>
        <v>0</v>
      </c>
      <c r="J115" s="41">
        <f t="shared" si="243"/>
        <v>0</v>
      </c>
      <c r="K115" s="41">
        <f t="shared" si="244"/>
        <v>0</v>
      </c>
      <c r="L115" s="41">
        <f t="shared" si="245"/>
        <v>0</v>
      </c>
      <c r="M115" s="41">
        <f t="shared" si="246"/>
        <v>0</v>
      </c>
      <c r="N115" s="41">
        <f t="shared" si="247"/>
        <v>0</v>
      </c>
      <c r="O115" s="41">
        <f t="shared" si="248"/>
        <v>0</v>
      </c>
      <c r="P115" s="41">
        <f t="shared" si="249"/>
        <v>0</v>
      </c>
      <c r="Q115" s="41">
        <f t="shared" si="250"/>
        <v>0</v>
      </c>
      <c r="R115" s="41">
        <f t="shared" si="251"/>
        <v>0</v>
      </c>
      <c r="S115" s="41">
        <f t="shared" si="252"/>
        <v>0</v>
      </c>
      <c r="T115" s="41">
        <f t="shared" si="253"/>
        <v>0</v>
      </c>
      <c r="U115" s="41">
        <f t="shared" si="254"/>
        <v>0</v>
      </c>
      <c r="V115" s="41">
        <f t="shared" si="255"/>
        <v>0</v>
      </c>
      <c r="W115" s="41">
        <f t="shared" si="256"/>
        <v>0</v>
      </c>
      <c r="X115" s="41">
        <f t="shared" si="257"/>
        <v>0</v>
      </c>
      <c r="Y115" s="41">
        <f t="shared" si="258"/>
        <v>0</v>
      </c>
      <c r="Z115" s="41">
        <f t="shared" si="259"/>
        <v>0</v>
      </c>
      <c r="AA115" s="41">
        <f t="shared" si="260"/>
        <v>0</v>
      </c>
      <c r="AB115" s="41">
        <f t="shared" si="261"/>
        <v>0</v>
      </c>
      <c r="AC115" s="41">
        <f t="shared" si="262"/>
        <v>0</v>
      </c>
      <c r="AD115" s="41">
        <f t="shared" si="263"/>
        <v>0</v>
      </c>
      <c r="AE115" s="41">
        <f t="shared" si="264"/>
        <v>0</v>
      </c>
      <c r="AF115" s="41">
        <f t="shared" si="265"/>
        <v>0</v>
      </c>
      <c r="AG115" s="23">
        <f t="shared" si="266"/>
        <v>0</v>
      </c>
      <c r="AH115" s="79">
        <f>'[26]009'!D$9</f>
        <v>0</v>
      </c>
      <c r="AI115" s="79">
        <f>'[26]009'!E$9</f>
        <v>0</v>
      </c>
      <c r="AJ115" s="31">
        <f>0</f>
        <v>0</v>
      </c>
      <c r="AK115" s="31">
        <f>0</f>
        <v>0</v>
      </c>
      <c r="AL115" s="31">
        <f>0</f>
        <v>0</v>
      </c>
      <c r="AM115" s="31">
        <f>0</f>
        <v>0</v>
      </c>
      <c r="AN115" s="31">
        <f>0</f>
        <v>0</v>
      </c>
      <c r="AO115" s="31">
        <f>0</f>
        <v>0</v>
      </c>
      <c r="AP115" s="41">
        <f>IF('Net Plant'!I115&gt;0,'Gross Plant'!L115*$AH115/12,0)</f>
        <v>0</v>
      </c>
      <c r="AQ115" s="41">
        <f>IF('Net Plant'!J115&gt;0,'Gross Plant'!M115*$AH115/12,0)</f>
        <v>0</v>
      </c>
      <c r="AR115" s="41">
        <f>IF('Net Plant'!K115&gt;0,'Gross Plant'!N115*$AH115/12,0)</f>
        <v>0</v>
      </c>
      <c r="AS115" s="41">
        <f>IF('Net Plant'!L115&gt;0,'Gross Plant'!O115*$AH115/12,0)</f>
        <v>0</v>
      </c>
      <c r="AT115" s="41">
        <f>IF('Net Plant'!M115&gt;0,'Gross Plant'!P115*$AH115/12,0)</f>
        <v>0</v>
      </c>
      <c r="AU115" s="41">
        <f>IF('Net Plant'!N115&gt;0,'Gross Plant'!Q115*$AH115/12,0)</f>
        <v>0</v>
      </c>
      <c r="AV115" s="41">
        <f>IF('Net Plant'!O115&gt;0,'Gross Plant'!R115*$AH115/12,0)</f>
        <v>0</v>
      </c>
      <c r="AW115" s="41">
        <f>IF('Net Plant'!P115&gt;0,'Gross Plant'!S115*$AH115/12,0)</f>
        <v>0</v>
      </c>
      <c r="AX115" s="41">
        <f>IF('Net Plant'!Q115&gt;0,'Gross Plant'!T115*$AH115/12,0)</f>
        <v>0</v>
      </c>
      <c r="AY115" s="41">
        <f>IF('Net Plant'!R115&gt;0,'Gross Plant'!U115*$AI115/12,0)</f>
        <v>0</v>
      </c>
      <c r="AZ115" s="41">
        <f>IF('Net Plant'!S115&gt;0,'Gross Plant'!V115*$AI115/12,0)</f>
        <v>0</v>
      </c>
      <c r="BA115" s="41">
        <f>IF('Net Plant'!T115&gt;0,'Gross Plant'!W115*$AI115/12,0)</f>
        <v>0</v>
      </c>
      <c r="BB115" s="41">
        <f>IF('Net Plant'!U115&gt;0,'Gross Plant'!X115*$AI115/12,0)</f>
        <v>0</v>
      </c>
      <c r="BC115" s="41">
        <f>IF('Net Plant'!V115&gt;0,'Gross Plant'!Y115*$AI115/12,0)</f>
        <v>0</v>
      </c>
      <c r="BD115" s="41">
        <f>IF('Net Plant'!W115&gt;0,'Gross Plant'!Z115*$AI115/12,0)</f>
        <v>0</v>
      </c>
      <c r="BE115" s="41">
        <f>IF('Net Plant'!X115&gt;0,'Gross Plant'!AA115*$AI115/12,0)</f>
        <v>0</v>
      </c>
      <c r="BF115" s="41">
        <f>IF('Net Plant'!Y115&gt;0,'Gross Plant'!AB115*$AI115/12,0)</f>
        <v>0</v>
      </c>
      <c r="BG115" s="41">
        <f>IF('Net Plant'!Z115&gt;0,'Gross Plant'!AC115*$AI115/12,0)</f>
        <v>0</v>
      </c>
      <c r="BH115" s="41">
        <f>IF('Net Plant'!AA115&gt;0,'Gross Plant'!AD115*$AI115/12,0)</f>
        <v>0</v>
      </c>
      <c r="BI115" s="41">
        <f>IF('Net Plant'!AB115&gt;0,'Gross Plant'!AE115*$AI115/12,0)</f>
        <v>0</v>
      </c>
      <c r="BJ115" s="41">
        <f>IF('Net Plant'!AC115&gt;0,'Gross Plant'!AF115*$AI115/12,0)</f>
        <v>0</v>
      </c>
      <c r="BK115" s="23">
        <f t="shared" si="267"/>
        <v>0</v>
      </c>
      <c r="BL115" s="41"/>
      <c r="BM115" s="31">
        <f>0</f>
        <v>0</v>
      </c>
      <c r="BN115" s="31">
        <f>0</f>
        <v>0</v>
      </c>
      <c r="BO115" s="31">
        <f>0</f>
        <v>0</v>
      </c>
      <c r="BP115" s="31">
        <f>0</f>
        <v>0</v>
      </c>
      <c r="BQ115" s="31">
        <f>0</f>
        <v>0</v>
      </c>
      <c r="BR115" s="31">
        <f>0</f>
        <v>0</v>
      </c>
      <c r="BS115" s="31">
        <f>'Gross Plant'!BQ115</f>
        <v>0</v>
      </c>
      <c r="BT115" s="41">
        <f>'Gross Plant'!BR115</f>
        <v>0</v>
      </c>
      <c r="BU115" s="41">
        <f>'Gross Plant'!BS115</f>
        <v>0</v>
      </c>
      <c r="BV115" s="41">
        <f>'Gross Plant'!BT115</f>
        <v>0</v>
      </c>
      <c r="BW115" s="41">
        <f>'Gross Plant'!BU115</f>
        <v>0</v>
      </c>
      <c r="BX115" s="41">
        <f>'Gross Plant'!BV115</f>
        <v>0</v>
      </c>
      <c r="BY115" s="41">
        <f>'Gross Plant'!BW115</f>
        <v>0</v>
      </c>
      <c r="BZ115" s="41">
        <f>'Gross Plant'!BX115</f>
        <v>0</v>
      </c>
      <c r="CA115" s="41">
        <f>'Gross Plant'!BY115</f>
        <v>0</v>
      </c>
      <c r="CB115" s="41">
        <f>'Gross Plant'!BZ115</f>
        <v>0</v>
      </c>
      <c r="CC115" s="41">
        <f>'Gross Plant'!CA115</f>
        <v>0</v>
      </c>
      <c r="CD115" s="41">
        <f>'Gross Plant'!CB115</f>
        <v>0</v>
      </c>
      <c r="CE115" s="41">
        <f>'Gross Plant'!CC115</f>
        <v>0</v>
      </c>
      <c r="CF115" s="41">
        <f>'Gross Plant'!CD115</f>
        <v>0</v>
      </c>
      <c r="CG115" s="41">
        <f>'Gross Plant'!CE115</f>
        <v>0</v>
      </c>
      <c r="CH115" s="41">
        <f>'Gross Plant'!CF115</f>
        <v>0</v>
      </c>
      <c r="CI115" s="41">
        <f>'Gross Plant'!CG115</f>
        <v>0</v>
      </c>
      <c r="CJ115" s="41">
        <f>'Gross Plant'!CH115</f>
        <v>0</v>
      </c>
      <c r="CK115" s="41">
        <f>'Gross Plant'!CI115</f>
        <v>0</v>
      </c>
      <c r="CL115" s="41">
        <f>'Gross Plant'!CJ115</f>
        <v>0</v>
      </c>
      <c r="CM115" s="41">
        <f>'Gross Plant'!CK115</f>
        <v>0</v>
      </c>
      <c r="CN115" s="41"/>
      <c r="CO115" s="31">
        <f>0</f>
        <v>0</v>
      </c>
      <c r="CP115" s="31">
        <f>0</f>
        <v>0</v>
      </c>
      <c r="CQ115" s="31">
        <f>0</f>
        <v>0</v>
      </c>
      <c r="CR115" s="31">
        <f>0</f>
        <v>0</v>
      </c>
      <c r="CS115" s="31">
        <f>0</f>
        <v>0</v>
      </c>
      <c r="CT115" s="31">
        <f>0</f>
        <v>0</v>
      </c>
      <c r="CU115" s="31">
        <v>0</v>
      </c>
      <c r="CV115" s="31">
        <v>0</v>
      </c>
      <c r="CW115" s="31">
        <v>0</v>
      </c>
      <c r="CX115" s="31">
        <v>0</v>
      </c>
      <c r="CY115" s="31">
        <v>0</v>
      </c>
      <c r="CZ115" s="3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/>
      <c r="DQ115" s="31">
        <f>0</f>
        <v>0</v>
      </c>
      <c r="DR115" s="31">
        <f>0</f>
        <v>0</v>
      </c>
      <c r="DS115" s="31">
        <f>0</f>
        <v>0</v>
      </c>
      <c r="DT115" s="31">
        <f>0</f>
        <v>0</v>
      </c>
      <c r="DU115" s="31">
        <f>0</f>
        <v>0</v>
      </c>
      <c r="DV115" s="31">
        <f>0</f>
        <v>0</v>
      </c>
      <c r="DW115" s="57">
        <f>SUM('Gross Plant'!$AH115:$AM115)/SUM('Gross Plant'!$AH$193:$AM$193)*DW$193</f>
        <v>0</v>
      </c>
      <c r="DX115" s="57">
        <f>SUM('Gross Plant'!$AH115:$AM115)/SUM('Gross Plant'!$AH$193:$AM$193)*DX$193</f>
        <v>0</v>
      </c>
      <c r="DY115" s="57">
        <f>SUM('Gross Plant'!$AH115:$AM115)/SUM('Gross Plant'!$AH$193:$AM$193)*DY$193</f>
        <v>0</v>
      </c>
      <c r="DZ115" s="57">
        <f>-SUM('Gross Plant'!$AH115:$AM115)/SUM('Gross Plant'!$AH$193:$AM$193)*'Capital Spending'!D$12*Reserve!$DW$1</f>
        <v>0</v>
      </c>
      <c r="EA115" s="57">
        <f>-SUM('Gross Plant'!$AH115:$AM115)/SUM('Gross Plant'!$AH$193:$AM$193)*'Capital Spending'!E$12*Reserve!$DW$1</f>
        <v>0</v>
      </c>
      <c r="EB115" s="57">
        <f>-SUM('Gross Plant'!$AH115:$AM115)/SUM('Gross Plant'!$AH$193:$AM$193)*'Capital Spending'!F$12*Reserve!$DW$1</f>
        <v>0</v>
      </c>
      <c r="EC115" s="57">
        <f>-SUM('Gross Plant'!$AH115:$AM115)/SUM('Gross Plant'!$AH$193:$AM$193)*'Capital Spending'!G$12*Reserve!$DW$1</f>
        <v>0</v>
      </c>
      <c r="ED115" s="57">
        <f>-SUM('Gross Plant'!$AH115:$AM115)/SUM('Gross Plant'!$AH$193:$AM$193)*'Capital Spending'!H$12*Reserve!$DW$1</f>
        <v>0</v>
      </c>
      <c r="EE115" s="57">
        <f>-SUM('Gross Plant'!$AH115:$AM115)/SUM('Gross Plant'!$AH$193:$AM$193)*'Capital Spending'!I$12*Reserve!$DW$1</f>
        <v>0</v>
      </c>
      <c r="EF115" s="57">
        <f>-SUM('Gross Plant'!$AH115:$AM115)/SUM('Gross Plant'!$AH$193:$AM$193)*'Capital Spending'!J$12*Reserve!$DW$1</f>
        <v>0</v>
      </c>
      <c r="EG115" s="57">
        <f>-SUM('Gross Plant'!$AH115:$AM115)/SUM('Gross Plant'!$AH$193:$AM$193)*'Capital Spending'!K$12*Reserve!$DW$1</f>
        <v>0</v>
      </c>
      <c r="EH115" s="57">
        <f>-SUM('Gross Plant'!$AH115:$AM115)/SUM('Gross Plant'!$AH$193:$AM$193)*'Capital Spending'!L$12*Reserve!$DW$1</f>
        <v>0</v>
      </c>
      <c r="EI115" s="57">
        <f>-SUM('Gross Plant'!$AH115:$AM115)/SUM('Gross Plant'!$AH$193:$AM$193)*'Capital Spending'!M$12*Reserve!$DW$1</f>
        <v>0</v>
      </c>
      <c r="EJ115" s="57">
        <f>-SUM('Gross Plant'!$AH115:$AM115)/SUM('Gross Plant'!$AH$193:$AM$193)*'Capital Spending'!N$12*Reserve!$DW$1</f>
        <v>0</v>
      </c>
      <c r="EK115" s="57">
        <f>-SUM('Gross Plant'!$AH115:$AM115)/SUM('Gross Plant'!$AH$193:$AM$193)*'Capital Spending'!O$12*Reserve!$DW$1</f>
        <v>0</v>
      </c>
      <c r="EL115" s="57">
        <f>-SUM('Gross Plant'!$AH115:$AM115)/SUM('Gross Plant'!$AH$193:$AM$193)*'Capital Spending'!P$12*Reserve!$DW$1</f>
        <v>0</v>
      </c>
      <c r="EM115" s="57">
        <f>-SUM('Gross Plant'!$AH115:$AM115)/SUM('Gross Plant'!$AH$193:$AM$193)*'Capital Spending'!Q$12*Reserve!$DW$1</f>
        <v>0</v>
      </c>
      <c r="EN115" s="57">
        <f>-SUM('Gross Plant'!$AH115:$AM115)/SUM('Gross Plant'!$AH$193:$AM$193)*'Capital Spending'!R$12*Reserve!$DW$1</f>
        <v>0</v>
      </c>
      <c r="EO115" s="57">
        <f>-SUM('Gross Plant'!$AH115:$AM115)/SUM('Gross Plant'!$AH$193:$AM$193)*'Capital Spending'!S$12*Reserve!$DW$1</f>
        <v>0</v>
      </c>
      <c r="EP115" s="57">
        <f>-SUM('Gross Plant'!$AH115:$AM115)/SUM('Gross Plant'!$AH$193:$AM$193)*'Capital Spending'!T$12*Reserve!$DW$1</f>
        <v>0</v>
      </c>
      <c r="EQ115" s="57">
        <f>-SUM('Gross Plant'!$AH115:$AM115)/SUM('Gross Plant'!$AH$193:$AM$193)*'Capital Spending'!U$12*Reserve!$DW$1</f>
        <v>0</v>
      </c>
    </row>
    <row r="116" spans="1:147">
      <c r="A116" s="150">
        <v>33400</v>
      </c>
      <c r="B116" s="34" t="s">
        <v>79</v>
      </c>
      <c r="C116" s="50">
        <f t="shared" si="237"/>
        <v>0</v>
      </c>
      <c r="D116" s="50">
        <f t="shared" si="238"/>
        <v>0</v>
      </c>
      <c r="E116" s="68">
        <v>0</v>
      </c>
      <c r="F116" s="41">
        <f t="shared" si="239"/>
        <v>0</v>
      </c>
      <c r="G116" s="41">
        <f t="shared" si="240"/>
        <v>0</v>
      </c>
      <c r="H116" s="41">
        <f t="shared" si="241"/>
        <v>0</v>
      </c>
      <c r="I116" s="41">
        <f t="shared" si="242"/>
        <v>0</v>
      </c>
      <c r="J116" s="41">
        <f t="shared" si="243"/>
        <v>0</v>
      </c>
      <c r="K116" s="41">
        <f t="shared" si="244"/>
        <v>0</v>
      </c>
      <c r="L116" s="41">
        <f t="shared" si="245"/>
        <v>0</v>
      </c>
      <c r="M116" s="41">
        <f t="shared" si="246"/>
        <v>0</v>
      </c>
      <c r="N116" s="41">
        <f t="shared" si="247"/>
        <v>0</v>
      </c>
      <c r="O116" s="41">
        <f t="shared" si="248"/>
        <v>0</v>
      </c>
      <c r="P116" s="41">
        <f t="shared" si="249"/>
        <v>0</v>
      </c>
      <c r="Q116" s="41">
        <f t="shared" si="250"/>
        <v>0</v>
      </c>
      <c r="R116" s="41">
        <f t="shared" si="251"/>
        <v>0</v>
      </c>
      <c r="S116" s="41">
        <f t="shared" si="252"/>
        <v>0</v>
      </c>
      <c r="T116" s="41">
        <f t="shared" si="253"/>
        <v>0</v>
      </c>
      <c r="U116" s="43">
        <f t="shared" si="254"/>
        <v>0</v>
      </c>
      <c r="V116" s="41">
        <f t="shared" si="255"/>
        <v>0</v>
      </c>
      <c r="W116" s="41">
        <f t="shared" si="256"/>
        <v>0</v>
      </c>
      <c r="X116" s="41">
        <f t="shared" si="257"/>
        <v>0</v>
      </c>
      <c r="Y116" s="41">
        <f t="shared" si="258"/>
        <v>0</v>
      </c>
      <c r="Z116" s="41">
        <f t="shared" si="259"/>
        <v>0</v>
      </c>
      <c r="AA116" s="41">
        <f t="shared" si="260"/>
        <v>0</v>
      </c>
      <c r="AB116" s="41">
        <f t="shared" si="261"/>
        <v>0</v>
      </c>
      <c r="AC116" s="41">
        <f t="shared" si="262"/>
        <v>0</v>
      </c>
      <c r="AD116" s="41">
        <f t="shared" si="263"/>
        <v>0</v>
      </c>
      <c r="AE116" s="41">
        <f t="shared" si="264"/>
        <v>0</v>
      </c>
      <c r="AF116" s="41">
        <f t="shared" si="265"/>
        <v>0</v>
      </c>
      <c r="AG116" s="23">
        <f t="shared" si="266"/>
        <v>0</v>
      </c>
      <c r="AH116" s="79">
        <f>'[26]009'!D$10</f>
        <v>3.1699999999999999E-2</v>
      </c>
      <c r="AI116" s="79">
        <f>'[26]009'!E$10</f>
        <v>3.1699999999999999E-2</v>
      </c>
      <c r="AJ116" s="31">
        <f>0</f>
        <v>0</v>
      </c>
      <c r="AK116" s="31">
        <f>0</f>
        <v>0</v>
      </c>
      <c r="AL116" s="31">
        <f>0</f>
        <v>0</v>
      </c>
      <c r="AM116" s="31">
        <f>0</f>
        <v>0</v>
      </c>
      <c r="AN116" s="31">
        <f>0</f>
        <v>0</v>
      </c>
      <c r="AO116" s="31">
        <f>0</f>
        <v>0</v>
      </c>
      <c r="AP116" s="41">
        <f>IF('Net Plant'!I116&gt;0,'Gross Plant'!L116*$AH116/12,0)</f>
        <v>0</v>
      </c>
      <c r="AQ116" s="41">
        <f>IF('Net Plant'!J116&gt;0,'Gross Plant'!M116*$AH116/12,0)</f>
        <v>0</v>
      </c>
      <c r="AR116" s="41">
        <f>IF('Net Plant'!K116&gt;0,'Gross Plant'!N116*$AH116/12,0)</f>
        <v>0</v>
      </c>
      <c r="AS116" s="41">
        <f>IF('Net Plant'!L116&gt;0,'Gross Plant'!O116*$AH116/12,0)</f>
        <v>0</v>
      </c>
      <c r="AT116" s="41">
        <f>IF('Net Plant'!M116&gt;0,'Gross Plant'!P116*$AH116/12,0)</f>
        <v>0</v>
      </c>
      <c r="AU116" s="41">
        <f>IF('Net Plant'!N116&gt;0,'Gross Plant'!Q116*$AH116/12,0)</f>
        <v>0</v>
      </c>
      <c r="AV116" s="41">
        <f>IF('Net Plant'!O116&gt;0,'Gross Plant'!R116*$AH116/12,0)</f>
        <v>0</v>
      </c>
      <c r="AW116" s="41">
        <f>IF('Net Plant'!P116&gt;0,'Gross Plant'!S116*$AH116/12,0)</f>
        <v>0</v>
      </c>
      <c r="AX116" s="41">
        <f>IF('Net Plant'!Q116&gt;0,'Gross Plant'!T116*$AH116/12,0)</f>
        <v>0</v>
      </c>
      <c r="AY116" s="41">
        <f>IF('Net Plant'!R116&gt;0,'Gross Plant'!U116*$AI116/12,0)</f>
        <v>0</v>
      </c>
      <c r="AZ116" s="41">
        <f>IF('Net Plant'!S116&gt;0,'Gross Plant'!V116*$AI116/12,0)</f>
        <v>0</v>
      </c>
      <c r="BA116" s="41">
        <f>IF('Net Plant'!T116&gt;0,'Gross Plant'!W116*$AI116/12,0)</f>
        <v>0</v>
      </c>
      <c r="BB116" s="41">
        <f>IF('Net Plant'!U116&gt;0,'Gross Plant'!X116*$AI116/12,0)</f>
        <v>0</v>
      </c>
      <c r="BC116" s="41">
        <f>IF('Net Plant'!V116&gt;0,'Gross Plant'!Y116*$AI116/12,0)</f>
        <v>0</v>
      </c>
      <c r="BD116" s="41">
        <f>IF('Net Plant'!W116&gt;0,'Gross Plant'!Z116*$AI116/12,0)</f>
        <v>0</v>
      </c>
      <c r="BE116" s="41">
        <f>IF('Net Plant'!X116&gt;0,'Gross Plant'!AA116*$AI116/12,0)</f>
        <v>0</v>
      </c>
      <c r="BF116" s="41">
        <f>IF('Net Plant'!Y116&gt;0,'Gross Plant'!AB116*$AI116/12,0)</f>
        <v>0</v>
      </c>
      <c r="BG116" s="41">
        <f>IF('Net Plant'!Z116&gt;0,'Gross Plant'!AC116*$AI116/12,0)</f>
        <v>0</v>
      </c>
      <c r="BH116" s="41">
        <f>IF('Net Plant'!AA116&gt;0,'Gross Plant'!AD116*$AI116/12,0)</f>
        <v>0</v>
      </c>
      <c r="BI116" s="41">
        <f>IF('Net Plant'!AB116&gt;0,'Gross Plant'!AE116*$AI116/12,0)</f>
        <v>0</v>
      </c>
      <c r="BJ116" s="41">
        <f>IF('Net Plant'!AC116&gt;0,'Gross Plant'!AF116*$AI116/12,0)</f>
        <v>0</v>
      </c>
      <c r="BK116" s="23">
        <f t="shared" si="267"/>
        <v>0</v>
      </c>
      <c r="BL116" s="41"/>
      <c r="BM116" s="31">
        <f>0</f>
        <v>0</v>
      </c>
      <c r="BN116" s="31">
        <f>0</f>
        <v>0</v>
      </c>
      <c r="BO116" s="31">
        <f>0</f>
        <v>0</v>
      </c>
      <c r="BP116" s="31">
        <f>0</f>
        <v>0</v>
      </c>
      <c r="BQ116" s="31">
        <f>0</f>
        <v>0</v>
      </c>
      <c r="BR116" s="31">
        <f>0</f>
        <v>0</v>
      </c>
      <c r="BS116" s="31">
        <f>'Gross Plant'!BQ116</f>
        <v>0</v>
      </c>
      <c r="BT116" s="41">
        <f>'Gross Plant'!BR116</f>
        <v>0</v>
      </c>
      <c r="BU116" s="41">
        <f>'Gross Plant'!BS116</f>
        <v>0</v>
      </c>
      <c r="BV116" s="41">
        <f>'Gross Plant'!BT116</f>
        <v>0</v>
      </c>
      <c r="BW116" s="41">
        <f>'Gross Plant'!BU116</f>
        <v>0</v>
      </c>
      <c r="BX116" s="41">
        <f>'Gross Plant'!BV116</f>
        <v>0</v>
      </c>
      <c r="BY116" s="41">
        <f>'Gross Plant'!BW116</f>
        <v>0</v>
      </c>
      <c r="BZ116" s="41">
        <f>'Gross Plant'!BX116</f>
        <v>0</v>
      </c>
      <c r="CA116" s="41">
        <f>'Gross Plant'!BY116</f>
        <v>0</v>
      </c>
      <c r="CB116" s="41">
        <f>'Gross Plant'!BZ116</f>
        <v>0</v>
      </c>
      <c r="CC116" s="41">
        <f>'Gross Plant'!CA116</f>
        <v>0</v>
      </c>
      <c r="CD116" s="41">
        <f>'Gross Plant'!CB116</f>
        <v>0</v>
      </c>
      <c r="CE116" s="41">
        <f>'Gross Plant'!CC116</f>
        <v>0</v>
      </c>
      <c r="CF116" s="41">
        <f>'Gross Plant'!CD116</f>
        <v>0</v>
      </c>
      <c r="CG116" s="41">
        <f>'Gross Plant'!CE116</f>
        <v>0</v>
      </c>
      <c r="CH116" s="41">
        <f>'Gross Plant'!CF116</f>
        <v>0</v>
      </c>
      <c r="CI116" s="41">
        <f>'Gross Plant'!CG116</f>
        <v>0</v>
      </c>
      <c r="CJ116" s="41">
        <f>'Gross Plant'!CH116</f>
        <v>0</v>
      </c>
      <c r="CK116" s="41">
        <f>'Gross Plant'!CI116</f>
        <v>0</v>
      </c>
      <c r="CL116" s="41">
        <f>'Gross Plant'!CJ116</f>
        <v>0</v>
      </c>
      <c r="CM116" s="41">
        <f>'Gross Plant'!CK116</f>
        <v>0</v>
      </c>
      <c r="CN116" s="41"/>
      <c r="CO116" s="31">
        <f>0</f>
        <v>0</v>
      </c>
      <c r="CP116" s="31">
        <f>0</f>
        <v>0</v>
      </c>
      <c r="CQ116" s="31">
        <f>0</f>
        <v>0</v>
      </c>
      <c r="CR116" s="31">
        <f>0</f>
        <v>0</v>
      </c>
      <c r="CS116" s="31">
        <f>0</f>
        <v>0</v>
      </c>
      <c r="CT116" s="31">
        <f>0</f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41">
        <v>0</v>
      </c>
      <c r="DB116" s="41">
        <v>0</v>
      </c>
      <c r="DC116" s="41">
        <v>0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0</v>
      </c>
      <c r="DL116" s="41">
        <v>0</v>
      </c>
      <c r="DM116" s="41">
        <v>0</v>
      </c>
      <c r="DN116" s="41">
        <v>0</v>
      </c>
      <c r="DO116" s="41">
        <v>0</v>
      </c>
      <c r="DP116" s="41"/>
      <c r="DQ116" s="31">
        <f>0</f>
        <v>0</v>
      </c>
      <c r="DR116" s="31">
        <f>0</f>
        <v>0</v>
      </c>
      <c r="DS116" s="31">
        <f>0</f>
        <v>0</v>
      </c>
      <c r="DT116" s="31">
        <f>0</f>
        <v>0</v>
      </c>
      <c r="DU116" s="31">
        <f>0</f>
        <v>0</v>
      </c>
      <c r="DV116" s="31">
        <f>0</f>
        <v>0</v>
      </c>
      <c r="DW116" s="57">
        <f>SUM('Gross Plant'!$AH116:$AM116)/SUM('Gross Plant'!$AH$193:$AM$193)*DW$193</f>
        <v>0</v>
      </c>
      <c r="DX116" s="57">
        <f>SUM('Gross Plant'!$AH116:$AM116)/SUM('Gross Plant'!$AH$193:$AM$193)*DX$193</f>
        <v>0</v>
      </c>
      <c r="DY116" s="57">
        <f>SUM('Gross Plant'!$AH116:$AM116)/SUM('Gross Plant'!$AH$193:$AM$193)*DY$193</f>
        <v>0</v>
      </c>
      <c r="DZ116" s="57">
        <f>-SUM('Gross Plant'!$AH116:$AM116)/SUM('Gross Plant'!$AH$193:$AM$193)*'Capital Spending'!D$12*Reserve!$DW$1</f>
        <v>0</v>
      </c>
      <c r="EA116" s="57">
        <f>-SUM('Gross Plant'!$AH116:$AM116)/SUM('Gross Plant'!$AH$193:$AM$193)*'Capital Spending'!E$12*Reserve!$DW$1</f>
        <v>0</v>
      </c>
      <c r="EB116" s="57">
        <f>-SUM('Gross Plant'!$AH116:$AM116)/SUM('Gross Plant'!$AH$193:$AM$193)*'Capital Spending'!F$12*Reserve!$DW$1</f>
        <v>0</v>
      </c>
      <c r="EC116" s="57">
        <f>-SUM('Gross Plant'!$AH116:$AM116)/SUM('Gross Plant'!$AH$193:$AM$193)*'Capital Spending'!G$12*Reserve!$DW$1</f>
        <v>0</v>
      </c>
      <c r="ED116" s="57">
        <f>-SUM('Gross Plant'!$AH116:$AM116)/SUM('Gross Plant'!$AH$193:$AM$193)*'Capital Spending'!H$12*Reserve!$DW$1</f>
        <v>0</v>
      </c>
      <c r="EE116" s="57">
        <f>-SUM('Gross Plant'!$AH116:$AM116)/SUM('Gross Plant'!$AH$193:$AM$193)*'Capital Spending'!I$12*Reserve!$DW$1</f>
        <v>0</v>
      </c>
      <c r="EF116" s="57">
        <f>-SUM('Gross Plant'!$AH116:$AM116)/SUM('Gross Plant'!$AH$193:$AM$193)*'Capital Spending'!J$12*Reserve!$DW$1</f>
        <v>0</v>
      </c>
      <c r="EG116" s="57">
        <f>-SUM('Gross Plant'!$AH116:$AM116)/SUM('Gross Plant'!$AH$193:$AM$193)*'Capital Spending'!K$12*Reserve!$DW$1</f>
        <v>0</v>
      </c>
      <c r="EH116" s="57">
        <f>-SUM('Gross Plant'!$AH116:$AM116)/SUM('Gross Plant'!$AH$193:$AM$193)*'Capital Spending'!L$12*Reserve!$DW$1</f>
        <v>0</v>
      </c>
      <c r="EI116" s="57">
        <f>-SUM('Gross Plant'!$AH116:$AM116)/SUM('Gross Plant'!$AH$193:$AM$193)*'Capital Spending'!M$12*Reserve!$DW$1</f>
        <v>0</v>
      </c>
      <c r="EJ116" s="57">
        <f>-SUM('Gross Plant'!$AH116:$AM116)/SUM('Gross Plant'!$AH$193:$AM$193)*'Capital Spending'!N$12*Reserve!$DW$1</f>
        <v>0</v>
      </c>
      <c r="EK116" s="57">
        <f>-SUM('Gross Plant'!$AH116:$AM116)/SUM('Gross Plant'!$AH$193:$AM$193)*'Capital Spending'!O$12*Reserve!$DW$1</f>
        <v>0</v>
      </c>
      <c r="EL116" s="57">
        <f>-SUM('Gross Plant'!$AH116:$AM116)/SUM('Gross Plant'!$AH$193:$AM$193)*'Capital Spending'!P$12*Reserve!$DW$1</f>
        <v>0</v>
      </c>
      <c r="EM116" s="57">
        <f>-SUM('Gross Plant'!$AH116:$AM116)/SUM('Gross Plant'!$AH$193:$AM$193)*'Capital Spending'!Q$12*Reserve!$DW$1</f>
        <v>0</v>
      </c>
      <c r="EN116" s="57">
        <f>-SUM('Gross Plant'!$AH116:$AM116)/SUM('Gross Plant'!$AH$193:$AM$193)*'Capital Spending'!R$12*Reserve!$DW$1</f>
        <v>0</v>
      </c>
      <c r="EO116" s="57">
        <f>-SUM('Gross Plant'!$AH116:$AM116)/SUM('Gross Plant'!$AH$193:$AM$193)*'Capital Spending'!S$12*Reserve!$DW$1</f>
        <v>0</v>
      </c>
      <c r="EP116" s="57">
        <f>-SUM('Gross Plant'!$AH116:$AM116)/SUM('Gross Plant'!$AH$193:$AM$193)*'Capital Spending'!T$12*Reserve!$DW$1</f>
        <v>0</v>
      </c>
      <c r="EQ116" s="57">
        <f>-SUM('Gross Plant'!$AH116:$AM116)/SUM('Gross Plant'!$AH$193:$AM$193)*'Capital Spending'!U$12*Reserve!$DW$1</f>
        <v>0</v>
      </c>
    </row>
    <row r="117" spans="1:147">
      <c r="A117" s="150">
        <v>35010</v>
      </c>
      <c r="B117" t="s">
        <v>80</v>
      </c>
      <c r="C117" s="50">
        <f t="shared" si="237"/>
        <v>0</v>
      </c>
      <c r="D117" s="50">
        <f t="shared" si="238"/>
        <v>0</v>
      </c>
      <c r="E117" s="68">
        <f>'[20]Reserve End Balances'!$Q$41</f>
        <v>0</v>
      </c>
      <c r="F117" s="41">
        <f t="shared" si="239"/>
        <v>0</v>
      </c>
      <c r="G117" s="41">
        <f t="shared" si="240"/>
        <v>0</v>
      </c>
      <c r="H117" s="41">
        <f t="shared" si="241"/>
        <v>0</v>
      </c>
      <c r="I117" s="41">
        <f t="shared" si="242"/>
        <v>0</v>
      </c>
      <c r="J117" s="41">
        <f t="shared" si="243"/>
        <v>0</v>
      </c>
      <c r="K117" s="41">
        <f t="shared" si="244"/>
        <v>0</v>
      </c>
      <c r="L117" s="41">
        <f t="shared" si="245"/>
        <v>0</v>
      </c>
      <c r="M117" s="41">
        <f t="shared" si="246"/>
        <v>0</v>
      </c>
      <c r="N117" s="41">
        <f t="shared" si="247"/>
        <v>0</v>
      </c>
      <c r="O117" s="41">
        <f t="shared" si="248"/>
        <v>0</v>
      </c>
      <c r="P117" s="41">
        <f t="shared" si="249"/>
        <v>0</v>
      </c>
      <c r="Q117" s="41">
        <f t="shared" si="250"/>
        <v>0</v>
      </c>
      <c r="R117" s="41">
        <f t="shared" si="251"/>
        <v>0</v>
      </c>
      <c r="S117" s="41">
        <f t="shared" si="252"/>
        <v>0</v>
      </c>
      <c r="T117" s="41">
        <f t="shared" si="253"/>
        <v>0</v>
      </c>
      <c r="U117" s="41">
        <f t="shared" si="254"/>
        <v>0</v>
      </c>
      <c r="V117" s="41">
        <f t="shared" si="255"/>
        <v>0</v>
      </c>
      <c r="W117" s="41">
        <f t="shared" si="256"/>
        <v>0</v>
      </c>
      <c r="X117" s="41">
        <f t="shared" si="257"/>
        <v>0</v>
      </c>
      <c r="Y117" s="41">
        <f t="shared" si="258"/>
        <v>0</v>
      </c>
      <c r="Z117" s="41">
        <f t="shared" si="259"/>
        <v>0</v>
      </c>
      <c r="AA117" s="41">
        <f t="shared" si="260"/>
        <v>0</v>
      </c>
      <c r="AB117" s="41">
        <f t="shared" si="261"/>
        <v>0</v>
      </c>
      <c r="AC117" s="41">
        <f t="shared" si="262"/>
        <v>0</v>
      </c>
      <c r="AD117" s="41">
        <f t="shared" si="263"/>
        <v>0</v>
      </c>
      <c r="AE117" s="41">
        <f t="shared" si="264"/>
        <v>0</v>
      </c>
      <c r="AF117" s="41">
        <f t="shared" si="265"/>
        <v>0</v>
      </c>
      <c r="AG117" s="23">
        <f t="shared" si="266"/>
        <v>0</v>
      </c>
      <c r="AH117" s="79">
        <f>'[26]009'!D$12</f>
        <v>0</v>
      </c>
      <c r="AI117" s="79">
        <f>'[26]009'!E$12</f>
        <v>0</v>
      </c>
      <c r="AJ117" s="31">
        <f>'[20]Depreciation Provision'!R41</f>
        <v>0</v>
      </c>
      <c r="AK117" s="31">
        <f>'[20]Depreciation Provision'!S41</f>
        <v>0</v>
      </c>
      <c r="AL117" s="31">
        <f>'[20]Depreciation Provision'!T41</f>
        <v>0</v>
      </c>
      <c r="AM117" s="31">
        <f>'[20]Depreciation Provision'!U41</f>
        <v>0</v>
      </c>
      <c r="AN117" s="31">
        <f>'[20]Depreciation Provision'!V41</f>
        <v>0</v>
      </c>
      <c r="AO117" s="31">
        <f>'[20]Depreciation Provision'!W41</f>
        <v>0</v>
      </c>
      <c r="AP117" s="41">
        <f>IF('Net Plant'!I117&gt;0,'Gross Plant'!L117*$AH117/12,0)</f>
        <v>0</v>
      </c>
      <c r="AQ117" s="41">
        <f>IF('Net Plant'!J117&gt;0,'Gross Plant'!M117*$AH117/12,0)</f>
        <v>0</v>
      </c>
      <c r="AR117" s="41">
        <f>IF('Net Plant'!K117&gt;0,'Gross Plant'!N117*$AH117/12,0)</f>
        <v>0</v>
      </c>
      <c r="AS117" s="41">
        <f>IF('Net Plant'!L117&gt;0,'Gross Plant'!O117*$AH117/12,0)</f>
        <v>0</v>
      </c>
      <c r="AT117" s="41">
        <f>IF('Net Plant'!M117&gt;0,'Gross Plant'!P117*$AH117/12,0)</f>
        <v>0</v>
      </c>
      <c r="AU117" s="41">
        <f>IF('Net Plant'!N117&gt;0,'Gross Plant'!Q117*$AH117/12,0)</f>
        <v>0</v>
      </c>
      <c r="AV117" s="41">
        <f>IF('Net Plant'!O117&gt;0,'Gross Plant'!R117*$AH117/12,0)</f>
        <v>0</v>
      </c>
      <c r="AW117" s="41">
        <f>IF('Net Plant'!P117&gt;0,'Gross Plant'!S117*$AH117/12,0)</f>
        <v>0</v>
      </c>
      <c r="AX117" s="41">
        <f>IF('Net Plant'!Q117&gt;0,'Gross Plant'!T117*$AH117/12,0)</f>
        <v>0</v>
      </c>
      <c r="AY117" s="41">
        <f>IF('Net Plant'!R117&gt;0,'Gross Plant'!U117*$AI117/12,0)</f>
        <v>0</v>
      </c>
      <c r="AZ117" s="41">
        <f>IF('Net Plant'!S117&gt;0,'Gross Plant'!V117*$AI117/12,0)</f>
        <v>0</v>
      </c>
      <c r="BA117" s="41">
        <f>IF('Net Plant'!T117&gt;0,'Gross Plant'!W117*$AI117/12,0)</f>
        <v>0</v>
      </c>
      <c r="BB117" s="41">
        <f>IF('Net Plant'!U117&gt;0,'Gross Plant'!X117*$AI117/12,0)</f>
        <v>0</v>
      </c>
      <c r="BC117" s="41">
        <f>IF('Net Plant'!V117&gt;0,'Gross Plant'!Y117*$AI117/12,0)</f>
        <v>0</v>
      </c>
      <c r="BD117" s="41">
        <f>IF('Net Plant'!W117&gt;0,'Gross Plant'!Z117*$AI117/12,0)</f>
        <v>0</v>
      </c>
      <c r="BE117" s="41">
        <f>IF('Net Plant'!X117&gt;0,'Gross Plant'!AA117*$AI117/12,0)</f>
        <v>0</v>
      </c>
      <c r="BF117" s="41">
        <f>IF('Net Plant'!Y117&gt;0,'Gross Plant'!AB117*$AI117/12,0)</f>
        <v>0</v>
      </c>
      <c r="BG117" s="41">
        <f>IF('Net Plant'!Z117&gt;0,'Gross Plant'!AC117*$AI117/12,0)</f>
        <v>0</v>
      </c>
      <c r="BH117" s="41">
        <f>IF('Net Plant'!AA117&gt;0,'Gross Plant'!AD117*$AI117/12,0)</f>
        <v>0</v>
      </c>
      <c r="BI117" s="41">
        <f>IF('Net Plant'!AB117&gt;0,'Gross Plant'!AE117*$AI117/12,0)</f>
        <v>0</v>
      </c>
      <c r="BJ117" s="41">
        <f>IF('Net Plant'!AC117&gt;0,'Gross Plant'!AF117*$AI117/12,0)</f>
        <v>0</v>
      </c>
      <c r="BK117" s="23">
        <f t="shared" si="267"/>
        <v>0</v>
      </c>
      <c r="BL117" s="41"/>
      <c r="BM117" s="31">
        <f>[20]Retires!R184</f>
        <v>0</v>
      </c>
      <c r="BN117" s="31">
        <f>[20]Retires!S184</f>
        <v>0</v>
      </c>
      <c r="BO117" s="31">
        <f>[20]Retires!T184</f>
        <v>0</v>
      </c>
      <c r="BP117" s="31">
        <f>[20]Retires!U184</f>
        <v>0</v>
      </c>
      <c r="BQ117" s="31">
        <f>[20]Retires!V184</f>
        <v>0</v>
      </c>
      <c r="BR117" s="31">
        <f>[20]Retires!W184</f>
        <v>0</v>
      </c>
      <c r="BS117" s="31">
        <f>'Gross Plant'!BQ117</f>
        <v>0</v>
      </c>
      <c r="BT117" s="41">
        <f>'Gross Plant'!BR117</f>
        <v>0</v>
      </c>
      <c r="BU117" s="41">
        <f>'Gross Plant'!BS117</f>
        <v>0</v>
      </c>
      <c r="BV117" s="41">
        <f>'Gross Plant'!BT117</f>
        <v>0</v>
      </c>
      <c r="BW117" s="41">
        <f>'Gross Plant'!BU117</f>
        <v>0</v>
      </c>
      <c r="BX117" s="41">
        <f>'Gross Plant'!BV117</f>
        <v>0</v>
      </c>
      <c r="BY117" s="41">
        <f>'Gross Plant'!BW117</f>
        <v>0</v>
      </c>
      <c r="BZ117" s="41">
        <f>'Gross Plant'!BX117</f>
        <v>0</v>
      </c>
      <c r="CA117" s="41">
        <f>'Gross Plant'!BY117</f>
        <v>0</v>
      </c>
      <c r="CB117" s="41">
        <f>'Gross Plant'!BZ117</f>
        <v>0</v>
      </c>
      <c r="CC117" s="41">
        <f>'Gross Plant'!CA117</f>
        <v>0</v>
      </c>
      <c r="CD117" s="41">
        <f>'Gross Plant'!CB117</f>
        <v>0</v>
      </c>
      <c r="CE117" s="41">
        <f>'Gross Plant'!CC117</f>
        <v>0</v>
      </c>
      <c r="CF117" s="41">
        <f>'Gross Plant'!CD117</f>
        <v>0</v>
      </c>
      <c r="CG117" s="41">
        <f>'Gross Plant'!CE117</f>
        <v>0</v>
      </c>
      <c r="CH117" s="41">
        <f>'Gross Plant'!CF117</f>
        <v>0</v>
      </c>
      <c r="CI117" s="41">
        <f>'Gross Plant'!CG117</f>
        <v>0</v>
      </c>
      <c r="CJ117" s="41">
        <f>'Gross Plant'!CH117</f>
        <v>0</v>
      </c>
      <c r="CK117" s="41">
        <f>'Gross Plant'!CI117</f>
        <v>0</v>
      </c>
      <c r="CL117" s="41">
        <f>'Gross Plant'!CJ117</f>
        <v>0</v>
      </c>
      <c r="CM117" s="41">
        <f>'Gross Plant'!CK117</f>
        <v>0</v>
      </c>
      <c r="CN117" s="41"/>
      <c r="CO117" s="31">
        <f>[20]Transfers!R184</f>
        <v>0</v>
      </c>
      <c r="CP117" s="31">
        <f>[20]Transfers!S184</f>
        <v>0</v>
      </c>
      <c r="CQ117" s="31">
        <f>[20]Transfers!T184</f>
        <v>0</v>
      </c>
      <c r="CR117" s="31">
        <f>[20]Transfers!U184</f>
        <v>0</v>
      </c>
      <c r="CS117" s="31">
        <f>[20]Transfers!V184</f>
        <v>0</v>
      </c>
      <c r="CT117" s="31">
        <f>[20]Transfers!W184</f>
        <v>0</v>
      </c>
      <c r="CU117" s="31">
        <v>0</v>
      </c>
      <c r="CV117" s="31">
        <v>0</v>
      </c>
      <c r="CW117" s="31">
        <v>0</v>
      </c>
      <c r="CX117" s="31">
        <v>0</v>
      </c>
      <c r="CY117" s="31">
        <v>0</v>
      </c>
      <c r="CZ117" s="31">
        <v>0</v>
      </c>
      <c r="DA117" s="41">
        <v>0</v>
      </c>
      <c r="DB117" s="41">
        <v>0</v>
      </c>
      <c r="DC117" s="41">
        <v>0</v>
      </c>
      <c r="DD117" s="41">
        <v>0</v>
      </c>
      <c r="DE117" s="41">
        <v>0</v>
      </c>
      <c r="DF117" s="41">
        <v>0</v>
      </c>
      <c r="DG117" s="41">
        <v>0</v>
      </c>
      <c r="DH117" s="41">
        <v>0</v>
      </c>
      <c r="DI117" s="41">
        <v>0</v>
      </c>
      <c r="DJ117" s="41">
        <v>0</v>
      </c>
      <c r="DK117" s="41">
        <v>0</v>
      </c>
      <c r="DL117" s="41">
        <v>0</v>
      </c>
      <c r="DM117" s="41">
        <v>0</v>
      </c>
      <c r="DN117" s="41">
        <v>0</v>
      </c>
      <c r="DO117" s="41">
        <v>0</v>
      </c>
      <c r="DP117" s="41"/>
      <c r="DQ117" s="31">
        <f>[20]COR!Q41</f>
        <v>0</v>
      </c>
      <c r="DR117" s="31">
        <f>[20]COR!R41</f>
        <v>0</v>
      </c>
      <c r="DS117" s="31">
        <f>[20]COR!S41</f>
        <v>0</v>
      </c>
      <c r="DT117" s="31">
        <f>[20]COR!T41</f>
        <v>0</v>
      </c>
      <c r="DU117" s="31">
        <f>[20]COR!U41</f>
        <v>0</v>
      </c>
      <c r="DV117" s="31">
        <f>[20]COR!V41</f>
        <v>0</v>
      </c>
      <c r="DW117" s="57">
        <f>SUM('Gross Plant'!$AH117:$AM117)/SUM('Gross Plant'!$AH$193:$AM$193)*DW$193</f>
        <v>0</v>
      </c>
      <c r="DX117" s="57">
        <f>SUM('Gross Plant'!$AH117:$AM117)/SUM('Gross Plant'!$AH$193:$AM$193)*DX$193</f>
        <v>0</v>
      </c>
      <c r="DY117" s="57">
        <f>SUM('Gross Plant'!$AH117:$AM117)/SUM('Gross Plant'!$AH$193:$AM$193)*DY$193</f>
        <v>0</v>
      </c>
      <c r="DZ117" s="57">
        <f>-SUM('Gross Plant'!$AH117:$AM117)/SUM('Gross Plant'!$AH$193:$AM$193)*'Capital Spending'!D$12*Reserve!$DW$1</f>
        <v>0</v>
      </c>
      <c r="EA117" s="57">
        <f>-SUM('Gross Plant'!$AH117:$AM117)/SUM('Gross Plant'!$AH$193:$AM$193)*'Capital Spending'!E$12*Reserve!$DW$1</f>
        <v>0</v>
      </c>
      <c r="EB117" s="57">
        <f>-SUM('Gross Plant'!$AH117:$AM117)/SUM('Gross Plant'!$AH$193:$AM$193)*'Capital Spending'!F$12*Reserve!$DW$1</f>
        <v>0</v>
      </c>
      <c r="EC117" s="57">
        <f>-SUM('Gross Plant'!$AH117:$AM117)/SUM('Gross Plant'!$AH$193:$AM$193)*'Capital Spending'!G$12*Reserve!$DW$1</f>
        <v>0</v>
      </c>
      <c r="ED117" s="57">
        <f>-SUM('Gross Plant'!$AH117:$AM117)/SUM('Gross Plant'!$AH$193:$AM$193)*'Capital Spending'!H$12*Reserve!$DW$1</f>
        <v>0</v>
      </c>
      <c r="EE117" s="57">
        <f>-SUM('Gross Plant'!$AH117:$AM117)/SUM('Gross Plant'!$AH$193:$AM$193)*'Capital Spending'!I$12*Reserve!$DW$1</f>
        <v>0</v>
      </c>
      <c r="EF117" s="57">
        <f>-SUM('Gross Plant'!$AH117:$AM117)/SUM('Gross Plant'!$AH$193:$AM$193)*'Capital Spending'!J$12*Reserve!$DW$1</f>
        <v>0</v>
      </c>
      <c r="EG117" s="57">
        <f>-SUM('Gross Plant'!$AH117:$AM117)/SUM('Gross Plant'!$AH$193:$AM$193)*'Capital Spending'!K$12*Reserve!$DW$1</f>
        <v>0</v>
      </c>
      <c r="EH117" s="57">
        <f>-SUM('Gross Plant'!$AH117:$AM117)/SUM('Gross Plant'!$AH$193:$AM$193)*'Capital Spending'!L$12*Reserve!$DW$1</f>
        <v>0</v>
      </c>
      <c r="EI117" s="57">
        <f>-SUM('Gross Plant'!$AH117:$AM117)/SUM('Gross Plant'!$AH$193:$AM$193)*'Capital Spending'!M$12*Reserve!$DW$1</f>
        <v>0</v>
      </c>
      <c r="EJ117" s="57">
        <f>-SUM('Gross Plant'!$AH117:$AM117)/SUM('Gross Plant'!$AH$193:$AM$193)*'Capital Spending'!N$12*Reserve!$DW$1</f>
        <v>0</v>
      </c>
      <c r="EK117" s="57">
        <f>-SUM('Gross Plant'!$AH117:$AM117)/SUM('Gross Plant'!$AH$193:$AM$193)*'Capital Spending'!O$12*Reserve!$DW$1</f>
        <v>0</v>
      </c>
      <c r="EL117" s="57">
        <f>-SUM('Gross Plant'!$AH117:$AM117)/SUM('Gross Plant'!$AH$193:$AM$193)*'Capital Spending'!P$12*Reserve!$DW$1</f>
        <v>0</v>
      </c>
      <c r="EM117" s="57">
        <f>-SUM('Gross Plant'!$AH117:$AM117)/SUM('Gross Plant'!$AH$193:$AM$193)*'Capital Spending'!Q$12*Reserve!$DW$1</f>
        <v>0</v>
      </c>
      <c r="EN117" s="57">
        <f>-SUM('Gross Plant'!$AH117:$AM117)/SUM('Gross Plant'!$AH$193:$AM$193)*'Capital Spending'!R$12*Reserve!$DW$1</f>
        <v>0</v>
      </c>
      <c r="EO117" s="57">
        <f>-SUM('Gross Plant'!$AH117:$AM117)/SUM('Gross Plant'!$AH$193:$AM$193)*'Capital Spending'!S$12*Reserve!$DW$1</f>
        <v>0</v>
      </c>
      <c r="EP117" s="57">
        <f>-SUM('Gross Plant'!$AH117:$AM117)/SUM('Gross Plant'!$AH$193:$AM$193)*'Capital Spending'!T$12*Reserve!$DW$1</f>
        <v>0</v>
      </c>
      <c r="EQ117" s="57">
        <f>-SUM('Gross Plant'!$AH117:$AM117)/SUM('Gross Plant'!$AH$193:$AM$193)*'Capital Spending'!U$12*Reserve!$DW$1</f>
        <v>0</v>
      </c>
    </row>
    <row r="118" spans="1:147">
      <c r="A118" s="150">
        <v>35020</v>
      </c>
      <c r="B118" t="s">
        <v>81</v>
      </c>
      <c r="C118" s="50">
        <f t="shared" si="237"/>
        <v>4433.552454807691</v>
      </c>
      <c r="D118" s="50">
        <f t="shared" si="238"/>
        <v>4453.3396754999958</v>
      </c>
      <c r="E118" s="68">
        <f>'[20]Reserve End Balances'!$Q$42</f>
        <v>4427.68</v>
      </c>
      <c r="F118" s="41">
        <f t="shared" si="239"/>
        <v>4428.66</v>
      </c>
      <c r="G118" s="41">
        <f t="shared" si="240"/>
        <v>4429.6399999999994</v>
      </c>
      <c r="H118" s="41">
        <f t="shared" si="241"/>
        <v>4430.619999999999</v>
      </c>
      <c r="I118" s="41">
        <f t="shared" si="242"/>
        <v>4431.5999999999985</v>
      </c>
      <c r="J118" s="41">
        <f t="shared" si="243"/>
        <v>4432.5799999999981</v>
      </c>
      <c r="K118" s="41">
        <f t="shared" si="244"/>
        <v>4433.5599999999977</v>
      </c>
      <c r="L118" s="41">
        <f t="shared" si="245"/>
        <v>4434.5353291666643</v>
      </c>
      <c r="M118" s="41">
        <f t="shared" si="246"/>
        <v>4435.5106583333309</v>
      </c>
      <c r="N118" s="41">
        <f t="shared" si="247"/>
        <v>4436.4859874999975</v>
      </c>
      <c r="O118" s="41">
        <f t="shared" si="248"/>
        <v>4437.4613166666641</v>
      </c>
      <c r="P118" s="41">
        <f t="shared" si="249"/>
        <v>4438.4366458333307</v>
      </c>
      <c r="Q118" s="41">
        <f t="shared" si="250"/>
        <v>4439.4119749999973</v>
      </c>
      <c r="R118" s="41">
        <f t="shared" si="251"/>
        <v>4440.3873041666639</v>
      </c>
      <c r="S118" s="41">
        <f t="shared" si="252"/>
        <v>4441.3626333333305</v>
      </c>
      <c r="T118" s="41">
        <f t="shared" si="253"/>
        <v>4442.337962499997</v>
      </c>
      <c r="U118" s="41">
        <f t="shared" si="254"/>
        <v>4444.1715813333303</v>
      </c>
      <c r="V118" s="41">
        <f t="shared" si="255"/>
        <v>4446.0052001666636</v>
      </c>
      <c r="W118" s="41">
        <f t="shared" si="256"/>
        <v>4447.8388189999969</v>
      </c>
      <c r="X118" s="41">
        <f t="shared" si="257"/>
        <v>4449.6724378333302</v>
      </c>
      <c r="Y118" s="41">
        <f t="shared" si="258"/>
        <v>4451.5060566666634</v>
      </c>
      <c r="Z118" s="41">
        <f t="shared" si="259"/>
        <v>4453.3396754999967</v>
      </c>
      <c r="AA118" s="41">
        <f t="shared" si="260"/>
        <v>4455.17329433333</v>
      </c>
      <c r="AB118" s="41">
        <f t="shared" si="261"/>
        <v>4457.0069131666633</v>
      </c>
      <c r="AC118" s="41">
        <f t="shared" si="262"/>
        <v>4458.8405319999965</v>
      </c>
      <c r="AD118" s="41">
        <f t="shared" si="263"/>
        <v>4460.6741508333298</v>
      </c>
      <c r="AE118" s="41">
        <f t="shared" si="264"/>
        <v>4462.5077696666631</v>
      </c>
      <c r="AF118" s="41">
        <f t="shared" si="265"/>
        <v>4464.3413884999964</v>
      </c>
      <c r="AG118" s="23">
        <f t="shared" si="266"/>
        <v>4453</v>
      </c>
      <c r="AH118" s="79">
        <f>'[26]009'!D$13</f>
        <v>2.5000000000000001E-3</v>
      </c>
      <c r="AI118" s="79">
        <f>'[26]009'!E$13</f>
        <v>4.7000000000000002E-3</v>
      </c>
      <c r="AJ118" s="31">
        <f>'[20]Depreciation Provision'!R42</f>
        <v>0.98</v>
      </c>
      <c r="AK118" s="31">
        <f>'[20]Depreciation Provision'!S42</f>
        <v>0.98</v>
      </c>
      <c r="AL118" s="31">
        <f>'[20]Depreciation Provision'!T42</f>
        <v>0.98</v>
      </c>
      <c r="AM118" s="31">
        <f>'[20]Depreciation Provision'!U42</f>
        <v>0.98</v>
      </c>
      <c r="AN118" s="31">
        <f>'[20]Depreciation Provision'!V42</f>
        <v>0.98</v>
      </c>
      <c r="AO118" s="31">
        <f>'[20]Depreciation Provision'!W42</f>
        <v>0.98</v>
      </c>
      <c r="AP118" s="41">
        <f>IF('Net Plant'!I118&gt;0,'Gross Plant'!L118*$AH118/12,0)</f>
        <v>0.97532916666666669</v>
      </c>
      <c r="AQ118" s="41">
        <f>IF('Net Plant'!J118&gt;0,'Gross Plant'!M118*$AH118/12,0)</f>
        <v>0.97532916666666669</v>
      </c>
      <c r="AR118" s="41">
        <f>IF('Net Plant'!K118&gt;0,'Gross Plant'!N118*$AH118/12,0)</f>
        <v>0.97532916666666669</v>
      </c>
      <c r="AS118" s="41">
        <f>IF('Net Plant'!L118&gt;0,'Gross Plant'!O118*$AH118/12,0)</f>
        <v>0.97532916666666669</v>
      </c>
      <c r="AT118" s="41">
        <f>IF('Net Plant'!M118&gt;0,'Gross Plant'!P118*$AH118/12,0)</f>
        <v>0.97532916666666669</v>
      </c>
      <c r="AU118" s="41">
        <f>IF('Net Plant'!N118&gt;0,'Gross Plant'!Q118*$AH118/12,0)</f>
        <v>0.97532916666666669</v>
      </c>
      <c r="AV118" s="41">
        <f>IF('Net Plant'!O118&gt;0,'Gross Plant'!R118*$AH118/12,0)</f>
        <v>0.97532916666666669</v>
      </c>
      <c r="AW118" s="41">
        <f>IF('Net Plant'!P118&gt;0,'Gross Plant'!S118*$AH118/12,0)</f>
        <v>0.97532916666666669</v>
      </c>
      <c r="AX118" s="41">
        <f>IF('Net Plant'!Q118&gt;0,'Gross Plant'!T118*$AH118/12,0)</f>
        <v>0.97532916666666669</v>
      </c>
      <c r="AY118" s="41">
        <f>IF('Net Plant'!R118&gt;0,'Gross Plant'!U118*$AI118/12,0)</f>
        <v>1.8336188333333334</v>
      </c>
      <c r="AZ118" s="41">
        <f>IF('Net Plant'!S118&gt;0,'Gross Plant'!V118*$AI118/12,0)</f>
        <v>1.8336188333333334</v>
      </c>
      <c r="BA118" s="41">
        <f>IF('Net Plant'!T118&gt;0,'Gross Plant'!W118*$AI118/12,0)</f>
        <v>1.8336188333333334</v>
      </c>
      <c r="BB118" s="41">
        <f>IF('Net Plant'!U118&gt;0,'Gross Plant'!X118*$AI118/12,0)</f>
        <v>1.8336188333333334</v>
      </c>
      <c r="BC118" s="41">
        <f>IF('Net Plant'!V118&gt;0,'Gross Plant'!Y118*$AI118/12,0)</f>
        <v>1.8336188333333334</v>
      </c>
      <c r="BD118" s="41">
        <f>IF('Net Plant'!W118&gt;0,'Gross Plant'!Z118*$AI118/12,0)</f>
        <v>1.8336188333333334</v>
      </c>
      <c r="BE118" s="41">
        <f>IF('Net Plant'!X118&gt;0,'Gross Plant'!AA118*$AI118/12,0)</f>
        <v>1.8336188333333334</v>
      </c>
      <c r="BF118" s="41">
        <f>IF('Net Plant'!Y118&gt;0,'Gross Plant'!AB118*$AI118/12,0)</f>
        <v>1.8336188333333334</v>
      </c>
      <c r="BG118" s="41">
        <f>IF('Net Plant'!Z118&gt;0,'Gross Plant'!AC118*$AI118/12,0)</f>
        <v>1.8336188333333334</v>
      </c>
      <c r="BH118" s="41">
        <f>IF('Net Plant'!AA118&gt;0,'Gross Plant'!AD118*$AI118/12,0)</f>
        <v>1.8336188333333334</v>
      </c>
      <c r="BI118" s="41">
        <f>IF('Net Plant'!AB118&gt;0,'Gross Plant'!AE118*$AI118/12,0)</f>
        <v>1.8336188333333334</v>
      </c>
      <c r="BJ118" s="41">
        <f>IF('Net Plant'!AC118&gt;0,'Gross Plant'!AF118*$AI118/12,0)</f>
        <v>1.8336188333333334</v>
      </c>
      <c r="BK118" s="23">
        <f t="shared" si="267"/>
        <v>22.003425999999994</v>
      </c>
      <c r="BL118" s="41"/>
      <c r="BM118" s="31">
        <f>[20]Retires!R185</f>
        <v>0</v>
      </c>
      <c r="BN118" s="31">
        <f>[20]Retires!S185</f>
        <v>0</v>
      </c>
      <c r="BO118" s="31">
        <f>[20]Retires!T185</f>
        <v>0</v>
      </c>
      <c r="BP118" s="31">
        <f>[20]Retires!U185</f>
        <v>0</v>
      </c>
      <c r="BQ118" s="31">
        <f>[20]Retires!V185</f>
        <v>0</v>
      </c>
      <c r="BR118" s="31">
        <f>[20]Retires!W185</f>
        <v>0</v>
      </c>
      <c r="BS118" s="31">
        <f>'Gross Plant'!BQ118</f>
        <v>0</v>
      </c>
      <c r="BT118" s="41">
        <f>'Gross Plant'!BR118</f>
        <v>0</v>
      </c>
      <c r="BU118" s="41">
        <f>'Gross Plant'!BS118</f>
        <v>0</v>
      </c>
      <c r="BV118" s="41">
        <f>'Gross Plant'!BT118</f>
        <v>0</v>
      </c>
      <c r="BW118" s="41">
        <f>'Gross Plant'!BU118</f>
        <v>0</v>
      </c>
      <c r="BX118" s="41">
        <f>'Gross Plant'!BV118</f>
        <v>0</v>
      </c>
      <c r="BY118" s="41">
        <f>'Gross Plant'!BW118</f>
        <v>0</v>
      </c>
      <c r="BZ118" s="41">
        <f>'Gross Plant'!BX118</f>
        <v>0</v>
      </c>
      <c r="CA118" s="41">
        <f>'Gross Plant'!BY118</f>
        <v>0</v>
      </c>
      <c r="CB118" s="41">
        <f>'Gross Plant'!BZ118</f>
        <v>0</v>
      </c>
      <c r="CC118" s="41">
        <f>'Gross Plant'!CA118</f>
        <v>0</v>
      </c>
      <c r="CD118" s="41">
        <f>'Gross Plant'!CB118</f>
        <v>0</v>
      </c>
      <c r="CE118" s="41">
        <f>'Gross Plant'!CC118</f>
        <v>0</v>
      </c>
      <c r="CF118" s="41">
        <f>'Gross Plant'!CD118</f>
        <v>0</v>
      </c>
      <c r="CG118" s="41">
        <f>'Gross Plant'!CE118</f>
        <v>0</v>
      </c>
      <c r="CH118" s="41">
        <f>'Gross Plant'!CF118</f>
        <v>0</v>
      </c>
      <c r="CI118" s="41">
        <f>'Gross Plant'!CG118</f>
        <v>0</v>
      </c>
      <c r="CJ118" s="41">
        <f>'Gross Plant'!CH118</f>
        <v>0</v>
      </c>
      <c r="CK118" s="41">
        <f>'Gross Plant'!CI118</f>
        <v>0</v>
      </c>
      <c r="CL118" s="41">
        <f>'Gross Plant'!CJ118</f>
        <v>0</v>
      </c>
      <c r="CM118" s="41">
        <f>'Gross Plant'!CK118</f>
        <v>0</v>
      </c>
      <c r="CN118" s="41"/>
      <c r="CO118" s="31">
        <f>[20]Transfers!R185</f>
        <v>0</v>
      </c>
      <c r="CP118" s="31">
        <f>[20]Transfers!S185</f>
        <v>0</v>
      </c>
      <c r="CQ118" s="31">
        <f>[20]Transfers!T185</f>
        <v>0</v>
      </c>
      <c r="CR118" s="31">
        <f>[20]Transfers!U185</f>
        <v>0</v>
      </c>
      <c r="CS118" s="31">
        <f>[20]Transfers!V185</f>
        <v>0</v>
      </c>
      <c r="CT118" s="31">
        <f>[20]Transfers!W185</f>
        <v>0</v>
      </c>
      <c r="CU118" s="31">
        <v>0</v>
      </c>
      <c r="CV118" s="31">
        <v>0</v>
      </c>
      <c r="CW118" s="31">
        <v>0</v>
      </c>
      <c r="CX118" s="31">
        <v>0</v>
      </c>
      <c r="CY118" s="31">
        <v>0</v>
      </c>
      <c r="CZ118" s="3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/>
      <c r="DQ118" s="31">
        <f>[20]COR!Q42</f>
        <v>0</v>
      </c>
      <c r="DR118" s="31">
        <f>[20]COR!R42</f>
        <v>0</v>
      </c>
      <c r="DS118" s="31">
        <f>[20]COR!S42</f>
        <v>0</v>
      </c>
      <c r="DT118" s="31">
        <f>[20]COR!T42</f>
        <v>0</v>
      </c>
      <c r="DU118" s="31">
        <f>[20]COR!U42</f>
        <v>0</v>
      </c>
      <c r="DV118" s="31">
        <f>[20]COR!V42</f>
        <v>0</v>
      </c>
      <c r="DW118" s="57">
        <f>SUM('Gross Plant'!$AH118:$AM118)/SUM('Gross Plant'!$AH$193:$AM$193)*DW$193</f>
        <v>0</v>
      </c>
      <c r="DX118" s="57">
        <f>SUM('Gross Plant'!$AH118:$AM118)/SUM('Gross Plant'!$AH$193:$AM$193)*DX$193</f>
        <v>0</v>
      </c>
      <c r="DY118" s="57">
        <f>SUM('Gross Plant'!$AH118:$AM118)/SUM('Gross Plant'!$AH$193:$AM$193)*DY$193</f>
        <v>0</v>
      </c>
      <c r="DZ118" s="57">
        <f>-SUM('Gross Plant'!$AH118:$AM118)/SUM('Gross Plant'!$AH$193:$AM$193)*'Capital Spending'!D$12*Reserve!$DW$1</f>
        <v>0</v>
      </c>
      <c r="EA118" s="57">
        <f>-SUM('Gross Plant'!$AH118:$AM118)/SUM('Gross Plant'!$AH$193:$AM$193)*'Capital Spending'!E$12*Reserve!$DW$1</f>
        <v>0</v>
      </c>
      <c r="EB118" s="57">
        <f>-SUM('Gross Plant'!$AH118:$AM118)/SUM('Gross Plant'!$AH$193:$AM$193)*'Capital Spending'!F$12*Reserve!$DW$1</f>
        <v>0</v>
      </c>
      <c r="EC118" s="57">
        <f>-SUM('Gross Plant'!$AH118:$AM118)/SUM('Gross Plant'!$AH$193:$AM$193)*'Capital Spending'!G$12*Reserve!$DW$1</f>
        <v>0</v>
      </c>
      <c r="ED118" s="57">
        <f>-SUM('Gross Plant'!$AH118:$AM118)/SUM('Gross Plant'!$AH$193:$AM$193)*'Capital Spending'!H$12*Reserve!$DW$1</f>
        <v>0</v>
      </c>
      <c r="EE118" s="57">
        <f>-SUM('Gross Plant'!$AH118:$AM118)/SUM('Gross Plant'!$AH$193:$AM$193)*'Capital Spending'!I$12*Reserve!$DW$1</f>
        <v>0</v>
      </c>
      <c r="EF118" s="57">
        <f>-SUM('Gross Plant'!$AH118:$AM118)/SUM('Gross Plant'!$AH$193:$AM$193)*'Capital Spending'!J$12*Reserve!$DW$1</f>
        <v>0</v>
      </c>
      <c r="EG118" s="57">
        <f>-SUM('Gross Plant'!$AH118:$AM118)/SUM('Gross Plant'!$AH$193:$AM$193)*'Capital Spending'!K$12*Reserve!$DW$1</f>
        <v>0</v>
      </c>
      <c r="EH118" s="57">
        <f>-SUM('Gross Plant'!$AH118:$AM118)/SUM('Gross Plant'!$AH$193:$AM$193)*'Capital Spending'!L$12*Reserve!$DW$1</f>
        <v>0</v>
      </c>
      <c r="EI118" s="57">
        <f>-SUM('Gross Plant'!$AH118:$AM118)/SUM('Gross Plant'!$AH$193:$AM$193)*'Capital Spending'!M$12*Reserve!$DW$1</f>
        <v>0</v>
      </c>
      <c r="EJ118" s="57">
        <f>-SUM('Gross Plant'!$AH118:$AM118)/SUM('Gross Plant'!$AH$193:$AM$193)*'Capital Spending'!N$12*Reserve!$DW$1</f>
        <v>0</v>
      </c>
      <c r="EK118" s="57">
        <f>-SUM('Gross Plant'!$AH118:$AM118)/SUM('Gross Plant'!$AH$193:$AM$193)*'Capital Spending'!O$12*Reserve!$DW$1</f>
        <v>0</v>
      </c>
      <c r="EL118" s="57">
        <f>-SUM('Gross Plant'!$AH118:$AM118)/SUM('Gross Plant'!$AH$193:$AM$193)*'Capital Spending'!P$12*Reserve!$DW$1</f>
        <v>0</v>
      </c>
      <c r="EM118" s="57">
        <f>-SUM('Gross Plant'!$AH118:$AM118)/SUM('Gross Plant'!$AH$193:$AM$193)*'Capital Spending'!Q$12*Reserve!$DW$1</f>
        <v>0</v>
      </c>
      <c r="EN118" s="57">
        <f>-SUM('Gross Plant'!$AH118:$AM118)/SUM('Gross Plant'!$AH$193:$AM$193)*'Capital Spending'!R$12*Reserve!$DW$1</f>
        <v>0</v>
      </c>
      <c r="EO118" s="57">
        <f>-SUM('Gross Plant'!$AH118:$AM118)/SUM('Gross Plant'!$AH$193:$AM$193)*'Capital Spending'!S$12*Reserve!$DW$1</f>
        <v>0</v>
      </c>
      <c r="EP118" s="57">
        <f>-SUM('Gross Plant'!$AH118:$AM118)/SUM('Gross Plant'!$AH$193:$AM$193)*'Capital Spending'!T$12*Reserve!$DW$1</f>
        <v>0</v>
      </c>
      <c r="EQ118" s="57">
        <f>-SUM('Gross Plant'!$AH118:$AM118)/SUM('Gross Plant'!$AH$193:$AM$193)*'Capital Spending'!U$12*Reserve!$DW$1</f>
        <v>0</v>
      </c>
    </row>
    <row r="119" spans="1:147">
      <c r="A119" s="150">
        <v>35100</v>
      </c>
      <c r="B119" t="s">
        <v>82</v>
      </c>
      <c r="C119" s="50">
        <f t="shared" si="237"/>
        <v>5915.4954348269239</v>
      </c>
      <c r="D119" s="50">
        <f t="shared" si="238"/>
        <v>6288.5946567499977</v>
      </c>
      <c r="E119" s="68">
        <f>'[20]Reserve End Balances'!$Q$43</f>
        <v>5765.91</v>
      </c>
      <c r="F119" s="41">
        <f t="shared" si="239"/>
        <v>5790.84</v>
      </c>
      <c r="G119" s="41">
        <f t="shared" si="240"/>
        <v>5815.77</v>
      </c>
      <c r="H119" s="41">
        <f t="shared" si="241"/>
        <v>5840.7000000000007</v>
      </c>
      <c r="I119" s="41">
        <f t="shared" si="242"/>
        <v>5865.630000000001</v>
      </c>
      <c r="J119" s="41">
        <f t="shared" si="243"/>
        <v>5890.5600000000013</v>
      </c>
      <c r="K119" s="41">
        <f t="shared" si="244"/>
        <v>5915.4900000000016</v>
      </c>
      <c r="L119" s="41">
        <f t="shared" si="245"/>
        <v>5940.4233644166679</v>
      </c>
      <c r="M119" s="41">
        <f t="shared" si="246"/>
        <v>5965.3567288333343</v>
      </c>
      <c r="N119" s="41">
        <f t="shared" si="247"/>
        <v>5990.2900932500006</v>
      </c>
      <c r="O119" s="41">
        <f t="shared" si="248"/>
        <v>6015.2234576666669</v>
      </c>
      <c r="P119" s="41">
        <f t="shared" si="249"/>
        <v>6040.1568220833333</v>
      </c>
      <c r="Q119" s="41">
        <f t="shared" si="250"/>
        <v>6065.0901864999996</v>
      </c>
      <c r="R119" s="41">
        <f t="shared" si="251"/>
        <v>6090.023550916666</v>
      </c>
      <c r="S119" s="41">
        <f t="shared" si="252"/>
        <v>6114.9569153333323</v>
      </c>
      <c r="T119" s="41">
        <f t="shared" si="253"/>
        <v>6139.8902797499986</v>
      </c>
      <c r="U119" s="41">
        <f t="shared" si="254"/>
        <v>6164.674342583332</v>
      </c>
      <c r="V119" s="41">
        <f t="shared" si="255"/>
        <v>6189.4584054166653</v>
      </c>
      <c r="W119" s="41">
        <f t="shared" si="256"/>
        <v>6214.2424682499986</v>
      </c>
      <c r="X119" s="41">
        <f t="shared" si="257"/>
        <v>6239.026531083332</v>
      </c>
      <c r="Y119" s="41">
        <f t="shared" si="258"/>
        <v>6263.8105939166653</v>
      </c>
      <c r="Z119" s="41">
        <f t="shared" si="259"/>
        <v>6288.5946567499986</v>
      </c>
      <c r="AA119" s="41">
        <f t="shared" si="260"/>
        <v>6313.378719583332</v>
      </c>
      <c r="AB119" s="41">
        <f t="shared" si="261"/>
        <v>6338.1627824166653</v>
      </c>
      <c r="AC119" s="41">
        <f t="shared" si="262"/>
        <v>6362.9468452499987</v>
      </c>
      <c r="AD119" s="41">
        <f t="shared" si="263"/>
        <v>6387.730908083332</v>
      </c>
      <c r="AE119" s="41">
        <f t="shared" si="264"/>
        <v>6412.5149709166653</v>
      </c>
      <c r="AF119" s="41">
        <f t="shared" si="265"/>
        <v>6437.2990337499987</v>
      </c>
      <c r="AG119" s="23">
        <f t="shared" si="266"/>
        <v>6289</v>
      </c>
      <c r="AH119" s="79">
        <f>'[26]009'!D$14</f>
        <v>1.67E-2</v>
      </c>
      <c r="AI119" s="79">
        <f>'[26]009'!E$14</f>
        <v>1.66E-2</v>
      </c>
      <c r="AJ119" s="31">
        <f>'[20]Depreciation Provision'!R43</f>
        <v>24.93</v>
      </c>
      <c r="AK119" s="31">
        <f>'[20]Depreciation Provision'!S43</f>
        <v>24.93</v>
      </c>
      <c r="AL119" s="31">
        <f>'[20]Depreciation Provision'!T43</f>
        <v>24.93</v>
      </c>
      <c r="AM119" s="31">
        <f>'[20]Depreciation Provision'!U43</f>
        <v>24.93</v>
      </c>
      <c r="AN119" s="31">
        <f>'[20]Depreciation Provision'!V43</f>
        <v>24.93</v>
      </c>
      <c r="AO119" s="31">
        <f>'[20]Depreciation Provision'!W43</f>
        <v>24.93</v>
      </c>
      <c r="AP119" s="41">
        <f>IF('Net Plant'!I119&gt;0,'Gross Plant'!L119*$AH119/12,0)</f>
        <v>24.933364416666663</v>
      </c>
      <c r="AQ119" s="41">
        <f>IF('Net Plant'!J119&gt;0,'Gross Plant'!M119*$AH119/12,0)</f>
        <v>24.933364416666663</v>
      </c>
      <c r="AR119" s="41">
        <f>IF('Net Plant'!K119&gt;0,'Gross Plant'!N119*$AH119/12,0)</f>
        <v>24.933364416666663</v>
      </c>
      <c r="AS119" s="41">
        <f>IF('Net Plant'!L119&gt;0,'Gross Plant'!O119*$AH119/12,0)</f>
        <v>24.933364416666663</v>
      </c>
      <c r="AT119" s="41">
        <f>IF('Net Plant'!M119&gt;0,'Gross Plant'!P119*$AH119/12,0)</f>
        <v>24.933364416666663</v>
      </c>
      <c r="AU119" s="41">
        <f>IF('Net Plant'!N119&gt;0,'Gross Plant'!Q119*$AH119/12,0)</f>
        <v>24.933364416666663</v>
      </c>
      <c r="AV119" s="41">
        <f>IF('Net Plant'!O119&gt;0,'Gross Plant'!R119*$AH119/12,0)</f>
        <v>24.933364416666663</v>
      </c>
      <c r="AW119" s="41">
        <f>IF('Net Plant'!P119&gt;0,'Gross Plant'!S119*$AH119/12,0)</f>
        <v>24.933364416666663</v>
      </c>
      <c r="AX119" s="41">
        <f>IF('Net Plant'!Q119&gt;0,'Gross Plant'!T119*$AH119/12,0)</f>
        <v>24.933364416666663</v>
      </c>
      <c r="AY119" s="41">
        <f>IF('Net Plant'!R119&gt;0,'Gross Plant'!U119*$AI119/12,0)</f>
        <v>24.784062833333333</v>
      </c>
      <c r="AZ119" s="41">
        <f>IF('Net Plant'!S119&gt;0,'Gross Plant'!V119*$AI119/12,0)</f>
        <v>24.784062833333333</v>
      </c>
      <c r="BA119" s="41">
        <f>IF('Net Plant'!T119&gt;0,'Gross Plant'!W119*$AI119/12,0)</f>
        <v>24.784062833333333</v>
      </c>
      <c r="BB119" s="41">
        <f>IF('Net Plant'!U119&gt;0,'Gross Plant'!X119*$AI119/12,0)</f>
        <v>24.784062833333333</v>
      </c>
      <c r="BC119" s="41">
        <f>IF('Net Plant'!V119&gt;0,'Gross Plant'!Y119*$AI119/12,0)</f>
        <v>24.784062833333333</v>
      </c>
      <c r="BD119" s="41">
        <f>IF('Net Plant'!W119&gt;0,'Gross Plant'!Z119*$AI119/12,0)</f>
        <v>24.784062833333333</v>
      </c>
      <c r="BE119" s="41">
        <f>IF('Net Plant'!X119&gt;0,'Gross Plant'!AA119*$AI119/12,0)</f>
        <v>24.784062833333333</v>
      </c>
      <c r="BF119" s="41">
        <f>IF('Net Plant'!Y119&gt;0,'Gross Plant'!AB119*$AI119/12,0)</f>
        <v>24.784062833333333</v>
      </c>
      <c r="BG119" s="41">
        <f>IF('Net Plant'!Z119&gt;0,'Gross Plant'!AC119*$AI119/12,0)</f>
        <v>24.784062833333333</v>
      </c>
      <c r="BH119" s="41">
        <f>IF('Net Plant'!AA119&gt;0,'Gross Plant'!AD119*$AI119/12,0)</f>
        <v>24.784062833333333</v>
      </c>
      <c r="BI119" s="41">
        <f>IF('Net Plant'!AB119&gt;0,'Gross Plant'!AE119*$AI119/12,0)</f>
        <v>24.784062833333333</v>
      </c>
      <c r="BJ119" s="41">
        <f>IF('Net Plant'!AC119&gt;0,'Gross Plant'!AF119*$AI119/12,0)</f>
        <v>24.784062833333333</v>
      </c>
      <c r="BK119" s="23">
        <f t="shared" si="267"/>
        <v>297.40875399999999</v>
      </c>
      <c r="BL119" s="41"/>
      <c r="BM119" s="31">
        <f>[20]Retires!R186</f>
        <v>0</v>
      </c>
      <c r="BN119" s="31">
        <f>[20]Retires!S186</f>
        <v>0</v>
      </c>
      <c r="BO119" s="31">
        <f>[20]Retires!T186</f>
        <v>0</v>
      </c>
      <c r="BP119" s="31">
        <f>[20]Retires!U186</f>
        <v>0</v>
      </c>
      <c r="BQ119" s="31">
        <f>[20]Retires!V186</f>
        <v>0</v>
      </c>
      <c r="BR119" s="31">
        <f>[20]Retires!W186</f>
        <v>0</v>
      </c>
      <c r="BS119" s="31">
        <f>'Gross Plant'!BQ119</f>
        <v>0</v>
      </c>
      <c r="BT119" s="41">
        <f>'Gross Plant'!BR119</f>
        <v>0</v>
      </c>
      <c r="BU119" s="41">
        <f>'Gross Plant'!BS119</f>
        <v>0</v>
      </c>
      <c r="BV119" s="41">
        <f>'Gross Plant'!BT119</f>
        <v>0</v>
      </c>
      <c r="BW119" s="41">
        <f>'Gross Plant'!BU119</f>
        <v>0</v>
      </c>
      <c r="BX119" s="41">
        <f>'Gross Plant'!BV119</f>
        <v>0</v>
      </c>
      <c r="BY119" s="41">
        <f>'Gross Plant'!BW119</f>
        <v>0</v>
      </c>
      <c r="BZ119" s="41">
        <f>'Gross Plant'!BX119</f>
        <v>0</v>
      </c>
      <c r="CA119" s="41">
        <f>'Gross Plant'!BY119</f>
        <v>0</v>
      </c>
      <c r="CB119" s="41">
        <f>'Gross Plant'!BZ119</f>
        <v>0</v>
      </c>
      <c r="CC119" s="41">
        <f>'Gross Plant'!CA119</f>
        <v>0</v>
      </c>
      <c r="CD119" s="41">
        <f>'Gross Plant'!CB119</f>
        <v>0</v>
      </c>
      <c r="CE119" s="41">
        <f>'Gross Plant'!CC119</f>
        <v>0</v>
      </c>
      <c r="CF119" s="41">
        <f>'Gross Plant'!CD119</f>
        <v>0</v>
      </c>
      <c r="CG119" s="41">
        <f>'Gross Plant'!CE119</f>
        <v>0</v>
      </c>
      <c r="CH119" s="41">
        <f>'Gross Plant'!CF119</f>
        <v>0</v>
      </c>
      <c r="CI119" s="41">
        <f>'Gross Plant'!CG119</f>
        <v>0</v>
      </c>
      <c r="CJ119" s="41">
        <f>'Gross Plant'!CH119</f>
        <v>0</v>
      </c>
      <c r="CK119" s="41">
        <f>'Gross Plant'!CI119</f>
        <v>0</v>
      </c>
      <c r="CL119" s="41">
        <f>'Gross Plant'!CJ119</f>
        <v>0</v>
      </c>
      <c r="CM119" s="41">
        <f>'Gross Plant'!CK119</f>
        <v>0</v>
      </c>
      <c r="CN119" s="41"/>
      <c r="CO119" s="31">
        <f>[20]Transfers!R186</f>
        <v>0</v>
      </c>
      <c r="CP119" s="31">
        <f>[20]Transfers!S186</f>
        <v>0</v>
      </c>
      <c r="CQ119" s="31">
        <f>[20]Transfers!T186</f>
        <v>0</v>
      </c>
      <c r="CR119" s="31">
        <f>[20]Transfers!U186</f>
        <v>0</v>
      </c>
      <c r="CS119" s="31">
        <f>[20]Transfers!V186</f>
        <v>0</v>
      </c>
      <c r="CT119" s="31">
        <f>[20]Transfers!W186</f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/>
      <c r="DQ119" s="31">
        <f>[20]COR!Q43</f>
        <v>0</v>
      </c>
      <c r="DR119" s="31">
        <f>[20]COR!R43</f>
        <v>0</v>
      </c>
      <c r="DS119" s="31">
        <f>[20]COR!S43</f>
        <v>0</v>
      </c>
      <c r="DT119" s="31">
        <f>[20]COR!T43</f>
        <v>0</v>
      </c>
      <c r="DU119" s="31">
        <f>[20]COR!U43</f>
        <v>0</v>
      </c>
      <c r="DV119" s="31">
        <f>[20]COR!V43</f>
        <v>0</v>
      </c>
      <c r="DW119" s="57">
        <f>SUM('Gross Plant'!$AH119:$AM119)/SUM('Gross Plant'!$AH$193:$AM$193)*DW$193</f>
        <v>0</v>
      </c>
      <c r="DX119" s="57">
        <f>SUM('Gross Plant'!$AH119:$AM119)/SUM('Gross Plant'!$AH$193:$AM$193)*DX$193</f>
        <v>0</v>
      </c>
      <c r="DY119" s="57">
        <f>SUM('Gross Plant'!$AH119:$AM119)/SUM('Gross Plant'!$AH$193:$AM$193)*DY$193</f>
        <v>0</v>
      </c>
      <c r="DZ119" s="57">
        <f>-SUM('Gross Plant'!$AH119:$AM119)/SUM('Gross Plant'!$AH$193:$AM$193)*'Capital Spending'!D$12*Reserve!$DW$1</f>
        <v>0</v>
      </c>
      <c r="EA119" s="57">
        <f>-SUM('Gross Plant'!$AH119:$AM119)/SUM('Gross Plant'!$AH$193:$AM$193)*'Capital Spending'!E$12*Reserve!$DW$1</f>
        <v>0</v>
      </c>
      <c r="EB119" s="57">
        <f>-SUM('Gross Plant'!$AH119:$AM119)/SUM('Gross Plant'!$AH$193:$AM$193)*'Capital Spending'!F$12*Reserve!$DW$1</f>
        <v>0</v>
      </c>
      <c r="EC119" s="57">
        <f>-SUM('Gross Plant'!$AH119:$AM119)/SUM('Gross Plant'!$AH$193:$AM$193)*'Capital Spending'!G$12*Reserve!$DW$1</f>
        <v>0</v>
      </c>
      <c r="ED119" s="57">
        <f>-SUM('Gross Plant'!$AH119:$AM119)/SUM('Gross Plant'!$AH$193:$AM$193)*'Capital Spending'!H$12*Reserve!$DW$1</f>
        <v>0</v>
      </c>
      <c r="EE119" s="57">
        <f>-SUM('Gross Plant'!$AH119:$AM119)/SUM('Gross Plant'!$AH$193:$AM$193)*'Capital Spending'!I$12*Reserve!$DW$1</f>
        <v>0</v>
      </c>
      <c r="EF119" s="57">
        <f>-SUM('Gross Plant'!$AH119:$AM119)/SUM('Gross Plant'!$AH$193:$AM$193)*'Capital Spending'!J$12*Reserve!$DW$1</f>
        <v>0</v>
      </c>
      <c r="EG119" s="57">
        <f>-SUM('Gross Plant'!$AH119:$AM119)/SUM('Gross Plant'!$AH$193:$AM$193)*'Capital Spending'!K$12*Reserve!$DW$1</f>
        <v>0</v>
      </c>
      <c r="EH119" s="57">
        <f>-SUM('Gross Plant'!$AH119:$AM119)/SUM('Gross Plant'!$AH$193:$AM$193)*'Capital Spending'!L$12*Reserve!$DW$1</f>
        <v>0</v>
      </c>
      <c r="EI119" s="57">
        <f>-SUM('Gross Plant'!$AH119:$AM119)/SUM('Gross Plant'!$AH$193:$AM$193)*'Capital Spending'!M$12*Reserve!$DW$1</f>
        <v>0</v>
      </c>
      <c r="EJ119" s="57">
        <f>-SUM('Gross Plant'!$AH119:$AM119)/SUM('Gross Plant'!$AH$193:$AM$193)*'Capital Spending'!N$12*Reserve!$DW$1</f>
        <v>0</v>
      </c>
      <c r="EK119" s="57">
        <f>-SUM('Gross Plant'!$AH119:$AM119)/SUM('Gross Plant'!$AH$193:$AM$193)*'Capital Spending'!O$12*Reserve!$DW$1</f>
        <v>0</v>
      </c>
      <c r="EL119" s="57">
        <f>-SUM('Gross Plant'!$AH119:$AM119)/SUM('Gross Plant'!$AH$193:$AM$193)*'Capital Spending'!P$12*Reserve!$DW$1</f>
        <v>0</v>
      </c>
      <c r="EM119" s="57">
        <f>-SUM('Gross Plant'!$AH119:$AM119)/SUM('Gross Plant'!$AH$193:$AM$193)*'Capital Spending'!Q$12*Reserve!$DW$1</f>
        <v>0</v>
      </c>
      <c r="EN119" s="57">
        <f>-SUM('Gross Plant'!$AH119:$AM119)/SUM('Gross Plant'!$AH$193:$AM$193)*'Capital Spending'!R$12*Reserve!$DW$1</f>
        <v>0</v>
      </c>
      <c r="EO119" s="57">
        <f>-SUM('Gross Plant'!$AH119:$AM119)/SUM('Gross Plant'!$AH$193:$AM$193)*'Capital Spending'!S$12*Reserve!$DW$1</f>
        <v>0</v>
      </c>
      <c r="EP119" s="57">
        <f>-SUM('Gross Plant'!$AH119:$AM119)/SUM('Gross Plant'!$AH$193:$AM$193)*'Capital Spending'!T$12*Reserve!$DW$1</f>
        <v>0</v>
      </c>
      <c r="EQ119" s="57">
        <f>-SUM('Gross Plant'!$AH119:$AM119)/SUM('Gross Plant'!$AH$193:$AM$193)*'Capital Spending'!U$12*Reserve!$DW$1</f>
        <v>0</v>
      </c>
    </row>
    <row r="120" spans="1:147">
      <c r="A120" s="150">
        <v>35102</v>
      </c>
      <c r="B120" t="s">
        <v>83</v>
      </c>
      <c r="C120" s="50">
        <f t="shared" si="237"/>
        <v>111338.25089730766</v>
      </c>
      <c r="D120" s="50">
        <f t="shared" si="238"/>
        <v>113744.46240999993</v>
      </c>
      <c r="E120" s="68">
        <f>'[20]Reserve End Balances'!$Q$44</f>
        <v>110372.68</v>
      </c>
      <c r="F120" s="41">
        <f t="shared" si="239"/>
        <v>110533.60999999999</v>
      </c>
      <c r="G120" s="41">
        <f t="shared" si="240"/>
        <v>110694.53999999998</v>
      </c>
      <c r="H120" s="41">
        <f t="shared" si="241"/>
        <v>110855.46999999997</v>
      </c>
      <c r="I120" s="41">
        <f t="shared" si="242"/>
        <v>111016.39999999997</v>
      </c>
      <c r="J120" s="41">
        <f t="shared" si="243"/>
        <v>111177.32999999996</v>
      </c>
      <c r="K120" s="41">
        <f t="shared" si="244"/>
        <v>111338.25999999995</v>
      </c>
      <c r="L120" s="41">
        <f t="shared" si="245"/>
        <v>111499.18436499995</v>
      </c>
      <c r="M120" s="41">
        <f t="shared" si="246"/>
        <v>111660.10872999995</v>
      </c>
      <c r="N120" s="41">
        <f t="shared" si="247"/>
        <v>111821.03309499995</v>
      </c>
      <c r="O120" s="41">
        <f t="shared" si="248"/>
        <v>111981.95745999995</v>
      </c>
      <c r="P120" s="41">
        <f t="shared" si="249"/>
        <v>112142.88182499995</v>
      </c>
      <c r="Q120" s="41">
        <f t="shared" si="250"/>
        <v>112303.80618999994</v>
      </c>
      <c r="R120" s="41">
        <f t="shared" si="251"/>
        <v>112464.73055499994</v>
      </c>
      <c r="S120" s="41">
        <f t="shared" si="252"/>
        <v>112625.65491999994</v>
      </c>
      <c r="T120" s="41">
        <f t="shared" si="253"/>
        <v>112786.57928499994</v>
      </c>
      <c r="U120" s="41">
        <f t="shared" si="254"/>
        <v>112946.22647249994</v>
      </c>
      <c r="V120" s="41">
        <f t="shared" si="255"/>
        <v>113105.87365999994</v>
      </c>
      <c r="W120" s="41">
        <f t="shared" si="256"/>
        <v>113265.52084749994</v>
      </c>
      <c r="X120" s="41">
        <f t="shared" si="257"/>
        <v>113425.16803499994</v>
      </c>
      <c r="Y120" s="41">
        <f t="shared" si="258"/>
        <v>113584.81522249994</v>
      </c>
      <c r="Z120" s="41">
        <f t="shared" si="259"/>
        <v>113744.46240999993</v>
      </c>
      <c r="AA120" s="41">
        <f t="shared" si="260"/>
        <v>113904.10959749993</v>
      </c>
      <c r="AB120" s="41">
        <f t="shared" si="261"/>
        <v>114063.75678499993</v>
      </c>
      <c r="AC120" s="41">
        <f t="shared" si="262"/>
        <v>114223.40397249993</v>
      </c>
      <c r="AD120" s="41">
        <f t="shared" si="263"/>
        <v>114383.05115999993</v>
      </c>
      <c r="AE120" s="41">
        <f t="shared" si="264"/>
        <v>114542.69834749993</v>
      </c>
      <c r="AF120" s="41">
        <f t="shared" si="265"/>
        <v>114702.34553499993</v>
      </c>
      <c r="AG120" s="23">
        <f t="shared" si="266"/>
        <v>113744</v>
      </c>
      <c r="AH120" s="79">
        <f>'[26]009'!D$15</f>
        <v>1.26E-2</v>
      </c>
      <c r="AI120" s="79">
        <f>'[26]009'!E$15</f>
        <v>1.2500000000000001E-2</v>
      </c>
      <c r="AJ120" s="31">
        <f>'[20]Depreciation Provision'!R44</f>
        <v>160.93</v>
      </c>
      <c r="AK120" s="31">
        <f>'[20]Depreciation Provision'!S44</f>
        <v>160.93</v>
      </c>
      <c r="AL120" s="31">
        <f>'[20]Depreciation Provision'!T44</f>
        <v>160.93</v>
      </c>
      <c r="AM120" s="31">
        <f>'[20]Depreciation Provision'!U44</f>
        <v>160.93</v>
      </c>
      <c r="AN120" s="31">
        <f>'[20]Depreciation Provision'!V44</f>
        <v>160.93</v>
      </c>
      <c r="AO120" s="31">
        <f>'[20]Depreciation Provision'!W44</f>
        <v>160.93</v>
      </c>
      <c r="AP120" s="41">
        <f>IF('Net Plant'!I120&gt;0,'Gross Plant'!L120*$AH120/12,0)</f>
        <v>160.92436499999999</v>
      </c>
      <c r="AQ120" s="41">
        <f>IF('Net Plant'!J120&gt;0,'Gross Plant'!M120*$AH120/12,0)</f>
        <v>160.92436499999999</v>
      </c>
      <c r="AR120" s="41">
        <f>IF('Net Plant'!K120&gt;0,'Gross Plant'!N120*$AH120/12,0)</f>
        <v>160.92436499999999</v>
      </c>
      <c r="AS120" s="41">
        <f>IF('Net Plant'!L120&gt;0,'Gross Plant'!O120*$AH120/12,0)</f>
        <v>160.92436499999999</v>
      </c>
      <c r="AT120" s="41">
        <f>IF('Net Plant'!M120&gt;0,'Gross Plant'!P120*$AH120/12,0)</f>
        <v>160.92436499999999</v>
      </c>
      <c r="AU120" s="41">
        <f>IF('Net Plant'!N120&gt;0,'Gross Plant'!Q120*$AH120/12,0)</f>
        <v>160.92436499999999</v>
      </c>
      <c r="AV120" s="41">
        <f>IF('Net Plant'!O120&gt;0,'Gross Plant'!R120*$AH120/12,0)</f>
        <v>160.92436499999999</v>
      </c>
      <c r="AW120" s="41">
        <f>IF('Net Plant'!P120&gt;0,'Gross Plant'!S120*$AH120/12,0)</f>
        <v>160.92436499999999</v>
      </c>
      <c r="AX120" s="41">
        <f>IF('Net Plant'!Q120&gt;0,'Gross Plant'!T120*$AH120/12,0)</f>
        <v>160.92436499999999</v>
      </c>
      <c r="AY120" s="41">
        <f>IF('Net Plant'!R120&gt;0,'Gross Plant'!U120*$AI120/12,0)</f>
        <v>159.6471875</v>
      </c>
      <c r="AZ120" s="41">
        <f>IF('Net Plant'!S120&gt;0,'Gross Plant'!V120*$AI120/12,0)</f>
        <v>159.6471875</v>
      </c>
      <c r="BA120" s="41">
        <f>IF('Net Plant'!T120&gt;0,'Gross Plant'!W120*$AI120/12,0)</f>
        <v>159.6471875</v>
      </c>
      <c r="BB120" s="41">
        <f>IF('Net Plant'!U120&gt;0,'Gross Plant'!X120*$AI120/12,0)</f>
        <v>159.6471875</v>
      </c>
      <c r="BC120" s="41">
        <f>IF('Net Plant'!V120&gt;0,'Gross Plant'!Y120*$AI120/12,0)</f>
        <v>159.6471875</v>
      </c>
      <c r="BD120" s="41">
        <f>IF('Net Plant'!W120&gt;0,'Gross Plant'!Z120*$AI120/12,0)</f>
        <v>159.6471875</v>
      </c>
      <c r="BE120" s="41">
        <f>IF('Net Plant'!X120&gt;0,'Gross Plant'!AA120*$AI120/12,0)</f>
        <v>159.6471875</v>
      </c>
      <c r="BF120" s="41">
        <f>IF('Net Plant'!Y120&gt;0,'Gross Plant'!AB120*$AI120/12,0)</f>
        <v>159.6471875</v>
      </c>
      <c r="BG120" s="41">
        <f>IF('Net Plant'!Z120&gt;0,'Gross Plant'!AC120*$AI120/12,0)</f>
        <v>159.6471875</v>
      </c>
      <c r="BH120" s="41">
        <f>IF('Net Plant'!AA120&gt;0,'Gross Plant'!AD120*$AI120/12,0)</f>
        <v>159.6471875</v>
      </c>
      <c r="BI120" s="41">
        <f>IF('Net Plant'!AB120&gt;0,'Gross Plant'!AE120*$AI120/12,0)</f>
        <v>159.6471875</v>
      </c>
      <c r="BJ120" s="41">
        <f>IF('Net Plant'!AC120&gt;0,'Gross Plant'!AF120*$AI120/12,0)</f>
        <v>159.6471875</v>
      </c>
      <c r="BK120" s="23">
        <f t="shared" si="267"/>
        <v>1915.7662499999999</v>
      </c>
      <c r="BL120" s="41"/>
      <c r="BM120" s="31">
        <f>[20]Retires!R187</f>
        <v>0</v>
      </c>
      <c r="BN120" s="31">
        <f>[20]Retires!S187</f>
        <v>0</v>
      </c>
      <c r="BO120" s="31">
        <f>[20]Retires!T187</f>
        <v>0</v>
      </c>
      <c r="BP120" s="31">
        <f>[20]Retires!U187</f>
        <v>0</v>
      </c>
      <c r="BQ120" s="31">
        <f>[20]Retires!V187</f>
        <v>0</v>
      </c>
      <c r="BR120" s="31">
        <f>[20]Retires!W187</f>
        <v>0</v>
      </c>
      <c r="BS120" s="31">
        <f>'Gross Plant'!BQ120</f>
        <v>0</v>
      </c>
      <c r="BT120" s="41">
        <f>'Gross Plant'!BR120</f>
        <v>0</v>
      </c>
      <c r="BU120" s="41">
        <f>'Gross Plant'!BS120</f>
        <v>0</v>
      </c>
      <c r="BV120" s="41">
        <f>'Gross Plant'!BT120</f>
        <v>0</v>
      </c>
      <c r="BW120" s="41">
        <f>'Gross Plant'!BU120</f>
        <v>0</v>
      </c>
      <c r="BX120" s="41">
        <f>'Gross Plant'!BV120</f>
        <v>0</v>
      </c>
      <c r="BY120" s="41">
        <f>'Gross Plant'!BW120</f>
        <v>0</v>
      </c>
      <c r="BZ120" s="41">
        <f>'Gross Plant'!BX120</f>
        <v>0</v>
      </c>
      <c r="CA120" s="41">
        <f>'Gross Plant'!BY120</f>
        <v>0</v>
      </c>
      <c r="CB120" s="41">
        <f>'Gross Plant'!BZ120</f>
        <v>0</v>
      </c>
      <c r="CC120" s="41">
        <f>'Gross Plant'!CA120</f>
        <v>0</v>
      </c>
      <c r="CD120" s="41">
        <f>'Gross Plant'!CB120</f>
        <v>0</v>
      </c>
      <c r="CE120" s="41">
        <f>'Gross Plant'!CC120</f>
        <v>0</v>
      </c>
      <c r="CF120" s="41">
        <f>'Gross Plant'!CD120</f>
        <v>0</v>
      </c>
      <c r="CG120" s="41">
        <f>'Gross Plant'!CE120</f>
        <v>0</v>
      </c>
      <c r="CH120" s="41">
        <f>'Gross Plant'!CF120</f>
        <v>0</v>
      </c>
      <c r="CI120" s="41">
        <f>'Gross Plant'!CG120</f>
        <v>0</v>
      </c>
      <c r="CJ120" s="41">
        <f>'Gross Plant'!CH120</f>
        <v>0</v>
      </c>
      <c r="CK120" s="41">
        <f>'Gross Plant'!CI120</f>
        <v>0</v>
      </c>
      <c r="CL120" s="41">
        <f>'Gross Plant'!CJ120</f>
        <v>0</v>
      </c>
      <c r="CM120" s="41">
        <f>'Gross Plant'!CK120</f>
        <v>0</v>
      </c>
      <c r="CN120" s="41"/>
      <c r="CO120" s="31">
        <f>[20]Transfers!R187</f>
        <v>0</v>
      </c>
      <c r="CP120" s="31">
        <f>[20]Transfers!S187</f>
        <v>0</v>
      </c>
      <c r="CQ120" s="31">
        <f>[20]Transfers!T187</f>
        <v>0</v>
      </c>
      <c r="CR120" s="31">
        <f>[20]Transfers!U187</f>
        <v>0</v>
      </c>
      <c r="CS120" s="31">
        <f>[20]Transfers!V187</f>
        <v>0</v>
      </c>
      <c r="CT120" s="31">
        <f>[20]Transfers!W187</f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/>
      <c r="DQ120" s="31">
        <f>[20]COR!Q44</f>
        <v>0</v>
      </c>
      <c r="DR120" s="31">
        <f>[20]COR!R44</f>
        <v>0</v>
      </c>
      <c r="DS120" s="31">
        <f>[20]COR!S44</f>
        <v>0</v>
      </c>
      <c r="DT120" s="31">
        <f>[20]COR!T44</f>
        <v>0</v>
      </c>
      <c r="DU120" s="31">
        <f>[20]COR!U44</f>
        <v>0</v>
      </c>
      <c r="DV120" s="31">
        <f>[20]COR!V44</f>
        <v>0</v>
      </c>
      <c r="DW120" s="57">
        <f>SUM('Gross Plant'!$AH120:$AM120)/SUM('Gross Plant'!$AH$193:$AM$193)*DW$193</f>
        <v>0</v>
      </c>
      <c r="DX120" s="57">
        <f>SUM('Gross Plant'!$AH120:$AM120)/SUM('Gross Plant'!$AH$193:$AM$193)*DX$193</f>
        <v>0</v>
      </c>
      <c r="DY120" s="57">
        <f>SUM('Gross Plant'!$AH120:$AM120)/SUM('Gross Plant'!$AH$193:$AM$193)*DY$193</f>
        <v>0</v>
      </c>
      <c r="DZ120" s="57">
        <f>-SUM('Gross Plant'!$AH120:$AM120)/SUM('Gross Plant'!$AH$193:$AM$193)*'Capital Spending'!D$12*Reserve!$DW$1</f>
        <v>0</v>
      </c>
      <c r="EA120" s="57">
        <f>-SUM('Gross Plant'!$AH120:$AM120)/SUM('Gross Plant'!$AH$193:$AM$193)*'Capital Spending'!E$12*Reserve!$DW$1</f>
        <v>0</v>
      </c>
      <c r="EB120" s="57">
        <f>-SUM('Gross Plant'!$AH120:$AM120)/SUM('Gross Plant'!$AH$193:$AM$193)*'Capital Spending'!F$12*Reserve!$DW$1</f>
        <v>0</v>
      </c>
      <c r="EC120" s="57">
        <f>-SUM('Gross Plant'!$AH120:$AM120)/SUM('Gross Plant'!$AH$193:$AM$193)*'Capital Spending'!G$12*Reserve!$DW$1</f>
        <v>0</v>
      </c>
      <c r="ED120" s="57">
        <f>-SUM('Gross Plant'!$AH120:$AM120)/SUM('Gross Plant'!$AH$193:$AM$193)*'Capital Spending'!H$12*Reserve!$DW$1</f>
        <v>0</v>
      </c>
      <c r="EE120" s="57">
        <f>-SUM('Gross Plant'!$AH120:$AM120)/SUM('Gross Plant'!$AH$193:$AM$193)*'Capital Spending'!I$12*Reserve!$DW$1</f>
        <v>0</v>
      </c>
      <c r="EF120" s="57">
        <f>-SUM('Gross Plant'!$AH120:$AM120)/SUM('Gross Plant'!$AH$193:$AM$193)*'Capital Spending'!J$12*Reserve!$DW$1</f>
        <v>0</v>
      </c>
      <c r="EG120" s="57">
        <f>-SUM('Gross Plant'!$AH120:$AM120)/SUM('Gross Plant'!$AH$193:$AM$193)*'Capital Spending'!K$12*Reserve!$DW$1</f>
        <v>0</v>
      </c>
      <c r="EH120" s="57">
        <f>-SUM('Gross Plant'!$AH120:$AM120)/SUM('Gross Plant'!$AH$193:$AM$193)*'Capital Spending'!L$12*Reserve!$DW$1</f>
        <v>0</v>
      </c>
      <c r="EI120" s="57">
        <f>-SUM('Gross Plant'!$AH120:$AM120)/SUM('Gross Plant'!$AH$193:$AM$193)*'Capital Spending'!M$12*Reserve!$DW$1</f>
        <v>0</v>
      </c>
      <c r="EJ120" s="57">
        <f>-SUM('Gross Plant'!$AH120:$AM120)/SUM('Gross Plant'!$AH$193:$AM$193)*'Capital Spending'!N$12*Reserve!$DW$1</f>
        <v>0</v>
      </c>
      <c r="EK120" s="57">
        <f>-SUM('Gross Plant'!$AH120:$AM120)/SUM('Gross Plant'!$AH$193:$AM$193)*'Capital Spending'!O$12*Reserve!$DW$1</f>
        <v>0</v>
      </c>
      <c r="EL120" s="57">
        <f>-SUM('Gross Plant'!$AH120:$AM120)/SUM('Gross Plant'!$AH$193:$AM$193)*'Capital Spending'!P$12*Reserve!$DW$1</f>
        <v>0</v>
      </c>
      <c r="EM120" s="57">
        <f>-SUM('Gross Plant'!$AH120:$AM120)/SUM('Gross Plant'!$AH$193:$AM$193)*'Capital Spending'!Q$12*Reserve!$DW$1</f>
        <v>0</v>
      </c>
      <c r="EN120" s="57">
        <f>-SUM('Gross Plant'!$AH120:$AM120)/SUM('Gross Plant'!$AH$193:$AM$193)*'Capital Spending'!R$12*Reserve!$DW$1</f>
        <v>0</v>
      </c>
      <c r="EO120" s="57">
        <f>-SUM('Gross Plant'!$AH120:$AM120)/SUM('Gross Plant'!$AH$193:$AM$193)*'Capital Spending'!S$12*Reserve!$DW$1</f>
        <v>0</v>
      </c>
      <c r="EP120" s="57">
        <f>-SUM('Gross Plant'!$AH120:$AM120)/SUM('Gross Plant'!$AH$193:$AM$193)*'Capital Spending'!T$12*Reserve!$DW$1</f>
        <v>0</v>
      </c>
      <c r="EQ120" s="57">
        <f>-SUM('Gross Plant'!$AH120:$AM120)/SUM('Gross Plant'!$AH$193:$AM$193)*'Capital Spending'!U$12*Reserve!$DW$1</f>
        <v>0</v>
      </c>
    </row>
    <row r="121" spans="1:147">
      <c r="A121" s="150">
        <v>35103</v>
      </c>
      <c r="B121" t="s">
        <v>84</v>
      </c>
      <c r="C121" s="50">
        <f t="shared" si="237"/>
        <v>20219.389070615387</v>
      </c>
      <c r="D121" s="50">
        <f t="shared" si="238"/>
        <v>20483.167531999999</v>
      </c>
      <c r="E121" s="68">
        <f>'[20]Reserve End Balances'!$Q$45</f>
        <v>20112.95</v>
      </c>
      <c r="F121" s="41">
        <f t="shared" si="239"/>
        <v>20130.690000000002</v>
      </c>
      <c r="G121" s="41">
        <f t="shared" si="240"/>
        <v>20148.430000000004</v>
      </c>
      <c r="H121" s="41">
        <f t="shared" si="241"/>
        <v>20166.170000000006</v>
      </c>
      <c r="I121" s="41">
        <f t="shared" si="242"/>
        <v>20183.910000000007</v>
      </c>
      <c r="J121" s="41">
        <f t="shared" si="243"/>
        <v>20201.650000000009</v>
      </c>
      <c r="K121" s="41">
        <f t="shared" si="244"/>
        <v>20219.39000000001</v>
      </c>
      <c r="L121" s="41">
        <f t="shared" si="245"/>
        <v>20237.129424666677</v>
      </c>
      <c r="M121" s="41">
        <f t="shared" si="246"/>
        <v>20254.868849333343</v>
      </c>
      <c r="N121" s="41">
        <f t="shared" si="247"/>
        <v>20272.608274000009</v>
      </c>
      <c r="O121" s="41">
        <f t="shared" si="248"/>
        <v>20290.347698666676</v>
      </c>
      <c r="P121" s="41">
        <f t="shared" si="249"/>
        <v>20308.087123333342</v>
      </c>
      <c r="Q121" s="41">
        <f t="shared" si="250"/>
        <v>20325.826548000008</v>
      </c>
      <c r="R121" s="41">
        <f t="shared" si="251"/>
        <v>20343.565972666674</v>
      </c>
      <c r="S121" s="41">
        <f t="shared" si="252"/>
        <v>20361.305397333341</v>
      </c>
      <c r="T121" s="41">
        <f t="shared" si="253"/>
        <v>20379.044822000007</v>
      </c>
      <c r="U121" s="41">
        <f t="shared" si="254"/>
        <v>20396.398607000006</v>
      </c>
      <c r="V121" s="41">
        <f t="shared" si="255"/>
        <v>20413.752392000006</v>
      </c>
      <c r="W121" s="41">
        <f t="shared" si="256"/>
        <v>20431.106177000005</v>
      </c>
      <c r="X121" s="41">
        <f t="shared" si="257"/>
        <v>20448.459962000004</v>
      </c>
      <c r="Y121" s="41">
        <f t="shared" si="258"/>
        <v>20465.813747000004</v>
      </c>
      <c r="Z121" s="41">
        <f t="shared" si="259"/>
        <v>20483.167532000003</v>
      </c>
      <c r="AA121" s="41">
        <f t="shared" si="260"/>
        <v>20500.521317000002</v>
      </c>
      <c r="AB121" s="41">
        <f t="shared" si="261"/>
        <v>20517.875102000002</v>
      </c>
      <c r="AC121" s="41">
        <f t="shared" si="262"/>
        <v>20535.228887000001</v>
      </c>
      <c r="AD121" s="41">
        <f t="shared" si="263"/>
        <v>20552.582672</v>
      </c>
      <c r="AE121" s="41">
        <f t="shared" si="264"/>
        <v>20569.936457</v>
      </c>
      <c r="AF121" s="41">
        <f t="shared" si="265"/>
        <v>20587.290241999999</v>
      </c>
      <c r="AG121" s="23">
        <f t="shared" si="266"/>
        <v>20483</v>
      </c>
      <c r="AH121" s="79">
        <f>'[26]009'!D$16</f>
        <v>9.1999999999999998E-3</v>
      </c>
      <c r="AI121" s="79">
        <f>'[26]009'!E$16</f>
        <v>8.9999999999999993E-3</v>
      </c>
      <c r="AJ121" s="31">
        <f>'[20]Depreciation Provision'!R45</f>
        <v>17.739999999999998</v>
      </c>
      <c r="AK121" s="31">
        <f>'[20]Depreciation Provision'!S45</f>
        <v>17.739999999999998</v>
      </c>
      <c r="AL121" s="31">
        <f>'[20]Depreciation Provision'!T45</f>
        <v>17.739999999999998</v>
      </c>
      <c r="AM121" s="31">
        <f>'[20]Depreciation Provision'!U45</f>
        <v>17.739999999999998</v>
      </c>
      <c r="AN121" s="31">
        <f>'[20]Depreciation Provision'!V45</f>
        <v>17.739999999999998</v>
      </c>
      <c r="AO121" s="31">
        <f>'[20]Depreciation Provision'!W45</f>
        <v>17.739999999999998</v>
      </c>
      <c r="AP121" s="41">
        <f>IF('Net Plant'!I121&gt;0,'Gross Plant'!L121*$AH121/12,0)</f>
        <v>17.739424666666668</v>
      </c>
      <c r="AQ121" s="41">
        <f>IF('Net Plant'!J121&gt;0,'Gross Plant'!M121*$AH121/12,0)</f>
        <v>17.739424666666668</v>
      </c>
      <c r="AR121" s="41">
        <f>IF('Net Plant'!K121&gt;0,'Gross Plant'!N121*$AH121/12,0)</f>
        <v>17.739424666666668</v>
      </c>
      <c r="AS121" s="41">
        <f>IF('Net Plant'!L121&gt;0,'Gross Plant'!O121*$AH121/12,0)</f>
        <v>17.739424666666668</v>
      </c>
      <c r="AT121" s="41">
        <f>IF('Net Plant'!M121&gt;0,'Gross Plant'!P121*$AH121/12,0)</f>
        <v>17.739424666666668</v>
      </c>
      <c r="AU121" s="41">
        <f>IF('Net Plant'!N121&gt;0,'Gross Plant'!Q121*$AH121/12,0)</f>
        <v>17.739424666666668</v>
      </c>
      <c r="AV121" s="41">
        <f>IF('Net Plant'!O121&gt;0,'Gross Plant'!R121*$AH121/12,0)</f>
        <v>17.739424666666668</v>
      </c>
      <c r="AW121" s="41">
        <f>IF('Net Plant'!P121&gt;0,'Gross Plant'!S121*$AH121/12,0)</f>
        <v>17.739424666666668</v>
      </c>
      <c r="AX121" s="41">
        <f>IF('Net Plant'!Q121&gt;0,'Gross Plant'!T121*$AH121/12,0)</f>
        <v>17.739424666666668</v>
      </c>
      <c r="AY121" s="41">
        <f>IF('Net Plant'!R121&gt;0,'Gross Plant'!U121*$AI121/12,0)</f>
        <v>17.353784999999998</v>
      </c>
      <c r="AZ121" s="41">
        <f>IF('Net Plant'!S121&gt;0,'Gross Plant'!V121*$AI121/12,0)</f>
        <v>17.353784999999998</v>
      </c>
      <c r="BA121" s="41">
        <f>IF('Net Plant'!T121&gt;0,'Gross Plant'!W121*$AI121/12,0)</f>
        <v>17.353784999999998</v>
      </c>
      <c r="BB121" s="41">
        <f>IF('Net Plant'!U121&gt;0,'Gross Plant'!X121*$AI121/12,0)</f>
        <v>17.353784999999998</v>
      </c>
      <c r="BC121" s="41">
        <f>IF('Net Plant'!V121&gt;0,'Gross Plant'!Y121*$AI121/12,0)</f>
        <v>17.353784999999998</v>
      </c>
      <c r="BD121" s="41">
        <f>IF('Net Plant'!W121&gt;0,'Gross Plant'!Z121*$AI121/12,0)</f>
        <v>17.353784999999998</v>
      </c>
      <c r="BE121" s="41">
        <f>IF('Net Plant'!X121&gt;0,'Gross Plant'!AA121*$AI121/12,0)</f>
        <v>17.353784999999998</v>
      </c>
      <c r="BF121" s="41">
        <f>IF('Net Plant'!Y121&gt;0,'Gross Plant'!AB121*$AI121/12,0)</f>
        <v>17.353784999999998</v>
      </c>
      <c r="BG121" s="41">
        <f>IF('Net Plant'!Z121&gt;0,'Gross Plant'!AC121*$AI121/12,0)</f>
        <v>17.353784999999998</v>
      </c>
      <c r="BH121" s="41">
        <f>IF('Net Plant'!AA121&gt;0,'Gross Plant'!AD121*$AI121/12,0)</f>
        <v>17.353784999999998</v>
      </c>
      <c r="BI121" s="41">
        <f>IF('Net Plant'!AB121&gt;0,'Gross Plant'!AE121*$AI121/12,0)</f>
        <v>17.353784999999998</v>
      </c>
      <c r="BJ121" s="41">
        <f>IF('Net Plant'!AC121&gt;0,'Gross Plant'!AF121*$AI121/12,0)</f>
        <v>17.353784999999998</v>
      </c>
      <c r="BK121" s="23">
        <f t="shared" si="267"/>
        <v>208.24541999999994</v>
      </c>
      <c r="BL121" s="41"/>
      <c r="BM121" s="31">
        <f>[20]Retires!R188</f>
        <v>0</v>
      </c>
      <c r="BN121" s="31">
        <f>[20]Retires!S188</f>
        <v>0</v>
      </c>
      <c r="BO121" s="31">
        <f>[20]Retires!T188</f>
        <v>0</v>
      </c>
      <c r="BP121" s="31">
        <f>[20]Retires!U188</f>
        <v>0</v>
      </c>
      <c r="BQ121" s="31">
        <f>[20]Retires!V188</f>
        <v>0</v>
      </c>
      <c r="BR121" s="31">
        <f>[20]Retires!W188</f>
        <v>0</v>
      </c>
      <c r="BS121" s="31">
        <f>'Gross Plant'!BQ121</f>
        <v>0</v>
      </c>
      <c r="BT121" s="41">
        <f>'Gross Plant'!BR121</f>
        <v>0</v>
      </c>
      <c r="BU121" s="41">
        <f>'Gross Plant'!BS121</f>
        <v>0</v>
      </c>
      <c r="BV121" s="41">
        <f>'Gross Plant'!BT121</f>
        <v>0</v>
      </c>
      <c r="BW121" s="41">
        <f>'Gross Plant'!BU121</f>
        <v>0</v>
      </c>
      <c r="BX121" s="41">
        <f>'Gross Plant'!BV121</f>
        <v>0</v>
      </c>
      <c r="BY121" s="41">
        <f>'Gross Plant'!BW121</f>
        <v>0</v>
      </c>
      <c r="BZ121" s="41">
        <f>'Gross Plant'!BX121</f>
        <v>0</v>
      </c>
      <c r="CA121" s="41">
        <f>'Gross Plant'!BY121</f>
        <v>0</v>
      </c>
      <c r="CB121" s="41">
        <f>'Gross Plant'!BZ121</f>
        <v>0</v>
      </c>
      <c r="CC121" s="41">
        <f>'Gross Plant'!CA121</f>
        <v>0</v>
      </c>
      <c r="CD121" s="41">
        <f>'Gross Plant'!CB121</f>
        <v>0</v>
      </c>
      <c r="CE121" s="41">
        <f>'Gross Plant'!CC121</f>
        <v>0</v>
      </c>
      <c r="CF121" s="41">
        <f>'Gross Plant'!CD121</f>
        <v>0</v>
      </c>
      <c r="CG121" s="41">
        <f>'Gross Plant'!CE121</f>
        <v>0</v>
      </c>
      <c r="CH121" s="41">
        <f>'Gross Plant'!CF121</f>
        <v>0</v>
      </c>
      <c r="CI121" s="41">
        <f>'Gross Plant'!CG121</f>
        <v>0</v>
      </c>
      <c r="CJ121" s="41">
        <f>'Gross Plant'!CH121</f>
        <v>0</v>
      </c>
      <c r="CK121" s="41">
        <f>'Gross Plant'!CI121</f>
        <v>0</v>
      </c>
      <c r="CL121" s="41">
        <f>'Gross Plant'!CJ121</f>
        <v>0</v>
      </c>
      <c r="CM121" s="41">
        <f>'Gross Plant'!CK121</f>
        <v>0</v>
      </c>
      <c r="CN121" s="41"/>
      <c r="CO121" s="31">
        <f>[20]Transfers!R188</f>
        <v>0</v>
      </c>
      <c r="CP121" s="31">
        <f>[20]Transfers!S188</f>
        <v>0</v>
      </c>
      <c r="CQ121" s="31">
        <f>[20]Transfers!T188</f>
        <v>0</v>
      </c>
      <c r="CR121" s="31">
        <f>[20]Transfers!U188</f>
        <v>0</v>
      </c>
      <c r="CS121" s="31">
        <f>[20]Transfers!V188</f>
        <v>0</v>
      </c>
      <c r="CT121" s="31">
        <f>[20]Transfers!W188</f>
        <v>0</v>
      </c>
      <c r="CU121" s="31">
        <v>0</v>
      </c>
      <c r="CV121" s="31">
        <v>0</v>
      </c>
      <c r="CW121" s="31">
        <v>0</v>
      </c>
      <c r="CX121" s="31">
        <v>0</v>
      </c>
      <c r="CY121" s="31">
        <v>0</v>
      </c>
      <c r="CZ121" s="3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/>
      <c r="DQ121" s="31">
        <f>[20]COR!Q45</f>
        <v>0</v>
      </c>
      <c r="DR121" s="31">
        <f>[20]COR!R45</f>
        <v>0</v>
      </c>
      <c r="DS121" s="31">
        <f>[20]COR!S45</f>
        <v>0</v>
      </c>
      <c r="DT121" s="31">
        <f>[20]COR!T45</f>
        <v>0</v>
      </c>
      <c r="DU121" s="31">
        <f>[20]COR!U45</f>
        <v>0</v>
      </c>
      <c r="DV121" s="31">
        <f>[20]COR!V45</f>
        <v>0</v>
      </c>
      <c r="DW121" s="57">
        <f>SUM('Gross Plant'!$AH121:$AM121)/SUM('Gross Plant'!$AH$193:$AM$193)*DW$193</f>
        <v>0</v>
      </c>
      <c r="DX121" s="57">
        <f>SUM('Gross Plant'!$AH121:$AM121)/SUM('Gross Plant'!$AH$193:$AM$193)*DX$193</f>
        <v>0</v>
      </c>
      <c r="DY121" s="57">
        <f>SUM('Gross Plant'!$AH121:$AM121)/SUM('Gross Plant'!$AH$193:$AM$193)*DY$193</f>
        <v>0</v>
      </c>
      <c r="DZ121" s="57">
        <f>-SUM('Gross Plant'!$AH121:$AM121)/SUM('Gross Plant'!$AH$193:$AM$193)*'Capital Spending'!D$12*Reserve!$DW$1</f>
        <v>0</v>
      </c>
      <c r="EA121" s="57">
        <f>-SUM('Gross Plant'!$AH121:$AM121)/SUM('Gross Plant'!$AH$193:$AM$193)*'Capital Spending'!E$12*Reserve!$DW$1</f>
        <v>0</v>
      </c>
      <c r="EB121" s="57">
        <f>-SUM('Gross Plant'!$AH121:$AM121)/SUM('Gross Plant'!$AH$193:$AM$193)*'Capital Spending'!F$12*Reserve!$DW$1</f>
        <v>0</v>
      </c>
      <c r="EC121" s="57">
        <f>-SUM('Gross Plant'!$AH121:$AM121)/SUM('Gross Plant'!$AH$193:$AM$193)*'Capital Spending'!G$12*Reserve!$DW$1</f>
        <v>0</v>
      </c>
      <c r="ED121" s="57">
        <f>-SUM('Gross Plant'!$AH121:$AM121)/SUM('Gross Plant'!$AH$193:$AM$193)*'Capital Spending'!H$12*Reserve!$DW$1</f>
        <v>0</v>
      </c>
      <c r="EE121" s="57">
        <f>-SUM('Gross Plant'!$AH121:$AM121)/SUM('Gross Plant'!$AH$193:$AM$193)*'Capital Spending'!I$12*Reserve!$DW$1</f>
        <v>0</v>
      </c>
      <c r="EF121" s="57">
        <f>-SUM('Gross Plant'!$AH121:$AM121)/SUM('Gross Plant'!$AH$193:$AM$193)*'Capital Spending'!J$12*Reserve!$DW$1</f>
        <v>0</v>
      </c>
      <c r="EG121" s="57">
        <f>-SUM('Gross Plant'!$AH121:$AM121)/SUM('Gross Plant'!$AH$193:$AM$193)*'Capital Spending'!K$12*Reserve!$DW$1</f>
        <v>0</v>
      </c>
      <c r="EH121" s="57">
        <f>-SUM('Gross Plant'!$AH121:$AM121)/SUM('Gross Plant'!$AH$193:$AM$193)*'Capital Spending'!L$12*Reserve!$DW$1</f>
        <v>0</v>
      </c>
      <c r="EI121" s="57">
        <f>-SUM('Gross Plant'!$AH121:$AM121)/SUM('Gross Plant'!$AH$193:$AM$193)*'Capital Spending'!M$12*Reserve!$DW$1</f>
        <v>0</v>
      </c>
      <c r="EJ121" s="57">
        <f>-SUM('Gross Plant'!$AH121:$AM121)/SUM('Gross Plant'!$AH$193:$AM$193)*'Capital Spending'!N$12*Reserve!$DW$1</f>
        <v>0</v>
      </c>
      <c r="EK121" s="57">
        <f>-SUM('Gross Plant'!$AH121:$AM121)/SUM('Gross Plant'!$AH$193:$AM$193)*'Capital Spending'!O$12*Reserve!$DW$1</f>
        <v>0</v>
      </c>
      <c r="EL121" s="57">
        <f>-SUM('Gross Plant'!$AH121:$AM121)/SUM('Gross Plant'!$AH$193:$AM$193)*'Capital Spending'!P$12*Reserve!$DW$1</f>
        <v>0</v>
      </c>
      <c r="EM121" s="57">
        <f>-SUM('Gross Plant'!$AH121:$AM121)/SUM('Gross Plant'!$AH$193:$AM$193)*'Capital Spending'!Q$12*Reserve!$DW$1</f>
        <v>0</v>
      </c>
      <c r="EN121" s="57">
        <f>-SUM('Gross Plant'!$AH121:$AM121)/SUM('Gross Plant'!$AH$193:$AM$193)*'Capital Spending'!R$12*Reserve!$DW$1</f>
        <v>0</v>
      </c>
      <c r="EO121" s="57">
        <f>-SUM('Gross Plant'!$AH121:$AM121)/SUM('Gross Plant'!$AH$193:$AM$193)*'Capital Spending'!S$12*Reserve!$DW$1</f>
        <v>0</v>
      </c>
      <c r="EP121" s="57">
        <f>-SUM('Gross Plant'!$AH121:$AM121)/SUM('Gross Plant'!$AH$193:$AM$193)*'Capital Spending'!T$12*Reserve!$DW$1</f>
        <v>0</v>
      </c>
      <c r="EQ121" s="57">
        <f>-SUM('Gross Plant'!$AH121:$AM121)/SUM('Gross Plant'!$AH$193:$AM$193)*'Capital Spending'!U$12*Reserve!$DW$1</f>
        <v>0</v>
      </c>
    </row>
    <row r="122" spans="1:147">
      <c r="A122" s="150">
        <v>35104</v>
      </c>
      <c r="B122" t="s">
        <v>85</v>
      </c>
      <c r="C122" s="50">
        <f t="shared" si="237"/>
        <v>97917.349812115383</v>
      </c>
      <c r="D122" s="50">
        <f t="shared" si="238"/>
        <v>100143.90898599998</v>
      </c>
      <c r="E122" s="68">
        <f>'[20]Reserve End Balances'!$Q$46</f>
        <v>97024</v>
      </c>
      <c r="F122" s="41">
        <f t="shared" si="239"/>
        <v>97172.89</v>
      </c>
      <c r="G122" s="41">
        <f t="shared" si="240"/>
        <v>97321.78</v>
      </c>
      <c r="H122" s="41">
        <f t="shared" si="241"/>
        <v>97470.67</v>
      </c>
      <c r="I122" s="41">
        <f t="shared" si="242"/>
        <v>97619.56</v>
      </c>
      <c r="J122" s="41">
        <f t="shared" si="243"/>
        <v>97768.45</v>
      </c>
      <c r="K122" s="41">
        <f t="shared" si="244"/>
        <v>97917.34</v>
      </c>
      <c r="L122" s="41">
        <f t="shared" si="245"/>
        <v>98066.236074166663</v>
      </c>
      <c r="M122" s="41">
        <f t="shared" si="246"/>
        <v>98215.13214833333</v>
      </c>
      <c r="N122" s="41">
        <f t="shared" si="247"/>
        <v>98364.028222499997</v>
      </c>
      <c r="O122" s="41">
        <f t="shared" si="248"/>
        <v>98512.924296666664</v>
      </c>
      <c r="P122" s="41">
        <f t="shared" si="249"/>
        <v>98661.820370833331</v>
      </c>
      <c r="Q122" s="41">
        <f t="shared" si="250"/>
        <v>98810.716444999998</v>
      </c>
      <c r="R122" s="41">
        <f t="shared" si="251"/>
        <v>98959.612519166665</v>
      </c>
      <c r="S122" s="41">
        <f t="shared" si="252"/>
        <v>99108.508593333332</v>
      </c>
      <c r="T122" s="41">
        <f t="shared" si="253"/>
        <v>99257.404667499999</v>
      </c>
      <c r="U122" s="41">
        <f t="shared" si="254"/>
        <v>99405.155387249994</v>
      </c>
      <c r="V122" s="41">
        <f t="shared" si="255"/>
        <v>99552.906106999988</v>
      </c>
      <c r="W122" s="41">
        <f t="shared" si="256"/>
        <v>99700.656826749982</v>
      </c>
      <c r="X122" s="41">
        <f t="shared" si="257"/>
        <v>99848.407546499977</v>
      </c>
      <c r="Y122" s="41">
        <f t="shared" si="258"/>
        <v>99996.158266249971</v>
      </c>
      <c r="Z122" s="41">
        <f t="shared" si="259"/>
        <v>100143.90898599997</v>
      </c>
      <c r="AA122" s="41">
        <f t="shared" si="260"/>
        <v>100291.65970574996</v>
      </c>
      <c r="AB122" s="41">
        <f t="shared" si="261"/>
        <v>100439.41042549995</v>
      </c>
      <c r="AC122" s="41">
        <f t="shared" si="262"/>
        <v>100587.16114524995</v>
      </c>
      <c r="AD122" s="41">
        <f t="shared" si="263"/>
        <v>100734.91186499994</v>
      </c>
      <c r="AE122" s="41">
        <f t="shared" si="264"/>
        <v>100882.66258474994</v>
      </c>
      <c r="AF122" s="41">
        <f t="shared" si="265"/>
        <v>101030.41330449993</v>
      </c>
      <c r="AG122" s="23">
        <f t="shared" si="266"/>
        <v>100144</v>
      </c>
      <c r="AH122" s="79">
        <f>'[26]009'!D$17</f>
        <v>1.3000000000000001E-2</v>
      </c>
      <c r="AI122" s="79">
        <f>'[26]009'!E$17</f>
        <v>1.29E-2</v>
      </c>
      <c r="AJ122" s="31">
        <f>'[20]Depreciation Provision'!R46</f>
        <v>148.88999999999999</v>
      </c>
      <c r="AK122" s="31">
        <f>'[20]Depreciation Provision'!S46</f>
        <v>148.88999999999999</v>
      </c>
      <c r="AL122" s="31">
        <f>'[20]Depreciation Provision'!T46</f>
        <v>148.88999999999999</v>
      </c>
      <c r="AM122" s="31">
        <f>'[20]Depreciation Provision'!U46</f>
        <v>148.88999999999999</v>
      </c>
      <c r="AN122" s="31">
        <f>'[20]Depreciation Provision'!V46</f>
        <v>148.88999999999999</v>
      </c>
      <c r="AO122" s="31">
        <f>'[20]Depreciation Provision'!W46</f>
        <v>148.88999999999999</v>
      </c>
      <c r="AP122" s="41">
        <f>IF('Net Plant'!I122&gt;0,'Gross Plant'!L122*$AH122/12,0)</f>
        <v>148.89607416666669</v>
      </c>
      <c r="AQ122" s="41">
        <f>IF('Net Plant'!J122&gt;0,'Gross Plant'!M122*$AH122/12,0)</f>
        <v>148.89607416666669</v>
      </c>
      <c r="AR122" s="41">
        <f>IF('Net Plant'!K122&gt;0,'Gross Plant'!N122*$AH122/12,0)</f>
        <v>148.89607416666669</v>
      </c>
      <c r="AS122" s="41">
        <f>IF('Net Plant'!L122&gt;0,'Gross Plant'!O122*$AH122/12,0)</f>
        <v>148.89607416666669</v>
      </c>
      <c r="AT122" s="41">
        <f>IF('Net Plant'!M122&gt;0,'Gross Plant'!P122*$AH122/12,0)</f>
        <v>148.89607416666669</v>
      </c>
      <c r="AU122" s="41">
        <f>IF('Net Plant'!N122&gt;0,'Gross Plant'!Q122*$AH122/12,0)</f>
        <v>148.89607416666669</v>
      </c>
      <c r="AV122" s="41">
        <f>IF('Net Plant'!O122&gt;0,'Gross Plant'!R122*$AH122/12,0)</f>
        <v>148.89607416666669</v>
      </c>
      <c r="AW122" s="41">
        <f>IF('Net Plant'!P122&gt;0,'Gross Plant'!S122*$AH122/12,0)</f>
        <v>148.89607416666669</v>
      </c>
      <c r="AX122" s="41">
        <f>IF('Net Plant'!Q122&gt;0,'Gross Plant'!T122*$AH122/12,0)</f>
        <v>148.89607416666669</v>
      </c>
      <c r="AY122" s="41">
        <f>IF('Net Plant'!R122&gt;0,'Gross Plant'!U122*$AI122/12,0)</f>
        <v>147.75071975</v>
      </c>
      <c r="AZ122" s="41">
        <f>IF('Net Plant'!S122&gt;0,'Gross Plant'!V122*$AI122/12,0)</f>
        <v>147.75071975</v>
      </c>
      <c r="BA122" s="41">
        <f>IF('Net Plant'!T122&gt;0,'Gross Plant'!W122*$AI122/12,0)</f>
        <v>147.75071975</v>
      </c>
      <c r="BB122" s="41">
        <f>IF('Net Plant'!U122&gt;0,'Gross Plant'!X122*$AI122/12,0)</f>
        <v>147.75071975</v>
      </c>
      <c r="BC122" s="41">
        <f>IF('Net Plant'!V122&gt;0,'Gross Plant'!Y122*$AI122/12,0)</f>
        <v>147.75071975</v>
      </c>
      <c r="BD122" s="41">
        <f>IF('Net Plant'!W122&gt;0,'Gross Plant'!Z122*$AI122/12,0)</f>
        <v>147.75071975</v>
      </c>
      <c r="BE122" s="41">
        <f>IF('Net Plant'!X122&gt;0,'Gross Plant'!AA122*$AI122/12,0)</f>
        <v>147.75071975</v>
      </c>
      <c r="BF122" s="41">
        <f>IF('Net Plant'!Y122&gt;0,'Gross Plant'!AB122*$AI122/12,0)</f>
        <v>147.75071975</v>
      </c>
      <c r="BG122" s="41">
        <f>IF('Net Plant'!Z122&gt;0,'Gross Plant'!AC122*$AI122/12,0)</f>
        <v>147.75071975</v>
      </c>
      <c r="BH122" s="41">
        <f>IF('Net Plant'!AA122&gt;0,'Gross Plant'!AD122*$AI122/12,0)</f>
        <v>147.75071975</v>
      </c>
      <c r="BI122" s="41">
        <f>IF('Net Plant'!AB122&gt;0,'Gross Plant'!AE122*$AI122/12,0)</f>
        <v>147.75071975</v>
      </c>
      <c r="BJ122" s="41">
        <f>IF('Net Plant'!AC122&gt;0,'Gross Plant'!AF122*$AI122/12,0)</f>
        <v>147.75071975</v>
      </c>
      <c r="BK122" s="23">
        <f t="shared" si="267"/>
        <v>1773.0086369999997</v>
      </c>
      <c r="BL122" s="41"/>
      <c r="BM122" s="31">
        <f>[20]Retires!R189</f>
        <v>0</v>
      </c>
      <c r="BN122" s="31">
        <f>[20]Retires!S189</f>
        <v>0</v>
      </c>
      <c r="BO122" s="31">
        <f>[20]Retires!T189</f>
        <v>0</v>
      </c>
      <c r="BP122" s="31">
        <f>[20]Retires!U189</f>
        <v>0</v>
      </c>
      <c r="BQ122" s="31">
        <f>[20]Retires!V189</f>
        <v>0</v>
      </c>
      <c r="BR122" s="31">
        <f>[20]Retires!W189</f>
        <v>0</v>
      </c>
      <c r="BS122" s="31">
        <f>'Gross Plant'!BQ122</f>
        <v>0</v>
      </c>
      <c r="BT122" s="41">
        <f>'Gross Plant'!BR122</f>
        <v>0</v>
      </c>
      <c r="BU122" s="41">
        <f>'Gross Plant'!BS122</f>
        <v>0</v>
      </c>
      <c r="BV122" s="41">
        <f>'Gross Plant'!BT122</f>
        <v>0</v>
      </c>
      <c r="BW122" s="41">
        <f>'Gross Plant'!BU122</f>
        <v>0</v>
      </c>
      <c r="BX122" s="41">
        <f>'Gross Plant'!BV122</f>
        <v>0</v>
      </c>
      <c r="BY122" s="41">
        <f>'Gross Plant'!BW122</f>
        <v>0</v>
      </c>
      <c r="BZ122" s="41">
        <f>'Gross Plant'!BX122</f>
        <v>0</v>
      </c>
      <c r="CA122" s="41">
        <f>'Gross Plant'!BY122</f>
        <v>0</v>
      </c>
      <c r="CB122" s="41">
        <f>'Gross Plant'!BZ122</f>
        <v>0</v>
      </c>
      <c r="CC122" s="41">
        <f>'Gross Plant'!CA122</f>
        <v>0</v>
      </c>
      <c r="CD122" s="41">
        <f>'Gross Plant'!CB122</f>
        <v>0</v>
      </c>
      <c r="CE122" s="41">
        <f>'Gross Plant'!CC122</f>
        <v>0</v>
      </c>
      <c r="CF122" s="41">
        <f>'Gross Plant'!CD122</f>
        <v>0</v>
      </c>
      <c r="CG122" s="41">
        <f>'Gross Plant'!CE122</f>
        <v>0</v>
      </c>
      <c r="CH122" s="41">
        <f>'Gross Plant'!CF122</f>
        <v>0</v>
      </c>
      <c r="CI122" s="41">
        <f>'Gross Plant'!CG122</f>
        <v>0</v>
      </c>
      <c r="CJ122" s="41">
        <f>'Gross Plant'!CH122</f>
        <v>0</v>
      </c>
      <c r="CK122" s="41">
        <f>'Gross Plant'!CI122</f>
        <v>0</v>
      </c>
      <c r="CL122" s="41">
        <f>'Gross Plant'!CJ122</f>
        <v>0</v>
      </c>
      <c r="CM122" s="41">
        <f>'Gross Plant'!CK122</f>
        <v>0</v>
      </c>
      <c r="CN122" s="41"/>
      <c r="CO122" s="31">
        <f>[20]Transfers!R189</f>
        <v>0</v>
      </c>
      <c r="CP122" s="31">
        <f>[20]Transfers!S189</f>
        <v>0</v>
      </c>
      <c r="CQ122" s="31">
        <f>[20]Transfers!T189</f>
        <v>0</v>
      </c>
      <c r="CR122" s="31">
        <f>[20]Transfers!U189</f>
        <v>0</v>
      </c>
      <c r="CS122" s="31">
        <f>[20]Transfers!V189</f>
        <v>0</v>
      </c>
      <c r="CT122" s="31">
        <f>[20]Transfers!W189</f>
        <v>0</v>
      </c>
      <c r="CU122" s="31">
        <v>0</v>
      </c>
      <c r="CV122" s="31">
        <v>0</v>
      </c>
      <c r="CW122" s="31">
        <v>0</v>
      </c>
      <c r="CX122" s="31">
        <v>0</v>
      </c>
      <c r="CY122" s="31">
        <v>0</v>
      </c>
      <c r="CZ122" s="3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/>
      <c r="DQ122" s="31">
        <f>[20]COR!Q46</f>
        <v>0</v>
      </c>
      <c r="DR122" s="31">
        <f>[20]COR!R46</f>
        <v>0</v>
      </c>
      <c r="DS122" s="31">
        <f>[20]COR!S46</f>
        <v>0</v>
      </c>
      <c r="DT122" s="31">
        <f>[20]COR!T46</f>
        <v>0</v>
      </c>
      <c r="DU122" s="31">
        <f>[20]COR!U46</f>
        <v>0</v>
      </c>
      <c r="DV122" s="31">
        <f>[20]COR!V46</f>
        <v>0</v>
      </c>
      <c r="DW122" s="57">
        <f>SUM('Gross Plant'!$AH122:$AM122)/SUM('Gross Plant'!$AH$193:$AM$193)*DW$193</f>
        <v>0</v>
      </c>
      <c r="DX122" s="57">
        <f>SUM('Gross Plant'!$AH122:$AM122)/SUM('Gross Plant'!$AH$193:$AM$193)*DX$193</f>
        <v>0</v>
      </c>
      <c r="DY122" s="57">
        <f>SUM('Gross Plant'!$AH122:$AM122)/SUM('Gross Plant'!$AH$193:$AM$193)*DY$193</f>
        <v>0</v>
      </c>
      <c r="DZ122" s="57">
        <f>-SUM('Gross Plant'!$AH122:$AM122)/SUM('Gross Plant'!$AH$193:$AM$193)*'Capital Spending'!D$12*Reserve!$DW$1</f>
        <v>0</v>
      </c>
      <c r="EA122" s="57">
        <f>-SUM('Gross Plant'!$AH122:$AM122)/SUM('Gross Plant'!$AH$193:$AM$193)*'Capital Spending'!E$12*Reserve!$DW$1</f>
        <v>0</v>
      </c>
      <c r="EB122" s="57">
        <f>-SUM('Gross Plant'!$AH122:$AM122)/SUM('Gross Plant'!$AH$193:$AM$193)*'Capital Spending'!F$12*Reserve!$DW$1</f>
        <v>0</v>
      </c>
      <c r="EC122" s="57">
        <f>-SUM('Gross Plant'!$AH122:$AM122)/SUM('Gross Plant'!$AH$193:$AM$193)*'Capital Spending'!G$12*Reserve!$DW$1</f>
        <v>0</v>
      </c>
      <c r="ED122" s="57">
        <f>-SUM('Gross Plant'!$AH122:$AM122)/SUM('Gross Plant'!$AH$193:$AM$193)*'Capital Spending'!H$12*Reserve!$DW$1</f>
        <v>0</v>
      </c>
      <c r="EE122" s="57">
        <f>-SUM('Gross Plant'!$AH122:$AM122)/SUM('Gross Plant'!$AH$193:$AM$193)*'Capital Spending'!I$12*Reserve!$DW$1</f>
        <v>0</v>
      </c>
      <c r="EF122" s="57">
        <f>-SUM('Gross Plant'!$AH122:$AM122)/SUM('Gross Plant'!$AH$193:$AM$193)*'Capital Spending'!J$12*Reserve!$DW$1</f>
        <v>0</v>
      </c>
      <c r="EG122" s="57">
        <f>-SUM('Gross Plant'!$AH122:$AM122)/SUM('Gross Plant'!$AH$193:$AM$193)*'Capital Spending'!K$12*Reserve!$DW$1</f>
        <v>0</v>
      </c>
      <c r="EH122" s="57">
        <f>-SUM('Gross Plant'!$AH122:$AM122)/SUM('Gross Plant'!$AH$193:$AM$193)*'Capital Spending'!L$12*Reserve!$DW$1</f>
        <v>0</v>
      </c>
      <c r="EI122" s="57">
        <f>-SUM('Gross Plant'!$AH122:$AM122)/SUM('Gross Plant'!$AH$193:$AM$193)*'Capital Spending'!M$12*Reserve!$DW$1</f>
        <v>0</v>
      </c>
      <c r="EJ122" s="57">
        <f>-SUM('Gross Plant'!$AH122:$AM122)/SUM('Gross Plant'!$AH$193:$AM$193)*'Capital Spending'!N$12*Reserve!$DW$1</f>
        <v>0</v>
      </c>
      <c r="EK122" s="57">
        <f>-SUM('Gross Plant'!$AH122:$AM122)/SUM('Gross Plant'!$AH$193:$AM$193)*'Capital Spending'!O$12*Reserve!$DW$1</f>
        <v>0</v>
      </c>
      <c r="EL122" s="57">
        <f>-SUM('Gross Plant'!$AH122:$AM122)/SUM('Gross Plant'!$AH$193:$AM$193)*'Capital Spending'!P$12*Reserve!$DW$1</f>
        <v>0</v>
      </c>
      <c r="EM122" s="57">
        <f>-SUM('Gross Plant'!$AH122:$AM122)/SUM('Gross Plant'!$AH$193:$AM$193)*'Capital Spending'!Q$12*Reserve!$DW$1</f>
        <v>0</v>
      </c>
      <c r="EN122" s="57">
        <f>-SUM('Gross Plant'!$AH122:$AM122)/SUM('Gross Plant'!$AH$193:$AM$193)*'Capital Spending'!R$12*Reserve!$DW$1</f>
        <v>0</v>
      </c>
      <c r="EO122" s="57">
        <f>-SUM('Gross Plant'!$AH122:$AM122)/SUM('Gross Plant'!$AH$193:$AM$193)*'Capital Spending'!S$12*Reserve!$DW$1</f>
        <v>0</v>
      </c>
      <c r="EP122" s="57">
        <f>-SUM('Gross Plant'!$AH122:$AM122)/SUM('Gross Plant'!$AH$193:$AM$193)*'Capital Spending'!T$12*Reserve!$DW$1</f>
        <v>0</v>
      </c>
      <c r="EQ122" s="57">
        <f>-SUM('Gross Plant'!$AH122:$AM122)/SUM('Gross Plant'!$AH$193:$AM$193)*'Capital Spending'!U$12*Reserve!$DW$1</f>
        <v>0</v>
      </c>
    </row>
    <row r="123" spans="1:147">
      <c r="A123" s="150">
        <v>35200</v>
      </c>
      <c r="B123" t="s">
        <v>86</v>
      </c>
      <c r="C123" s="50">
        <f t="shared" si="237"/>
        <v>989384.30353291507</v>
      </c>
      <c r="D123" s="50">
        <f t="shared" si="238"/>
        <v>1190830.2556767168</v>
      </c>
      <c r="E123" s="68">
        <f>'[20]Reserve End Balances'!$Q$47</f>
        <v>908785.47</v>
      </c>
      <c r="F123" s="41">
        <f t="shared" si="239"/>
        <v>922219.08</v>
      </c>
      <c r="G123" s="41">
        <f t="shared" si="240"/>
        <v>935652.69</v>
      </c>
      <c r="H123" s="41">
        <f t="shared" si="241"/>
        <v>949086.25</v>
      </c>
      <c r="I123" s="41">
        <f t="shared" si="242"/>
        <v>962519.81</v>
      </c>
      <c r="J123" s="41">
        <f t="shared" si="243"/>
        <v>975953.37000000011</v>
      </c>
      <c r="K123" s="41">
        <f t="shared" si="244"/>
        <v>989386.93000000017</v>
      </c>
      <c r="L123" s="41">
        <f t="shared" si="245"/>
        <v>1002819.5703103528</v>
      </c>
      <c r="M123" s="41">
        <f t="shared" si="246"/>
        <v>1016251.8277462758</v>
      </c>
      <c r="N123" s="41">
        <f t="shared" si="247"/>
        <v>1029683.6924953082</v>
      </c>
      <c r="O123" s="41">
        <f t="shared" si="248"/>
        <v>1043115.0795984695</v>
      </c>
      <c r="P123" s="41">
        <f t="shared" si="249"/>
        <v>1056545.9320160414</v>
      </c>
      <c r="Q123" s="41">
        <f t="shared" si="250"/>
        <v>1069976.2437614489</v>
      </c>
      <c r="R123" s="41">
        <f t="shared" si="251"/>
        <v>1083406.1089392065</v>
      </c>
      <c r="S123" s="41">
        <f t="shared" si="252"/>
        <v>1096835.6401204483</v>
      </c>
      <c r="T123" s="41">
        <f t="shared" si="253"/>
        <v>1110264.8809313467</v>
      </c>
      <c r="U123" s="41">
        <f t="shared" si="254"/>
        <v>1123693.7801451269</v>
      </c>
      <c r="V123" s="41">
        <f t="shared" si="255"/>
        <v>1137122.3445065753</v>
      </c>
      <c r="W123" s="41">
        <f t="shared" si="256"/>
        <v>1150550.57511846</v>
      </c>
      <c r="X123" s="41">
        <f t="shared" si="257"/>
        <v>1163978.4538647032</v>
      </c>
      <c r="Y123" s="41">
        <f t="shared" si="258"/>
        <v>1177406.0025384137</v>
      </c>
      <c r="Z123" s="41">
        <f t="shared" si="259"/>
        <v>1190833.2417619268</v>
      </c>
      <c r="AA123" s="41">
        <f t="shared" si="260"/>
        <v>1204260.0033395689</v>
      </c>
      <c r="AB123" s="41">
        <f t="shared" si="261"/>
        <v>1217686.2302316213</v>
      </c>
      <c r="AC123" s="41">
        <f t="shared" si="262"/>
        <v>1231111.9164515093</v>
      </c>
      <c r="AD123" s="41">
        <f t="shared" si="263"/>
        <v>1244537.1561037474</v>
      </c>
      <c r="AE123" s="41">
        <f t="shared" si="264"/>
        <v>1257962.0617594698</v>
      </c>
      <c r="AF123" s="41">
        <f t="shared" si="265"/>
        <v>1271386.6770448489</v>
      </c>
      <c r="AG123" s="23">
        <f t="shared" si="266"/>
        <v>1190830</v>
      </c>
      <c r="AH123" s="79">
        <f>'[26]009'!D$18</f>
        <v>1.9300000000000001E-2</v>
      </c>
      <c r="AI123" s="79">
        <f>'[26]009'!E$18</f>
        <v>1.9299999999999998E-2</v>
      </c>
      <c r="AJ123" s="31">
        <f>'[20]Depreciation Provision'!R47</f>
        <v>13433.61</v>
      </c>
      <c r="AK123" s="31">
        <f>'[20]Depreciation Provision'!S47</f>
        <v>13433.61</v>
      </c>
      <c r="AL123" s="31">
        <f>'[20]Depreciation Provision'!T47</f>
        <v>13433.56</v>
      </c>
      <c r="AM123" s="31">
        <f>'[20]Depreciation Provision'!U47</f>
        <v>13433.56</v>
      </c>
      <c r="AN123" s="31">
        <f>'[20]Depreciation Provision'!V47</f>
        <v>13433.56</v>
      </c>
      <c r="AO123" s="31">
        <f>'[20]Depreciation Provision'!W47</f>
        <v>13433.56</v>
      </c>
      <c r="AP123" s="41">
        <f>IF('Net Plant'!I123&gt;0,'Gross Plant'!L123*$AH123/12,0)</f>
        <v>13432.640310352714</v>
      </c>
      <c r="AQ123" s="41">
        <f>IF('Net Plant'!J123&gt;0,'Gross Plant'!M123*$AH123/12,0)</f>
        <v>13432.257435922971</v>
      </c>
      <c r="AR123" s="41">
        <f>IF('Net Plant'!K123&gt;0,'Gross Plant'!N123*$AH123/12,0)</f>
        <v>13431.864749032373</v>
      </c>
      <c r="AS123" s="41">
        <f>IF('Net Plant'!L123&gt;0,'Gross Plant'!O123*$AH123/12,0)</f>
        <v>13431.387103161285</v>
      </c>
      <c r="AT123" s="41">
        <f>IF('Net Plant'!M123&gt;0,'Gross Plant'!P123*$AH123/12,0)</f>
        <v>13430.852417571819</v>
      </c>
      <c r="AU123" s="41">
        <f>IF('Net Plant'!N123&gt;0,'Gross Plant'!Q123*$AH123/12,0)</f>
        <v>13430.31174540744</v>
      </c>
      <c r="AV123" s="41">
        <f>IF('Net Plant'!O123&gt;0,'Gross Plant'!R123*$AH123/12,0)</f>
        <v>13429.865177757501</v>
      </c>
      <c r="AW123" s="41">
        <f>IF('Net Plant'!P123&gt;0,'Gross Plant'!S123*$AH123/12,0)</f>
        <v>13429.531181241786</v>
      </c>
      <c r="AX123" s="41">
        <f>IF('Net Plant'!Q123&gt;0,'Gross Plant'!T123*$AH123/12,0)</f>
        <v>13429.240810898433</v>
      </c>
      <c r="AY123" s="41">
        <f>IF('Net Plant'!R123&gt;0,'Gross Plant'!U123*$AI123/12,0)</f>
        <v>13428.899213780147</v>
      </c>
      <c r="AZ123" s="41">
        <f>IF('Net Plant'!S123&gt;0,'Gross Plant'!V123*$AI123/12,0)</f>
        <v>13428.564361448356</v>
      </c>
      <c r="BA123" s="41">
        <f>IF('Net Plant'!T123&gt;0,'Gross Plant'!W123*$AI123/12,0)</f>
        <v>13428.230611884697</v>
      </c>
      <c r="BB123" s="41">
        <f>IF('Net Plant'!U123&gt;0,'Gross Plant'!X123*$AI123/12,0)</f>
        <v>13427.878746243217</v>
      </c>
      <c r="BC123" s="41">
        <f>IF('Net Plant'!V123&gt;0,'Gross Plant'!Y123*$AI123/12,0)</f>
        <v>13427.548673710597</v>
      </c>
      <c r="BD123" s="41">
        <f>IF('Net Plant'!W123&gt;0,'Gross Plant'!Z123*$AI123/12,0)</f>
        <v>13427.239223513054</v>
      </c>
      <c r="BE123" s="41">
        <f>IF('Net Plant'!X123&gt;0,'Gross Plant'!AA123*$AI123/12,0)</f>
        <v>13426.761577641964</v>
      </c>
      <c r="BF123" s="41">
        <f>IF('Net Plant'!Y123&gt;0,'Gross Plant'!AB123*$AI123/12,0)</f>
        <v>13426.226892052497</v>
      </c>
      <c r="BG123" s="41">
        <f>IF('Net Plant'!Z123&gt;0,'Gross Plant'!AC123*$AI123/12,0)</f>
        <v>13425.686219888121</v>
      </c>
      <c r="BH123" s="41">
        <f>IF('Net Plant'!AA123&gt;0,'Gross Plant'!AD123*$AI123/12,0)</f>
        <v>13425.23965223818</v>
      </c>
      <c r="BI123" s="41">
        <f>IF('Net Plant'!AB123&gt;0,'Gross Plant'!AE123*$AI123/12,0)</f>
        <v>13424.905655722463</v>
      </c>
      <c r="BJ123" s="41">
        <f>IF('Net Plant'!AC123&gt;0,'Gross Plant'!AF123*$AI123/12,0)</f>
        <v>13424.615285379112</v>
      </c>
      <c r="BK123" s="23">
        <f t="shared" si="267"/>
        <v>161121.79611350238</v>
      </c>
      <c r="BL123" s="41"/>
      <c r="BM123" s="31">
        <f>[20]Retires!R190</f>
        <v>0</v>
      </c>
      <c r="BN123" s="31">
        <f>[20]Retires!S190</f>
        <v>0</v>
      </c>
      <c r="BO123" s="31">
        <f>[20]Retires!T190</f>
        <v>0</v>
      </c>
      <c r="BP123" s="31">
        <f>[20]Retires!U190</f>
        <v>0</v>
      </c>
      <c r="BQ123" s="31">
        <f>[20]Retires!V190</f>
        <v>0</v>
      </c>
      <c r="BR123" s="31">
        <f>[20]Retires!W190</f>
        <v>0</v>
      </c>
      <c r="BS123" s="31">
        <f>'Gross Plant'!BQ123</f>
        <v>0</v>
      </c>
      <c r="BT123" s="41">
        <f>'Gross Plant'!BR123</f>
        <v>0</v>
      </c>
      <c r="BU123" s="41">
        <f>'Gross Plant'!BS123</f>
        <v>0</v>
      </c>
      <c r="BV123" s="41">
        <f>'Gross Plant'!BT123</f>
        <v>0</v>
      </c>
      <c r="BW123" s="41">
        <f>'Gross Plant'!BU123</f>
        <v>0</v>
      </c>
      <c r="BX123" s="41">
        <f>'Gross Plant'!BV123</f>
        <v>0</v>
      </c>
      <c r="BY123" s="41">
        <f>'Gross Plant'!BW123</f>
        <v>0</v>
      </c>
      <c r="BZ123" s="41">
        <f>'Gross Plant'!BX123</f>
        <v>0</v>
      </c>
      <c r="CA123" s="41">
        <f>'Gross Plant'!BY123</f>
        <v>0</v>
      </c>
      <c r="CB123" s="41">
        <f>'Gross Plant'!BZ123</f>
        <v>0</v>
      </c>
      <c r="CC123" s="41">
        <f>'Gross Plant'!CA123</f>
        <v>0</v>
      </c>
      <c r="CD123" s="41">
        <f>'Gross Plant'!CB123</f>
        <v>0</v>
      </c>
      <c r="CE123" s="41">
        <f>'Gross Plant'!CC123</f>
        <v>0</v>
      </c>
      <c r="CF123" s="41">
        <f>'Gross Plant'!CD123</f>
        <v>0</v>
      </c>
      <c r="CG123" s="41">
        <f>'Gross Plant'!CE123</f>
        <v>0</v>
      </c>
      <c r="CH123" s="41">
        <f>'Gross Plant'!CF123</f>
        <v>0</v>
      </c>
      <c r="CI123" s="41">
        <f>'Gross Plant'!CG123</f>
        <v>0</v>
      </c>
      <c r="CJ123" s="41">
        <f>'Gross Plant'!CH123</f>
        <v>0</v>
      </c>
      <c r="CK123" s="41">
        <f>'Gross Plant'!CI123</f>
        <v>0</v>
      </c>
      <c r="CL123" s="41">
        <f>'Gross Plant'!CJ123</f>
        <v>0</v>
      </c>
      <c r="CM123" s="41">
        <f>'Gross Plant'!CK123</f>
        <v>0</v>
      </c>
      <c r="CN123" s="41"/>
      <c r="CO123" s="31">
        <f>[20]Transfers!R190</f>
        <v>0</v>
      </c>
      <c r="CP123" s="31">
        <f>[20]Transfers!S190</f>
        <v>0</v>
      </c>
      <c r="CQ123" s="31">
        <f>[20]Transfers!T190</f>
        <v>0</v>
      </c>
      <c r="CR123" s="31">
        <f>[20]Transfers!U190</f>
        <v>0</v>
      </c>
      <c r="CS123" s="31">
        <f>[20]Transfers!V190</f>
        <v>0</v>
      </c>
      <c r="CT123" s="31">
        <f>[20]Transfers!W190</f>
        <v>0</v>
      </c>
      <c r="CU123" s="31">
        <v>0</v>
      </c>
      <c r="CV123" s="31">
        <v>0</v>
      </c>
      <c r="CW123" s="31">
        <v>0</v>
      </c>
      <c r="CX123" s="31">
        <v>0</v>
      </c>
      <c r="CY123" s="31">
        <v>0</v>
      </c>
      <c r="CZ123" s="3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/>
      <c r="DQ123" s="31">
        <f>[20]COR!Q47</f>
        <v>0</v>
      </c>
      <c r="DR123" s="31">
        <f>[20]COR!R47</f>
        <v>0</v>
      </c>
      <c r="DS123" s="31">
        <f>[20]COR!S47</f>
        <v>0</v>
      </c>
      <c r="DT123" s="31">
        <f>[20]COR!T47</f>
        <v>0</v>
      </c>
      <c r="DU123" s="31">
        <f>[20]COR!U47</f>
        <v>0</v>
      </c>
      <c r="DV123" s="31">
        <f>[20]COR!V47</f>
        <v>0</v>
      </c>
      <c r="DW123" s="57">
        <f>SUM('Gross Plant'!$AH123:$AM123)/SUM('Gross Plant'!$AH$193:$AM$193)*DW$193</f>
        <v>0</v>
      </c>
      <c r="DX123" s="57">
        <f>SUM('Gross Plant'!$AH123:$AM123)/SUM('Gross Plant'!$AH$193:$AM$193)*DX$193</f>
        <v>0</v>
      </c>
      <c r="DY123" s="57">
        <f>SUM('Gross Plant'!$AH123:$AM123)/SUM('Gross Plant'!$AH$193:$AM$193)*DY$193</f>
        <v>0</v>
      </c>
      <c r="DZ123" s="57">
        <f>-SUM('Gross Plant'!$AH123:$AM123)/SUM('Gross Plant'!$AH$193:$AM$193)*'Capital Spending'!D$12*Reserve!$DW$1</f>
        <v>0</v>
      </c>
      <c r="EA123" s="57">
        <f>-SUM('Gross Plant'!$AH123:$AM123)/SUM('Gross Plant'!$AH$193:$AM$193)*'Capital Spending'!E$12*Reserve!$DW$1</f>
        <v>0</v>
      </c>
      <c r="EB123" s="57">
        <f>-SUM('Gross Plant'!$AH123:$AM123)/SUM('Gross Plant'!$AH$193:$AM$193)*'Capital Spending'!F$12*Reserve!$DW$1</f>
        <v>0</v>
      </c>
      <c r="EC123" s="57">
        <f>-SUM('Gross Plant'!$AH123:$AM123)/SUM('Gross Plant'!$AH$193:$AM$193)*'Capital Spending'!G$12*Reserve!$DW$1</f>
        <v>0</v>
      </c>
      <c r="ED123" s="57">
        <f>-SUM('Gross Plant'!$AH123:$AM123)/SUM('Gross Plant'!$AH$193:$AM$193)*'Capital Spending'!H$12*Reserve!$DW$1</f>
        <v>0</v>
      </c>
      <c r="EE123" s="57">
        <f>-SUM('Gross Plant'!$AH123:$AM123)/SUM('Gross Plant'!$AH$193:$AM$193)*'Capital Spending'!I$12*Reserve!$DW$1</f>
        <v>0</v>
      </c>
      <c r="EF123" s="57">
        <f>-SUM('Gross Plant'!$AH123:$AM123)/SUM('Gross Plant'!$AH$193:$AM$193)*'Capital Spending'!J$12*Reserve!$DW$1</f>
        <v>0</v>
      </c>
      <c r="EG123" s="57">
        <f>-SUM('Gross Plant'!$AH123:$AM123)/SUM('Gross Plant'!$AH$193:$AM$193)*'Capital Spending'!K$12*Reserve!$DW$1</f>
        <v>0</v>
      </c>
      <c r="EH123" s="57">
        <f>-SUM('Gross Plant'!$AH123:$AM123)/SUM('Gross Plant'!$AH$193:$AM$193)*'Capital Spending'!L$12*Reserve!$DW$1</f>
        <v>0</v>
      </c>
      <c r="EI123" s="57">
        <f>-SUM('Gross Plant'!$AH123:$AM123)/SUM('Gross Plant'!$AH$193:$AM$193)*'Capital Spending'!M$12*Reserve!$DW$1</f>
        <v>0</v>
      </c>
      <c r="EJ123" s="57">
        <f>-SUM('Gross Plant'!$AH123:$AM123)/SUM('Gross Plant'!$AH$193:$AM$193)*'Capital Spending'!N$12*Reserve!$DW$1</f>
        <v>0</v>
      </c>
      <c r="EK123" s="57">
        <f>-SUM('Gross Plant'!$AH123:$AM123)/SUM('Gross Plant'!$AH$193:$AM$193)*'Capital Spending'!O$12*Reserve!$DW$1</f>
        <v>0</v>
      </c>
      <c r="EL123" s="57">
        <f>-SUM('Gross Plant'!$AH123:$AM123)/SUM('Gross Plant'!$AH$193:$AM$193)*'Capital Spending'!P$12*Reserve!$DW$1</f>
        <v>0</v>
      </c>
      <c r="EM123" s="57">
        <f>-SUM('Gross Plant'!$AH123:$AM123)/SUM('Gross Plant'!$AH$193:$AM$193)*'Capital Spending'!Q$12*Reserve!$DW$1</f>
        <v>0</v>
      </c>
      <c r="EN123" s="57">
        <f>-SUM('Gross Plant'!$AH123:$AM123)/SUM('Gross Plant'!$AH$193:$AM$193)*'Capital Spending'!R$12*Reserve!$DW$1</f>
        <v>0</v>
      </c>
      <c r="EO123" s="57">
        <f>-SUM('Gross Plant'!$AH123:$AM123)/SUM('Gross Plant'!$AH$193:$AM$193)*'Capital Spending'!S$12*Reserve!$DW$1</f>
        <v>0</v>
      </c>
      <c r="EP123" s="57">
        <f>-SUM('Gross Plant'!$AH123:$AM123)/SUM('Gross Plant'!$AH$193:$AM$193)*'Capital Spending'!T$12*Reserve!$DW$1</f>
        <v>0</v>
      </c>
      <c r="EQ123" s="57">
        <f>-SUM('Gross Plant'!$AH123:$AM123)/SUM('Gross Plant'!$AH$193:$AM$193)*'Capital Spending'!U$12*Reserve!$DW$1</f>
        <v>0</v>
      </c>
    </row>
    <row r="124" spans="1:147">
      <c r="A124" s="150">
        <v>35201</v>
      </c>
      <c r="B124" t="s">
        <v>87</v>
      </c>
      <c r="C124" s="50">
        <f t="shared" si="237"/>
        <v>1387338.0716476538</v>
      </c>
      <c r="D124" s="50">
        <f t="shared" si="238"/>
        <v>1419510.5523694998</v>
      </c>
      <c r="E124" s="68">
        <f>'[20]Reserve End Balances'!$Q$48</f>
        <v>1374503.06</v>
      </c>
      <c r="F124" s="41">
        <f t="shared" si="239"/>
        <v>1376642.23</v>
      </c>
      <c r="G124" s="41">
        <f t="shared" si="240"/>
        <v>1378781.4</v>
      </c>
      <c r="H124" s="41">
        <f t="shared" si="241"/>
        <v>1380920.5699999998</v>
      </c>
      <c r="I124" s="41">
        <f t="shared" si="242"/>
        <v>1383059.7399999998</v>
      </c>
      <c r="J124" s="41">
        <f t="shared" si="243"/>
        <v>1385198.9099999997</v>
      </c>
      <c r="K124" s="41">
        <f t="shared" si="244"/>
        <v>1387338.0799999996</v>
      </c>
      <c r="L124" s="41">
        <f t="shared" si="245"/>
        <v>1389477.2448294996</v>
      </c>
      <c r="M124" s="41">
        <f t="shared" si="246"/>
        <v>1391616.4096589996</v>
      </c>
      <c r="N124" s="41">
        <f t="shared" si="247"/>
        <v>1393755.5744884997</v>
      </c>
      <c r="O124" s="41">
        <f t="shared" si="248"/>
        <v>1395894.7393179997</v>
      </c>
      <c r="P124" s="41">
        <f t="shared" si="249"/>
        <v>1398033.9041474997</v>
      </c>
      <c r="Q124" s="41">
        <f t="shared" si="250"/>
        <v>1400173.0689769997</v>
      </c>
      <c r="R124" s="41">
        <f t="shared" si="251"/>
        <v>1402312.2338064997</v>
      </c>
      <c r="S124" s="41">
        <f t="shared" si="252"/>
        <v>1404451.3986359998</v>
      </c>
      <c r="T124" s="41">
        <f t="shared" si="253"/>
        <v>1406590.5634654998</v>
      </c>
      <c r="U124" s="41">
        <f t="shared" si="254"/>
        <v>1408743.8949494998</v>
      </c>
      <c r="V124" s="41">
        <f t="shared" si="255"/>
        <v>1410897.2264334997</v>
      </c>
      <c r="W124" s="41">
        <f t="shared" si="256"/>
        <v>1413050.5579174997</v>
      </c>
      <c r="X124" s="41">
        <f t="shared" si="257"/>
        <v>1415203.8894014996</v>
      </c>
      <c r="Y124" s="41">
        <f t="shared" si="258"/>
        <v>1417357.2208854996</v>
      </c>
      <c r="Z124" s="41">
        <f t="shared" si="259"/>
        <v>1419510.5523694996</v>
      </c>
      <c r="AA124" s="41">
        <f t="shared" si="260"/>
        <v>1421663.8838534995</v>
      </c>
      <c r="AB124" s="41">
        <f t="shared" si="261"/>
        <v>1423817.2153374995</v>
      </c>
      <c r="AC124" s="41">
        <f t="shared" si="262"/>
        <v>1425970.5468214995</v>
      </c>
      <c r="AD124" s="41">
        <f t="shared" si="263"/>
        <v>1428123.8783054994</v>
      </c>
      <c r="AE124" s="41">
        <f t="shared" si="264"/>
        <v>1430277.2097894994</v>
      </c>
      <c r="AF124" s="41">
        <f t="shared" si="265"/>
        <v>1432430.5412734994</v>
      </c>
      <c r="AG124" s="23">
        <f t="shared" si="266"/>
        <v>1419511</v>
      </c>
      <c r="AH124" s="79">
        <f>'[26]009'!D$19</f>
        <v>1.5099999999999999E-2</v>
      </c>
      <c r="AI124" s="79">
        <f>'[26]009'!E$19</f>
        <v>1.52E-2</v>
      </c>
      <c r="AJ124" s="31">
        <f>'[20]Depreciation Provision'!R48</f>
        <v>2139.17</v>
      </c>
      <c r="AK124" s="31">
        <f>'[20]Depreciation Provision'!S48</f>
        <v>2139.17</v>
      </c>
      <c r="AL124" s="31">
        <f>'[20]Depreciation Provision'!T48</f>
        <v>2139.17</v>
      </c>
      <c r="AM124" s="31">
        <f>'[20]Depreciation Provision'!U48</f>
        <v>2139.17</v>
      </c>
      <c r="AN124" s="31">
        <f>'[20]Depreciation Provision'!V48</f>
        <v>2139.17</v>
      </c>
      <c r="AO124" s="31">
        <f>'[20]Depreciation Provision'!W48</f>
        <v>2139.17</v>
      </c>
      <c r="AP124" s="41">
        <f>IF('Net Plant'!I124&gt;0,'Gross Plant'!L124*$AH124/12,0)</f>
        <v>2139.1648295</v>
      </c>
      <c r="AQ124" s="41">
        <f>IF('Net Plant'!J124&gt;0,'Gross Plant'!M124*$AH124/12,0)</f>
        <v>2139.1648295</v>
      </c>
      <c r="AR124" s="41">
        <f>IF('Net Plant'!K124&gt;0,'Gross Plant'!N124*$AH124/12,0)</f>
        <v>2139.1648295</v>
      </c>
      <c r="AS124" s="41">
        <f>IF('Net Plant'!L124&gt;0,'Gross Plant'!O124*$AH124/12,0)</f>
        <v>2139.1648295</v>
      </c>
      <c r="AT124" s="41">
        <f>IF('Net Plant'!M124&gt;0,'Gross Plant'!P124*$AH124/12,0)</f>
        <v>2139.1648295</v>
      </c>
      <c r="AU124" s="41">
        <f>IF('Net Plant'!N124&gt;0,'Gross Plant'!Q124*$AH124/12,0)</f>
        <v>2139.1648295</v>
      </c>
      <c r="AV124" s="41">
        <f>IF('Net Plant'!O124&gt;0,'Gross Plant'!R124*$AH124/12,0)</f>
        <v>2139.1648295</v>
      </c>
      <c r="AW124" s="41">
        <f>IF('Net Plant'!P124&gt;0,'Gross Plant'!S124*$AH124/12,0)</f>
        <v>2139.1648295</v>
      </c>
      <c r="AX124" s="41">
        <f>IF('Net Plant'!Q124&gt;0,'Gross Plant'!T124*$AH124/12,0)</f>
        <v>2139.1648295</v>
      </c>
      <c r="AY124" s="41">
        <f>IF('Net Plant'!R124&gt;0,'Gross Plant'!U124*$AI124/12,0)</f>
        <v>2153.3314839999998</v>
      </c>
      <c r="AZ124" s="41">
        <f>IF('Net Plant'!S124&gt;0,'Gross Plant'!V124*$AI124/12,0)</f>
        <v>2153.3314839999998</v>
      </c>
      <c r="BA124" s="41">
        <f>IF('Net Plant'!T124&gt;0,'Gross Plant'!W124*$AI124/12,0)</f>
        <v>2153.3314839999998</v>
      </c>
      <c r="BB124" s="41">
        <f>IF('Net Plant'!U124&gt;0,'Gross Plant'!X124*$AI124/12,0)</f>
        <v>2153.3314839999998</v>
      </c>
      <c r="BC124" s="41">
        <f>IF('Net Plant'!V124&gt;0,'Gross Plant'!Y124*$AI124/12,0)</f>
        <v>2153.3314839999998</v>
      </c>
      <c r="BD124" s="41">
        <f>IF('Net Plant'!W124&gt;0,'Gross Plant'!Z124*$AI124/12,0)</f>
        <v>2153.3314839999998</v>
      </c>
      <c r="BE124" s="41">
        <f>IF('Net Plant'!X124&gt;0,'Gross Plant'!AA124*$AI124/12,0)</f>
        <v>2153.3314839999998</v>
      </c>
      <c r="BF124" s="41">
        <f>IF('Net Plant'!Y124&gt;0,'Gross Plant'!AB124*$AI124/12,0)</f>
        <v>2153.3314839999998</v>
      </c>
      <c r="BG124" s="41">
        <f>IF('Net Plant'!Z124&gt;0,'Gross Plant'!AC124*$AI124/12,0)</f>
        <v>2153.3314839999998</v>
      </c>
      <c r="BH124" s="41">
        <f>IF('Net Plant'!AA124&gt;0,'Gross Plant'!AD124*$AI124/12,0)</f>
        <v>2153.3314839999998</v>
      </c>
      <c r="BI124" s="41">
        <f>IF('Net Plant'!AB124&gt;0,'Gross Plant'!AE124*$AI124/12,0)</f>
        <v>2153.3314839999998</v>
      </c>
      <c r="BJ124" s="41">
        <f>IF('Net Plant'!AC124&gt;0,'Gross Plant'!AF124*$AI124/12,0)</f>
        <v>2153.3314839999998</v>
      </c>
      <c r="BK124" s="23">
        <f t="shared" si="267"/>
        <v>25839.977807999992</v>
      </c>
      <c r="BL124" s="41"/>
      <c r="BM124" s="31">
        <f>[20]Retires!R191</f>
        <v>0</v>
      </c>
      <c r="BN124" s="31">
        <f>[20]Retires!S191</f>
        <v>0</v>
      </c>
      <c r="BO124" s="31">
        <f>[20]Retires!T191</f>
        <v>0</v>
      </c>
      <c r="BP124" s="31">
        <f>[20]Retires!U191</f>
        <v>0</v>
      </c>
      <c r="BQ124" s="31">
        <f>[20]Retires!V191</f>
        <v>0</v>
      </c>
      <c r="BR124" s="31">
        <f>[20]Retires!W191</f>
        <v>0</v>
      </c>
      <c r="BS124" s="31">
        <f>'Gross Plant'!BQ124</f>
        <v>0</v>
      </c>
      <c r="BT124" s="41">
        <f>'Gross Plant'!BR124</f>
        <v>0</v>
      </c>
      <c r="BU124" s="41">
        <f>'Gross Plant'!BS124</f>
        <v>0</v>
      </c>
      <c r="BV124" s="41">
        <f>'Gross Plant'!BT124</f>
        <v>0</v>
      </c>
      <c r="BW124" s="41">
        <f>'Gross Plant'!BU124</f>
        <v>0</v>
      </c>
      <c r="BX124" s="41">
        <f>'Gross Plant'!BV124</f>
        <v>0</v>
      </c>
      <c r="BY124" s="41">
        <f>'Gross Plant'!BW124</f>
        <v>0</v>
      </c>
      <c r="BZ124" s="41">
        <f>'Gross Plant'!BX124</f>
        <v>0</v>
      </c>
      <c r="CA124" s="41">
        <f>'Gross Plant'!BY124</f>
        <v>0</v>
      </c>
      <c r="CB124" s="41">
        <f>'Gross Plant'!BZ124</f>
        <v>0</v>
      </c>
      <c r="CC124" s="41">
        <f>'Gross Plant'!CA124</f>
        <v>0</v>
      </c>
      <c r="CD124" s="41">
        <f>'Gross Plant'!CB124</f>
        <v>0</v>
      </c>
      <c r="CE124" s="41">
        <f>'Gross Plant'!CC124</f>
        <v>0</v>
      </c>
      <c r="CF124" s="41">
        <f>'Gross Plant'!CD124</f>
        <v>0</v>
      </c>
      <c r="CG124" s="41">
        <f>'Gross Plant'!CE124</f>
        <v>0</v>
      </c>
      <c r="CH124" s="41">
        <f>'Gross Plant'!CF124</f>
        <v>0</v>
      </c>
      <c r="CI124" s="41">
        <f>'Gross Plant'!CG124</f>
        <v>0</v>
      </c>
      <c r="CJ124" s="41">
        <f>'Gross Plant'!CH124</f>
        <v>0</v>
      </c>
      <c r="CK124" s="41">
        <f>'Gross Plant'!CI124</f>
        <v>0</v>
      </c>
      <c r="CL124" s="41">
        <f>'Gross Plant'!CJ124</f>
        <v>0</v>
      </c>
      <c r="CM124" s="41">
        <f>'Gross Plant'!CK124</f>
        <v>0</v>
      </c>
      <c r="CN124" s="41"/>
      <c r="CO124" s="31">
        <f>[20]Transfers!R191</f>
        <v>0</v>
      </c>
      <c r="CP124" s="31">
        <f>[20]Transfers!S191</f>
        <v>0</v>
      </c>
      <c r="CQ124" s="31">
        <f>[20]Transfers!T191</f>
        <v>0</v>
      </c>
      <c r="CR124" s="31">
        <f>[20]Transfers!U191</f>
        <v>0</v>
      </c>
      <c r="CS124" s="31">
        <f>[20]Transfers!V191</f>
        <v>0</v>
      </c>
      <c r="CT124" s="31">
        <f>[20]Transfers!W191</f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/>
      <c r="DQ124" s="31">
        <f>[20]COR!Q48</f>
        <v>0</v>
      </c>
      <c r="DR124" s="31">
        <f>[20]COR!R48</f>
        <v>0</v>
      </c>
      <c r="DS124" s="31">
        <f>[20]COR!S48</f>
        <v>0</v>
      </c>
      <c r="DT124" s="31">
        <f>[20]COR!T48</f>
        <v>0</v>
      </c>
      <c r="DU124" s="31">
        <f>[20]COR!U48</f>
        <v>0</v>
      </c>
      <c r="DV124" s="31">
        <f>[20]COR!V48</f>
        <v>0</v>
      </c>
      <c r="DW124" s="57">
        <f>SUM('Gross Plant'!$AH124:$AM124)/SUM('Gross Plant'!$AH$193:$AM$193)*DW$193</f>
        <v>0</v>
      </c>
      <c r="DX124" s="57">
        <f>SUM('Gross Plant'!$AH124:$AM124)/SUM('Gross Plant'!$AH$193:$AM$193)*DX$193</f>
        <v>0</v>
      </c>
      <c r="DY124" s="57">
        <f>SUM('Gross Plant'!$AH124:$AM124)/SUM('Gross Plant'!$AH$193:$AM$193)*DY$193</f>
        <v>0</v>
      </c>
      <c r="DZ124" s="57">
        <f>-SUM('Gross Plant'!$AH124:$AM124)/SUM('Gross Plant'!$AH$193:$AM$193)*'Capital Spending'!D$12*Reserve!$DW$1</f>
        <v>0</v>
      </c>
      <c r="EA124" s="57">
        <f>-SUM('Gross Plant'!$AH124:$AM124)/SUM('Gross Plant'!$AH$193:$AM$193)*'Capital Spending'!E$12*Reserve!$DW$1</f>
        <v>0</v>
      </c>
      <c r="EB124" s="57">
        <f>-SUM('Gross Plant'!$AH124:$AM124)/SUM('Gross Plant'!$AH$193:$AM$193)*'Capital Spending'!F$12*Reserve!$DW$1</f>
        <v>0</v>
      </c>
      <c r="EC124" s="57">
        <f>-SUM('Gross Plant'!$AH124:$AM124)/SUM('Gross Plant'!$AH$193:$AM$193)*'Capital Spending'!G$12*Reserve!$DW$1</f>
        <v>0</v>
      </c>
      <c r="ED124" s="57">
        <f>-SUM('Gross Plant'!$AH124:$AM124)/SUM('Gross Plant'!$AH$193:$AM$193)*'Capital Spending'!H$12*Reserve!$DW$1</f>
        <v>0</v>
      </c>
      <c r="EE124" s="57">
        <f>-SUM('Gross Plant'!$AH124:$AM124)/SUM('Gross Plant'!$AH$193:$AM$193)*'Capital Spending'!I$12*Reserve!$DW$1</f>
        <v>0</v>
      </c>
      <c r="EF124" s="57">
        <f>-SUM('Gross Plant'!$AH124:$AM124)/SUM('Gross Plant'!$AH$193:$AM$193)*'Capital Spending'!J$12*Reserve!$DW$1</f>
        <v>0</v>
      </c>
      <c r="EG124" s="57">
        <f>-SUM('Gross Plant'!$AH124:$AM124)/SUM('Gross Plant'!$AH$193:$AM$193)*'Capital Spending'!K$12*Reserve!$DW$1</f>
        <v>0</v>
      </c>
      <c r="EH124" s="57">
        <f>-SUM('Gross Plant'!$AH124:$AM124)/SUM('Gross Plant'!$AH$193:$AM$193)*'Capital Spending'!L$12*Reserve!$DW$1</f>
        <v>0</v>
      </c>
      <c r="EI124" s="57">
        <f>-SUM('Gross Plant'!$AH124:$AM124)/SUM('Gross Plant'!$AH$193:$AM$193)*'Capital Spending'!M$12*Reserve!$DW$1</f>
        <v>0</v>
      </c>
      <c r="EJ124" s="57">
        <f>-SUM('Gross Plant'!$AH124:$AM124)/SUM('Gross Plant'!$AH$193:$AM$193)*'Capital Spending'!N$12*Reserve!$DW$1</f>
        <v>0</v>
      </c>
      <c r="EK124" s="57">
        <f>-SUM('Gross Plant'!$AH124:$AM124)/SUM('Gross Plant'!$AH$193:$AM$193)*'Capital Spending'!O$12*Reserve!$DW$1</f>
        <v>0</v>
      </c>
      <c r="EL124" s="57">
        <f>-SUM('Gross Plant'!$AH124:$AM124)/SUM('Gross Plant'!$AH$193:$AM$193)*'Capital Spending'!P$12*Reserve!$DW$1</f>
        <v>0</v>
      </c>
      <c r="EM124" s="57">
        <f>-SUM('Gross Plant'!$AH124:$AM124)/SUM('Gross Plant'!$AH$193:$AM$193)*'Capital Spending'!Q$12*Reserve!$DW$1</f>
        <v>0</v>
      </c>
      <c r="EN124" s="57">
        <f>-SUM('Gross Plant'!$AH124:$AM124)/SUM('Gross Plant'!$AH$193:$AM$193)*'Capital Spending'!R$12*Reserve!$DW$1</f>
        <v>0</v>
      </c>
      <c r="EO124" s="57">
        <f>-SUM('Gross Plant'!$AH124:$AM124)/SUM('Gross Plant'!$AH$193:$AM$193)*'Capital Spending'!S$12*Reserve!$DW$1</f>
        <v>0</v>
      </c>
      <c r="EP124" s="57">
        <f>-SUM('Gross Plant'!$AH124:$AM124)/SUM('Gross Plant'!$AH$193:$AM$193)*'Capital Spending'!T$12*Reserve!$DW$1</f>
        <v>0</v>
      </c>
      <c r="EQ124" s="57">
        <f>-SUM('Gross Plant'!$AH124:$AM124)/SUM('Gross Plant'!$AH$193:$AM$193)*'Capital Spending'!U$12*Reserve!$DW$1</f>
        <v>0</v>
      </c>
    </row>
    <row r="125" spans="1:147">
      <c r="A125" s="150">
        <v>35202</v>
      </c>
      <c r="B125" t="s">
        <v>88</v>
      </c>
      <c r="C125" s="50">
        <f t="shared" si="237"/>
        <v>450032.61692307709</v>
      </c>
      <c r="D125" s="50">
        <f t="shared" si="238"/>
        <v>450595.11000000028</v>
      </c>
      <c r="E125" s="68">
        <f>'[20]Reserve End Balances'!$Q$49</f>
        <v>448505.85</v>
      </c>
      <c r="F125" s="41">
        <f t="shared" si="239"/>
        <v>448854.06</v>
      </c>
      <c r="G125" s="41">
        <f t="shared" si="240"/>
        <v>449202.27</v>
      </c>
      <c r="H125" s="41">
        <f t="shared" si="241"/>
        <v>449550.48000000004</v>
      </c>
      <c r="I125" s="41">
        <f t="shared" si="242"/>
        <v>449898.69000000006</v>
      </c>
      <c r="J125" s="41">
        <f t="shared" si="243"/>
        <v>450246.90000000008</v>
      </c>
      <c r="K125" s="41">
        <f t="shared" si="244"/>
        <v>450595.1100000001</v>
      </c>
      <c r="L125" s="41">
        <f t="shared" si="245"/>
        <v>450595.1100000001</v>
      </c>
      <c r="M125" s="41">
        <f t="shared" si="246"/>
        <v>450595.1100000001</v>
      </c>
      <c r="N125" s="41">
        <f t="shared" si="247"/>
        <v>450595.1100000001</v>
      </c>
      <c r="O125" s="41">
        <f t="shared" si="248"/>
        <v>450595.1100000001</v>
      </c>
      <c r="P125" s="41">
        <f t="shared" si="249"/>
        <v>450595.1100000001</v>
      </c>
      <c r="Q125" s="41">
        <f t="shared" si="250"/>
        <v>450595.1100000001</v>
      </c>
      <c r="R125" s="41">
        <f t="shared" si="251"/>
        <v>450595.1100000001</v>
      </c>
      <c r="S125" s="41">
        <f t="shared" si="252"/>
        <v>450595.1100000001</v>
      </c>
      <c r="T125" s="41">
        <f t="shared" si="253"/>
        <v>450595.1100000001</v>
      </c>
      <c r="U125" s="41">
        <f t="shared" si="254"/>
        <v>450595.1100000001</v>
      </c>
      <c r="V125" s="41">
        <f t="shared" si="255"/>
        <v>450595.1100000001</v>
      </c>
      <c r="W125" s="41">
        <f t="shared" si="256"/>
        <v>450595.1100000001</v>
      </c>
      <c r="X125" s="41">
        <f t="shared" si="257"/>
        <v>450595.1100000001</v>
      </c>
      <c r="Y125" s="41">
        <f t="shared" si="258"/>
        <v>450595.1100000001</v>
      </c>
      <c r="Z125" s="41">
        <f t="shared" si="259"/>
        <v>450595.1100000001</v>
      </c>
      <c r="AA125" s="41">
        <f t="shared" si="260"/>
        <v>450595.1100000001</v>
      </c>
      <c r="AB125" s="41">
        <f t="shared" si="261"/>
        <v>450595.1100000001</v>
      </c>
      <c r="AC125" s="41">
        <f t="shared" si="262"/>
        <v>450595.1100000001</v>
      </c>
      <c r="AD125" s="41">
        <f t="shared" si="263"/>
        <v>450595.1100000001</v>
      </c>
      <c r="AE125" s="41">
        <f t="shared" si="264"/>
        <v>450595.1100000001</v>
      </c>
      <c r="AF125" s="41">
        <f t="shared" si="265"/>
        <v>450595.1100000001</v>
      </c>
      <c r="AG125" s="23">
        <f t="shared" si="266"/>
        <v>450595</v>
      </c>
      <c r="AH125" s="79">
        <f>'[26]009'!D$20</f>
        <v>9.2999999999999992E-3</v>
      </c>
      <c r="AI125" s="79">
        <f>'[26]009'!E$20</f>
        <v>1.21E-2</v>
      </c>
      <c r="AJ125" s="31">
        <f>'[20]Depreciation Provision'!R49</f>
        <v>348.21000000000004</v>
      </c>
      <c r="AK125" s="31">
        <f>'[20]Depreciation Provision'!S49</f>
        <v>348.21000000000004</v>
      </c>
      <c r="AL125" s="31">
        <f>'[20]Depreciation Provision'!T49</f>
        <v>348.21000000000004</v>
      </c>
      <c r="AM125" s="31">
        <f>'[20]Depreciation Provision'!U49</f>
        <v>348.21000000000004</v>
      </c>
      <c r="AN125" s="31">
        <f>'[20]Depreciation Provision'!V49</f>
        <v>348.21000000000004</v>
      </c>
      <c r="AO125" s="31">
        <f>'[20]Depreciation Provision'!W49</f>
        <v>348.21000000000004</v>
      </c>
      <c r="AP125" s="41">
        <f>IF('Net Plant'!I125&gt;0,'Gross Plant'!L125*$AH125/12,0)</f>
        <v>0</v>
      </c>
      <c r="AQ125" s="41">
        <f>IF('Net Plant'!J125&gt;0,'Gross Plant'!M125*$AH125/12,0)</f>
        <v>0</v>
      </c>
      <c r="AR125" s="41">
        <f>IF('Net Plant'!K125&gt;0,'Gross Plant'!N125*$AH125/12,0)</f>
        <v>0</v>
      </c>
      <c r="AS125" s="41">
        <f>IF('Net Plant'!L125&gt;0,'Gross Plant'!O125*$AH125/12,0)</f>
        <v>0</v>
      </c>
      <c r="AT125" s="41">
        <f>IF('Net Plant'!M125&gt;0,'Gross Plant'!P125*$AH125/12,0)</f>
        <v>0</v>
      </c>
      <c r="AU125" s="41">
        <f>IF('Net Plant'!N125&gt;0,'Gross Plant'!Q125*$AH125/12,0)</f>
        <v>0</v>
      </c>
      <c r="AV125" s="41">
        <f>IF('Net Plant'!O125&gt;0,'Gross Plant'!R125*$AH125/12,0)</f>
        <v>0</v>
      </c>
      <c r="AW125" s="41">
        <f>IF('Net Plant'!P125&gt;0,'Gross Plant'!S125*$AH125/12,0)</f>
        <v>0</v>
      </c>
      <c r="AX125" s="41">
        <f>IF('Net Plant'!Q125&gt;0,'Gross Plant'!T125*$AH125/12,0)</f>
        <v>0</v>
      </c>
      <c r="AY125" s="41">
        <f>IF('Net Plant'!R125&gt;0,'Gross Plant'!U125*$AI125/12,0)</f>
        <v>0</v>
      </c>
      <c r="AZ125" s="41">
        <f>IF('Net Plant'!S125&gt;0,'Gross Plant'!V125*$AI125/12,0)</f>
        <v>0</v>
      </c>
      <c r="BA125" s="41">
        <f>IF('Net Plant'!T125&gt;0,'Gross Plant'!W125*$AI125/12,0)</f>
        <v>0</v>
      </c>
      <c r="BB125" s="41">
        <f>IF('Net Plant'!U125&gt;0,'Gross Plant'!X125*$AI125/12,0)</f>
        <v>0</v>
      </c>
      <c r="BC125" s="41">
        <f>IF('Net Plant'!V125&gt;0,'Gross Plant'!Y125*$AI125/12,0)</f>
        <v>0</v>
      </c>
      <c r="BD125" s="41">
        <f>IF('Net Plant'!W125&gt;0,'Gross Plant'!Z125*$AI125/12,0)</f>
        <v>0</v>
      </c>
      <c r="BE125" s="41">
        <f>IF('Net Plant'!X125&gt;0,'Gross Plant'!AA125*$AI125/12,0)</f>
        <v>0</v>
      </c>
      <c r="BF125" s="41">
        <f>IF('Net Plant'!Y125&gt;0,'Gross Plant'!AB125*$AI125/12,0)</f>
        <v>0</v>
      </c>
      <c r="BG125" s="41">
        <f>IF('Net Plant'!Z125&gt;0,'Gross Plant'!AC125*$AI125/12,0)</f>
        <v>0</v>
      </c>
      <c r="BH125" s="41">
        <f>IF('Net Plant'!AA125&gt;0,'Gross Plant'!AD125*$AI125/12,0)</f>
        <v>0</v>
      </c>
      <c r="BI125" s="41">
        <f>IF('Net Plant'!AB125&gt;0,'Gross Plant'!AE125*$AI125/12,0)</f>
        <v>0</v>
      </c>
      <c r="BJ125" s="41">
        <f>IF('Net Plant'!AC125&gt;0,'Gross Plant'!AF125*$AI125/12,0)</f>
        <v>0</v>
      </c>
      <c r="BK125" s="23">
        <f t="shared" si="267"/>
        <v>0</v>
      </c>
      <c r="BL125" s="41"/>
      <c r="BM125" s="31">
        <f>[20]Retires!R192</f>
        <v>0</v>
      </c>
      <c r="BN125" s="31">
        <f>[20]Retires!S192</f>
        <v>0</v>
      </c>
      <c r="BO125" s="31">
        <f>[20]Retires!T192</f>
        <v>0</v>
      </c>
      <c r="BP125" s="31">
        <f>[20]Retires!U192</f>
        <v>0</v>
      </c>
      <c r="BQ125" s="31">
        <f>[20]Retires!V192</f>
        <v>0</v>
      </c>
      <c r="BR125" s="31">
        <f>[20]Retires!W192</f>
        <v>0</v>
      </c>
      <c r="BS125" s="31">
        <f>'Gross Plant'!BQ125</f>
        <v>0</v>
      </c>
      <c r="BT125" s="41">
        <f>'Gross Plant'!BR125</f>
        <v>0</v>
      </c>
      <c r="BU125" s="41">
        <f>'Gross Plant'!BS125</f>
        <v>0</v>
      </c>
      <c r="BV125" s="41">
        <f>'Gross Plant'!BT125</f>
        <v>0</v>
      </c>
      <c r="BW125" s="41">
        <f>'Gross Plant'!BU125</f>
        <v>0</v>
      </c>
      <c r="BX125" s="41">
        <f>'Gross Plant'!BV125</f>
        <v>0</v>
      </c>
      <c r="BY125" s="41">
        <f>'Gross Plant'!BW125</f>
        <v>0</v>
      </c>
      <c r="BZ125" s="41">
        <f>'Gross Plant'!BX125</f>
        <v>0</v>
      </c>
      <c r="CA125" s="41">
        <f>'Gross Plant'!BY125</f>
        <v>0</v>
      </c>
      <c r="CB125" s="41">
        <f>'Gross Plant'!BZ125</f>
        <v>0</v>
      </c>
      <c r="CC125" s="41">
        <f>'Gross Plant'!CA125</f>
        <v>0</v>
      </c>
      <c r="CD125" s="41">
        <f>'Gross Plant'!CB125</f>
        <v>0</v>
      </c>
      <c r="CE125" s="41">
        <f>'Gross Plant'!CC125</f>
        <v>0</v>
      </c>
      <c r="CF125" s="41">
        <f>'Gross Plant'!CD125</f>
        <v>0</v>
      </c>
      <c r="CG125" s="41">
        <f>'Gross Plant'!CE125</f>
        <v>0</v>
      </c>
      <c r="CH125" s="41">
        <f>'Gross Plant'!CF125</f>
        <v>0</v>
      </c>
      <c r="CI125" s="41">
        <f>'Gross Plant'!CG125</f>
        <v>0</v>
      </c>
      <c r="CJ125" s="41">
        <f>'Gross Plant'!CH125</f>
        <v>0</v>
      </c>
      <c r="CK125" s="41">
        <f>'Gross Plant'!CI125</f>
        <v>0</v>
      </c>
      <c r="CL125" s="41">
        <f>'Gross Plant'!CJ125</f>
        <v>0</v>
      </c>
      <c r="CM125" s="41">
        <f>'Gross Plant'!CK125</f>
        <v>0</v>
      </c>
      <c r="CN125" s="41"/>
      <c r="CO125" s="31">
        <f>[20]Transfers!R192</f>
        <v>0</v>
      </c>
      <c r="CP125" s="31">
        <f>[20]Transfers!S192</f>
        <v>0</v>
      </c>
      <c r="CQ125" s="31">
        <f>[20]Transfers!T192</f>
        <v>0</v>
      </c>
      <c r="CR125" s="31">
        <f>[20]Transfers!U192</f>
        <v>0</v>
      </c>
      <c r="CS125" s="31">
        <f>[20]Transfers!V192</f>
        <v>0</v>
      </c>
      <c r="CT125" s="31">
        <f>[20]Transfers!W192</f>
        <v>0</v>
      </c>
      <c r="CU125" s="31">
        <v>0</v>
      </c>
      <c r="CV125" s="31">
        <v>0</v>
      </c>
      <c r="CW125" s="31">
        <v>0</v>
      </c>
      <c r="CX125" s="31">
        <v>0</v>
      </c>
      <c r="CY125" s="31">
        <v>0</v>
      </c>
      <c r="CZ125" s="3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/>
      <c r="DQ125" s="31">
        <f>[20]COR!Q49</f>
        <v>0</v>
      </c>
      <c r="DR125" s="31">
        <f>[20]COR!R49</f>
        <v>0</v>
      </c>
      <c r="DS125" s="31">
        <f>[20]COR!S49</f>
        <v>0</v>
      </c>
      <c r="DT125" s="31">
        <f>[20]COR!T49</f>
        <v>0</v>
      </c>
      <c r="DU125" s="31">
        <f>[20]COR!U49</f>
        <v>0</v>
      </c>
      <c r="DV125" s="31">
        <f>[20]COR!V49</f>
        <v>0</v>
      </c>
      <c r="DW125" s="57">
        <f>SUM('Gross Plant'!$AH125:$AM125)/SUM('Gross Plant'!$AH$193:$AM$193)*DW$193</f>
        <v>0</v>
      </c>
      <c r="DX125" s="57">
        <f>SUM('Gross Plant'!$AH125:$AM125)/SUM('Gross Plant'!$AH$193:$AM$193)*DX$193</f>
        <v>0</v>
      </c>
      <c r="DY125" s="57">
        <f>SUM('Gross Plant'!$AH125:$AM125)/SUM('Gross Plant'!$AH$193:$AM$193)*DY$193</f>
        <v>0</v>
      </c>
      <c r="DZ125" s="57">
        <f>-SUM('Gross Plant'!$AH125:$AM125)/SUM('Gross Plant'!$AH$193:$AM$193)*'Capital Spending'!D$12*Reserve!$DW$1</f>
        <v>0</v>
      </c>
      <c r="EA125" s="57">
        <f>-SUM('Gross Plant'!$AH125:$AM125)/SUM('Gross Plant'!$AH$193:$AM$193)*'Capital Spending'!E$12*Reserve!$DW$1</f>
        <v>0</v>
      </c>
      <c r="EB125" s="57">
        <f>-SUM('Gross Plant'!$AH125:$AM125)/SUM('Gross Plant'!$AH$193:$AM$193)*'Capital Spending'!F$12*Reserve!$DW$1</f>
        <v>0</v>
      </c>
      <c r="EC125" s="57">
        <f>-SUM('Gross Plant'!$AH125:$AM125)/SUM('Gross Plant'!$AH$193:$AM$193)*'Capital Spending'!G$12*Reserve!$DW$1</f>
        <v>0</v>
      </c>
      <c r="ED125" s="57">
        <f>-SUM('Gross Plant'!$AH125:$AM125)/SUM('Gross Plant'!$AH$193:$AM$193)*'Capital Spending'!H$12*Reserve!$DW$1</f>
        <v>0</v>
      </c>
      <c r="EE125" s="57">
        <f>-SUM('Gross Plant'!$AH125:$AM125)/SUM('Gross Plant'!$AH$193:$AM$193)*'Capital Spending'!I$12*Reserve!$DW$1</f>
        <v>0</v>
      </c>
      <c r="EF125" s="57">
        <f>-SUM('Gross Plant'!$AH125:$AM125)/SUM('Gross Plant'!$AH$193:$AM$193)*'Capital Spending'!J$12*Reserve!$DW$1</f>
        <v>0</v>
      </c>
      <c r="EG125" s="57">
        <f>-SUM('Gross Plant'!$AH125:$AM125)/SUM('Gross Plant'!$AH$193:$AM$193)*'Capital Spending'!K$12*Reserve!$DW$1</f>
        <v>0</v>
      </c>
      <c r="EH125" s="57">
        <f>-SUM('Gross Plant'!$AH125:$AM125)/SUM('Gross Plant'!$AH$193:$AM$193)*'Capital Spending'!L$12*Reserve!$DW$1</f>
        <v>0</v>
      </c>
      <c r="EI125" s="57">
        <f>-SUM('Gross Plant'!$AH125:$AM125)/SUM('Gross Plant'!$AH$193:$AM$193)*'Capital Spending'!M$12*Reserve!$DW$1</f>
        <v>0</v>
      </c>
      <c r="EJ125" s="57">
        <f>-SUM('Gross Plant'!$AH125:$AM125)/SUM('Gross Plant'!$AH$193:$AM$193)*'Capital Spending'!N$12*Reserve!$DW$1</f>
        <v>0</v>
      </c>
      <c r="EK125" s="57">
        <f>-SUM('Gross Plant'!$AH125:$AM125)/SUM('Gross Plant'!$AH$193:$AM$193)*'Capital Spending'!O$12*Reserve!$DW$1</f>
        <v>0</v>
      </c>
      <c r="EL125" s="57">
        <f>-SUM('Gross Plant'!$AH125:$AM125)/SUM('Gross Plant'!$AH$193:$AM$193)*'Capital Spending'!P$12*Reserve!$DW$1</f>
        <v>0</v>
      </c>
      <c r="EM125" s="57">
        <f>-SUM('Gross Plant'!$AH125:$AM125)/SUM('Gross Plant'!$AH$193:$AM$193)*'Capital Spending'!Q$12*Reserve!$DW$1</f>
        <v>0</v>
      </c>
      <c r="EN125" s="57">
        <f>-SUM('Gross Plant'!$AH125:$AM125)/SUM('Gross Plant'!$AH$193:$AM$193)*'Capital Spending'!R$12*Reserve!$DW$1</f>
        <v>0</v>
      </c>
      <c r="EO125" s="57">
        <f>-SUM('Gross Plant'!$AH125:$AM125)/SUM('Gross Plant'!$AH$193:$AM$193)*'Capital Spending'!S$12*Reserve!$DW$1</f>
        <v>0</v>
      </c>
      <c r="EP125" s="57">
        <f>-SUM('Gross Plant'!$AH125:$AM125)/SUM('Gross Plant'!$AH$193:$AM$193)*'Capital Spending'!T$12*Reserve!$DW$1</f>
        <v>0</v>
      </c>
      <c r="EQ125" s="57">
        <f>-SUM('Gross Plant'!$AH125:$AM125)/SUM('Gross Plant'!$AH$193:$AM$193)*'Capital Spending'!U$12*Reserve!$DW$1</f>
        <v>0</v>
      </c>
    </row>
    <row r="126" spans="1:147">
      <c r="A126" s="150">
        <v>35203</v>
      </c>
      <c r="B126" t="s">
        <v>89</v>
      </c>
      <c r="C126" s="50">
        <f t="shared" si="237"/>
        <v>724019.27909538464</v>
      </c>
      <c r="D126" s="50">
        <f t="shared" si="238"/>
        <v>758593.87238400069</v>
      </c>
      <c r="E126" s="68">
        <f>'[20]Reserve End Balances'!$Q$50</f>
        <v>708765.78</v>
      </c>
      <c r="F126" s="41">
        <f t="shared" si="239"/>
        <v>711308.03</v>
      </c>
      <c r="G126" s="41">
        <f t="shared" si="240"/>
        <v>713850.28</v>
      </c>
      <c r="H126" s="41">
        <f t="shared" si="241"/>
        <v>716392.53</v>
      </c>
      <c r="I126" s="41">
        <f t="shared" si="242"/>
        <v>718934.78</v>
      </c>
      <c r="J126" s="41">
        <f t="shared" si="243"/>
        <v>721477.03</v>
      </c>
      <c r="K126" s="41">
        <f t="shared" si="244"/>
        <v>724019.28</v>
      </c>
      <c r="L126" s="41">
        <f t="shared" si="245"/>
        <v>726561.52944000007</v>
      </c>
      <c r="M126" s="41">
        <f t="shared" si="246"/>
        <v>729103.77888000011</v>
      </c>
      <c r="N126" s="41">
        <f t="shared" si="247"/>
        <v>731646.02832000016</v>
      </c>
      <c r="O126" s="41">
        <f t="shared" si="248"/>
        <v>734188.2777600002</v>
      </c>
      <c r="P126" s="41">
        <f t="shared" si="249"/>
        <v>736730.52720000024</v>
      </c>
      <c r="Q126" s="41">
        <f t="shared" si="250"/>
        <v>739272.77664000029</v>
      </c>
      <c r="R126" s="41">
        <f t="shared" si="251"/>
        <v>741815.02608000033</v>
      </c>
      <c r="S126" s="41">
        <f t="shared" si="252"/>
        <v>744357.27552000037</v>
      </c>
      <c r="T126" s="41">
        <f t="shared" si="253"/>
        <v>746899.52496000042</v>
      </c>
      <c r="U126" s="41">
        <f t="shared" si="254"/>
        <v>748848.58286400046</v>
      </c>
      <c r="V126" s="41">
        <f t="shared" si="255"/>
        <v>750797.64076800051</v>
      </c>
      <c r="W126" s="41">
        <f t="shared" si="256"/>
        <v>752746.69867200055</v>
      </c>
      <c r="X126" s="41">
        <f t="shared" si="257"/>
        <v>754695.7565760006</v>
      </c>
      <c r="Y126" s="41">
        <f t="shared" si="258"/>
        <v>756644.81448000064</v>
      </c>
      <c r="Z126" s="41">
        <f t="shared" si="259"/>
        <v>758593.87238400069</v>
      </c>
      <c r="AA126" s="41">
        <f t="shared" si="260"/>
        <v>760542.93028800073</v>
      </c>
      <c r="AB126" s="41">
        <f t="shared" si="261"/>
        <v>762491.98819200078</v>
      </c>
      <c r="AC126" s="41">
        <f t="shared" si="262"/>
        <v>764441.04609600082</v>
      </c>
      <c r="AD126" s="41">
        <f t="shared" si="263"/>
        <v>766390.10400000087</v>
      </c>
      <c r="AE126" s="41">
        <f t="shared" si="264"/>
        <v>768339.16190400091</v>
      </c>
      <c r="AF126" s="41">
        <f t="shared" si="265"/>
        <v>770288.21980800095</v>
      </c>
      <c r="AG126" s="23">
        <f t="shared" si="266"/>
        <v>758594</v>
      </c>
      <c r="AH126" s="79">
        <f>'[26]009'!D$21</f>
        <v>1.7999999999999999E-2</v>
      </c>
      <c r="AI126" s="79">
        <f>'[26]009'!E$21</f>
        <v>1.38E-2</v>
      </c>
      <c r="AJ126" s="31">
        <f>'[20]Depreciation Provision'!R50</f>
        <v>2542.25</v>
      </c>
      <c r="AK126" s="31">
        <f>'[20]Depreciation Provision'!S50</f>
        <v>2542.25</v>
      </c>
      <c r="AL126" s="31">
        <f>'[20]Depreciation Provision'!T50</f>
        <v>2542.25</v>
      </c>
      <c r="AM126" s="31">
        <f>'[20]Depreciation Provision'!U50</f>
        <v>2542.25</v>
      </c>
      <c r="AN126" s="31">
        <f>'[20]Depreciation Provision'!V50</f>
        <v>2542.25</v>
      </c>
      <c r="AO126" s="31">
        <f>'[20]Depreciation Provision'!W50</f>
        <v>2542.25</v>
      </c>
      <c r="AP126" s="41">
        <f>IF('Net Plant'!I126&gt;0,'Gross Plant'!L126*$AH126/12,0)</f>
        <v>2542.24944</v>
      </c>
      <c r="AQ126" s="41">
        <f>IF('Net Plant'!J126&gt;0,'Gross Plant'!M126*$AH126/12,0)</f>
        <v>2542.24944</v>
      </c>
      <c r="AR126" s="41">
        <f>IF('Net Plant'!K126&gt;0,'Gross Plant'!N126*$AH126/12,0)</f>
        <v>2542.24944</v>
      </c>
      <c r="AS126" s="41">
        <f>IF('Net Plant'!L126&gt;0,'Gross Plant'!O126*$AH126/12,0)</f>
        <v>2542.24944</v>
      </c>
      <c r="AT126" s="41">
        <f>IF('Net Plant'!M126&gt;0,'Gross Plant'!P126*$AH126/12,0)</f>
        <v>2542.24944</v>
      </c>
      <c r="AU126" s="41">
        <f>IF('Net Plant'!N126&gt;0,'Gross Plant'!Q126*$AH126/12,0)</f>
        <v>2542.24944</v>
      </c>
      <c r="AV126" s="41">
        <f>IF('Net Plant'!O126&gt;0,'Gross Plant'!R126*$AH126/12,0)</f>
        <v>2542.24944</v>
      </c>
      <c r="AW126" s="41">
        <f>IF('Net Plant'!P126&gt;0,'Gross Plant'!S126*$AH126/12,0)</f>
        <v>2542.24944</v>
      </c>
      <c r="AX126" s="41">
        <f>IF('Net Plant'!Q126&gt;0,'Gross Plant'!T126*$AH126/12,0)</f>
        <v>2542.24944</v>
      </c>
      <c r="AY126" s="41">
        <f>IF('Net Plant'!R126&gt;0,'Gross Plant'!U126*$AI126/12,0)</f>
        <v>1949.057904</v>
      </c>
      <c r="AZ126" s="41">
        <f>IF('Net Plant'!S126&gt;0,'Gross Plant'!V126*$AI126/12,0)</f>
        <v>1949.057904</v>
      </c>
      <c r="BA126" s="41">
        <f>IF('Net Plant'!T126&gt;0,'Gross Plant'!W126*$AI126/12,0)</f>
        <v>1949.057904</v>
      </c>
      <c r="BB126" s="41">
        <f>IF('Net Plant'!U126&gt;0,'Gross Plant'!X126*$AI126/12,0)</f>
        <v>1949.057904</v>
      </c>
      <c r="BC126" s="41">
        <f>IF('Net Plant'!V126&gt;0,'Gross Plant'!Y126*$AI126/12,0)</f>
        <v>1949.057904</v>
      </c>
      <c r="BD126" s="41">
        <f>IF('Net Plant'!W126&gt;0,'Gross Plant'!Z126*$AI126/12,0)</f>
        <v>1949.057904</v>
      </c>
      <c r="BE126" s="41">
        <f>IF('Net Plant'!X126&gt;0,'Gross Plant'!AA126*$AI126/12,0)</f>
        <v>1949.057904</v>
      </c>
      <c r="BF126" s="41">
        <f>IF('Net Plant'!Y126&gt;0,'Gross Plant'!AB126*$AI126/12,0)</f>
        <v>1949.057904</v>
      </c>
      <c r="BG126" s="41">
        <f>IF('Net Plant'!Z126&gt;0,'Gross Plant'!AC126*$AI126/12,0)</f>
        <v>1949.057904</v>
      </c>
      <c r="BH126" s="41">
        <f>IF('Net Plant'!AA126&gt;0,'Gross Plant'!AD126*$AI126/12,0)</f>
        <v>1949.057904</v>
      </c>
      <c r="BI126" s="41">
        <f>IF('Net Plant'!AB126&gt;0,'Gross Plant'!AE126*$AI126/12,0)</f>
        <v>1949.057904</v>
      </c>
      <c r="BJ126" s="41">
        <f>IF('Net Plant'!AC126&gt;0,'Gross Plant'!AF126*$AI126/12,0)</f>
        <v>1949.057904</v>
      </c>
      <c r="BK126" s="23">
        <f t="shared" si="267"/>
        <v>23388.694848000003</v>
      </c>
      <c r="BL126" s="41"/>
      <c r="BM126" s="31">
        <f>[20]Retires!R193</f>
        <v>0</v>
      </c>
      <c r="BN126" s="31">
        <f>[20]Retires!S193</f>
        <v>0</v>
      </c>
      <c r="BO126" s="31">
        <f>[20]Retires!T193</f>
        <v>0</v>
      </c>
      <c r="BP126" s="31">
        <f>[20]Retires!U193</f>
        <v>0</v>
      </c>
      <c r="BQ126" s="31">
        <f>[20]Retires!V193</f>
        <v>0</v>
      </c>
      <c r="BR126" s="31">
        <f>[20]Retires!W193</f>
        <v>0</v>
      </c>
      <c r="BS126" s="31">
        <f>'Gross Plant'!BQ126</f>
        <v>0</v>
      </c>
      <c r="BT126" s="41">
        <f>'Gross Plant'!BR126</f>
        <v>0</v>
      </c>
      <c r="BU126" s="41">
        <f>'Gross Plant'!BS126</f>
        <v>0</v>
      </c>
      <c r="BV126" s="41">
        <f>'Gross Plant'!BT126</f>
        <v>0</v>
      </c>
      <c r="BW126" s="41">
        <f>'Gross Plant'!BU126</f>
        <v>0</v>
      </c>
      <c r="BX126" s="41">
        <f>'Gross Plant'!BV126</f>
        <v>0</v>
      </c>
      <c r="BY126" s="41">
        <f>'Gross Plant'!BW126</f>
        <v>0</v>
      </c>
      <c r="BZ126" s="41">
        <f>'Gross Plant'!BX126</f>
        <v>0</v>
      </c>
      <c r="CA126" s="41">
        <f>'Gross Plant'!BY126</f>
        <v>0</v>
      </c>
      <c r="CB126" s="41">
        <f>'Gross Plant'!BZ126</f>
        <v>0</v>
      </c>
      <c r="CC126" s="41">
        <f>'Gross Plant'!CA126</f>
        <v>0</v>
      </c>
      <c r="CD126" s="41">
        <f>'Gross Plant'!CB126</f>
        <v>0</v>
      </c>
      <c r="CE126" s="41">
        <f>'Gross Plant'!CC126</f>
        <v>0</v>
      </c>
      <c r="CF126" s="41">
        <f>'Gross Plant'!CD126</f>
        <v>0</v>
      </c>
      <c r="CG126" s="41">
        <f>'Gross Plant'!CE126</f>
        <v>0</v>
      </c>
      <c r="CH126" s="41">
        <f>'Gross Plant'!CF126</f>
        <v>0</v>
      </c>
      <c r="CI126" s="41">
        <f>'Gross Plant'!CG126</f>
        <v>0</v>
      </c>
      <c r="CJ126" s="41">
        <f>'Gross Plant'!CH126</f>
        <v>0</v>
      </c>
      <c r="CK126" s="41">
        <f>'Gross Plant'!CI126</f>
        <v>0</v>
      </c>
      <c r="CL126" s="41">
        <f>'Gross Plant'!CJ126</f>
        <v>0</v>
      </c>
      <c r="CM126" s="41">
        <f>'Gross Plant'!CK126</f>
        <v>0</v>
      </c>
      <c r="CN126" s="41"/>
      <c r="CO126" s="31">
        <f>[20]Transfers!R193</f>
        <v>0</v>
      </c>
      <c r="CP126" s="31">
        <f>[20]Transfers!S193</f>
        <v>0</v>
      </c>
      <c r="CQ126" s="31">
        <f>[20]Transfers!T193</f>
        <v>0</v>
      </c>
      <c r="CR126" s="31">
        <f>[20]Transfers!U193</f>
        <v>0</v>
      </c>
      <c r="CS126" s="31">
        <f>[20]Transfers!V193</f>
        <v>0</v>
      </c>
      <c r="CT126" s="31">
        <f>[20]Transfers!W193</f>
        <v>0</v>
      </c>
      <c r="CU126" s="31">
        <v>0</v>
      </c>
      <c r="CV126" s="31">
        <v>0</v>
      </c>
      <c r="CW126" s="31">
        <v>0</v>
      </c>
      <c r="CX126" s="31">
        <v>0</v>
      </c>
      <c r="CY126" s="31">
        <v>0</v>
      </c>
      <c r="CZ126" s="3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/>
      <c r="DQ126" s="31">
        <f>[20]COR!Q50</f>
        <v>0</v>
      </c>
      <c r="DR126" s="31">
        <f>[20]COR!R50</f>
        <v>0</v>
      </c>
      <c r="DS126" s="31">
        <f>[20]COR!S50</f>
        <v>0</v>
      </c>
      <c r="DT126" s="31">
        <f>[20]COR!T50</f>
        <v>0</v>
      </c>
      <c r="DU126" s="31">
        <f>[20]COR!U50</f>
        <v>0</v>
      </c>
      <c r="DV126" s="31">
        <f>[20]COR!V50</f>
        <v>0</v>
      </c>
      <c r="DW126" s="57">
        <f>SUM('Gross Plant'!$AH126:$AM126)/SUM('Gross Plant'!$AH$193:$AM$193)*DW$193</f>
        <v>0</v>
      </c>
      <c r="DX126" s="57">
        <f>SUM('Gross Plant'!$AH126:$AM126)/SUM('Gross Plant'!$AH$193:$AM$193)*DX$193</f>
        <v>0</v>
      </c>
      <c r="DY126" s="57">
        <f>SUM('Gross Plant'!$AH126:$AM126)/SUM('Gross Plant'!$AH$193:$AM$193)*DY$193</f>
        <v>0</v>
      </c>
      <c r="DZ126" s="57">
        <f>-SUM('Gross Plant'!$AH126:$AM126)/SUM('Gross Plant'!$AH$193:$AM$193)*'Capital Spending'!D$12*Reserve!$DW$1</f>
        <v>0</v>
      </c>
      <c r="EA126" s="57">
        <f>-SUM('Gross Plant'!$AH126:$AM126)/SUM('Gross Plant'!$AH$193:$AM$193)*'Capital Spending'!E$12*Reserve!$DW$1</f>
        <v>0</v>
      </c>
      <c r="EB126" s="57">
        <f>-SUM('Gross Plant'!$AH126:$AM126)/SUM('Gross Plant'!$AH$193:$AM$193)*'Capital Spending'!F$12*Reserve!$DW$1</f>
        <v>0</v>
      </c>
      <c r="EC126" s="57">
        <f>-SUM('Gross Plant'!$AH126:$AM126)/SUM('Gross Plant'!$AH$193:$AM$193)*'Capital Spending'!G$12*Reserve!$DW$1</f>
        <v>0</v>
      </c>
      <c r="ED126" s="57">
        <f>-SUM('Gross Plant'!$AH126:$AM126)/SUM('Gross Plant'!$AH$193:$AM$193)*'Capital Spending'!H$12*Reserve!$DW$1</f>
        <v>0</v>
      </c>
      <c r="EE126" s="57">
        <f>-SUM('Gross Plant'!$AH126:$AM126)/SUM('Gross Plant'!$AH$193:$AM$193)*'Capital Spending'!I$12*Reserve!$DW$1</f>
        <v>0</v>
      </c>
      <c r="EF126" s="57">
        <f>-SUM('Gross Plant'!$AH126:$AM126)/SUM('Gross Plant'!$AH$193:$AM$193)*'Capital Spending'!J$12*Reserve!$DW$1</f>
        <v>0</v>
      </c>
      <c r="EG126" s="57">
        <f>-SUM('Gross Plant'!$AH126:$AM126)/SUM('Gross Plant'!$AH$193:$AM$193)*'Capital Spending'!K$12*Reserve!$DW$1</f>
        <v>0</v>
      </c>
      <c r="EH126" s="57">
        <f>-SUM('Gross Plant'!$AH126:$AM126)/SUM('Gross Plant'!$AH$193:$AM$193)*'Capital Spending'!L$12*Reserve!$DW$1</f>
        <v>0</v>
      </c>
      <c r="EI126" s="57">
        <f>-SUM('Gross Plant'!$AH126:$AM126)/SUM('Gross Plant'!$AH$193:$AM$193)*'Capital Spending'!M$12*Reserve!$DW$1</f>
        <v>0</v>
      </c>
      <c r="EJ126" s="57">
        <f>-SUM('Gross Plant'!$AH126:$AM126)/SUM('Gross Plant'!$AH$193:$AM$193)*'Capital Spending'!N$12*Reserve!$DW$1</f>
        <v>0</v>
      </c>
      <c r="EK126" s="57">
        <f>-SUM('Gross Plant'!$AH126:$AM126)/SUM('Gross Plant'!$AH$193:$AM$193)*'Capital Spending'!O$12*Reserve!$DW$1</f>
        <v>0</v>
      </c>
      <c r="EL126" s="57">
        <f>-SUM('Gross Plant'!$AH126:$AM126)/SUM('Gross Plant'!$AH$193:$AM$193)*'Capital Spending'!P$12*Reserve!$DW$1</f>
        <v>0</v>
      </c>
      <c r="EM126" s="57">
        <f>-SUM('Gross Plant'!$AH126:$AM126)/SUM('Gross Plant'!$AH$193:$AM$193)*'Capital Spending'!Q$12*Reserve!$DW$1</f>
        <v>0</v>
      </c>
      <c r="EN126" s="57">
        <f>-SUM('Gross Plant'!$AH126:$AM126)/SUM('Gross Plant'!$AH$193:$AM$193)*'Capital Spending'!R$12*Reserve!$DW$1</f>
        <v>0</v>
      </c>
      <c r="EO126" s="57">
        <f>-SUM('Gross Plant'!$AH126:$AM126)/SUM('Gross Plant'!$AH$193:$AM$193)*'Capital Spending'!S$12*Reserve!$DW$1</f>
        <v>0</v>
      </c>
      <c r="EP126" s="57">
        <f>-SUM('Gross Plant'!$AH126:$AM126)/SUM('Gross Plant'!$AH$193:$AM$193)*'Capital Spending'!T$12*Reserve!$DW$1</f>
        <v>0</v>
      </c>
      <c r="EQ126" s="57">
        <f>-SUM('Gross Plant'!$AH126:$AM126)/SUM('Gross Plant'!$AH$193:$AM$193)*'Capital Spending'!U$12*Reserve!$DW$1</f>
        <v>0</v>
      </c>
    </row>
    <row r="127" spans="1:147">
      <c r="A127" s="150">
        <v>35210</v>
      </c>
      <c r="B127" t="s">
        <v>90</v>
      </c>
      <c r="C127" s="50">
        <f t="shared" si="237"/>
        <v>167316.34206163467</v>
      </c>
      <c r="D127" s="50">
        <f t="shared" si="238"/>
        <v>168061.70312575015</v>
      </c>
      <c r="E127" s="68">
        <f>'[20]Reserve End Balances'!$Q$51</f>
        <v>167003.92000000001</v>
      </c>
      <c r="F127" s="41">
        <f t="shared" si="239"/>
        <v>167055.99000000002</v>
      </c>
      <c r="G127" s="41">
        <f t="shared" si="240"/>
        <v>167108.06000000003</v>
      </c>
      <c r="H127" s="41">
        <f t="shared" si="241"/>
        <v>167160.13000000003</v>
      </c>
      <c r="I127" s="41">
        <f t="shared" si="242"/>
        <v>167212.20000000004</v>
      </c>
      <c r="J127" s="41">
        <f t="shared" si="243"/>
        <v>167264.27000000005</v>
      </c>
      <c r="K127" s="41">
        <f t="shared" si="244"/>
        <v>167316.34000000005</v>
      </c>
      <c r="L127" s="41">
        <f t="shared" si="245"/>
        <v>167368.41127625006</v>
      </c>
      <c r="M127" s="41">
        <f t="shared" si="246"/>
        <v>167420.48255250006</v>
      </c>
      <c r="N127" s="41">
        <f t="shared" si="247"/>
        <v>167472.55382875007</v>
      </c>
      <c r="O127" s="41">
        <f t="shared" si="248"/>
        <v>167524.62510500007</v>
      </c>
      <c r="P127" s="41">
        <f t="shared" si="249"/>
        <v>167576.69638125008</v>
      </c>
      <c r="Q127" s="41">
        <f t="shared" si="250"/>
        <v>167628.76765750008</v>
      </c>
      <c r="R127" s="41">
        <f t="shared" si="251"/>
        <v>167680.83893375008</v>
      </c>
      <c r="S127" s="41">
        <f t="shared" si="252"/>
        <v>167732.91021000009</v>
      </c>
      <c r="T127" s="41">
        <f t="shared" si="253"/>
        <v>167784.98148625009</v>
      </c>
      <c r="U127" s="41">
        <f t="shared" si="254"/>
        <v>167831.1017595001</v>
      </c>
      <c r="V127" s="41">
        <f t="shared" si="255"/>
        <v>167877.22203275011</v>
      </c>
      <c r="W127" s="41">
        <f t="shared" si="256"/>
        <v>167923.34230600012</v>
      </c>
      <c r="X127" s="41">
        <f t="shared" si="257"/>
        <v>167969.46257925013</v>
      </c>
      <c r="Y127" s="41">
        <f t="shared" si="258"/>
        <v>168015.58285250014</v>
      </c>
      <c r="Z127" s="41">
        <f t="shared" si="259"/>
        <v>168061.70312575015</v>
      </c>
      <c r="AA127" s="41">
        <f t="shared" si="260"/>
        <v>168107.82339900016</v>
      </c>
      <c r="AB127" s="41">
        <f t="shared" si="261"/>
        <v>168153.94367225017</v>
      </c>
      <c r="AC127" s="41">
        <f t="shared" si="262"/>
        <v>168200.06394550018</v>
      </c>
      <c r="AD127" s="41">
        <f t="shared" si="263"/>
        <v>168246.18421875019</v>
      </c>
      <c r="AE127" s="41">
        <f t="shared" si="264"/>
        <v>168292.3044920002</v>
      </c>
      <c r="AF127" s="41">
        <f t="shared" si="265"/>
        <v>168338.42476525021</v>
      </c>
      <c r="AG127" s="23">
        <f t="shared" si="266"/>
        <v>168062</v>
      </c>
      <c r="AH127" s="79">
        <f>'[26]009'!D$22</f>
        <v>3.5000000000000001E-3</v>
      </c>
      <c r="AI127" s="79">
        <f>'[26]009'!E$22</f>
        <v>3.0999999999999999E-3</v>
      </c>
      <c r="AJ127" s="31">
        <f>'[20]Depreciation Provision'!R51</f>
        <v>52.07</v>
      </c>
      <c r="AK127" s="31">
        <f>'[20]Depreciation Provision'!S51</f>
        <v>52.07</v>
      </c>
      <c r="AL127" s="31">
        <f>'[20]Depreciation Provision'!T51</f>
        <v>52.07</v>
      </c>
      <c r="AM127" s="31">
        <f>'[20]Depreciation Provision'!U51</f>
        <v>52.07</v>
      </c>
      <c r="AN127" s="31">
        <f>'[20]Depreciation Provision'!V51</f>
        <v>52.07</v>
      </c>
      <c r="AO127" s="31">
        <f>'[20]Depreciation Provision'!W51</f>
        <v>52.07</v>
      </c>
      <c r="AP127" s="41">
        <f>IF('Net Plant'!I127&gt;0,'Gross Plant'!L127*$AH127/12,0)</f>
        <v>52.071276250000004</v>
      </c>
      <c r="AQ127" s="41">
        <f>IF('Net Plant'!J127&gt;0,'Gross Plant'!M127*$AH127/12,0)</f>
        <v>52.071276250000004</v>
      </c>
      <c r="AR127" s="41">
        <f>IF('Net Plant'!K127&gt;0,'Gross Plant'!N127*$AH127/12,0)</f>
        <v>52.071276250000004</v>
      </c>
      <c r="AS127" s="41">
        <f>IF('Net Plant'!L127&gt;0,'Gross Plant'!O127*$AH127/12,0)</f>
        <v>52.071276250000004</v>
      </c>
      <c r="AT127" s="41">
        <f>IF('Net Plant'!M127&gt;0,'Gross Plant'!P127*$AH127/12,0)</f>
        <v>52.071276250000004</v>
      </c>
      <c r="AU127" s="41">
        <f>IF('Net Plant'!N127&gt;0,'Gross Plant'!Q127*$AH127/12,0)</f>
        <v>52.071276250000004</v>
      </c>
      <c r="AV127" s="41">
        <f>IF('Net Plant'!O127&gt;0,'Gross Plant'!R127*$AH127/12,0)</f>
        <v>52.071276250000004</v>
      </c>
      <c r="AW127" s="41">
        <f>IF('Net Plant'!P127&gt;0,'Gross Plant'!S127*$AH127/12,0)</f>
        <v>52.071276250000004</v>
      </c>
      <c r="AX127" s="41">
        <f>IF('Net Plant'!Q127&gt;0,'Gross Plant'!T127*$AH127/12,0)</f>
        <v>52.071276250000004</v>
      </c>
      <c r="AY127" s="41">
        <f>IF('Net Plant'!R127&gt;0,'Gross Plant'!U127*$AI127/12,0)</f>
        <v>46.120273249999997</v>
      </c>
      <c r="AZ127" s="41">
        <f>IF('Net Plant'!S127&gt;0,'Gross Plant'!V127*$AI127/12,0)</f>
        <v>46.120273249999997</v>
      </c>
      <c r="BA127" s="41">
        <f>IF('Net Plant'!T127&gt;0,'Gross Plant'!W127*$AI127/12,0)</f>
        <v>46.120273249999997</v>
      </c>
      <c r="BB127" s="41">
        <f>IF('Net Plant'!U127&gt;0,'Gross Plant'!X127*$AI127/12,0)</f>
        <v>46.120273249999997</v>
      </c>
      <c r="BC127" s="41">
        <f>IF('Net Plant'!V127&gt;0,'Gross Plant'!Y127*$AI127/12,0)</f>
        <v>46.120273249999997</v>
      </c>
      <c r="BD127" s="41">
        <f>IF('Net Plant'!W127&gt;0,'Gross Plant'!Z127*$AI127/12,0)</f>
        <v>46.120273249999997</v>
      </c>
      <c r="BE127" s="41">
        <f>IF('Net Plant'!X127&gt;0,'Gross Plant'!AA127*$AI127/12,0)</f>
        <v>46.120273249999997</v>
      </c>
      <c r="BF127" s="41">
        <f>IF('Net Plant'!Y127&gt;0,'Gross Plant'!AB127*$AI127/12,0)</f>
        <v>46.120273249999997</v>
      </c>
      <c r="BG127" s="41">
        <f>IF('Net Plant'!Z127&gt;0,'Gross Plant'!AC127*$AI127/12,0)</f>
        <v>46.120273249999997</v>
      </c>
      <c r="BH127" s="41">
        <f>IF('Net Plant'!AA127&gt;0,'Gross Plant'!AD127*$AI127/12,0)</f>
        <v>46.120273249999997</v>
      </c>
      <c r="BI127" s="41">
        <f>IF('Net Plant'!AB127&gt;0,'Gross Plant'!AE127*$AI127/12,0)</f>
        <v>46.120273249999997</v>
      </c>
      <c r="BJ127" s="41">
        <f>IF('Net Plant'!AC127&gt;0,'Gross Plant'!AF127*$AI127/12,0)</f>
        <v>46.120273249999997</v>
      </c>
      <c r="BK127" s="23">
        <f t="shared" si="267"/>
        <v>553.44327899999985</v>
      </c>
      <c r="BL127" s="41"/>
      <c r="BM127" s="31">
        <f>[20]Retires!R194</f>
        <v>0</v>
      </c>
      <c r="BN127" s="31">
        <f>[20]Retires!S194</f>
        <v>0</v>
      </c>
      <c r="BO127" s="31">
        <f>[20]Retires!T194</f>
        <v>0</v>
      </c>
      <c r="BP127" s="31">
        <f>[20]Retires!U194</f>
        <v>0</v>
      </c>
      <c r="BQ127" s="31">
        <f>[20]Retires!V194</f>
        <v>0</v>
      </c>
      <c r="BR127" s="31">
        <f>[20]Retires!W194</f>
        <v>0</v>
      </c>
      <c r="BS127" s="31">
        <f>'Gross Plant'!BQ127</f>
        <v>0</v>
      </c>
      <c r="BT127" s="41">
        <f>'Gross Plant'!BR127</f>
        <v>0</v>
      </c>
      <c r="BU127" s="41">
        <f>'Gross Plant'!BS127</f>
        <v>0</v>
      </c>
      <c r="BV127" s="41">
        <f>'Gross Plant'!BT127</f>
        <v>0</v>
      </c>
      <c r="BW127" s="41">
        <f>'Gross Plant'!BU127</f>
        <v>0</v>
      </c>
      <c r="BX127" s="41">
        <f>'Gross Plant'!BV127</f>
        <v>0</v>
      </c>
      <c r="BY127" s="41">
        <f>'Gross Plant'!BW127</f>
        <v>0</v>
      </c>
      <c r="BZ127" s="41">
        <f>'Gross Plant'!BX127</f>
        <v>0</v>
      </c>
      <c r="CA127" s="41">
        <f>'Gross Plant'!BY127</f>
        <v>0</v>
      </c>
      <c r="CB127" s="41">
        <f>'Gross Plant'!BZ127</f>
        <v>0</v>
      </c>
      <c r="CC127" s="41">
        <f>'Gross Plant'!CA127</f>
        <v>0</v>
      </c>
      <c r="CD127" s="41">
        <f>'Gross Plant'!CB127</f>
        <v>0</v>
      </c>
      <c r="CE127" s="41">
        <f>'Gross Plant'!CC127</f>
        <v>0</v>
      </c>
      <c r="CF127" s="41">
        <f>'Gross Plant'!CD127</f>
        <v>0</v>
      </c>
      <c r="CG127" s="41">
        <f>'Gross Plant'!CE127</f>
        <v>0</v>
      </c>
      <c r="CH127" s="41">
        <f>'Gross Plant'!CF127</f>
        <v>0</v>
      </c>
      <c r="CI127" s="41">
        <f>'Gross Plant'!CG127</f>
        <v>0</v>
      </c>
      <c r="CJ127" s="41">
        <f>'Gross Plant'!CH127</f>
        <v>0</v>
      </c>
      <c r="CK127" s="41">
        <f>'Gross Plant'!CI127</f>
        <v>0</v>
      </c>
      <c r="CL127" s="41">
        <f>'Gross Plant'!CJ127</f>
        <v>0</v>
      </c>
      <c r="CM127" s="41">
        <f>'Gross Plant'!CK127</f>
        <v>0</v>
      </c>
      <c r="CN127" s="41"/>
      <c r="CO127" s="31">
        <f>[20]Transfers!R194</f>
        <v>0</v>
      </c>
      <c r="CP127" s="31">
        <f>[20]Transfers!S194</f>
        <v>0</v>
      </c>
      <c r="CQ127" s="31">
        <f>[20]Transfers!T194</f>
        <v>0</v>
      </c>
      <c r="CR127" s="31">
        <f>[20]Transfers!U194</f>
        <v>0</v>
      </c>
      <c r="CS127" s="31">
        <f>[20]Transfers!V194</f>
        <v>0</v>
      </c>
      <c r="CT127" s="31">
        <f>[20]Transfers!W194</f>
        <v>0</v>
      </c>
      <c r="CU127" s="31">
        <v>0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/>
      <c r="DQ127" s="31">
        <f>[20]COR!Q51</f>
        <v>0</v>
      </c>
      <c r="DR127" s="31">
        <f>[20]COR!R51</f>
        <v>0</v>
      </c>
      <c r="DS127" s="31">
        <f>[20]COR!S51</f>
        <v>0</v>
      </c>
      <c r="DT127" s="31">
        <f>[20]COR!T51</f>
        <v>0</v>
      </c>
      <c r="DU127" s="31">
        <f>[20]COR!U51</f>
        <v>0</v>
      </c>
      <c r="DV127" s="31">
        <f>[20]COR!V51</f>
        <v>0</v>
      </c>
      <c r="DW127" s="57">
        <f>SUM('Gross Plant'!$AH127:$AM127)/SUM('Gross Plant'!$AH$193:$AM$193)*DW$193</f>
        <v>0</v>
      </c>
      <c r="DX127" s="57">
        <f>SUM('Gross Plant'!$AH127:$AM127)/SUM('Gross Plant'!$AH$193:$AM$193)*DX$193</f>
        <v>0</v>
      </c>
      <c r="DY127" s="57">
        <f>SUM('Gross Plant'!$AH127:$AM127)/SUM('Gross Plant'!$AH$193:$AM$193)*DY$193</f>
        <v>0</v>
      </c>
      <c r="DZ127" s="57">
        <f>-SUM('Gross Plant'!$AH127:$AM127)/SUM('Gross Plant'!$AH$193:$AM$193)*'Capital Spending'!D$12*Reserve!$DW$1</f>
        <v>0</v>
      </c>
      <c r="EA127" s="57">
        <f>-SUM('Gross Plant'!$AH127:$AM127)/SUM('Gross Plant'!$AH$193:$AM$193)*'Capital Spending'!E$12*Reserve!$DW$1</f>
        <v>0</v>
      </c>
      <c r="EB127" s="57">
        <f>-SUM('Gross Plant'!$AH127:$AM127)/SUM('Gross Plant'!$AH$193:$AM$193)*'Capital Spending'!F$12*Reserve!$DW$1</f>
        <v>0</v>
      </c>
      <c r="EC127" s="57">
        <f>-SUM('Gross Plant'!$AH127:$AM127)/SUM('Gross Plant'!$AH$193:$AM$193)*'Capital Spending'!G$12*Reserve!$DW$1</f>
        <v>0</v>
      </c>
      <c r="ED127" s="57">
        <f>-SUM('Gross Plant'!$AH127:$AM127)/SUM('Gross Plant'!$AH$193:$AM$193)*'Capital Spending'!H$12*Reserve!$DW$1</f>
        <v>0</v>
      </c>
      <c r="EE127" s="57">
        <f>-SUM('Gross Plant'!$AH127:$AM127)/SUM('Gross Plant'!$AH$193:$AM$193)*'Capital Spending'!I$12*Reserve!$DW$1</f>
        <v>0</v>
      </c>
      <c r="EF127" s="57">
        <f>-SUM('Gross Plant'!$AH127:$AM127)/SUM('Gross Plant'!$AH$193:$AM$193)*'Capital Spending'!J$12*Reserve!$DW$1</f>
        <v>0</v>
      </c>
      <c r="EG127" s="57">
        <f>-SUM('Gross Plant'!$AH127:$AM127)/SUM('Gross Plant'!$AH$193:$AM$193)*'Capital Spending'!K$12*Reserve!$DW$1</f>
        <v>0</v>
      </c>
      <c r="EH127" s="57">
        <f>-SUM('Gross Plant'!$AH127:$AM127)/SUM('Gross Plant'!$AH$193:$AM$193)*'Capital Spending'!L$12*Reserve!$DW$1</f>
        <v>0</v>
      </c>
      <c r="EI127" s="57">
        <f>-SUM('Gross Plant'!$AH127:$AM127)/SUM('Gross Plant'!$AH$193:$AM$193)*'Capital Spending'!M$12*Reserve!$DW$1</f>
        <v>0</v>
      </c>
      <c r="EJ127" s="57">
        <f>-SUM('Gross Plant'!$AH127:$AM127)/SUM('Gross Plant'!$AH$193:$AM$193)*'Capital Spending'!N$12*Reserve!$DW$1</f>
        <v>0</v>
      </c>
      <c r="EK127" s="57">
        <f>-SUM('Gross Plant'!$AH127:$AM127)/SUM('Gross Plant'!$AH$193:$AM$193)*'Capital Spending'!O$12*Reserve!$DW$1</f>
        <v>0</v>
      </c>
      <c r="EL127" s="57">
        <f>-SUM('Gross Plant'!$AH127:$AM127)/SUM('Gross Plant'!$AH$193:$AM$193)*'Capital Spending'!P$12*Reserve!$DW$1</f>
        <v>0</v>
      </c>
      <c r="EM127" s="57">
        <f>-SUM('Gross Plant'!$AH127:$AM127)/SUM('Gross Plant'!$AH$193:$AM$193)*'Capital Spending'!Q$12*Reserve!$DW$1</f>
        <v>0</v>
      </c>
      <c r="EN127" s="57">
        <f>-SUM('Gross Plant'!$AH127:$AM127)/SUM('Gross Plant'!$AH$193:$AM$193)*'Capital Spending'!R$12*Reserve!$DW$1</f>
        <v>0</v>
      </c>
      <c r="EO127" s="57">
        <f>-SUM('Gross Plant'!$AH127:$AM127)/SUM('Gross Plant'!$AH$193:$AM$193)*'Capital Spending'!S$12*Reserve!$DW$1</f>
        <v>0</v>
      </c>
      <c r="EP127" s="57">
        <f>-SUM('Gross Plant'!$AH127:$AM127)/SUM('Gross Plant'!$AH$193:$AM$193)*'Capital Spending'!T$12*Reserve!$DW$1</f>
        <v>0</v>
      </c>
      <c r="EQ127" s="57">
        <f>-SUM('Gross Plant'!$AH127:$AM127)/SUM('Gross Plant'!$AH$193:$AM$193)*'Capital Spending'!U$12*Reserve!$DW$1</f>
        <v>0</v>
      </c>
    </row>
    <row r="128" spans="1:147">
      <c r="A128" s="150">
        <v>35211</v>
      </c>
      <c r="B128" s="46" t="s">
        <v>91</v>
      </c>
      <c r="C128" s="50">
        <f t="shared" si="237"/>
        <v>43354.8607506154</v>
      </c>
      <c r="D128" s="50">
        <f t="shared" si="238"/>
        <v>43955.616970000025</v>
      </c>
      <c r="E128" s="68">
        <f>'[20]Reserve End Balances'!$Q$52</f>
        <v>43114.559999999998</v>
      </c>
      <c r="F128" s="41">
        <f t="shared" si="239"/>
        <v>43154.61</v>
      </c>
      <c r="G128" s="41">
        <f t="shared" si="240"/>
        <v>43194.66</v>
      </c>
      <c r="H128" s="41">
        <f t="shared" si="241"/>
        <v>43234.710000000006</v>
      </c>
      <c r="I128" s="41">
        <f t="shared" si="242"/>
        <v>43274.760000000009</v>
      </c>
      <c r="J128" s="41">
        <f t="shared" si="243"/>
        <v>43314.810000000012</v>
      </c>
      <c r="K128" s="41">
        <f t="shared" si="244"/>
        <v>43354.860000000015</v>
      </c>
      <c r="L128" s="41">
        <f t="shared" si="245"/>
        <v>43394.910464666682</v>
      </c>
      <c r="M128" s="41">
        <f t="shared" si="246"/>
        <v>43434.960929333349</v>
      </c>
      <c r="N128" s="41">
        <f t="shared" si="247"/>
        <v>43475.011394000016</v>
      </c>
      <c r="O128" s="41">
        <f t="shared" si="248"/>
        <v>43515.061858666682</v>
      </c>
      <c r="P128" s="41">
        <f t="shared" si="249"/>
        <v>43555.112323333349</v>
      </c>
      <c r="Q128" s="41">
        <f t="shared" si="250"/>
        <v>43595.162788000016</v>
      </c>
      <c r="R128" s="41">
        <f t="shared" si="251"/>
        <v>43635.213252666683</v>
      </c>
      <c r="S128" s="41">
        <f t="shared" si="252"/>
        <v>43675.26371733335</v>
      </c>
      <c r="T128" s="41">
        <f t="shared" si="253"/>
        <v>43715.314182000016</v>
      </c>
      <c r="U128" s="41">
        <f t="shared" si="254"/>
        <v>43755.364646666683</v>
      </c>
      <c r="V128" s="41">
        <f t="shared" si="255"/>
        <v>43795.41511133335</v>
      </c>
      <c r="W128" s="41">
        <f t="shared" si="256"/>
        <v>43835.465576000017</v>
      </c>
      <c r="X128" s="41">
        <f t="shared" si="257"/>
        <v>43875.516040666684</v>
      </c>
      <c r="Y128" s="41">
        <f t="shared" si="258"/>
        <v>43915.566505333351</v>
      </c>
      <c r="Z128" s="41">
        <f t="shared" si="259"/>
        <v>43955.616970000017</v>
      </c>
      <c r="AA128" s="41">
        <f t="shared" si="260"/>
        <v>43995.667434666684</v>
      </c>
      <c r="AB128" s="41">
        <f t="shared" si="261"/>
        <v>44035.717899333351</v>
      </c>
      <c r="AC128" s="41">
        <f t="shared" si="262"/>
        <v>44075.768364000018</v>
      </c>
      <c r="AD128" s="41">
        <f t="shared" si="263"/>
        <v>44115.818828666685</v>
      </c>
      <c r="AE128" s="41">
        <f t="shared" si="264"/>
        <v>44155.869293333351</v>
      </c>
      <c r="AF128" s="41">
        <f t="shared" si="265"/>
        <v>44195.919758000018</v>
      </c>
      <c r="AG128" s="23">
        <f t="shared" si="266"/>
        <v>43956</v>
      </c>
      <c r="AH128" s="79">
        <f>'[26]009'!D$23</f>
        <v>8.8000000000000005E-3</v>
      </c>
      <c r="AI128" s="79">
        <f>'[26]009'!E$23</f>
        <v>8.8000000000000005E-3</v>
      </c>
      <c r="AJ128" s="31">
        <f>'[20]Depreciation Provision'!R52</f>
        <v>40.049999999999997</v>
      </c>
      <c r="AK128" s="31">
        <f>'[20]Depreciation Provision'!S52</f>
        <v>40.049999999999997</v>
      </c>
      <c r="AL128" s="31">
        <f>'[20]Depreciation Provision'!T52</f>
        <v>40.049999999999997</v>
      </c>
      <c r="AM128" s="31">
        <f>'[20]Depreciation Provision'!U52</f>
        <v>40.049999999999997</v>
      </c>
      <c r="AN128" s="31">
        <f>'[20]Depreciation Provision'!V52</f>
        <v>40.049999999999997</v>
      </c>
      <c r="AO128" s="31">
        <f>'[20]Depreciation Provision'!W52</f>
        <v>40.049999999999997</v>
      </c>
      <c r="AP128" s="41">
        <f>IF('Net Plant'!I128&gt;0,'Gross Plant'!L128*$AH128/12,0)</f>
        <v>40.050464666666663</v>
      </c>
      <c r="AQ128" s="41">
        <f>IF('Net Plant'!J128&gt;0,'Gross Plant'!M128*$AH128/12,0)</f>
        <v>40.050464666666663</v>
      </c>
      <c r="AR128" s="41">
        <f>IF('Net Plant'!K128&gt;0,'Gross Plant'!N128*$AH128/12,0)</f>
        <v>40.050464666666663</v>
      </c>
      <c r="AS128" s="41">
        <f>IF('Net Plant'!L128&gt;0,'Gross Plant'!O128*$AH128/12,0)</f>
        <v>40.050464666666663</v>
      </c>
      <c r="AT128" s="41">
        <f>IF('Net Plant'!M128&gt;0,'Gross Plant'!P128*$AH128/12,0)</f>
        <v>40.050464666666663</v>
      </c>
      <c r="AU128" s="41">
        <f>IF('Net Plant'!N128&gt;0,'Gross Plant'!Q128*$AH128/12,0)</f>
        <v>40.050464666666663</v>
      </c>
      <c r="AV128" s="41">
        <f>IF('Net Plant'!O128&gt;0,'Gross Plant'!R128*$AH128/12,0)</f>
        <v>40.050464666666663</v>
      </c>
      <c r="AW128" s="41">
        <f>IF('Net Plant'!P128&gt;0,'Gross Plant'!S128*$AH128/12,0)</f>
        <v>40.050464666666663</v>
      </c>
      <c r="AX128" s="41">
        <f>IF('Net Plant'!Q128&gt;0,'Gross Plant'!T128*$AH128/12,0)</f>
        <v>40.050464666666663</v>
      </c>
      <c r="AY128" s="41">
        <f>IF('Net Plant'!R128&gt;0,'Gross Plant'!U128*$AI128/12,0)</f>
        <v>40.050464666666663</v>
      </c>
      <c r="AZ128" s="41">
        <f>IF('Net Plant'!S128&gt;0,'Gross Plant'!V128*$AI128/12,0)</f>
        <v>40.050464666666663</v>
      </c>
      <c r="BA128" s="41">
        <f>IF('Net Plant'!T128&gt;0,'Gross Plant'!W128*$AI128/12,0)</f>
        <v>40.050464666666663</v>
      </c>
      <c r="BB128" s="41">
        <f>IF('Net Plant'!U128&gt;0,'Gross Plant'!X128*$AI128/12,0)</f>
        <v>40.050464666666663</v>
      </c>
      <c r="BC128" s="41">
        <f>IF('Net Plant'!V128&gt;0,'Gross Plant'!Y128*$AI128/12,0)</f>
        <v>40.050464666666663</v>
      </c>
      <c r="BD128" s="41">
        <f>IF('Net Plant'!W128&gt;0,'Gross Plant'!Z128*$AI128/12,0)</f>
        <v>40.050464666666663</v>
      </c>
      <c r="BE128" s="41">
        <f>IF('Net Plant'!X128&gt;0,'Gross Plant'!AA128*$AI128/12,0)</f>
        <v>40.050464666666663</v>
      </c>
      <c r="BF128" s="41">
        <f>IF('Net Plant'!Y128&gt;0,'Gross Plant'!AB128*$AI128/12,0)</f>
        <v>40.050464666666663</v>
      </c>
      <c r="BG128" s="41">
        <f>IF('Net Plant'!Z128&gt;0,'Gross Plant'!AC128*$AI128/12,0)</f>
        <v>40.050464666666663</v>
      </c>
      <c r="BH128" s="41">
        <f>IF('Net Plant'!AA128&gt;0,'Gross Plant'!AD128*$AI128/12,0)</f>
        <v>40.050464666666663</v>
      </c>
      <c r="BI128" s="41">
        <f>IF('Net Plant'!AB128&gt;0,'Gross Plant'!AE128*$AI128/12,0)</f>
        <v>40.050464666666663</v>
      </c>
      <c r="BJ128" s="41">
        <f>IF('Net Plant'!AC128&gt;0,'Gross Plant'!AF128*$AI128/12,0)</f>
        <v>40.050464666666663</v>
      </c>
      <c r="BK128" s="23">
        <f t="shared" si="267"/>
        <v>480.60557599999987</v>
      </c>
      <c r="BL128" s="41"/>
      <c r="BM128" s="31">
        <f>[20]Retires!R195</f>
        <v>0</v>
      </c>
      <c r="BN128" s="31">
        <f>[20]Retires!S195</f>
        <v>0</v>
      </c>
      <c r="BO128" s="31">
        <f>[20]Retires!T195</f>
        <v>0</v>
      </c>
      <c r="BP128" s="31">
        <f>[20]Retires!U195</f>
        <v>0</v>
      </c>
      <c r="BQ128" s="31">
        <f>[20]Retires!V195</f>
        <v>0</v>
      </c>
      <c r="BR128" s="31">
        <f>[20]Retires!W195</f>
        <v>0</v>
      </c>
      <c r="BS128" s="31">
        <f>'Gross Plant'!BQ128</f>
        <v>0</v>
      </c>
      <c r="BT128" s="41">
        <f>'Gross Plant'!BR128</f>
        <v>0</v>
      </c>
      <c r="BU128" s="41">
        <f>'Gross Plant'!BS128</f>
        <v>0</v>
      </c>
      <c r="BV128" s="41">
        <f>'Gross Plant'!BT128</f>
        <v>0</v>
      </c>
      <c r="BW128" s="41">
        <f>'Gross Plant'!BU128</f>
        <v>0</v>
      </c>
      <c r="BX128" s="41">
        <f>'Gross Plant'!BV128</f>
        <v>0</v>
      </c>
      <c r="BY128" s="41">
        <f>'Gross Plant'!BW128</f>
        <v>0</v>
      </c>
      <c r="BZ128" s="41">
        <f>'Gross Plant'!BX128</f>
        <v>0</v>
      </c>
      <c r="CA128" s="41">
        <f>'Gross Plant'!BY128</f>
        <v>0</v>
      </c>
      <c r="CB128" s="41">
        <f>'Gross Plant'!BZ128</f>
        <v>0</v>
      </c>
      <c r="CC128" s="41">
        <f>'Gross Plant'!CA128</f>
        <v>0</v>
      </c>
      <c r="CD128" s="41">
        <f>'Gross Plant'!CB128</f>
        <v>0</v>
      </c>
      <c r="CE128" s="41">
        <f>'Gross Plant'!CC128</f>
        <v>0</v>
      </c>
      <c r="CF128" s="41">
        <f>'Gross Plant'!CD128</f>
        <v>0</v>
      </c>
      <c r="CG128" s="41">
        <f>'Gross Plant'!CE128</f>
        <v>0</v>
      </c>
      <c r="CH128" s="41">
        <f>'Gross Plant'!CF128</f>
        <v>0</v>
      </c>
      <c r="CI128" s="41">
        <f>'Gross Plant'!CG128</f>
        <v>0</v>
      </c>
      <c r="CJ128" s="41">
        <f>'Gross Plant'!CH128</f>
        <v>0</v>
      </c>
      <c r="CK128" s="41">
        <f>'Gross Plant'!CI128</f>
        <v>0</v>
      </c>
      <c r="CL128" s="41">
        <f>'Gross Plant'!CJ128</f>
        <v>0</v>
      </c>
      <c r="CM128" s="41">
        <f>'Gross Plant'!CK128</f>
        <v>0</v>
      </c>
      <c r="CN128" s="41"/>
      <c r="CO128" s="31">
        <f>[20]Transfers!R195</f>
        <v>0</v>
      </c>
      <c r="CP128" s="31">
        <f>[20]Transfers!S195</f>
        <v>0</v>
      </c>
      <c r="CQ128" s="31">
        <f>[20]Transfers!T195</f>
        <v>0</v>
      </c>
      <c r="CR128" s="31">
        <f>[20]Transfers!U195</f>
        <v>0</v>
      </c>
      <c r="CS128" s="31">
        <f>[20]Transfers!V195</f>
        <v>0</v>
      </c>
      <c r="CT128" s="31">
        <f>[20]Transfers!W195</f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/>
      <c r="DQ128" s="31">
        <f>[20]COR!Q52</f>
        <v>0</v>
      </c>
      <c r="DR128" s="31">
        <f>[20]COR!R52</f>
        <v>0</v>
      </c>
      <c r="DS128" s="31">
        <f>[20]COR!S52</f>
        <v>0</v>
      </c>
      <c r="DT128" s="31">
        <f>[20]COR!T52</f>
        <v>0</v>
      </c>
      <c r="DU128" s="31">
        <f>[20]COR!U52</f>
        <v>0</v>
      </c>
      <c r="DV128" s="31">
        <f>[20]COR!V52</f>
        <v>0</v>
      </c>
      <c r="DW128" s="57">
        <f>SUM('Gross Plant'!$AH128:$AM128)/SUM('Gross Plant'!$AH$193:$AM$193)*DW$193</f>
        <v>0</v>
      </c>
      <c r="DX128" s="57">
        <f>SUM('Gross Plant'!$AH128:$AM128)/SUM('Gross Plant'!$AH$193:$AM$193)*DX$193</f>
        <v>0</v>
      </c>
      <c r="DY128" s="57">
        <f>SUM('Gross Plant'!$AH128:$AM128)/SUM('Gross Plant'!$AH$193:$AM$193)*DY$193</f>
        <v>0</v>
      </c>
      <c r="DZ128" s="57">
        <f>-SUM('Gross Plant'!$AH128:$AM128)/SUM('Gross Plant'!$AH$193:$AM$193)*'Capital Spending'!D$12*Reserve!$DW$1</f>
        <v>0</v>
      </c>
      <c r="EA128" s="57">
        <f>-SUM('Gross Plant'!$AH128:$AM128)/SUM('Gross Plant'!$AH$193:$AM$193)*'Capital Spending'!E$12*Reserve!$DW$1</f>
        <v>0</v>
      </c>
      <c r="EB128" s="57">
        <f>-SUM('Gross Plant'!$AH128:$AM128)/SUM('Gross Plant'!$AH$193:$AM$193)*'Capital Spending'!F$12*Reserve!$DW$1</f>
        <v>0</v>
      </c>
      <c r="EC128" s="57">
        <f>-SUM('Gross Plant'!$AH128:$AM128)/SUM('Gross Plant'!$AH$193:$AM$193)*'Capital Spending'!G$12*Reserve!$DW$1</f>
        <v>0</v>
      </c>
      <c r="ED128" s="57">
        <f>-SUM('Gross Plant'!$AH128:$AM128)/SUM('Gross Plant'!$AH$193:$AM$193)*'Capital Spending'!H$12*Reserve!$DW$1</f>
        <v>0</v>
      </c>
      <c r="EE128" s="57">
        <f>-SUM('Gross Plant'!$AH128:$AM128)/SUM('Gross Plant'!$AH$193:$AM$193)*'Capital Spending'!I$12*Reserve!$DW$1</f>
        <v>0</v>
      </c>
      <c r="EF128" s="57">
        <f>-SUM('Gross Plant'!$AH128:$AM128)/SUM('Gross Plant'!$AH$193:$AM$193)*'Capital Spending'!J$12*Reserve!$DW$1</f>
        <v>0</v>
      </c>
      <c r="EG128" s="57">
        <f>-SUM('Gross Plant'!$AH128:$AM128)/SUM('Gross Plant'!$AH$193:$AM$193)*'Capital Spending'!K$12*Reserve!$DW$1</f>
        <v>0</v>
      </c>
      <c r="EH128" s="57">
        <f>-SUM('Gross Plant'!$AH128:$AM128)/SUM('Gross Plant'!$AH$193:$AM$193)*'Capital Spending'!L$12*Reserve!$DW$1</f>
        <v>0</v>
      </c>
      <c r="EI128" s="57">
        <f>-SUM('Gross Plant'!$AH128:$AM128)/SUM('Gross Plant'!$AH$193:$AM$193)*'Capital Spending'!M$12*Reserve!$DW$1</f>
        <v>0</v>
      </c>
      <c r="EJ128" s="57">
        <f>-SUM('Gross Plant'!$AH128:$AM128)/SUM('Gross Plant'!$AH$193:$AM$193)*'Capital Spending'!N$12*Reserve!$DW$1</f>
        <v>0</v>
      </c>
      <c r="EK128" s="57">
        <f>-SUM('Gross Plant'!$AH128:$AM128)/SUM('Gross Plant'!$AH$193:$AM$193)*'Capital Spending'!O$12*Reserve!$DW$1</f>
        <v>0</v>
      </c>
      <c r="EL128" s="57">
        <f>-SUM('Gross Plant'!$AH128:$AM128)/SUM('Gross Plant'!$AH$193:$AM$193)*'Capital Spending'!P$12*Reserve!$DW$1</f>
        <v>0</v>
      </c>
      <c r="EM128" s="57">
        <f>-SUM('Gross Plant'!$AH128:$AM128)/SUM('Gross Plant'!$AH$193:$AM$193)*'Capital Spending'!Q$12*Reserve!$DW$1</f>
        <v>0</v>
      </c>
      <c r="EN128" s="57">
        <f>-SUM('Gross Plant'!$AH128:$AM128)/SUM('Gross Plant'!$AH$193:$AM$193)*'Capital Spending'!R$12*Reserve!$DW$1</f>
        <v>0</v>
      </c>
      <c r="EO128" s="57">
        <f>-SUM('Gross Plant'!$AH128:$AM128)/SUM('Gross Plant'!$AH$193:$AM$193)*'Capital Spending'!S$12*Reserve!$DW$1</f>
        <v>0</v>
      </c>
      <c r="EP128" s="57">
        <f>-SUM('Gross Plant'!$AH128:$AM128)/SUM('Gross Plant'!$AH$193:$AM$193)*'Capital Spending'!T$12*Reserve!$DW$1</f>
        <v>0</v>
      </c>
      <c r="EQ128" s="57">
        <f>-SUM('Gross Plant'!$AH128:$AM128)/SUM('Gross Plant'!$AH$193:$AM$193)*'Capital Spending'!U$12*Reserve!$DW$1</f>
        <v>0</v>
      </c>
    </row>
    <row r="129" spans="1:147">
      <c r="A129" s="150">
        <v>35301</v>
      </c>
      <c r="B129" t="s">
        <v>92</v>
      </c>
      <c r="C129" s="50">
        <f t="shared" si="237"/>
        <v>-90259.337577326922</v>
      </c>
      <c r="D129" s="50">
        <f t="shared" si="238"/>
        <v>-88396.242318749981</v>
      </c>
      <c r="E129" s="68">
        <f>'[20]Reserve End Balances'!$Q$53</f>
        <v>-90969.5</v>
      </c>
      <c r="F129" s="41">
        <f t="shared" si="239"/>
        <v>-90851.14</v>
      </c>
      <c r="G129" s="41">
        <f t="shared" si="240"/>
        <v>-90732.78</v>
      </c>
      <c r="H129" s="41">
        <f t="shared" si="241"/>
        <v>-90614.42</v>
      </c>
      <c r="I129" s="41">
        <f t="shared" si="242"/>
        <v>-90496.06</v>
      </c>
      <c r="J129" s="41">
        <f t="shared" si="243"/>
        <v>-90377.7</v>
      </c>
      <c r="K129" s="41">
        <f t="shared" si="244"/>
        <v>-90259.34</v>
      </c>
      <c r="L129" s="41">
        <f t="shared" si="245"/>
        <v>-90140.978500249999</v>
      </c>
      <c r="M129" s="41">
        <f t="shared" si="246"/>
        <v>-90022.617000500002</v>
      </c>
      <c r="N129" s="41">
        <f t="shared" si="247"/>
        <v>-89904.255500750005</v>
      </c>
      <c r="O129" s="41">
        <f t="shared" si="248"/>
        <v>-89785.894001000008</v>
      </c>
      <c r="P129" s="41">
        <f t="shared" si="249"/>
        <v>-89667.532501250011</v>
      </c>
      <c r="Q129" s="41">
        <f t="shared" si="250"/>
        <v>-89549.171001500014</v>
      </c>
      <c r="R129" s="41">
        <f t="shared" si="251"/>
        <v>-89430.809501750016</v>
      </c>
      <c r="S129" s="41">
        <f t="shared" si="252"/>
        <v>-89312.448002000019</v>
      </c>
      <c r="T129" s="41">
        <f t="shared" si="253"/>
        <v>-89194.086502250022</v>
      </c>
      <c r="U129" s="41">
        <f t="shared" si="254"/>
        <v>-89061.112471666682</v>
      </c>
      <c r="V129" s="41">
        <f t="shared" si="255"/>
        <v>-88928.138441083342</v>
      </c>
      <c r="W129" s="41">
        <f t="shared" si="256"/>
        <v>-88795.164410500001</v>
      </c>
      <c r="X129" s="41">
        <f t="shared" si="257"/>
        <v>-88662.190379916661</v>
      </c>
      <c r="Y129" s="41">
        <f t="shared" si="258"/>
        <v>-88529.216349333321</v>
      </c>
      <c r="Z129" s="41">
        <f t="shared" si="259"/>
        <v>-88396.242318749981</v>
      </c>
      <c r="AA129" s="41">
        <f t="shared" si="260"/>
        <v>-88263.268288166641</v>
      </c>
      <c r="AB129" s="41">
        <f t="shared" si="261"/>
        <v>-88130.2942575833</v>
      </c>
      <c r="AC129" s="41">
        <f t="shared" si="262"/>
        <v>-87997.32022699996</v>
      </c>
      <c r="AD129" s="41">
        <f t="shared" si="263"/>
        <v>-87864.34619641662</v>
      </c>
      <c r="AE129" s="41">
        <f t="shared" si="264"/>
        <v>-87731.37216583328</v>
      </c>
      <c r="AF129" s="41">
        <f t="shared" si="265"/>
        <v>-87598.39813524994</v>
      </c>
      <c r="AG129" s="23">
        <f t="shared" si="266"/>
        <v>-88396</v>
      </c>
      <c r="AH129" s="79">
        <f>'[26]009'!D$24</f>
        <v>8.0999999999999996E-3</v>
      </c>
      <c r="AI129" s="79">
        <f>'[26]009'!E$24</f>
        <v>9.1000000000000004E-3</v>
      </c>
      <c r="AJ129" s="31">
        <f>'[20]Depreciation Provision'!R53</f>
        <v>118.36</v>
      </c>
      <c r="AK129" s="31">
        <f>'[20]Depreciation Provision'!S53</f>
        <v>118.36</v>
      </c>
      <c r="AL129" s="31">
        <f>'[20]Depreciation Provision'!T53</f>
        <v>118.36</v>
      </c>
      <c r="AM129" s="31">
        <f>'[20]Depreciation Provision'!U53</f>
        <v>118.36</v>
      </c>
      <c r="AN129" s="31">
        <f>'[20]Depreciation Provision'!V53</f>
        <v>118.36</v>
      </c>
      <c r="AO129" s="31">
        <f>'[20]Depreciation Provision'!W53</f>
        <v>118.36</v>
      </c>
      <c r="AP129" s="41">
        <f>IF('Net Plant'!I129&gt;0,'Gross Plant'!L129*$AH129/12,0)</f>
        <v>118.36149974999999</v>
      </c>
      <c r="AQ129" s="41">
        <f>IF('Net Plant'!J129&gt;0,'Gross Plant'!M129*$AH129/12,0)</f>
        <v>118.36149974999999</v>
      </c>
      <c r="AR129" s="41">
        <f>IF('Net Plant'!K129&gt;0,'Gross Plant'!N129*$AH129/12,0)</f>
        <v>118.36149974999999</v>
      </c>
      <c r="AS129" s="41">
        <f>IF('Net Plant'!L129&gt;0,'Gross Plant'!O129*$AH129/12,0)</f>
        <v>118.36149974999999</v>
      </c>
      <c r="AT129" s="41">
        <f>IF('Net Plant'!M129&gt;0,'Gross Plant'!P129*$AH129/12,0)</f>
        <v>118.36149974999999</v>
      </c>
      <c r="AU129" s="41">
        <f>IF('Net Plant'!N129&gt;0,'Gross Plant'!Q129*$AH129/12,0)</f>
        <v>118.36149974999999</v>
      </c>
      <c r="AV129" s="41">
        <f>IF('Net Plant'!O129&gt;0,'Gross Plant'!R129*$AH129/12,0)</f>
        <v>118.36149974999999</v>
      </c>
      <c r="AW129" s="41">
        <f>IF('Net Plant'!P129&gt;0,'Gross Plant'!S129*$AH129/12,0)</f>
        <v>118.36149974999999</v>
      </c>
      <c r="AX129" s="41">
        <f>IF('Net Plant'!Q129&gt;0,'Gross Plant'!T129*$AH129/12,0)</f>
        <v>118.36149974999999</v>
      </c>
      <c r="AY129" s="41">
        <f>IF('Net Plant'!R129&gt;0,'Gross Plant'!U129*$AI129/12,0)</f>
        <v>132.97403058333333</v>
      </c>
      <c r="AZ129" s="41">
        <f>IF('Net Plant'!S129&gt;0,'Gross Plant'!V129*$AI129/12,0)</f>
        <v>132.97403058333333</v>
      </c>
      <c r="BA129" s="41">
        <f>IF('Net Plant'!T129&gt;0,'Gross Plant'!W129*$AI129/12,0)</f>
        <v>132.97403058333333</v>
      </c>
      <c r="BB129" s="41">
        <f>IF('Net Plant'!U129&gt;0,'Gross Plant'!X129*$AI129/12,0)</f>
        <v>132.97403058333333</v>
      </c>
      <c r="BC129" s="41">
        <f>IF('Net Plant'!V129&gt;0,'Gross Plant'!Y129*$AI129/12,0)</f>
        <v>132.97403058333333</v>
      </c>
      <c r="BD129" s="41">
        <f>IF('Net Plant'!W129&gt;0,'Gross Plant'!Z129*$AI129/12,0)</f>
        <v>132.97403058333333</v>
      </c>
      <c r="BE129" s="41">
        <f>IF('Net Plant'!X129&gt;0,'Gross Plant'!AA129*$AI129/12,0)</f>
        <v>132.97403058333333</v>
      </c>
      <c r="BF129" s="41">
        <f>IF('Net Plant'!Y129&gt;0,'Gross Plant'!AB129*$AI129/12,0)</f>
        <v>132.97403058333333</v>
      </c>
      <c r="BG129" s="41">
        <f>IF('Net Plant'!Z129&gt;0,'Gross Plant'!AC129*$AI129/12,0)</f>
        <v>132.97403058333333</v>
      </c>
      <c r="BH129" s="41">
        <f>IF('Net Plant'!AA129&gt;0,'Gross Plant'!AD129*$AI129/12,0)</f>
        <v>132.97403058333333</v>
      </c>
      <c r="BI129" s="41">
        <f>IF('Net Plant'!AB129&gt;0,'Gross Plant'!AE129*$AI129/12,0)</f>
        <v>132.97403058333333</v>
      </c>
      <c r="BJ129" s="41">
        <f>IF('Net Plant'!AC129&gt;0,'Gross Plant'!AF129*$AI129/12,0)</f>
        <v>132.97403058333333</v>
      </c>
      <c r="BK129" s="23">
        <f t="shared" si="267"/>
        <v>1595.6883670000004</v>
      </c>
      <c r="BL129" s="41"/>
      <c r="BM129" s="31">
        <f>[20]Retires!R196</f>
        <v>0</v>
      </c>
      <c r="BN129" s="31">
        <f>[20]Retires!S196</f>
        <v>0</v>
      </c>
      <c r="BO129" s="31">
        <f>[20]Retires!T196</f>
        <v>0</v>
      </c>
      <c r="BP129" s="31">
        <f>[20]Retires!U196</f>
        <v>0</v>
      </c>
      <c r="BQ129" s="31">
        <f>[20]Retires!V196</f>
        <v>0</v>
      </c>
      <c r="BR129" s="31">
        <f>[20]Retires!W196</f>
        <v>0</v>
      </c>
      <c r="BS129" s="31">
        <f>'Gross Plant'!BQ129</f>
        <v>0</v>
      </c>
      <c r="BT129" s="41">
        <f>'Gross Plant'!BR129</f>
        <v>0</v>
      </c>
      <c r="BU129" s="41">
        <f>'Gross Plant'!BS129</f>
        <v>0</v>
      </c>
      <c r="BV129" s="41">
        <f>'Gross Plant'!BT129</f>
        <v>0</v>
      </c>
      <c r="BW129" s="41">
        <f>'Gross Plant'!BU129</f>
        <v>0</v>
      </c>
      <c r="BX129" s="41">
        <f>'Gross Plant'!BV129</f>
        <v>0</v>
      </c>
      <c r="BY129" s="41">
        <f>'Gross Plant'!BW129</f>
        <v>0</v>
      </c>
      <c r="BZ129" s="41">
        <f>'Gross Plant'!BX129</f>
        <v>0</v>
      </c>
      <c r="CA129" s="41">
        <f>'Gross Plant'!BY129</f>
        <v>0</v>
      </c>
      <c r="CB129" s="41">
        <f>'Gross Plant'!BZ129</f>
        <v>0</v>
      </c>
      <c r="CC129" s="41">
        <f>'Gross Plant'!CA129</f>
        <v>0</v>
      </c>
      <c r="CD129" s="41">
        <f>'Gross Plant'!CB129</f>
        <v>0</v>
      </c>
      <c r="CE129" s="41">
        <f>'Gross Plant'!CC129</f>
        <v>0</v>
      </c>
      <c r="CF129" s="41">
        <f>'Gross Plant'!CD129</f>
        <v>0</v>
      </c>
      <c r="CG129" s="41">
        <f>'Gross Plant'!CE129</f>
        <v>0</v>
      </c>
      <c r="CH129" s="41">
        <f>'Gross Plant'!CF129</f>
        <v>0</v>
      </c>
      <c r="CI129" s="41">
        <f>'Gross Plant'!CG129</f>
        <v>0</v>
      </c>
      <c r="CJ129" s="41">
        <f>'Gross Plant'!CH129</f>
        <v>0</v>
      </c>
      <c r="CK129" s="41">
        <f>'Gross Plant'!CI129</f>
        <v>0</v>
      </c>
      <c r="CL129" s="41">
        <f>'Gross Plant'!CJ129</f>
        <v>0</v>
      </c>
      <c r="CM129" s="41">
        <f>'Gross Plant'!CK129</f>
        <v>0</v>
      </c>
      <c r="CN129" s="41"/>
      <c r="CO129" s="31">
        <f>[20]Transfers!R196</f>
        <v>0</v>
      </c>
      <c r="CP129" s="31">
        <f>[20]Transfers!S196</f>
        <v>0</v>
      </c>
      <c r="CQ129" s="31">
        <f>[20]Transfers!T196</f>
        <v>0</v>
      </c>
      <c r="CR129" s="31">
        <f>[20]Transfers!U196</f>
        <v>0</v>
      </c>
      <c r="CS129" s="31">
        <f>[20]Transfers!V196</f>
        <v>0</v>
      </c>
      <c r="CT129" s="31">
        <f>[20]Transfers!W196</f>
        <v>0</v>
      </c>
      <c r="CU129" s="31">
        <v>0</v>
      </c>
      <c r="CV129" s="31">
        <v>0</v>
      </c>
      <c r="CW129" s="31">
        <v>0</v>
      </c>
      <c r="CX129" s="31">
        <v>0</v>
      </c>
      <c r="CY129" s="31">
        <v>0</v>
      </c>
      <c r="CZ129" s="3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/>
      <c r="DQ129" s="31">
        <f>[20]COR!Q53</f>
        <v>0</v>
      </c>
      <c r="DR129" s="31">
        <f>[20]COR!R53</f>
        <v>0</v>
      </c>
      <c r="DS129" s="31">
        <f>[20]COR!S53</f>
        <v>0</v>
      </c>
      <c r="DT129" s="31">
        <f>[20]COR!T53</f>
        <v>0</v>
      </c>
      <c r="DU129" s="31">
        <f>[20]COR!U53</f>
        <v>0</v>
      </c>
      <c r="DV129" s="31">
        <f>[20]COR!V53</f>
        <v>0</v>
      </c>
      <c r="DW129" s="57">
        <f>SUM('Gross Plant'!$AH129:$AM129)/SUM('Gross Plant'!$AH$193:$AM$193)*DW$193</f>
        <v>0</v>
      </c>
      <c r="DX129" s="57">
        <f>SUM('Gross Plant'!$AH129:$AM129)/SUM('Gross Plant'!$AH$193:$AM$193)*DX$193</f>
        <v>0</v>
      </c>
      <c r="DY129" s="57">
        <f>SUM('Gross Plant'!$AH129:$AM129)/SUM('Gross Plant'!$AH$193:$AM$193)*DY$193</f>
        <v>0</v>
      </c>
      <c r="DZ129" s="57">
        <f>-SUM('Gross Plant'!$AH129:$AM129)/SUM('Gross Plant'!$AH$193:$AM$193)*'Capital Spending'!D$12*Reserve!$DW$1</f>
        <v>0</v>
      </c>
      <c r="EA129" s="57">
        <f>-SUM('Gross Plant'!$AH129:$AM129)/SUM('Gross Plant'!$AH$193:$AM$193)*'Capital Spending'!E$12*Reserve!$DW$1</f>
        <v>0</v>
      </c>
      <c r="EB129" s="57">
        <f>-SUM('Gross Plant'!$AH129:$AM129)/SUM('Gross Plant'!$AH$193:$AM$193)*'Capital Spending'!F$12*Reserve!$DW$1</f>
        <v>0</v>
      </c>
      <c r="EC129" s="57">
        <f>-SUM('Gross Plant'!$AH129:$AM129)/SUM('Gross Plant'!$AH$193:$AM$193)*'Capital Spending'!G$12*Reserve!$DW$1</f>
        <v>0</v>
      </c>
      <c r="ED129" s="57">
        <f>-SUM('Gross Plant'!$AH129:$AM129)/SUM('Gross Plant'!$AH$193:$AM$193)*'Capital Spending'!H$12*Reserve!$DW$1</f>
        <v>0</v>
      </c>
      <c r="EE129" s="57">
        <f>-SUM('Gross Plant'!$AH129:$AM129)/SUM('Gross Plant'!$AH$193:$AM$193)*'Capital Spending'!I$12*Reserve!$DW$1</f>
        <v>0</v>
      </c>
      <c r="EF129" s="57">
        <f>-SUM('Gross Plant'!$AH129:$AM129)/SUM('Gross Plant'!$AH$193:$AM$193)*'Capital Spending'!J$12*Reserve!$DW$1</f>
        <v>0</v>
      </c>
      <c r="EG129" s="57">
        <f>-SUM('Gross Plant'!$AH129:$AM129)/SUM('Gross Plant'!$AH$193:$AM$193)*'Capital Spending'!K$12*Reserve!$DW$1</f>
        <v>0</v>
      </c>
      <c r="EH129" s="57">
        <f>-SUM('Gross Plant'!$AH129:$AM129)/SUM('Gross Plant'!$AH$193:$AM$193)*'Capital Spending'!L$12*Reserve!$DW$1</f>
        <v>0</v>
      </c>
      <c r="EI129" s="57">
        <f>-SUM('Gross Plant'!$AH129:$AM129)/SUM('Gross Plant'!$AH$193:$AM$193)*'Capital Spending'!M$12*Reserve!$DW$1</f>
        <v>0</v>
      </c>
      <c r="EJ129" s="57">
        <f>-SUM('Gross Plant'!$AH129:$AM129)/SUM('Gross Plant'!$AH$193:$AM$193)*'Capital Spending'!N$12*Reserve!$DW$1</f>
        <v>0</v>
      </c>
      <c r="EK129" s="57">
        <f>-SUM('Gross Plant'!$AH129:$AM129)/SUM('Gross Plant'!$AH$193:$AM$193)*'Capital Spending'!O$12*Reserve!$DW$1</f>
        <v>0</v>
      </c>
      <c r="EL129" s="57">
        <f>-SUM('Gross Plant'!$AH129:$AM129)/SUM('Gross Plant'!$AH$193:$AM$193)*'Capital Spending'!P$12*Reserve!$DW$1</f>
        <v>0</v>
      </c>
      <c r="EM129" s="57">
        <f>-SUM('Gross Plant'!$AH129:$AM129)/SUM('Gross Plant'!$AH$193:$AM$193)*'Capital Spending'!Q$12*Reserve!$DW$1</f>
        <v>0</v>
      </c>
      <c r="EN129" s="57">
        <f>-SUM('Gross Plant'!$AH129:$AM129)/SUM('Gross Plant'!$AH$193:$AM$193)*'Capital Spending'!R$12*Reserve!$DW$1</f>
        <v>0</v>
      </c>
      <c r="EO129" s="57">
        <f>-SUM('Gross Plant'!$AH129:$AM129)/SUM('Gross Plant'!$AH$193:$AM$193)*'Capital Spending'!S$12*Reserve!$DW$1</f>
        <v>0</v>
      </c>
      <c r="EP129" s="57">
        <f>-SUM('Gross Plant'!$AH129:$AM129)/SUM('Gross Plant'!$AH$193:$AM$193)*'Capital Spending'!T$12*Reserve!$DW$1</f>
        <v>0</v>
      </c>
      <c r="EQ129" s="57">
        <f>-SUM('Gross Plant'!$AH129:$AM129)/SUM('Gross Plant'!$AH$193:$AM$193)*'Capital Spending'!U$12*Reserve!$DW$1</f>
        <v>0</v>
      </c>
    </row>
    <row r="130" spans="1:147">
      <c r="A130" s="150">
        <v>35302</v>
      </c>
      <c r="B130" t="s">
        <v>93</v>
      </c>
      <c r="C130" s="50">
        <f t="shared" si="237"/>
        <v>186952.69041596155</v>
      </c>
      <c r="D130" s="50">
        <f t="shared" si="238"/>
        <v>189176.70331249997</v>
      </c>
      <c r="E130" s="68">
        <f>'[20]Reserve End Balances'!$Q$54</f>
        <v>186104.95</v>
      </c>
      <c r="F130" s="41">
        <f t="shared" si="239"/>
        <v>186246.24000000002</v>
      </c>
      <c r="G130" s="41">
        <f t="shared" si="240"/>
        <v>186387.53000000003</v>
      </c>
      <c r="H130" s="41">
        <f t="shared" si="241"/>
        <v>186528.82000000004</v>
      </c>
      <c r="I130" s="41">
        <f t="shared" si="242"/>
        <v>186670.11000000004</v>
      </c>
      <c r="J130" s="41">
        <f t="shared" si="243"/>
        <v>186811.40000000005</v>
      </c>
      <c r="K130" s="41">
        <f t="shared" si="244"/>
        <v>186952.69000000006</v>
      </c>
      <c r="L130" s="41">
        <f t="shared" si="245"/>
        <v>187093.98025750005</v>
      </c>
      <c r="M130" s="41">
        <f t="shared" si="246"/>
        <v>187235.27051500004</v>
      </c>
      <c r="N130" s="41">
        <f t="shared" si="247"/>
        <v>187376.56077250003</v>
      </c>
      <c r="O130" s="41">
        <f t="shared" si="248"/>
        <v>187517.85103000002</v>
      </c>
      <c r="P130" s="41">
        <f t="shared" si="249"/>
        <v>187659.14128750001</v>
      </c>
      <c r="Q130" s="41">
        <f t="shared" si="250"/>
        <v>187800.431545</v>
      </c>
      <c r="R130" s="41">
        <f t="shared" si="251"/>
        <v>187941.72180249999</v>
      </c>
      <c r="S130" s="41">
        <f t="shared" si="252"/>
        <v>188083.01205999998</v>
      </c>
      <c r="T130" s="41">
        <f t="shared" si="253"/>
        <v>188224.30231749997</v>
      </c>
      <c r="U130" s="41">
        <f t="shared" si="254"/>
        <v>188383.03581666664</v>
      </c>
      <c r="V130" s="41">
        <f t="shared" si="255"/>
        <v>188541.76931583331</v>
      </c>
      <c r="W130" s="41">
        <f t="shared" si="256"/>
        <v>188700.50281499999</v>
      </c>
      <c r="X130" s="41">
        <f t="shared" si="257"/>
        <v>188859.23631416666</v>
      </c>
      <c r="Y130" s="41">
        <f t="shared" si="258"/>
        <v>189017.96981333333</v>
      </c>
      <c r="Z130" s="41">
        <f t="shared" si="259"/>
        <v>189176.7033125</v>
      </c>
      <c r="AA130" s="41">
        <f t="shared" si="260"/>
        <v>189335.43681166667</v>
      </c>
      <c r="AB130" s="41">
        <f t="shared" si="261"/>
        <v>189494.17031083335</v>
      </c>
      <c r="AC130" s="41">
        <f t="shared" si="262"/>
        <v>189652.90381000002</v>
      </c>
      <c r="AD130" s="41">
        <f t="shared" si="263"/>
        <v>189811.63730916669</v>
      </c>
      <c r="AE130" s="41">
        <f t="shared" si="264"/>
        <v>189970.37080833336</v>
      </c>
      <c r="AF130" s="41">
        <f t="shared" si="265"/>
        <v>190129.10430750003</v>
      </c>
      <c r="AG130" s="23">
        <f t="shared" si="266"/>
        <v>189177</v>
      </c>
      <c r="AH130" s="79">
        <f>'[26]009'!D$25</f>
        <v>8.0999999999999996E-3</v>
      </c>
      <c r="AI130" s="79">
        <f>'[26]009'!E$25</f>
        <v>9.1000000000000004E-3</v>
      </c>
      <c r="AJ130" s="31">
        <f>'[20]Depreciation Provision'!R54</f>
        <v>141.29</v>
      </c>
      <c r="AK130" s="31">
        <f>'[20]Depreciation Provision'!S54</f>
        <v>141.29</v>
      </c>
      <c r="AL130" s="31">
        <f>'[20]Depreciation Provision'!T54</f>
        <v>141.29</v>
      </c>
      <c r="AM130" s="31">
        <f>'[20]Depreciation Provision'!U54</f>
        <v>141.29</v>
      </c>
      <c r="AN130" s="31">
        <f>'[20]Depreciation Provision'!V54</f>
        <v>141.29</v>
      </c>
      <c r="AO130" s="31">
        <f>'[20]Depreciation Provision'!W54</f>
        <v>141.29</v>
      </c>
      <c r="AP130" s="41">
        <f>IF('Net Plant'!I130&gt;0,'Gross Plant'!L130*$AH130/12,0)</f>
        <v>141.2902575</v>
      </c>
      <c r="AQ130" s="41">
        <f>IF('Net Plant'!J130&gt;0,'Gross Plant'!M130*$AH130/12,0)</f>
        <v>141.2902575</v>
      </c>
      <c r="AR130" s="41">
        <f>IF('Net Plant'!K130&gt;0,'Gross Plant'!N130*$AH130/12,0)</f>
        <v>141.2902575</v>
      </c>
      <c r="AS130" s="41">
        <f>IF('Net Plant'!L130&gt;0,'Gross Plant'!O130*$AH130/12,0)</f>
        <v>141.2902575</v>
      </c>
      <c r="AT130" s="41">
        <f>IF('Net Plant'!M130&gt;0,'Gross Plant'!P130*$AH130/12,0)</f>
        <v>141.2902575</v>
      </c>
      <c r="AU130" s="41">
        <f>IF('Net Plant'!N130&gt;0,'Gross Plant'!Q130*$AH130/12,0)</f>
        <v>141.2902575</v>
      </c>
      <c r="AV130" s="41">
        <f>IF('Net Plant'!O130&gt;0,'Gross Plant'!R130*$AH130/12,0)</f>
        <v>141.2902575</v>
      </c>
      <c r="AW130" s="41">
        <f>IF('Net Plant'!P130&gt;0,'Gross Plant'!S130*$AH130/12,0)</f>
        <v>141.2902575</v>
      </c>
      <c r="AX130" s="41">
        <f>IF('Net Plant'!Q130&gt;0,'Gross Plant'!T130*$AH130/12,0)</f>
        <v>141.2902575</v>
      </c>
      <c r="AY130" s="41">
        <f>IF('Net Plant'!R130&gt;0,'Gross Plant'!U130*$AI130/12,0)</f>
        <v>158.73349916666666</v>
      </c>
      <c r="AZ130" s="41">
        <f>IF('Net Plant'!S130&gt;0,'Gross Plant'!V130*$AI130/12,0)</f>
        <v>158.73349916666666</v>
      </c>
      <c r="BA130" s="41">
        <f>IF('Net Plant'!T130&gt;0,'Gross Plant'!W130*$AI130/12,0)</f>
        <v>158.73349916666666</v>
      </c>
      <c r="BB130" s="41">
        <f>IF('Net Plant'!U130&gt;0,'Gross Plant'!X130*$AI130/12,0)</f>
        <v>158.73349916666666</v>
      </c>
      <c r="BC130" s="41">
        <f>IF('Net Plant'!V130&gt;0,'Gross Plant'!Y130*$AI130/12,0)</f>
        <v>158.73349916666666</v>
      </c>
      <c r="BD130" s="41">
        <f>IF('Net Plant'!W130&gt;0,'Gross Plant'!Z130*$AI130/12,0)</f>
        <v>158.73349916666666</v>
      </c>
      <c r="BE130" s="41">
        <f>IF('Net Plant'!X130&gt;0,'Gross Plant'!AA130*$AI130/12,0)</f>
        <v>158.73349916666666</v>
      </c>
      <c r="BF130" s="41">
        <f>IF('Net Plant'!Y130&gt;0,'Gross Plant'!AB130*$AI130/12,0)</f>
        <v>158.73349916666666</v>
      </c>
      <c r="BG130" s="41">
        <f>IF('Net Plant'!Z130&gt;0,'Gross Plant'!AC130*$AI130/12,0)</f>
        <v>158.73349916666666</v>
      </c>
      <c r="BH130" s="41">
        <f>IF('Net Plant'!AA130&gt;0,'Gross Plant'!AD130*$AI130/12,0)</f>
        <v>158.73349916666666</v>
      </c>
      <c r="BI130" s="41">
        <f>IF('Net Plant'!AB130&gt;0,'Gross Plant'!AE130*$AI130/12,0)</f>
        <v>158.73349916666666</v>
      </c>
      <c r="BJ130" s="41">
        <f>IF('Net Plant'!AC130&gt;0,'Gross Plant'!AF130*$AI130/12,0)</f>
        <v>158.73349916666666</v>
      </c>
      <c r="BK130" s="23">
        <f t="shared" si="267"/>
        <v>1904.8019899999999</v>
      </c>
      <c r="BL130" s="41"/>
      <c r="BM130" s="31">
        <f>[20]Retires!R197</f>
        <v>0</v>
      </c>
      <c r="BN130" s="31">
        <f>[20]Retires!S197</f>
        <v>0</v>
      </c>
      <c r="BO130" s="31">
        <f>[20]Retires!T197</f>
        <v>0</v>
      </c>
      <c r="BP130" s="31">
        <f>[20]Retires!U197</f>
        <v>0</v>
      </c>
      <c r="BQ130" s="31">
        <f>[20]Retires!V197</f>
        <v>0</v>
      </c>
      <c r="BR130" s="31">
        <f>[20]Retires!W197</f>
        <v>0</v>
      </c>
      <c r="BS130" s="31">
        <f>'Gross Plant'!BQ130</f>
        <v>0</v>
      </c>
      <c r="BT130" s="41">
        <f>'Gross Plant'!BR130</f>
        <v>0</v>
      </c>
      <c r="BU130" s="41">
        <f>'Gross Plant'!BS130</f>
        <v>0</v>
      </c>
      <c r="BV130" s="41">
        <f>'Gross Plant'!BT130</f>
        <v>0</v>
      </c>
      <c r="BW130" s="41">
        <f>'Gross Plant'!BU130</f>
        <v>0</v>
      </c>
      <c r="BX130" s="41">
        <f>'Gross Plant'!BV130</f>
        <v>0</v>
      </c>
      <c r="BY130" s="41">
        <f>'Gross Plant'!BW130</f>
        <v>0</v>
      </c>
      <c r="BZ130" s="41">
        <f>'Gross Plant'!BX130</f>
        <v>0</v>
      </c>
      <c r="CA130" s="41">
        <f>'Gross Plant'!BY130</f>
        <v>0</v>
      </c>
      <c r="CB130" s="41">
        <f>'Gross Plant'!BZ130</f>
        <v>0</v>
      </c>
      <c r="CC130" s="41">
        <f>'Gross Plant'!CA130</f>
        <v>0</v>
      </c>
      <c r="CD130" s="41">
        <f>'Gross Plant'!CB130</f>
        <v>0</v>
      </c>
      <c r="CE130" s="41">
        <f>'Gross Plant'!CC130</f>
        <v>0</v>
      </c>
      <c r="CF130" s="41">
        <f>'Gross Plant'!CD130</f>
        <v>0</v>
      </c>
      <c r="CG130" s="41">
        <f>'Gross Plant'!CE130</f>
        <v>0</v>
      </c>
      <c r="CH130" s="41">
        <f>'Gross Plant'!CF130</f>
        <v>0</v>
      </c>
      <c r="CI130" s="41">
        <f>'Gross Plant'!CG130</f>
        <v>0</v>
      </c>
      <c r="CJ130" s="41">
        <f>'Gross Plant'!CH130</f>
        <v>0</v>
      </c>
      <c r="CK130" s="41">
        <f>'Gross Plant'!CI130</f>
        <v>0</v>
      </c>
      <c r="CL130" s="41">
        <f>'Gross Plant'!CJ130</f>
        <v>0</v>
      </c>
      <c r="CM130" s="41">
        <f>'Gross Plant'!CK130</f>
        <v>0</v>
      </c>
      <c r="CN130" s="41"/>
      <c r="CO130" s="31">
        <f>[20]Transfers!R197</f>
        <v>0</v>
      </c>
      <c r="CP130" s="31">
        <f>[20]Transfers!S197</f>
        <v>0</v>
      </c>
      <c r="CQ130" s="31">
        <f>[20]Transfers!T197</f>
        <v>0</v>
      </c>
      <c r="CR130" s="31">
        <f>[20]Transfers!U197</f>
        <v>0</v>
      </c>
      <c r="CS130" s="31">
        <f>[20]Transfers!V197</f>
        <v>0</v>
      </c>
      <c r="CT130" s="31">
        <f>[20]Transfers!W197</f>
        <v>0</v>
      </c>
      <c r="CU130" s="31">
        <v>0</v>
      </c>
      <c r="CV130" s="31">
        <v>0</v>
      </c>
      <c r="CW130" s="31">
        <v>0</v>
      </c>
      <c r="CX130" s="31">
        <v>0</v>
      </c>
      <c r="CY130" s="31">
        <v>0</v>
      </c>
      <c r="CZ130" s="3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/>
      <c r="DQ130" s="31">
        <f>[20]COR!Q54</f>
        <v>0</v>
      </c>
      <c r="DR130" s="31">
        <f>[20]COR!R54</f>
        <v>0</v>
      </c>
      <c r="DS130" s="31">
        <f>[20]COR!S54</f>
        <v>0</v>
      </c>
      <c r="DT130" s="31">
        <f>[20]COR!T54</f>
        <v>0</v>
      </c>
      <c r="DU130" s="31">
        <f>[20]COR!U54</f>
        <v>0</v>
      </c>
      <c r="DV130" s="31">
        <f>[20]COR!V54</f>
        <v>0</v>
      </c>
      <c r="DW130" s="57">
        <f>SUM('Gross Plant'!$AH130:$AM130)/SUM('Gross Plant'!$AH$193:$AM$193)*DW$193</f>
        <v>0</v>
      </c>
      <c r="DX130" s="57">
        <f>SUM('Gross Plant'!$AH130:$AM130)/SUM('Gross Plant'!$AH$193:$AM$193)*DX$193</f>
        <v>0</v>
      </c>
      <c r="DY130" s="57">
        <f>SUM('Gross Plant'!$AH130:$AM130)/SUM('Gross Plant'!$AH$193:$AM$193)*DY$193</f>
        <v>0</v>
      </c>
      <c r="DZ130" s="57">
        <f>-SUM('Gross Plant'!$AH130:$AM130)/SUM('Gross Plant'!$AH$193:$AM$193)*'Capital Spending'!D$12*Reserve!$DW$1</f>
        <v>0</v>
      </c>
      <c r="EA130" s="57">
        <f>-SUM('Gross Plant'!$AH130:$AM130)/SUM('Gross Plant'!$AH$193:$AM$193)*'Capital Spending'!E$12*Reserve!$DW$1</f>
        <v>0</v>
      </c>
      <c r="EB130" s="57">
        <f>-SUM('Gross Plant'!$AH130:$AM130)/SUM('Gross Plant'!$AH$193:$AM$193)*'Capital Spending'!F$12*Reserve!$DW$1</f>
        <v>0</v>
      </c>
      <c r="EC130" s="57">
        <f>-SUM('Gross Plant'!$AH130:$AM130)/SUM('Gross Plant'!$AH$193:$AM$193)*'Capital Spending'!G$12*Reserve!$DW$1</f>
        <v>0</v>
      </c>
      <c r="ED130" s="57">
        <f>-SUM('Gross Plant'!$AH130:$AM130)/SUM('Gross Plant'!$AH$193:$AM$193)*'Capital Spending'!H$12*Reserve!$DW$1</f>
        <v>0</v>
      </c>
      <c r="EE130" s="57">
        <f>-SUM('Gross Plant'!$AH130:$AM130)/SUM('Gross Plant'!$AH$193:$AM$193)*'Capital Spending'!I$12*Reserve!$DW$1</f>
        <v>0</v>
      </c>
      <c r="EF130" s="57">
        <f>-SUM('Gross Plant'!$AH130:$AM130)/SUM('Gross Plant'!$AH$193:$AM$193)*'Capital Spending'!J$12*Reserve!$DW$1</f>
        <v>0</v>
      </c>
      <c r="EG130" s="57">
        <f>-SUM('Gross Plant'!$AH130:$AM130)/SUM('Gross Plant'!$AH$193:$AM$193)*'Capital Spending'!K$12*Reserve!$DW$1</f>
        <v>0</v>
      </c>
      <c r="EH130" s="57">
        <f>-SUM('Gross Plant'!$AH130:$AM130)/SUM('Gross Plant'!$AH$193:$AM$193)*'Capital Spending'!L$12*Reserve!$DW$1</f>
        <v>0</v>
      </c>
      <c r="EI130" s="57">
        <f>-SUM('Gross Plant'!$AH130:$AM130)/SUM('Gross Plant'!$AH$193:$AM$193)*'Capital Spending'!M$12*Reserve!$DW$1</f>
        <v>0</v>
      </c>
      <c r="EJ130" s="57">
        <f>-SUM('Gross Plant'!$AH130:$AM130)/SUM('Gross Plant'!$AH$193:$AM$193)*'Capital Spending'!N$12*Reserve!$DW$1</f>
        <v>0</v>
      </c>
      <c r="EK130" s="57">
        <f>-SUM('Gross Plant'!$AH130:$AM130)/SUM('Gross Plant'!$AH$193:$AM$193)*'Capital Spending'!O$12*Reserve!$DW$1</f>
        <v>0</v>
      </c>
      <c r="EL130" s="57">
        <f>-SUM('Gross Plant'!$AH130:$AM130)/SUM('Gross Plant'!$AH$193:$AM$193)*'Capital Spending'!P$12*Reserve!$DW$1</f>
        <v>0</v>
      </c>
      <c r="EM130" s="57">
        <f>-SUM('Gross Plant'!$AH130:$AM130)/SUM('Gross Plant'!$AH$193:$AM$193)*'Capital Spending'!Q$12*Reserve!$DW$1</f>
        <v>0</v>
      </c>
      <c r="EN130" s="57">
        <f>-SUM('Gross Plant'!$AH130:$AM130)/SUM('Gross Plant'!$AH$193:$AM$193)*'Capital Spending'!R$12*Reserve!$DW$1</f>
        <v>0</v>
      </c>
      <c r="EO130" s="57">
        <f>-SUM('Gross Plant'!$AH130:$AM130)/SUM('Gross Plant'!$AH$193:$AM$193)*'Capital Spending'!S$12*Reserve!$DW$1</f>
        <v>0</v>
      </c>
      <c r="EP130" s="57">
        <f>-SUM('Gross Plant'!$AH130:$AM130)/SUM('Gross Plant'!$AH$193:$AM$193)*'Capital Spending'!T$12*Reserve!$DW$1</f>
        <v>0</v>
      </c>
      <c r="EQ130" s="57">
        <f>-SUM('Gross Plant'!$AH130:$AM130)/SUM('Gross Plant'!$AH$193:$AM$193)*'Capital Spending'!U$12*Reserve!$DW$1</f>
        <v>0</v>
      </c>
    </row>
    <row r="131" spans="1:147">
      <c r="A131" s="150">
        <v>35400</v>
      </c>
      <c r="B131" t="s">
        <v>94</v>
      </c>
      <c r="C131" s="50">
        <f t="shared" si="237"/>
        <v>477536.87850576907</v>
      </c>
      <c r="D131" s="50">
        <f t="shared" si="238"/>
        <v>497852.69309999957</v>
      </c>
      <c r="E131" s="68">
        <f>'[20]Reserve End Balances'!$Q$55</f>
        <v>469225.86</v>
      </c>
      <c r="F131" s="41">
        <f t="shared" si="239"/>
        <v>470611.02999999997</v>
      </c>
      <c r="G131" s="41">
        <f t="shared" si="240"/>
        <v>471996.19999999995</v>
      </c>
      <c r="H131" s="41">
        <f t="shared" si="241"/>
        <v>473381.36999999994</v>
      </c>
      <c r="I131" s="41">
        <f t="shared" si="242"/>
        <v>474766.53999999992</v>
      </c>
      <c r="J131" s="41">
        <f t="shared" si="243"/>
        <v>476151.7099999999</v>
      </c>
      <c r="K131" s="41">
        <f t="shared" si="244"/>
        <v>477536.87999999989</v>
      </c>
      <c r="L131" s="41">
        <f t="shared" si="245"/>
        <v>478922.04907499987</v>
      </c>
      <c r="M131" s="41">
        <f t="shared" si="246"/>
        <v>480307.21814999986</v>
      </c>
      <c r="N131" s="41">
        <f t="shared" si="247"/>
        <v>481692.38722499984</v>
      </c>
      <c r="O131" s="41">
        <f t="shared" si="248"/>
        <v>483077.55629999982</v>
      </c>
      <c r="P131" s="41">
        <f t="shared" si="249"/>
        <v>484462.72537499981</v>
      </c>
      <c r="Q131" s="41">
        <f t="shared" si="250"/>
        <v>485847.89444999979</v>
      </c>
      <c r="R131" s="41">
        <f t="shared" si="251"/>
        <v>487233.06352499977</v>
      </c>
      <c r="S131" s="41">
        <f t="shared" si="252"/>
        <v>488618.23259999976</v>
      </c>
      <c r="T131" s="41">
        <f t="shared" si="253"/>
        <v>490003.40167499974</v>
      </c>
      <c r="U131" s="41">
        <f t="shared" si="254"/>
        <v>491311.61691249971</v>
      </c>
      <c r="V131" s="41">
        <f t="shared" si="255"/>
        <v>492619.83214999968</v>
      </c>
      <c r="W131" s="41">
        <f t="shared" si="256"/>
        <v>493928.04738749965</v>
      </c>
      <c r="X131" s="41">
        <f t="shared" si="257"/>
        <v>495236.26262499962</v>
      </c>
      <c r="Y131" s="41">
        <f t="shared" si="258"/>
        <v>496544.4778624996</v>
      </c>
      <c r="Z131" s="41">
        <f t="shared" si="259"/>
        <v>497852.69309999957</v>
      </c>
      <c r="AA131" s="41">
        <f t="shared" si="260"/>
        <v>499160.90833749954</v>
      </c>
      <c r="AB131" s="41">
        <f t="shared" si="261"/>
        <v>500469.12357499951</v>
      </c>
      <c r="AC131" s="41">
        <f t="shared" si="262"/>
        <v>501777.33881249948</v>
      </c>
      <c r="AD131" s="41">
        <f t="shared" si="263"/>
        <v>503085.55404999945</v>
      </c>
      <c r="AE131" s="41">
        <f t="shared" si="264"/>
        <v>504393.76928749942</v>
      </c>
      <c r="AF131" s="41">
        <f t="shared" si="265"/>
        <v>505701.9845249994</v>
      </c>
      <c r="AG131" s="23">
        <f t="shared" si="266"/>
        <v>497853</v>
      </c>
      <c r="AH131" s="79">
        <f>'[26]009'!D$26</f>
        <v>1.7999999999999999E-2</v>
      </c>
      <c r="AI131" s="79">
        <f>'[26]009'!E$26</f>
        <v>1.7000000000000001E-2</v>
      </c>
      <c r="AJ131" s="31">
        <f>'[20]Depreciation Provision'!R55</f>
        <v>1385.17</v>
      </c>
      <c r="AK131" s="31">
        <f>'[20]Depreciation Provision'!S55</f>
        <v>1385.17</v>
      </c>
      <c r="AL131" s="31">
        <f>'[20]Depreciation Provision'!T55</f>
        <v>1385.17</v>
      </c>
      <c r="AM131" s="31">
        <f>'[20]Depreciation Provision'!U55</f>
        <v>1385.17</v>
      </c>
      <c r="AN131" s="31">
        <f>'[20]Depreciation Provision'!V55</f>
        <v>1385.17</v>
      </c>
      <c r="AO131" s="31">
        <f>'[20]Depreciation Provision'!W55</f>
        <v>1385.17</v>
      </c>
      <c r="AP131" s="41">
        <f>IF('Net Plant'!I131&gt;0,'Gross Plant'!L131*$AH131/12,0)</f>
        <v>1385.169075</v>
      </c>
      <c r="AQ131" s="41">
        <f>IF('Net Plant'!J131&gt;0,'Gross Plant'!M131*$AH131/12,0)</f>
        <v>1385.169075</v>
      </c>
      <c r="AR131" s="41">
        <f>IF('Net Plant'!K131&gt;0,'Gross Plant'!N131*$AH131/12,0)</f>
        <v>1385.169075</v>
      </c>
      <c r="AS131" s="41">
        <f>IF('Net Plant'!L131&gt;0,'Gross Plant'!O131*$AH131/12,0)</f>
        <v>1385.169075</v>
      </c>
      <c r="AT131" s="41">
        <f>IF('Net Plant'!M131&gt;0,'Gross Plant'!P131*$AH131/12,0)</f>
        <v>1385.169075</v>
      </c>
      <c r="AU131" s="41">
        <f>IF('Net Plant'!N131&gt;0,'Gross Plant'!Q131*$AH131/12,0)</f>
        <v>1385.169075</v>
      </c>
      <c r="AV131" s="41">
        <f>IF('Net Plant'!O131&gt;0,'Gross Plant'!R131*$AH131/12,0)</f>
        <v>1385.169075</v>
      </c>
      <c r="AW131" s="41">
        <f>IF('Net Plant'!P131&gt;0,'Gross Plant'!S131*$AH131/12,0)</f>
        <v>1385.169075</v>
      </c>
      <c r="AX131" s="41">
        <f>IF('Net Plant'!Q131&gt;0,'Gross Plant'!T131*$AH131/12,0)</f>
        <v>1385.169075</v>
      </c>
      <c r="AY131" s="41">
        <f>IF('Net Plant'!R131&gt;0,'Gross Plant'!U131*$AI131/12,0)</f>
        <v>1308.2152375000003</v>
      </c>
      <c r="AZ131" s="41">
        <f>IF('Net Plant'!S131&gt;0,'Gross Plant'!V131*$AI131/12,0)</f>
        <v>1308.2152375000003</v>
      </c>
      <c r="BA131" s="41">
        <f>IF('Net Plant'!T131&gt;0,'Gross Plant'!W131*$AI131/12,0)</f>
        <v>1308.2152375000003</v>
      </c>
      <c r="BB131" s="41">
        <f>IF('Net Plant'!U131&gt;0,'Gross Plant'!X131*$AI131/12,0)</f>
        <v>1308.2152375000003</v>
      </c>
      <c r="BC131" s="41">
        <f>IF('Net Plant'!V131&gt;0,'Gross Plant'!Y131*$AI131/12,0)</f>
        <v>1308.2152375000003</v>
      </c>
      <c r="BD131" s="41">
        <f>IF('Net Plant'!W131&gt;0,'Gross Plant'!Z131*$AI131/12,0)</f>
        <v>1308.2152375000003</v>
      </c>
      <c r="BE131" s="41">
        <f>IF('Net Plant'!X131&gt;0,'Gross Plant'!AA131*$AI131/12,0)</f>
        <v>1308.2152375000003</v>
      </c>
      <c r="BF131" s="41">
        <f>IF('Net Plant'!Y131&gt;0,'Gross Plant'!AB131*$AI131/12,0)</f>
        <v>1308.2152375000003</v>
      </c>
      <c r="BG131" s="41">
        <f>IF('Net Plant'!Z131&gt;0,'Gross Plant'!AC131*$AI131/12,0)</f>
        <v>1308.2152375000003</v>
      </c>
      <c r="BH131" s="41">
        <f>IF('Net Plant'!AA131&gt;0,'Gross Plant'!AD131*$AI131/12,0)</f>
        <v>1308.2152375000003</v>
      </c>
      <c r="BI131" s="41">
        <f>IF('Net Plant'!AB131&gt;0,'Gross Plant'!AE131*$AI131/12,0)</f>
        <v>1308.2152375000003</v>
      </c>
      <c r="BJ131" s="41">
        <f>IF('Net Plant'!AC131&gt;0,'Gross Plant'!AF131*$AI131/12,0)</f>
        <v>1308.2152375000003</v>
      </c>
      <c r="BK131" s="23">
        <f t="shared" si="267"/>
        <v>15698.582850000004</v>
      </c>
      <c r="BL131" s="41"/>
      <c r="BM131" s="31">
        <f>[20]Retires!R198</f>
        <v>0</v>
      </c>
      <c r="BN131" s="31">
        <f>[20]Retires!S198</f>
        <v>0</v>
      </c>
      <c r="BO131" s="31">
        <f>[20]Retires!T198</f>
        <v>0</v>
      </c>
      <c r="BP131" s="31">
        <f>[20]Retires!U198</f>
        <v>0</v>
      </c>
      <c r="BQ131" s="31">
        <f>[20]Retires!V198</f>
        <v>0</v>
      </c>
      <c r="BR131" s="31">
        <f>[20]Retires!W198</f>
        <v>0</v>
      </c>
      <c r="BS131" s="31">
        <f>'Gross Plant'!BQ131</f>
        <v>0</v>
      </c>
      <c r="BT131" s="41">
        <f>'Gross Plant'!BR131</f>
        <v>0</v>
      </c>
      <c r="BU131" s="41">
        <f>'Gross Plant'!BS131</f>
        <v>0</v>
      </c>
      <c r="BV131" s="41">
        <f>'Gross Plant'!BT131</f>
        <v>0</v>
      </c>
      <c r="BW131" s="41">
        <f>'Gross Plant'!BU131</f>
        <v>0</v>
      </c>
      <c r="BX131" s="41">
        <f>'Gross Plant'!BV131</f>
        <v>0</v>
      </c>
      <c r="BY131" s="41">
        <f>'Gross Plant'!BW131</f>
        <v>0</v>
      </c>
      <c r="BZ131" s="41">
        <f>'Gross Plant'!BX131</f>
        <v>0</v>
      </c>
      <c r="CA131" s="41">
        <f>'Gross Plant'!BY131</f>
        <v>0</v>
      </c>
      <c r="CB131" s="41">
        <f>'Gross Plant'!BZ131</f>
        <v>0</v>
      </c>
      <c r="CC131" s="41">
        <f>'Gross Plant'!CA131</f>
        <v>0</v>
      </c>
      <c r="CD131" s="41">
        <f>'Gross Plant'!CB131</f>
        <v>0</v>
      </c>
      <c r="CE131" s="41">
        <f>'Gross Plant'!CC131</f>
        <v>0</v>
      </c>
      <c r="CF131" s="41">
        <f>'Gross Plant'!CD131</f>
        <v>0</v>
      </c>
      <c r="CG131" s="41">
        <f>'Gross Plant'!CE131</f>
        <v>0</v>
      </c>
      <c r="CH131" s="41">
        <f>'Gross Plant'!CF131</f>
        <v>0</v>
      </c>
      <c r="CI131" s="41">
        <f>'Gross Plant'!CG131</f>
        <v>0</v>
      </c>
      <c r="CJ131" s="41">
        <f>'Gross Plant'!CH131</f>
        <v>0</v>
      </c>
      <c r="CK131" s="41">
        <f>'Gross Plant'!CI131</f>
        <v>0</v>
      </c>
      <c r="CL131" s="41">
        <f>'Gross Plant'!CJ131</f>
        <v>0</v>
      </c>
      <c r="CM131" s="41">
        <f>'Gross Plant'!CK131</f>
        <v>0</v>
      </c>
      <c r="CN131" s="41"/>
      <c r="CO131" s="31">
        <f>[20]Transfers!R198</f>
        <v>0</v>
      </c>
      <c r="CP131" s="31">
        <f>[20]Transfers!S198</f>
        <v>0</v>
      </c>
      <c r="CQ131" s="31">
        <f>[20]Transfers!T198</f>
        <v>0</v>
      </c>
      <c r="CR131" s="31">
        <f>[20]Transfers!U198</f>
        <v>0</v>
      </c>
      <c r="CS131" s="31">
        <f>[20]Transfers!V198</f>
        <v>0</v>
      </c>
      <c r="CT131" s="31">
        <f>[20]Transfers!W198</f>
        <v>0</v>
      </c>
      <c r="CU131" s="31">
        <v>0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/>
      <c r="DQ131" s="31">
        <f>[20]COR!Q55</f>
        <v>0</v>
      </c>
      <c r="DR131" s="31">
        <f>[20]COR!R55</f>
        <v>0</v>
      </c>
      <c r="DS131" s="31">
        <f>[20]COR!S55</f>
        <v>0</v>
      </c>
      <c r="DT131" s="31">
        <f>[20]COR!T55</f>
        <v>0</v>
      </c>
      <c r="DU131" s="31">
        <f>[20]COR!U55</f>
        <v>0</v>
      </c>
      <c r="DV131" s="31">
        <f>[20]COR!V55</f>
        <v>0</v>
      </c>
      <c r="DW131" s="57">
        <f>SUM('Gross Plant'!$AH131:$AM131)/SUM('Gross Plant'!$AH$193:$AM$193)*DW$193</f>
        <v>0</v>
      </c>
      <c r="DX131" s="57">
        <f>SUM('Gross Plant'!$AH131:$AM131)/SUM('Gross Plant'!$AH$193:$AM$193)*DX$193</f>
        <v>0</v>
      </c>
      <c r="DY131" s="57">
        <f>SUM('Gross Plant'!$AH131:$AM131)/SUM('Gross Plant'!$AH$193:$AM$193)*DY$193</f>
        <v>0</v>
      </c>
      <c r="DZ131" s="57">
        <f>-SUM('Gross Plant'!$AH131:$AM131)/SUM('Gross Plant'!$AH$193:$AM$193)*'Capital Spending'!D$12*Reserve!$DW$1</f>
        <v>0</v>
      </c>
      <c r="EA131" s="57">
        <f>-SUM('Gross Plant'!$AH131:$AM131)/SUM('Gross Plant'!$AH$193:$AM$193)*'Capital Spending'!E$12*Reserve!$DW$1</f>
        <v>0</v>
      </c>
      <c r="EB131" s="57">
        <f>-SUM('Gross Plant'!$AH131:$AM131)/SUM('Gross Plant'!$AH$193:$AM$193)*'Capital Spending'!F$12*Reserve!$DW$1</f>
        <v>0</v>
      </c>
      <c r="EC131" s="57">
        <f>-SUM('Gross Plant'!$AH131:$AM131)/SUM('Gross Plant'!$AH$193:$AM$193)*'Capital Spending'!G$12*Reserve!$DW$1</f>
        <v>0</v>
      </c>
      <c r="ED131" s="57">
        <f>-SUM('Gross Plant'!$AH131:$AM131)/SUM('Gross Plant'!$AH$193:$AM$193)*'Capital Spending'!H$12*Reserve!$DW$1</f>
        <v>0</v>
      </c>
      <c r="EE131" s="57">
        <f>-SUM('Gross Plant'!$AH131:$AM131)/SUM('Gross Plant'!$AH$193:$AM$193)*'Capital Spending'!I$12*Reserve!$DW$1</f>
        <v>0</v>
      </c>
      <c r="EF131" s="57">
        <f>-SUM('Gross Plant'!$AH131:$AM131)/SUM('Gross Plant'!$AH$193:$AM$193)*'Capital Spending'!J$12*Reserve!$DW$1</f>
        <v>0</v>
      </c>
      <c r="EG131" s="57">
        <f>-SUM('Gross Plant'!$AH131:$AM131)/SUM('Gross Plant'!$AH$193:$AM$193)*'Capital Spending'!K$12*Reserve!$DW$1</f>
        <v>0</v>
      </c>
      <c r="EH131" s="57">
        <f>-SUM('Gross Plant'!$AH131:$AM131)/SUM('Gross Plant'!$AH$193:$AM$193)*'Capital Spending'!L$12*Reserve!$DW$1</f>
        <v>0</v>
      </c>
      <c r="EI131" s="57">
        <f>-SUM('Gross Plant'!$AH131:$AM131)/SUM('Gross Plant'!$AH$193:$AM$193)*'Capital Spending'!M$12*Reserve!$DW$1</f>
        <v>0</v>
      </c>
      <c r="EJ131" s="57">
        <f>-SUM('Gross Plant'!$AH131:$AM131)/SUM('Gross Plant'!$AH$193:$AM$193)*'Capital Spending'!N$12*Reserve!$DW$1</f>
        <v>0</v>
      </c>
      <c r="EK131" s="57">
        <f>-SUM('Gross Plant'!$AH131:$AM131)/SUM('Gross Plant'!$AH$193:$AM$193)*'Capital Spending'!O$12*Reserve!$DW$1</f>
        <v>0</v>
      </c>
      <c r="EL131" s="57">
        <f>-SUM('Gross Plant'!$AH131:$AM131)/SUM('Gross Plant'!$AH$193:$AM$193)*'Capital Spending'!P$12*Reserve!$DW$1</f>
        <v>0</v>
      </c>
      <c r="EM131" s="57">
        <f>-SUM('Gross Plant'!$AH131:$AM131)/SUM('Gross Plant'!$AH$193:$AM$193)*'Capital Spending'!Q$12*Reserve!$DW$1</f>
        <v>0</v>
      </c>
      <c r="EN131" s="57">
        <f>-SUM('Gross Plant'!$AH131:$AM131)/SUM('Gross Plant'!$AH$193:$AM$193)*'Capital Spending'!R$12*Reserve!$DW$1</f>
        <v>0</v>
      </c>
      <c r="EO131" s="57">
        <f>-SUM('Gross Plant'!$AH131:$AM131)/SUM('Gross Plant'!$AH$193:$AM$193)*'Capital Spending'!S$12*Reserve!$DW$1</f>
        <v>0</v>
      </c>
      <c r="EP131" s="57">
        <f>-SUM('Gross Plant'!$AH131:$AM131)/SUM('Gross Plant'!$AH$193:$AM$193)*'Capital Spending'!T$12*Reserve!$DW$1</f>
        <v>0</v>
      </c>
      <c r="EQ131" s="57">
        <f>-SUM('Gross Plant'!$AH131:$AM131)/SUM('Gross Plant'!$AH$193:$AM$193)*'Capital Spending'!U$12*Reserve!$DW$1</f>
        <v>0</v>
      </c>
    </row>
    <row r="132" spans="1:147">
      <c r="A132" s="150">
        <v>35500</v>
      </c>
      <c r="B132" t="s">
        <v>95</v>
      </c>
      <c r="C132" s="50">
        <f t="shared" si="237"/>
        <v>199218.75139165384</v>
      </c>
      <c r="D132" s="50">
        <f t="shared" si="238"/>
        <v>202543.55232650012</v>
      </c>
      <c r="E132" s="68">
        <f>'[20]Reserve End Balances'!$Q$56</f>
        <v>198522.39</v>
      </c>
      <c r="F132" s="41">
        <f t="shared" si="239"/>
        <v>198638.45</v>
      </c>
      <c r="G132" s="41">
        <f t="shared" si="240"/>
        <v>198754.51</v>
      </c>
      <c r="H132" s="41">
        <f t="shared" si="241"/>
        <v>198870.57</v>
      </c>
      <c r="I132" s="41">
        <f t="shared" si="242"/>
        <v>198986.63</v>
      </c>
      <c r="J132" s="41">
        <f t="shared" si="243"/>
        <v>199102.69</v>
      </c>
      <c r="K132" s="41">
        <f t="shared" si="244"/>
        <v>199218.75</v>
      </c>
      <c r="L132" s="41">
        <f t="shared" si="245"/>
        <v>199334.81086150001</v>
      </c>
      <c r="M132" s="41">
        <f t="shared" si="246"/>
        <v>199450.87172300002</v>
      </c>
      <c r="N132" s="41">
        <f t="shared" si="247"/>
        <v>199566.93258450003</v>
      </c>
      <c r="O132" s="41">
        <f t="shared" si="248"/>
        <v>199682.99344600004</v>
      </c>
      <c r="P132" s="41">
        <f t="shared" si="249"/>
        <v>199799.05430750005</v>
      </c>
      <c r="Q132" s="41">
        <f t="shared" si="250"/>
        <v>199915.11516900006</v>
      </c>
      <c r="R132" s="41">
        <f t="shared" si="251"/>
        <v>200031.17603050006</v>
      </c>
      <c r="S132" s="41">
        <f t="shared" si="252"/>
        <v>200147.23689200007</v>
      </c>
      <c r="T132" s="41">
        <f t="shared" si="253"/>
        <v>200263.29775350008</v>
      </c>
      <c r="U132" s="41">
        <f t="shared" si="254"/>
        <v>200643.34018233343</v>
      </c>
      <c r="V132" s="41">
        <f t="shared" si="255"/>
        <v>201023.38261116677</v>
      </c>
      <c r="W132" s="41">
        <f t="shared" si="256"/>
        <v>201403.42504000012</v>
      </c>
      <c r="X132" s="41">
        <f t="shared" si="257"/>
        <v>201783.46746883346</v>
      </c>
      <c r="Y132" s="41">
        <f t="shared" si="258"/>
        <v>202163.50989766681</v>
      </c>
      <c r="Z132" s="41">
        <f t="shared" si="259"/>
        <v>202543.55232650015</v>
      </c>
      <c r="AA132" s="41">
        <f t="shared" si="260"/>
        <v>202923.5947553335</v>
      </c>
      <c r="AB132" s="41">
        <f t="shared" si="261"/>
        <v>203303.63718416684</v>
      </c>
      <c r="AC132" s="41">
        <f t="shared" si="262"/>
        <v>203683.67961300019</v>
      </c>
      <c r="AD132" s="41">
        <f t="shared" si="263"/>
        <v>204063.72204183353</v>
      </c>
      <c r="AE132" s="41">
        <f t="shared" si="264"/>
        <v>204443.76447066688</v>
      </c>
      <c r="AF132" s="41">
        <f t="shared" si="265"/>
        <v>204823.80689950022</v>
      </c>
      <c r="AG132" s="23">
        <f t="shared" si="266"/>
        <v>202544</v>
      </c>
      <c r="AH132" s="79">
        <f>'[26]009'!D$27</f>
        <v>5.0999999999999995E-3</v>
      </c>
      <c r="AI132" s="79">
        <f>'[26]009'!E$27</f>
        <v>1.67E-2</v>
      </c>
      <c r="AJ132" s="31">
        <f>'[20]Depreciation Provision'!R56</f>
        <v>116.06</v>
      </c>
      <c r="AK132" s="31">
        <f>'[20]Depreciation Provision'!S56</f>
        <v>116.06</v>
      </c>
      <c r="AL132" s="31">
        <f>'[20]Depreciation Provision'!T56</f>
        <v>116.06</v>
      </c>
      <c r="AM132" s="31">
        <f>'[20]Depreciation Provision'!U56</f>
        <v>116.06</v>
      </c>
      <c r="AN132" s="31">
        <f>'[20]Depreciation Provision'!V56</f>
        <v>116.06</v>
      </c>
      <c r="AO132" s="31">
        <f>'[20]Depreciation Provision'!W56</f>
        <v>116.06</v>
      </c>
      <c r="AP132" s="41">
        <f>IF('Net Plant'!I132&gt;0,'Gross Plant'!L132*$AH132/12,0)</f>
        <v>116.06086149999999</v>
      </c>
      <c r="AQ132" s="41">
        <f>IF('Net Plant'!J132&gt;0,'Gross Plant'!M132*$AH132/12,0)</f>
        <v>116.06086149999999</v>
      </c>
      <c r="AR132" s="41">
        <f>IF('Net Plant'!K132&gt;0,'Gross Plant'!N132*$AH132/12,0)</f>
        <v>116.06086149999999</v>
      </c>
      <c r="AS132" s="41">
        <f>IF('Net Plant'!L132&gt;0,'Gross Plant'!O132*$AH132/12,0)</f>
        <v>116.06086149999999</v>
      </c>
      <c r="AT132" s="41">
        <f>IF('Net Plant'!M132&gt;0,'Gross Plant'!P132*$AH132/12,0)</f>
        <v>116.06086149999999</v>
      </c>
      <c r="AU132" s="41">
        <f>IF('Net Plant'!N132&gt;0,'Gross Plant'!Q132*$AH132/12,0)</f>
        <v>116.06086149999999</v>
      </c>
      <c r="AV132" s="41">
        <f>IF('Net Plant'!O132&gt;0,'Gross Plant'!R132*$AH132/12,0)</f>
        <v>116.06086149999999</v>
      </c>
      <c r="AW132" s="41">
        <f>IF('Net Plant'!P132&gt;0,'Gross Plant'!S132*$AH132/12,0)</f>
        <v>116.06086149999999</v>
      </c>
      <c r="AX132" s="41">
        <f>IF('Net Plant'!Q132&gt;0,'Gross Plant'!T132*$AH132/12,0)</f>
        <v>116.06086149999999</v>
      </c>
      <c r="AY132" s="41">
        <f>IF('Net Plant'!R132&gt;0,'Gross Plant'!U132*$AI132/12,0)</f>
        <v>380.04242883333336</v>
      </c>
      <c r="AZ132" s="41">
        <f>IF('Net Plant'!S132&gt;0,'Gross Plant'!V132*$AI132/12,0)</f>
        <v>380.04242883333336</v>
      </c>
      <c r="BA132" s="41">
        <f>IF('Net Plant'!T132&gt;0,'Gross Plant'!W132*$AI132/12,0)</f>
        <v>380.04242883333336</v>
      </c>
      <c r="BB132" s="41">
        <f>IF('Net Plant'!U132&gt;0,'Gross Plant'!X132*$AI132/12,0)</f>
        <v>380.04242883333336</v>
      </c>
      <c r="BC132" s="41">
        <f>IF('Net Plant'!V132&gt;0,'Gross Plant'!Y132*$AI132/12,0)</f>
        <v>380.04242883333336</v>
      </c>
      <c r="BD132" s="41">
        <f>IF('Net Plant'!W132&gt;0,'Gross Plant'!Z132*$AI132/12,0)</f>
        <v>380.04242883333336</v>
      </c>
      <c r="BE132" s="41">
        <f>IF('Net Plant'!X132&gt;0,'Gross Plant'!AA132*$AI132/12,0)</f>
        <v>380.04242883333336</v>
      </c>
      <c r="BF132" s="41">
        <f>IF('Net Plant'!Y132&gt;0,'Gross Plant'!AB132*$AI132/12,0)</f>
        <v>380.04242883333336</v>
      </c>
      <c r="BG132" s="41">
        <f>IF('Net Plant'!Z132&gt;0,'Gross Plant'!AC132*$AI132/12,0)</f>
        <v>380.04242883333336</v>
      </c>
      <c r="BH132" s="41">
        <f>IF('Net Plant'!AA132&gt;0,'Gross Plant'!AD132*$AI132/12,0)</f>
        <v>380.04242883333336</v>
      </c>
      <c r="BI132" s="41">
        <f>IF('Net Plant'!AB132&gt;0,'Gross Plant'!AE132*$AI132/12,0)</f>
        <v>380.04242883333336</v>
      </c>
      <c r="BJ132" s="41">
        <f>IF('Net Plant'!AC132&gt;0,'Gross Plant'!AF132*$AI132/12,0)</f>
        <v>380.04242883333336</v>
      </c>
      <c r="BK132" s="23">
        <f t="shared" si="267"/>
        <v>4560.5091460000003</v>
      </c>
      <c r="BL132" s="41"/>
      <c r="BM132" s="31">
        <f>[20]Retires!R199</f>
        <v>0</v>
      </c>
      <c r="BN132" s="31">
        <f>[20]Retires!S199</f>
        <v>0</v>
      </c>
      <c r="BO132" s="31">
        <f>[20]Retires!T199</f>
        <v>0</v>
      </c>
      <c r="BP132" s="31">
        <f>[20]Retires!U199</f>
        <v>0</v>
      </c>
      <c r="BQ132" s="31">
        <f>[20]Retires!V199</f>
        <v>0</v>
      </c>
      <c r="BR132" s="31">
        <f>[20]Retires!W199</f>
        <v>0</v>
      </c>
      <c r="BS132" s="31">
        <f>'Gross Plant'!BQ132</f>
        <v>0</v>
      </c>
      <c r="BT132" s="41">
        <f>'Gross Plant'!BR132</f>
        <v>0</v>
      </c>
      <c r="BU132" s="41">
        <f>'Gross Plant'!BS132</f>
        <v>0</v>
      </c>
      <c r="BV132" s="41">
        <f>'Gross Plant'!BT132</f>
        <v>0</v>
      </c>
      <c r="BW132" s="41">
        <f>'Gross Plant'!BU132</f>
        <v>0</v>
      </c>
      <c r="BX132" s="41">
        <f>'Gross Plant'!BV132</f>
        <v>0</v>
      </c>
      <c r="BY132" s="41">
        <f>'Gross Plant'!BW132</f>
        <v>0</v>
      </c>
      <c r="BZ132" s="41">
        <f>'Gross Plant'!BX132</f>
        <v>0</v>
      </c>
      <c r="CA132" s="41">
        <f>'Gross Plant'!BY132</f>
        <v>0</v>
      </c>
      <c r="CB132" s="41">
        <f>'Gross Plant'!BZ132</f>
        <v>0</v>
      </c>
      <c r="CC132" s="41">
        <f>'Gross Plant'!CA132</f>
        <v>0</v>
      </c>
      <c r="CD132" s="41">
        <f>'Gross Plant'!CB132</f>
        <v>0</v>
      </c>
      <c r="CE132" s="41">
        <f>'Gross Plant'!CC132</f>
        <v>0</v>
      </c>
      <c r="CF132" s="41">
        <f>'Gross Plant'!CD132</f>
        <v>0</v>
      </c>
      <c r="CG132" s="41">
        <f>'Gross Plant'!CE132</f>
        <v>0</v>
      </c>
      <c r="CH132" s="41">
        <f>'Gross Plant'!CF132</f>
        <v>0</v>
      </c>
      <c r="CI132" s="41">
        <f>'Gross Plant'!CG132</f>
        <v>0</v>
      </c>
      <c r="CJ132" s="41">
        <f>'Gross Plant'!CH132</f>
        <v>0</v>
      </c>
      <c r="CK132" s="41">
        <f>'Gross Plant'!CI132</f>
        <v>0</v>
      </c>
      <c r="CL132" s="41">
        <f>'Gross Plant'!CJ132</f>
        <v>0</v>
      </c>
      <c r="CM132" s="41">
        <f>'Gross Plant'!CK132</f>
        <v>0</v>
      </c>
      <c r="CN132" s="41"/>
      <c r="CO132" s="31">
        <f>[20]Transfers!R199</f>
        <v>0</v>
      </c>
      <c r="CP132" s="31">
        <f>[20]Transfers!S199</f>
        <v>0</v>
      </c>
      <c r="CQ132" s="31">
        <f>[20]Transfers!T199</f>
        <v>0</v>
      </c>
      <c r="CR132" s="31">
        <f>[20]Transfers!U199</f>
        <v>0</v>
      </c>
      <c r="CS132" s="31">
        <f>[20]Transfers!V199</f>
        <v>0</v>
      </c>
      <c r="CT132" s="31">
        <f>[20]Transfers!W199</f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0</v>
      </c>
      <c r="DP132" s="41"/>
      <c r="DQ132" s="31">
        <f>[20]COR!Q56</f>
        <v>0</v>
      </c>
      <c r="DR132" s="31">
        <f>[20]COR!R56</f>
        <v>0</v>
      </c>
      <c r="DS132" s="31">
        <f>[20]COR!S56</f>
        <v>0</v>
      </c>
      <c r="DT132" s="31">
        <f>[20]COR!T56</f>
        <v>0</v>
      </c>
      <c r="DU132" s="31">
        <f>[20]COR!U56</f>
        <v>0</v>
      </c>
      <c r="DV132" s="31">
        <f>[20]COR!V56</f>
        <v>0</v>
      </c>
      <c r="DW132" s="57">
        <f>SUM('Gross Plant'!$AH132:$AM132)/SUM('Gross Plant'!$AH$193:$AM$193)*DW$193</f>
        <v>0</v>
      </c>
      <c r="DX132" s="57">
        <f>SUM('Gross Plant'!$AH132:$AM132)/SUM('Gross Plant'!$AH$193:$AM$193)*DX$193</f>
        <v>0</v>
      </c>
      <c r="DY132" s="57">
        <f>SUM('Gross Plant'!$AH132:$AM132)/SUM('Gross Plant'!$AH$193:$AM$193)*DY$193</f>
        <v>0</v>
      </c>
      <c r="DZ132" s="57">
        <f>-SUM('Gross Plant'!$AH132:$AM132)/SUM('Gross Plant'!$AH$193:$AM$193)*'Capital Spending'!D$12*Reserve!$DW$1</f>
        <v>0</v>
      </c>
      <c r="EA132" s="57">
        <f>-SUM('Gross Plant'!$AH132:$AM132)/SUM('Gross Plant'!$AH$193:$AM$193)*'Capital Spending'!E$12*Reserve!$DW$1</f>
        <v>0</v>
      </c>
      <c r="EB132" s="57">
        <f>-SUM('Gross Plant'!$AH132:$AM132)/SUM('Gross Plant'!$AH$193:$AM$193)*'Capital Spending'!F$12*Reserve!$DW$1</f>
        <v>0</v>
      </c>
      <c r="EC132" s="57">
        <f>-SUM('Gross Plant'!$AH132:$AM132)/SUM('Gross Plant'!$AH$193:$AM$193)*'Capital Spending'!G$12*Reserve!$DW$1</f>
        <v>0</v>
      </c>
      <c r="ED132" s="57">
        <f>-SUM('Gross Plant'!$AH132:$AM132)/SUM('Gross Plant'!$AH$193:$AM$193)*'Capital Spending'!H$12*Reserve!$DW$1</f>
        <v>0</v>
      </c>
      <c r="EE132" s="57">
        <f>-SUM('Gross Plant'!$AH132:$AM132)/SUM('Gross Plant'!$AH$193:$AM$193)*'Capital Spending'!I$12*Reserve!$DW$1</f>
        <v>0</v>
      </c>
      <c r="EF132" s="57">
        <f>-SUM('Gross Plant'!$AH132:$AM132)/SUM('Gross Plant'!$AH$193:$AM$193)*'Capital Spending'!J$12*Reserve!$DW$1</f>
        <v>0</v>
      </c>
      <c r="EG132" s="57">
        <f>-SUM('Gross Plant'!$AH132:$AM132)/SUM('Gross Plant'!$AH$193:$AM$193)*'Capital Spending'!K$12*Reserve!$DW$1</f>
        <v>0</v>
      </c>
      <c r="EH132" s="57">
        <f>-SUM('Gross Plant'!$AH132:$AM132)/SUM('Gross Plant'!$AH$193:$AM$193)*'Capital Spending'!L$12*Reserve!$DW$1</f>
        <v>0</v>
      </c>
      <c r="EI132" s="57">
        <f>-SUM('Gross Plant'!$AH132:$AM132)/SUM('Gross Plant'!$AH$193:$AM$193)*'Capital Spending'!M$12*Reserve!$DW$1</f>
        <v>0</v>
      </c>
      <c r="EJ132" s="57">
        <f>-SUM('Gross Plant'!$AH132:$AM132)/SUM('Gross Plant'!$AH$193:$AM$193)*'Capital Spending'!N$12*Reserve!$DW$1</f>
        <v>0</v>
      </c>
      <c r="EK132" s="57">
        <f>-SUM('Gross Plant'!$AH132:$AM132)/SUM('Gross Plant'!$AH$193:$AM$193)*'Capital Spending'!O$12*Reserve!$DW$1</f>
        <v>0</v>
      </c>
      <c r="EL132" s="57">
        <f>-SUM('Gross Plant'!$AH132:$AM132)/SUM('Gross Plant'!$AH$193:$AM$193)*'Capital Spending'!P$12*Reserve!$DW$1</f>
        <v>0</v>
      </c>
      <c r="EM132" s="57">
        <f>-SUM('Gross Plant'!$AH132:$AM132)/SUM('Gross Plant'!$AH$193:$AM$193)*'Capital Spending'!Q$12*Reserve!$DW$1</f>
        <v>0</v>
      </c>
      <c r="EN132" s="57">
        <f>-SUM('Gross Plant'!$AH132:$AM132)/SUM('Gross Plant'!$AH$193:$AM$193)*'Capital Spending'!R$12*Reserve!$DW$1</f>
        <v>0</v>
      </c>
      <c r="EO132" s="57">
        <f>-SUM('Gross Plant'!$AH132:$AM132)/SUM('Gross Plant'!$AH$193:$AM$193)*'Capital Spending'!S$12*Reserve!$DW$1</f>
        <v>0</v>
      </c>
      <c r="EP132" s="57">
        <f>-SUM('Gross Plant'!$AH132:$AM132)/SUM('Gross Plant'!$AH$193:$AM$193)*'Capital Spending'!T$12*Reserve!$DW$1</f>
        <v>0</v>
      </c>
      <c r="EQ132" s="57">
        <f>-SUM('Gross Plant'!$AH132:$AM132)/SUM('Gross Plant'!$AH$193:$AM$193)*'Capital Spending'!U$12*Reserve!$DW$1</f>
        <v>0</v>
      </c>
    </row>
    <row r="133" spans="1:147">
      <c r="A133" s="150">
        <v>35600</v>
      </c>
      <c r="B133" t="s">
        <v>96</v>
      </c>
      <c r="C133" s="50">
        <f t="shared" si="237"/>
        <v>181316.87548221156</v>
      </c>
      <c r="D133" s="50">
        <f t="shared" si="238"/>
        <v>191797.48869874998</v>
      </c>
      <c r="E133" s="68">
        <f>'[20]Reserve End Balances'!$Q$57</f>
        <v>177066.59</v>
      </c>
      <c r="F133" s="41">
        <f t="shared" si="239"/>
        <v>177774.97</v>
      </c>
      <c r="G133" s="41">
        <f t="shared" si="240"/>
        <v>178483.35</v>
      </c>
      <c r="H133" s="41">
        <f t="shared" si="241"/>
        <v>179191.73</v>
      </c>
      <c r="I133" s="41">
        <f t="shared" si="242"/>
        <v>179900.11000000002</v>
      </c>
      <c r="J133" s="41">
        <f t="shared" si="243"/>
        <v>180608.49000000002</v>
      </c>
      <c r="K133" s="41">
        <f t="shared" si="244"/>
        <v>181316.87000000002</v>
      </c>
      <c r="L133" s="41">
        <f t="shared" si="245"/>
        <v>182025.25339375003</v>
      </c>
      <c r="M133" s="41">
        <f t="shared" si="246"/>
        <v>182733.63678750003</v>
      </c>
      <c r="N133" s="41">
        <f t="shared" si="247"/>
        <v>183442.02018125003</v>
      </c>
      <c r="O133" s="41">
        <f t="shared" si="248"/>
        <v>184150.40357500003</v>
      </c>
      <c r="P133" s="41">
        <f t="shared" si="249"/>
        <v>184858.78696875004</v>
      </c>
      <c r="Q133" s="41">
        <f t="shared" si="250"/>
        <v>185567.17036250004</v>
      </c>
      <c r="R133" s="41">
        <f t="shared" si="251"/>
        <v>186275.55375625004</v>
      </c>
      <c r="S133" s="41">
        <f t="shared" si="252"/>
        <v>186983.93715000004</v>
      </c>
      <c r="T133" s="41">
        <f t="shared" si="253"/>
        <v>187692.32054375004</v>
      </c>
      <c r="U133" s="41">
        <f t="shared" si="254"/>
        <v>188376.51523625004</v>
      </c>
      <c r="V133" s="41">
        <f t="shared" si="255"/>
        <v>189060.70992875003</v>
      </c>
      <c r="W133" s="41">
        <f t="shared" si="256"/>
        <v>189744.90462125003</v>
      </c>
      <c r="X133" s="41">
        <f t="shared" si="257"/>
        <v>190429.09931375002</v>
      </c>
      <c r="Y133" s="41">
        <f t="shared" si="258"/>
        <v>191113.29400625001</v>
      </c>
      <c r="Z133" s="41">
        <f t="shared" si="259"/>
        <v>191797.48869875001</v>
      </c>
      <c r="AA133" s="41">
        <f t="shared" si="260"/>
        <v>192481.68339125</v>
      </c>
      <c r="AB133" s="41">
        <f t="shared" si="261"/>
        <v>193165.87808374999</v>
      </c>
      <c r="AC133" s="41">
        <f t="shared" si="262"/>
        <v>193850.07277624999</v>
      </c>
      <c r="AD133" s="41">
        <f t="shared" si="263"/>
        <v>194534.26746874998</v>
      </c>
      <c r="AE133" s="41">
        <f t="shared" si="264"/>
        <v>195218.46216124998</v>
      </c>
      <c r="AF133" s="41">
        <f t="shared" si="265"/>
        <v>195902.65685374997</v>
      </c>
      <c r="AG133" s="23">
        <f t="shared" si="266"/>
        <v>191797</v>
      </c>
      <c r="AH133" s="79">
        <f>'[26]009'!D$28</f>
        <v>2.0500000000000001E-2</v>
      </c>
      <c r="AI133" s="79">
        <f>'[26]009'!E$28</f>
        <v>1.9799999999999998E-2</v>
      </c>
      <c r="AJ133" s="31">
        <f>'[20]Depreciation Provision'!R57</f>
        <v>708.38000000000011</v>
      </c>
      <c r="AK133" s="31">
        <f>'[20]Depreciation Provision'!S57</f>
        <v>708.38000000000011</v>
      </c>
      <c r="AL133" s="31">
        <f>'[20]Depreciation Provision'!T57</f>
        <v>708.38000000000011</v>
      </c>
      <c r="AM133" s="31">
        <f>'[20]Depreciation Provision'!U57</f>
        <v>708.38000000000011</v>
      </c>
      <c r="AN133" s="31">
        <f>'[20]Depreciation Provision'!V57</f>
        <v>708.38000000000011</v>
      </c>
      <c r="AO133" s="31">
        <f>'[20]Depreciation Provision'!W57</f>
        <v>708.38000000000011</v>
      </c>
      <c r="AP133" s="41">
        <f>IF('Net Plant'!I133&gt;0,'Gross Plant'!L133*$AH133/12,0)</f>
        <v>708.38339374999998</v>
      </c>
      <c r="AQ133" s="41">
        <f>IF('Net Plant'!J133&gt;0,'Gross Plant'!M133*$AH133/12,0)</f>
        <v>708.38339374999998</v>
      </c>
      <c r="AR133" s="41">
        <f>IF('Net Plant'!K133&gt;0,'Gross Plant'!N133*$AH133/12,0)</f>
        <v>708.38339374999998</v>
      </c>
      <c r="AS133" s="41">
        <f>IF('Net Plant'!L133&gt;0,'Gross Plant'!O133*$AH133/12,0)</f>
        <v>708.38339374999998</v>
      </c>
      <c r="AT133" s="41">
        <f>IF('Net Plant'!M133&gt;0,'Gross Plant'!P133*$AH133/12,0)</f>
        <v>708.38339374999998</v>
      </c>
      <c r="AU133" s="41">
        <f>IF('Net Plant'!N133&gt;0,'Gross Plant'!Q133*$AH133/12,0)</f>
        <v>708.38339374999998</v>
      </c>
      <c r="AV133" s="41">
        <f>IF('Net Plant'!O133&gt;0,'Gross Plant'!R133*$AH133/12,0)</f>
        <v>708.38339374999998</v>
      </c>
      <c r="AW133" s="41">
        <f>IF('Net Plant'!P133&gt;0,'Gross Plant'!S133*$AH133/12,0)</f>
        <v>708.38339374999998</v>
      </c>
      <c r="AX133" s="41">
        <f>IF('Net Plant'!Q133&gt;0,'Gross Plant'!T133*$AH133/12,0)</f>
        <v>708.38339374999998</v>
      </c>
      <c r="AY133" s="41">
        <f>IF('Net Plant'!R133&gt;0,'Gross Plant'!U133*$AI133/12,0)</f>
        <v>684.19469249999986</v>
      </c>
      <c r="AZ133" s="41">
        <f>IF('Net Plant'!S133&gt;0,'Gross Plant'!V133*$AI133/12,0)</f>
        <v>684.19469249999986</v>
      </c>
      <c r="BA133" s="41">
        <f>IF('Net Plant'!T133&gt;0,'Gross Plant'!W133*$AI133/12,0)</f>
        <v>684.19469249999986</v>
      </c>
      <c r="BB133" s="41">
        <f>IF('Net Plant'!U133&gt;0,'Gross Plant'!X133*$AI133/12,0)</f>
        <v>684.19469249999986</v>
      </c>
      <c r="BC133" s="41">
        <f>IF('Net Plant'!V133&gt;0,'Gross Plant'!Y133*$AI133/12,0)</f>
        <v>684.19469249999986</v>
      </c>
      <c r="BD133" s="41">
        <f>IF('Net Plant'!W133&gt;0,'Gross Plant'!Z133*$AI133/12,0)</f>
        <v>684.19469249999986</v>
      </c>
      <c r="BE133" s="41">
        <f>IF('Net Plant'!X133&gt;0,'Gross Plant'!AA133*$AI133/12,0)</f>
        <v>684.19469249999986</v>
      </c>
      <c r="BF133" s="41">
        <f>IF('Net Plant'!Y133&gt;0,'Gross Plant'!AB133*$AI133/12,0)</f>
        <v>684.19469249999986</v>
      </c>
      <c r="BG133" s="41">
        <f>IF('Net Plant'!Z133&gt;0,'Gross Plant'!AC133*$AI133/12,0)</f>
        <v>684.19469249999986</v>
      </c>
      <c r="BH133" s="41">
        <f>IF('Net Plant'!AA133&gt;0,'Gross Plant'!AD133*$AI133/12,0)</f>
        <v>684.19469249999986</v>
      </c>
      <c r="BI133" s="41">
        <f>IF('Net Plant'!AB133&gt;0,'Gross Plant'!AE133*$AI133/12,0)</f>
        <v>684.19469249999986</v>
      </c>
      <c r="BJ133" s="41">
        <f>IF('Net Plant'!AC133&gt;0,'Gross Plant'!AF133*$AI133/12,0)</f>
        <v>684.19469249999986</v>
      </c>
      <c r="BK133" s="23">
        <f t="shared" si="267"/>
        <v>8210.3363100000006</v>
      </c>
      <c r="BL133" s="41"/>
      <c r="BM133" s="31">
        <f>[20]Retires!R200</f>
        <v>0</v>
      </c>
      <c r="BN133" s="31">
        <f>[20]Retires!S200</f>
        <v>0</v>
      </c>
      <c r="BO133" s="31">
        <f>[20]Retires!T200</f>
        <v>0</v>
      </c>
      <c r="BP133" s="31">
        <f>[20]Retires!U200</f>
        <v>0</v>
      </c>
      <c r="BQ133" s="31">
        <f>[20]Retires!V200</f>
        <v>0</v>
      </c>
      <c r="BR133" s="31">
        <f>[20]Retires!W200</f>
        <v>0</v>
      </c>
      <c r="BS133" s="31">
        <f>'Gross Plant'!BQ133</f>
        <v>0</v>
      </c>
      <c r="BT133" s="41">
        <f>'Gross Plant'!BR133</f>
        <v>0</v>
      </c>
      <c r="BU133" s="41">
        <f>'Gross Plant'!BS133</f>
        <v>0</v>
      </c>
      <c r="BV133" s="41">
        <f>'Gross Plant'!BT133</f>
        <v>0</v>
      </c>
      <c r="BW133" s="41">
        <f>'Gross Plant'!BU133</f>
        <v>0</v>
      </c>
      <c r="BX133" s="41">
        <f>'Gross Plant'!BV133</f>
        <v>0</v>
      </c>
      <c r="BY133" s="41">
        <f>'Gross Plant'!BW133</f>
        <v>0</v>
      </c>
      <c r="BZ133" s="41">
        <f>'Gross Plant'!BX133</f>
        <v>0</v>
      </c>
      <c r="CA133" s="41">
        <f>'Gross Plant'!BY133</f>
        <v>0</v>
      </c>
      <c r="CB133" s="41">
        <f>'Gross Plant'!BZ133</f>
        <v>0</v>
      </c>
      <c r="CC133" s="41">
        <f>'Gross Plant'!CA133</f>
        <v>0</v>
      </c>
      <c r="CD133" s="41">
        <f>'Gross Plant'!CB133</f>
        <v>0</v>
      </c>
      <c r="CE133" s="41">
        <f>'Gross Plant'!CC133</f>
        <v>0</v>
      </c>
      <c r="CF133" s="41">
        <f>'Gross Plant'!CD133</f>
        <v>0</v>
      </c>
      <c r="CG133" s="41">
        <f>'Gross Plant'!CE133</f>
        <v>0</v>
      </c>
      <c r="CH133" s="41">
        <f>'Gross Plant'!CF133</f>
        <v>0</v>
      </c>
      <c r="CI133" s="41">
        <f>'Gross Plant'!CG133</f>
        <v>0</v>
      </c>
      <c r="CJ133" s="41">
        <f>'Gross Plant'!CH133</f>
        <v>0</v>
      </c>
      <c r="CK133" s="41">
        <f>'Gross Plant'!CI133</f>
        <v>0</v>
      </c>
      <c r="CL133" s="41">
        <f>'Gross Plant'!CJ133</f>
        <v>0</v>
      </c>
      <c r="CM133" s="41">
        <f>'Gross Plant'!CK133</f>
        <v>0</v>
      </c>
      <c r="CN133" s="41"/>
      <c r="CO133" s="31">
        <f>[20]Transfers!R200</f>
        <v>0</v>
      </c>
      <c r="CP133" s="31">
        <f>[20]Transfers!S200</f>
        <v>0</v>
      </c>
      <c r="CQ133" s="31">
        <f>[20]Transfers!T200</f>
        <v>0</v>
      </c>
      <c r="CR133" s="31">
        <f>[20]Transfers!U200</f>
        <v>0</v>
      </c>
      <c r="CS133" s="31">
        <f>[20]Transfers!V200</f>
        <v>0</v>
      </c>
      <c r="CT133" s="31">
        <f>[20]Transfers!W200</f>
        <v>0</v>
      </c>
      <c r="CU133" s="31">
        <v>0</v>
      </c>
      <c r="CV133" s="31">
        <v>0</v>
      </c>
      <c r="CW133" s="31">
        <v>0</v>
      </c>
      <c r="CX133" s="31">
        <v>0</v>
      </c>
      <c r="CY133" s="31">
        <v>0</v>
      </c>
      <c r="CZ133" s="3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/>
      <c r="DQ133" s="31">
        <f>[20]COR!Q57</f>
        <v>0</v>
      </c>
      <c r="DR133" s="31">
        <f>[20]COR!R57</f>
        <v>0</v>
      </c>
      <c r="DS133" s="31">
        <f>[20]COR!S57</f>
        <v>0</v>
      </c>
      <c r="DT133" s="31">
        <f>[20]COR!T57</f>
        <v>0</v>
      </c>
      <c r="DU133" s="31">
        <f>[20]COR!U57</f>
        <v>0</v>
      </c>
      <c r="DV133" s="31">
        <f>[20]COR!V57</f>
        <v>0</v>
      </c>
      <c r="DW133" s="57">
        <f>SUM('Gross Plant'!$AH133:$AM133)/SUM('Gross Plant'!$AH$193:$AM$193)*DW$193</f>
        <v>0</v>
      </c>
      <c r="DX133" s="57">
        <f>SUM('Gross Plant'!$AH133:$AM133)/SUM('Gross Plant'!$AH$193:$AM$193)*DX$193</f>
        <v>0</v>
      </c>
      <c r="DY133" s="57">
        <f>SUM('Gross Plant'!$AH133:$AM133)/SUM('Gross Plant'!$AH$193:$AM$193)*DY$193</f>
        <v>0</v>
      </c>
      <c r="DZ133" s="57">
        <f>-SUM('Gross Plant'!$AH133:$AM133)/SUM('Gross Plant'!$AH$193:$AM$193)*'Capital Spending'!D$12*Reserve!$DW$1</f>
        <v>0</v>
      </c>
      <c r="EA133" s="57">
        <f>-SUM('Gross Plant'!$AH133:$AM133)/SUM('Gross Plant'!$AH$193:$AM$193)*'Capital Spending'!E$12*Reserve!$DW$1</f>
        <v>0</v>
      </c>
      <c r="EB133" s="57">
        <f>-SUM('Gross Plant'!$AH133:$AM133)/SUM('Gross Plant'!$AH$193:$AM$193)*'Capital Spending'!F$12*Reserve!$DW$1</f>
        <v>0</v>
      </c>
      <c r="EC133" s="57">
        <f>-SUM('Gross Plant'!$AH133:$AM133)/SUM('Gross Plant'!$AH$193:$AM$193)*'Capital Spending'!G$12*Reserve!$DW$1</f>
        <v>0</v>
      </c>
      <c r="ED133" s="57">
        <f>-SUM('Gross Plant'!$AH133:$AM133)/SUM('Gross Plant'!$AH$193:$AM$193)*'Capital Spending'!H$12*Reserve!$DW$1</f>
        <v>0</v>
      </c>
      <c r="EE133" s="57">
        <f>-SUM('Gross Plant'!$AH133:$AM133)/SUM('Gross Plant'!$AH$193:$AM$193)*'Capital Spending'!I$12*Reserve!$DW$1</f>
        <v>0</v>
      </c>
      <c r="EF133" s="57">
        <f>-SUM('Gross Plant'!$AH133:$AM133)/SUM('Gross Plant'!$AH$193:$AM$193)*'Capital Spending'!J$12*Reserve!$DW$1</f>
        <v>0</v>
      </c>
      <c r="EG133" s="57">
        <f>-SUM('Gross Plant'!$AH133:$AM133)/SUM('Gross Plant'!$AH$193:$AM$193)*'Capital Spending'!K$12*Reserve!$DW$1</f>
        <v>0</v>
      </c>
      <c r="EH133" s="57">
        <f>-SUM('Gross Plant'!$AH133:$AM133)/SUM('Gross Plant'!$AH$193:$AM$193)*'Capital Spending'!L$12*Reserve!$DW$1</f>
        <v>0</v>
      </c>
      <c r="EI133" s="57">
        <f>-SUM('Gross Plant'!$AH133:$AM133)/SUM('Gross Plant'!$AH$193:$AM$193)*'Capital Spending'!M$12*Reserve!$DW$1</f>
        <v>0</v>
      </c>
      <c r="EJ133" s="57">
        <f>-SUM('Gross Plant'!$AH133:$AM133)/SUM('Gross Plant'!$AH$193:$AM$193)*'Capital Spending'!N$12*Reserve!$DW$1</f>
        <v>0</v>
      </c>
      <c r="EK133" s="57">
        <f>-SUM('Gross Plant'!$AH133:$AM133)/SUM('Gross Plant'!$AH$193:$AM$193)*'Capital Spending'!O$12*Reserve!$DW$1</f>
        <v>0</v>
      </c>
      <c r="EL133" s="57">
        <f>-SUM('Gross Plant'!$AH133:$AM133)/SUM('Gross Plant'!$AH$193:$AM$193)*'Capital Spending'!P$12*Reserve!$DW$1</f>
        <v>0</v>
      </c>
      <c r="EM133" s="57">
        <f>-SUM('Gross Plant'!$AH133:$AM133)/SUM('Gross Plant'!$AH$193:$AM$193)*'Capital Spending'!Q$12*Reserve!$DW$1</f>
        <v>0</v>
      </c>
      <c r="EN133" s="57">
        <f>-SUM('Gross Plant'!$AH133:$AM133)/SUM('Gross Plant'!$AH$193:$AM$193)*'Capital Spending'!R$12*Reserve!$DW$1</f>
        <v>0</v>
      </c>
      <c r="EO133" s="57">
        <f>-SUM('Gross Plant'!$AH133:$AM133)/SUM('Gross Plant'!$AH$193:$AM$193)*'Capital Spending'!S$12*Reserve!$DW$1</f>
        <v>0</v>
      </c>
      <c r="EP133" s="57">
        <f>-SUM('Gross Plant'!$AH133:$AM133)/SUM('Gross Plant'!$AH$193:$AM$193)*'Capital Spending'!T$12*Reserve!$DW$1</f>
        <v>0</v>
      </c>
      <c r="EQ133" s="57">
        <f>-SUM('Gross Plant'!$AH133:$AM133)/SUM('Gross Plant'!$AH$193:$AM$193)*'Capital Spending'!U$12*Reserve!$DW$1</f>
        <v>0</v>
      </c>
    </row>
    <row r="134" spans="1:147">
      <c r="A134" s="150">
        <v>36510</v>
      </c>
      <c r="B134" t="s">
        <v>44</v>
      </c>
      <c r="C134" s="50">
        <f t="shared" si="237"/>
        <v>0</v>
      </c>
      <c r="D134" s="50">
        <f t="shared" si="238"/>
        <v>0</v>
      </c>
      <c r="E134" s="68">
        <f>'[20]Reserve End Balances'!$Q$58</f>
        <v>0</v>
      </c>
      <c r="F134" s="41">
        <f t="shared" si="239"/>
        <v>0</v>
      </c>
      <c r="G134" s="41">
        <f t="shared" si="240"/>
        <v>0</v>
      </c>
      <c r="H134" s="41">
        <f t="shared" si="241"/>
        <v>0</v>
      </c>
      <c r="I134" s="41">
        <f t="shared" si="242"/>
        <v>0</v>
      </c>
      <c r="J134" s="41">
        <f t="shared" si="243"/>
        <v>0</v>
      </c>
      <c r="K134" s="41">
        <f t="shared" si="244"/>
        <v>0</v>
      </c>
      <c r="L134" s="41">
        <f t="shared" si="245"/>
        <v>0</v>
      </c>
      <c r="M134" s="41">
        <f t="shared" si="246"/>
        <v>0</v>
      </c>
      <c r="N134" s="41">
        <f t="shared" si="247"/>
        <v>0</v>
      </c>
      <c r="O134" s="41">
        <f t="shared" si="248"/>
        <v>0</v>
      </c>
      <c r="P134" s="41">
        <f t="shared" si="249"/>
        <v>0</v>
      </c>
      <c r="Q134" s="41">
        <f t="shared" si="250"/>
        <v>0</v>
      </c>
      <c r="R134" s="41">
        <f t="shared" si="251"/>
        <v>0</v>
      </c>
      <c r="S134" s="41">
        <f t="shared" si="252"/>
        <v>0</v>
      </c>
      <c r="T134" s="41">
        <f t="shared" si="253"/>
        <v>0</v>
      </c>
      <c r="U134" s="41">
        <f t="shared" si="254"/>
        <v>0</v>
      </c>
      <c r="V134" s="41">
        <f t="shared" si="255"/>
        <v>0</v>
      </c>
      <c r="W134" s="41">
        <f t="shared" si="256"/>
        <v>0</v>
      </c>
      <c r="X134" s="41">
        <f t="shared" si="257"/>
        <v>0</v>
      </c>
      <c r="Y134" s="41">
        <f t="shared" si="258"/>
        <v>0</v>
      </c>
      <c r="Z134" s="41">
        <f t="shared" si="259"/>
        <v>0</v>
      </c>
      <c r="AA134" s="41">
        <f t="shared" si="260"/>
        <v>0</v>
      </c>
      <c r="AB134" s="41">
        <f t="shared" si="261"/>
        <v>0</v>
      </c>
      <c r="AC134" s="41">
        <f t="shared" si="262"/>
        <v>0</v>
      </c>
      <c r="AD134" s="41">
        <f t="shared" si="263"/>
        <v>0</v>
      </c>
      <c r="AE134" s="41">
        <f t="shared" si="264"/>
        <v>0</v>
      </c>
      <c r="AF134" s="41">
        <f t="shared" si="265"/>
        <v>0</v>
      </c>
      <c r="AG134" s="23">
        <f t="shared" si="266"/>
        <v>0</v>
      </c>
      <c r="AH134" s="79">
        <f>'[26]009'!D$29</f>
        <v>0</v>
      </c>
      <c r="AI134" s="79">
        <f>'[26]009'!E$29</f>
        <v>0</v>
      </c>
      <c r="AJ134" s="31">
        <f>'[20]Depreciation Provision'!R58</f>
        <v>0</v>
      </c>
      <c r="AK134" s="31">
        <f>'[20]Depreciation Provision'!S58</f>
        <v>0</v>
      </c>
      <c r="AL134" s="31">
        <f>'[20]Depreciation Provision'!T58</f>
        <v>0</v>
      </c>
      <c r="AM134" s="31">
        <f>'[20]Depreciation Provision'!U58</f>
        <v>0</v>
      </c>
      <c r="AN134" s="31">
        <f>'[20]Depreciation Provision'!V58</f>
        <v>0</v>
      </c>
      <c r="AO134" s="31">
        <f>'[20]Depreciation Provision'!W58</f>
        <v>0</v>
      </c>
      <c r="AP134" s="41">
        <f>IF('Net Plant'!I134&gt;0,'Gross Plant'!L134*$AH134/12,0)</f>
        <v>0</v>
      </c>
      <c r="AQ134" s="41">
        <f>IF('Net Plant'!J134&gt;0,'Gross Plant'!M134*$AH134/12,0)</f>
        <v>0</v>
      </c>
      <c r="AR134" s="41">
        <f>IF('Net Plant'!K134&gt;0,'Gross Plant'!N134*$AH134/12,0)</f>
        <v>0</v>
      </c>
      <c r="AS134" s="41">
        <f>IF('Net Plant'!L134&gt;0,'Gross Plant'!O134*$AH134/12,0)</f>
        <v>0</v>
      </c>
      <c r="AT134" s="41">
        <f>IF('Net Plant'!M134&gt;0,'Gross Plant'!P134*$AH134/12,0)</f>
        <v>0</v>
      </c>
      <c r="AU134" s="41">
        <f>IF('Net Plant'!N134&gt;0,'Gross Plant'!Q134*$AH134/12,0)</f>
        <v>0</v>
      </c>
      <c r="AV134" s="41">
        <f>IF('Net Plant'!O134&gt;0,'Gross Plant'!R134*$AH134/12,0)</f>
        <v>0</v>
      </c>
      <c r="AW134" s="41">
        <f>IF('Net Plant'!P134&gt;0,'Gross Plant'!S134*$AH134/12,0)</f>
        <v>0</v>
      </c>
      <c r="AX134" s="41">
        <f>IF('Net Plant'!Q134&gt;0,'Gross Plant'!T134*$AH134/12,0)</f>
        <v>0</v>
      </c>
      <c r="AY134" s="41">
        <f>IF('Net Plant'!R134&gt;0,'Gross Plant'!U134*$AI134/12,0)</f>
        <v>0</v>
      </c>
      <c r="AZ134" s="41">
        <f>IF('Net Plant'!S134&gt;0,'Gross Plant'!V134*$AI134/12,0)</f>
        <v>0</v>
      </c>
      <c r="BA134" s="41">
        <f>IF('Net Plant'!T134&gt;0,'Gross Plant'!W134*$AI134/12,0)</f>
        <v>0</v>
      </c>
      <c r="BB134" s="41">
        <f>IF('Net Plant'!U134&gt;0,'Gross Plant'!X134*$AI134/12,0)</f>
        <v>0</v>
      </c>
      <c r="BC134" s="41">
        <f>IF('Net Plant'!V134&gt;0,'Gross Plant'!Y134*$AI134/12,0)</f>
        <v>0</v>
      </c>
      <c r="BD134" s="41">
        <f>IF('Net Plant'!W134&gt;0,'Gross Plant'!Z134*$AI134/12,0)</f>
        <v>0</v>
      </c>
      <c r="BE134" s="41">
        <f>IF('Net Plant'!X134&gt;0,'Gross Plant'!AA134*$AI134/12,0)</f>
        <v>0</v>
      </c>
      <c r="BF134" s="41">
        <f>IF('Net Plant'!Y134&gt;0,'Gross Plant'!AB134*$AI134/12,0)</f>
        <v>0</v>
      </c>
      <c r="BG134" s="41">
        <f>IF('Net Plant'!Z134&gt;0,'Gross Plant'!AC134*$AI134/12,0)</f>
        <v>0</v>
      </c>
      <c r="BH134" s="41">
        <f>IF('Net Plant'!AA134&gt;0,'Gross Plant'!AD134*$AI134/12,0)</f>
        <v>0</v>
      </c>
      <c r="BI134" s="41">
        <f>IF('Net Plant'!AB134&gt;0,'Gross Plant'!AE134*$AI134/12,0)</f>
        <v>0</v>
      </c>
      <c r="BJ134" s="41">
        <f>IF('Net Plant'!AC134&gt;0,'Gross Plant'!AF134*$AI134/12,0)</f>
        <v>0</v>
      </c>
      <c r="BK134" s="23">
        <f t="shared" si="267"/>
        <v>0</v>
      </c>
      <c r="BL134" s="41"/>
      <c r="BM134" s="31">
        <f>[20]Retires!R201</f>
        <v>0</v>
      </c>
      <c r="BN134" s="31">
        <f>[20]Retires!S201</f>
        <v>0</v>
      </c>
      <c r="BO134" s="31">
        <f>[20]Retires!T201</f>
        <v>0</v>
      </c>
      <c r="BP134" s="31">
        <f>[20]Retires!U201</f>
        <v>0</v>
      </c>
      <c r="BQ134" s="31">
        <f>[20]Retires!V201</f>
        <v>0</v>
      </c>
      <c r="BR134" s="31">
        <f>[20]Retires!W201</f>
        <v>0</v>
      </c>
      <c r="BS134" s="31">
        <f>'Gross Plant'!BQ134</f>
        <v>0</v>
      </c>
      <c r="BT134" s="41">
        <f>'Gross Plant'!BR134</f>
        <v>0</v>
      </c>
      <c r="BU134" s="41">
        <f>'Gross Plant'!BS134</f>
        <v>0</v>
      </c>
      <c r="BV134" s="41">
        <f>'Gross Plant'!BT134</f>
        <v>0</v>
      </c>
      <c r="BW134" s="41">
        <f>'Gross Plant'!BU134</f>
        <v>0</v>
      </c>
      <c r="BX134" s="41">
        <f>'Gross Plant'!BV134</f>
        <v>0</v>
      </c>
      <c r="BY134" s="41">
        <f>'Gross Plant'!BW134</f>
        <v>0</v>
      </c>
      <c r="BZ134" s="41">
        <f>'Gross Plant'!BX134</f>
        <v>0</v>
      </c>
      <c r="CA134" s="41">
        <f>'Gross Plant'!BY134</f>
        <v>0</v>
      </c>
      <c r="CB134" s="41">
        <f>'Gross Plant'!BZ134</f>
        <v>0</v>
      </c>
      <c r="CC134" s="41">
        <f>'Gross Plant'!CA134</f>
        <v>0</v>
      </c>
      <c r="CD134" s="41">
        <f>'Gross Plant'!CB134</f>
        <v>0</v>
      </c>
      <c r="CE134" s="41">
        <f>'Gross Plant'!CC134</f>
        <v>0</v>
      </c>
      <c r="CF134" s="41">
        <f>'Gross Plant'!CD134</f>
        <v>0</v>
      </c>
      <c r="CG134" s="41">
        <f>'Gross Plant'!CE134</f>
        <v>0</v>
      </c>
      <c r="CH134" s="41">
        <f>'Gross Plant'!CF134</f>
        <v>0</v>
      </c>
      <c r="CI134" s="41">
        <f>'Gross Plant'!CG134</f>
        <v>0</v>
      </c>
      <c r="CJ134" s="41">
        <f>'Gross Plant'!CH134</f>
        <v>0</v>
      </c>
      <c r="CK134" s="41">
        <f>'Gross Plant'!CI134</f>
        <v>0</v>
      </c>
      <c r="CL134" s="41">
        <f>'Gross Plant'!CJ134</f>
        <v>0</v>
      </c>
      <c r="CM134" s="41">
        <f>'Gross Plant'!CK134</f>
        <v>0</v>
      </c>
      <c r="CN134" s="41"/>
      <c r="CO134" s="31">
        <f>[20]Transfers!R201</f>
        <v>0</v>
      </c>
      <c r="CP134" s="31">
        <f>[20]Transfers!S201</f>
        <v>0</v>
      </c>
      <c r="CQ134" s="31">
        <f>[20]Transfers!T201</f>
        <v>0</v>
      </c>
      <c r="CR134" s="31">
        <f>[20]Transfers!U201</f>
        <v>0</v>
      </c>
      <c r="CS134" s="31">
        <f>[20]Transfers!V201</f>
        <v>0</v>
      </c>
      <c r="CT134" s="31">
        <f>[20]Transfers!W201</f>
        <v>0</v>
      </c>
      <c r="CU134" s="31">
        <v>0</v>
      </c>
      <c r="CV134" s="31">
        <v>0</v>
      </c>
      <c r="CW134" s="31">
        <v>0</v>
      </c>
      <c r="CX134" s="31">
        <v>0</v>
      </c>
      <c r="CY134" s="31">
        <v>0</v>
      </c>
      <c r="CZ134" s="3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/>
      <c r="DQ134" s="31">
        <f>[20]COR!Q58</f>
        <v>0</v>
      </c>
      <c r="DR134" s="31">
        <f>[20]COR!R58</f>
        <v>0</v>
      </c>
      <c r="DS134" s="31">
        <f>[20]COR!S58</f>
        <v>0</v>
      </c>
      <c r="DT134" s="31">
        <f>[20]COR!T58</f>
        <v>0</v>
      </c>
      <c r="DU134" s="31">
        <f>[20]COR!U58</f>
        <v>0</v>
      </c>
      <c r="DV134" s="31">
        <f>[20]COR!V58</f>
        <v>0</v>
      </c>
      <c r="DW134" s="57">
        <f>SUM('Gross Plant'!$AH134:$AM134)/SUM('Gross Plant'!$AH$193:$AM$193)*DW$193</f>
        <v>0</v>
      </c>
      <c r="DX134" s="57">
        <f>SUM('Gross Plant'!$AH134:$AM134)/SUM('Gross Plant'!$AH$193:$AM$193)*DX$193</f>
        <v>0</v>
      </c>
      <c r="DY134" s="57">
        <f>SUM('Gross Plant'!$AH134:$AM134)/SUM('Gross Plant'!$AH$193:$AM$193)*DY$193</f>
        <v>0</v>
      </c>
      <c r="DZ134" s="57">
        <f>-SUM('Gross Plant'!$AH134:$AM134)/SUM('Gross Plant'!$AH$193:$AM$193)*'Capital Spending'!D$12*Reserve!$DW$1</f>
        <v>0</v>
      </c>
      <c r="EA134" s="57">
        <f>-SUM('Gross Plant'!$AH134:$AM134)/SUM('Gross Plant'!$AH$193:$AM$193)*'Capital Spending'!E$12*Reserve!$DW$1</f>
        <v>0</v>
      </c>
      <c r="EB134" s="57">
        <f>-SUM('Gross Plant'!$AH134:$AM134)/SUM('Gross Plant'!$AH$193:$AM$193)*'Capital Spending'!F$12*Reserve!$DW$1</f>
        <v>0</v>
      </c>
      <c r="EC134" s="57">
        <f>-SUM('Gross Plant'!$AH134:$AM134)/SUM('Gross Plant'!$AH$193:$AM$193)*'Capital Spending'!G$12*Reserve!$DW$1</f>
        <v>0</v>
      </c>
      <c r="ED134" s="57">
        <f>-SUM('Gross Plant'!$AH134:$AM134)/SUM('Gross Plant'!$AH$193:$AM$193)*'Capital Spending'!H$12*Reserve!$DW$1</f>
        <v>0</v>
      </c>
      <c r="EE134" s="57">
        <f>-SUM('Gross Plant'!$AH134:$AM134)/SUM('Gross Plant'!$AH$193:$AM$193)*'Capital Spending'!I$12*Reserve!$DW$1</f>
        <v>0</v>
      </c>
      <c r="EF134" s="57">
        <f>-SUM('Gross Plant'!$AH134:$AM134)/SUM('Gross Plant'!$AH$193:$AM$193)*'Capital Spending'!J$12*Reserve!$DW$1</f>
        <v>0</v>
      </c>
      <c r="EG134" s="57">
        <f>-SUM('Gross Plant'!$AH134:$AM134)/SUM('Gross Plant'!$AH$193:$AM$193)*'Capital Spending'!K$12*Reserve!$DW$1</f>
        <v>0</v>
      </c>
      <c r="EH134" s="57">
        <f>-SUM('Gross Plant'!$AH134:$AM134)/SUM('Gross Plant'!$AH$193:$AM$193)*'Capital Spending'!L$12*Reserve!$DW$1</f>
        <v>0</v>
      </c>
      <c r="EI134" s="57">
        <f>-SUM('Gross Plant'!$AH134:$AM134)/SUM('Gross Plant'!$AH$193:$AM$193)*'Capital Spending'!M$12*Reserve!$DW$1</f>
        <v>0</v>
      </c>
      <c r="EJ134" s="57">
        <f>-SUM('Gross Plant'!$AH134:$AM134)/SUM('Gross Plant'!$AH$193:$AM$193)*'Capital Spending'!N$12*Reserve!$DW$1</f>
        <v>0</v>
      </c>
      <c r="EK134" s="57">
        <f>-SUM('Gross Plant'!$AH134:$AM134)/SUM('Gross Plant'!$AH$193:$AM$193)*'Capital Spending'!O$12*Reserve!$DW$1</f>
        <v>0</v>
      </c>
      <c r="EL134" s="57">
        <f>-SUM('Gross Plant'!$AH134:$AM134)/SUM('Gross Plant'!$AH$193:$AM$193)*'Capital Spending'!P$12*Reserve!$DW$1</f>
        <v>0</v>
      </c>
      <c r="EM134" s="57">
        <f>-SUM('Gross Plant'!$AH134:$AM134)/SUM('Gross Plant'!$AH$193:$AM$193)*'Capital Spending'!Q$12*Reserve!$DW$1</f>
        <v>0</v>
      </c>
      <c r="EN134" s="57">
        <f>-SUM('Gross Plant'!$AH134:$AM134)/SUM('Gross Plant'!$AH$193:$AM$193)*'Capital Spending'!R$12*Reserve!$DW$1</f>
        <v>0</v>
      </c>
      <c r="EO134" s="57">
        <f>-SUM('Gross Plant'!$AH134:$AM134)/SUM('Gross Plant'!$AH$193:$AM$193)*'Capital Spending'!S$12*Reserve!$DW$1</f>
        <v>0</v>
      </c>
      <c r="EP134" s="57">
        <f>-SUM('Gross Plant'!$AH134:$AM134)/SUM('Gross Plant'!$AH$193:$AM$193)*'Capital Spending'!T$12*Reserve!$DW$1</f>
        <v>0</v>
      </c>
      <c r="EQ134" s="57">
        <f>-SUM('Gross Plant'!$AH134:$AM134)/SUM('Gross Plant'!$AH$193:$AM$193)*'Capital Spending'!U$12*Reserve!$DW$1</f>
        <v>0</v>
      </c>
    </row>
    <row r="135" spans="1:147">
      <c r="A135" s="150">
        <v>36520</v>
      </c>
      <c r="B135" t="s">
        <v>45</v>
      </c>
      <c r="C135" s="50">
        <f t="shared" si="237"/>
        <v>414883.74102307705</v>
      </c>
      <c r="D135" s="50">
        <f t="shared" si="238"/>
        <v>428095.56870000006</v>
      </c>
      <c r="E135" s="68">
        <f>'[20]Reserve End Balances'!$Q$59</f>
        <v>409113.06</v>
      </c>
      <c r="F135" s="41">
        <f t="shared" si="239"/>
        <v>410074.84</v>
      </c>
      <c r="G135" s="41">
        <f t="shared" si="240"/>
        <v>411036.62000000005</v>
      </c>
      <c r="H135" s="41">
        <f t="shared" si="241"/>
        <v>411998.40000000008</v>
      </c>
      <c r="I135" s="41">
        <f t="shared" si="242"/>
        <v>412960.18000000011</v>
      </c>
      <c r="J135" s="41">
        <f t="shared" si="243"/>
        <v>413921.96000000014</v>
      </c>
      <c r="K135" s="41">
        <f t="shared" si="244"/>
        <v>414883.74000000017</v>
      </c>
      <c r="L135" s="41">
        <f t="shared" si="245"/>
        <v>415845.52063333348</v>
      </c>
      <c r="M135" s="41">
        <f t="shared" si="246"/>
        <v>416807.30126666679</v>
      </c>
      <c r="N135" s="41">
        <f t="shared" si="247"/>
        <v>417769.08190000011</v>
      </c>
      <c r="O135" s="41">
        <f t="shared" si="248"/>
        <v>418730.86253333342</v>
      </c>
      <c r="P135" s="41">
        <f t="shared" si="249"/>
        <v>419692.64316666673</v>
      </c>
      <c r="Q135" s="41">
        <f t="shared" si="250"/>
        <v>420654.42380000005</v>
      </c>
      <c r="R135" s="41">
        <f t="shared" si="251"/>
        <v>421616.20443333336</v>
      </c>
      <c r="S135" s="41">
        <f t="shared" si="252"/>
        <v>422577.98506666668</v>
      </c>
      <c r="T135" s="41">
        <f t="shared" si="253"/>
        <v>423539.76569999999</v>
      </c>
      <c r="U135" s="41">
        <f t="shared" si="254"/>
        <v>424299.0662</v>
      </c>
      <c r="V135" s="41">
        <f t="shared" si="255"/>
        <v>425058.36670000001</v>
      </c>
      <c r="W135" s="41">
        <f t="shared" si="256"/>
        <v>425817.66720000003</v>
      </c>
      <c r="X135" s="41">
        <f t="shared" si="257"/>
        <v>426576.96770000004</v>
      </c>
      <c r="Y135" s="41">
        <f t="shared" si="258"/>
        <v>427336.26820000005</v>
      </c>
      <c r="Z135" s="41">
        <f t="shared" si="259"/>
        <v>428095.56870000006</v>
      </c>
      <c r="AA135" s="41">
        <f t="shared" si="260"/>
        <v>428854.86920000007</v>
      </c>
      <c r="AB135" s="41">
        <f t="shared" si="261"/>
        <v>429614.16970000009</v>
      </c>
      <c r="AC135" s="41">
        <f t="shared" si="262"/>
        <v>430373.4702000001</v>
      </c>
      <c r="AD135" s="41">
        <f t="shared" si="263"/>
        <v>431132.77070000011</v>
      </c>
      <c r="AE135" s="41">
        <f t="shared" si="264"/>
        <v>431892.07120000012</v>
      </c>
      <c r="AF135" s="41">
        <f t="shared" si="265"/>
        <v>432651.37170000013</v>
      </c>
      <c r="AG135" s="23">
        <f t="shared" si="266"/>
        <v>428096</v>
      </c>
      <c r="AH135" s="79">
        <f>'[26]009'!D$30</f>
        <v>1.3299999999999999E-2</v>
      </c>
      <c r="AI135" s="79">
        <f>'[26]009'!E$30</f>
        <v>1.0500000000000001E-2</v>
      </c>
      <c r="AJ135" s="31">
        <f>'[20]Depreciation Provision'!R59</f>
        <v>961.78</v>
      </c>
      <c r="AK135" s="31">
        <f>'[20]Depreciation Provision'!S59</f>
        <v>961.78</v>
      </c>
      <c r="AL135" s="31">
        <f>'[20]Depreciation Provision'!T59</f>
        <v>961.78</v>
      </c>
      <c r="AM135" s="31">
        <f>'[20]Depreciation Provision'!U59</f>
        <v>961.78</v>
      </c>
      <c r="AN135" s="31">
        <f>'[20]Depreciation Provision'!V59</f>
        <v>961.78</v>
      </c>
      <c r="AO135" s="31">
        <f>'[20]Depreciation Provision'!W59</f>
        <v>961.78</v>
      </c>
      <c r="AP135" s="41">
        <f>IF('Net Plant'!I135&gt;0,'Gross Plant'!L135*$AH135/12,0)</f>
        <v>961.7806333333333</v>
      </c>
      <c r="AQ135" s="41">
        <f>IF('Net Plant'!J135&gt;0,'Gross Plant'!M135*$AH135/12,0)</f>
        <v>961.7806333333333</v>
      </c>
      <c r="AR135" s="41">
        <f>IF('Net Plant'!K135&gt;0,'Gross Plant'!N135*$AH135/12,0)</f>
        <v>961.7806333333333</v>
      </c>
      <c r="AS135" s="41">
        <f>IF('Net Plant'!L135&gt;0,'Gross Plant'!O135*$AH135/12,0)</f>
        <v>961.7806333333333</v>
      </c>
      <c r="AT135" s="41">
        <f>IF('Net Plant'!M135&gt;0,'Gross Plant'!P135*$AH135/12,0)</f>
        <v>961.7806333333333</v>
      </c>
      <c r="AU135" s="41">
        <f>IF('Net Plant'!N135&gt;0,'Gross Plant'!Q135*$AH135/12,0)</f>
        <v>961.7806333333333</v>
      </c>
      <c r="AV135" s="41">
        <f>IF('Net Plant'!O135&gt;0,'Gross Plant'!R135*$AH135/12,0)</f>
        <v>961.7806333333333</v>
      </c>
      <c r="AW135" s="41">
        <f>IF('Net Plant'!P135&gt;0,'Gross Plant'!S135*$AH135/12,0)</f>
        <v>961.7806333333333</v>
      </c>
      <c r="AX135" s="41">
        <f>IF('Net Plant'!Q135&gt;0,'Gross Plant'!T135*$AH135/12,0)</f>
        <v>961.7806333333333</v>
      </c>
      <c r="AY135" s="41">
        <f>IF('Net Plant'!R135&gt;0,'Gross Plant'!U135*$AI135/12,0)</f>
        <v>759.30049999999994</v>
      </c>
      <c r="AZ135" s="41">
        <f>IF('Net Plant'!S135&gt;0,'Gross Plant'!V135*$AI135/12,0)</f>
        <v>759.30049999999994</v>
      </c>
      <c r="BA135" s="41">
        <f>IF('Net Plant'!T135&gt;0,'Gross Plant'!W135*$AI135/12,0)</f>
        <v>759.30049999999994</v>
      </c>
      <c r="BB135" s="41">
        <f>IF('Net Plant'!U135&gt;0,'Gross Plant'!X135*$AI135/12,0)</f>
        <v>759.30049999999994</v>
      </c>
      <c r="BC135" s="41">
        <f>IF('Net Plant'!V135&gt;0,'Gross Plant'!Y135*$AI135/12,0)</f>
        <v>759.30049999999994</v>
      </c>
      <c r="BD135" s="41">
        <f>IF('Net Plant'!W135&gt;0,'Gross Plant'!Z135*$AI135/12,0)</f>
        <v>759.30049999999994</v>
      </c>
      <c r="BE135" s="41">
        <f>IF('Net Plant'!X135&gt;0,'Gross Plant'!AA135*$AI135/12,0)</f>
        <v>759.30049999999994</v>
      </c>
      <c r="BF135" s="41">
        <f>IF('Net Plant'!Y135&gt;0,'Gross Plant'!AB135*$AI135/12,0)</f>
        <v>759.30049999999994</v>
      </c>
      <c r="BG135" s="41">
        <f>IF('Net Plant'!Z135&gt;0,'Gross Plant'!AC135*$AI135/12,0)</f>
        <v>759.30049999999994</v>
      </c>
      <c r="BH135" s="41">
        <f>IF('Net Plant'!AA135&gt;0,'Gross Plant'!AD135*$AI135/12,0)</f>
        <v>759.30049999999994</v>
      </c>
      <c r="BI135" s="41">
        <f>IF('Net Plant'!AB135&gt;0,'Gross Plant'!AE135*$AI135/12,0)</f>
        <v>759.30049999999994</v>
      </c>
      <c r="BJ135" s="41">
        <f>IF('Net Plant'!AC135&gt;0,'Gross Plant'!AF135*$AI135/12,0)</f>
        <v>759.30049999999994</v>
      </c>
      <c r="BK135" s="23">
        <f t="shared" si="267"/>
        <v>9111.6059999999998</v>
      </c>
      <c r="BL135" s="41"/>
      <c r="BM135" s="31">
        <f>[20]Retires!R202</f>
        <v>0</v>
      </c>
      <c r="BN135" s="31">
        <f>[20]Retires!S202</f>
        <v>0</v>
      </c>
      <c r="BO135" s="31">
        <f>[20]Retires!T202</f>
        <v>0</v>
      </c>
      <c r="BP135" s="31">
        <f>[20]Retires!U202</f>
        <v>0</v>
      </c>
      <c r="BQ135" s="31">
        <f>[20]Retires!V202</f>
        <v>0</v>
      </c>
      <c r="BR135" s="31">
        <f>[20]Retires!W202</f>
        <v>0</v>
      </c>
      <c r="BS135" s="31">
        <f>'Gross Plant'!BQ135</f>
        <v>0</v>
      </c>
      <c r="BT135" s="41">
        <f>'Gross Plant'!BR135</f>
        <v>0</v>
      </c>
      <c r="BU135" s="41">
        <f>'Gross Plant'!BS135</f>
        <v>0</v>
      </c>
      <c r="BV135" s="41">
        <f>'Gross Plant'!BT135</f>
        <v>0</v>
      </c>
      <c r="BW135" s="41">
        <f>'Gross Plant'!BU135</f>
        <v>0</v>
      </c>
      <c r="BX135" s="41">
        <f>'Gross Plant'!BV135</f>
        <v>0</v>
      </c>
      <c r="BY135" s="41">
        <f>'Gross Plant'!BW135</f>
        <v>0</v>
      </c>
      <c r="BZ135" s="41">
        <f>'Gross Plant'!BX135</f>
        <v>0</v>
      </c>
      <c r="CA135" s="41">
        <f>'Gross Plant'!BY135</f>
        <v>0</v>
      </c>
      <c r="CB135" s="41">
        <f>'Gross Plant'!BZ135</f>
        <v>0</v>
      </c>
      <c r="CC135" s="41">
        <f>'Gross Plant'!CA135</f>
        <v>0</v>
      </c>
      <c r="CD135" s="41">
        <f>'Gross Plant'!CB135</f>
        <v>0</v>
      </c>
      <c r="CE135" s="41">
        <f>'Gross Plant'!CC135</f>
        <v>0</v>
      </c>
      <c r="CF135" s="41">
        <f>'Gross Plant'!CD135</f>
        <v>0</v>
      </c>
      <c r="CG135" s="41">
        <f>'Gross Plant'!CE135</f>
        <v>0</v>
      </c>
      <c r="CH135" s="41">
        <f>'Gross Plant'!CF135</f>
        <v>0</v>
      </c>
      <c r="CI135" s="41">
        <f>'Gross Plant'!CG135</f>
        <v>0</v>
      </c>
      <c r="CJ135" s="41">
        <f>'Gross Plant'!CH135</f>
        <v>0</v>
      </c>
      <c r="CK135" s="41">
        <f>'Gross Plant'!CI135</f>
        <v>0</v>
      </c>
      <c r="CL135" s="41">
        <f>'Gross Plant'!CJ135</f>
        <v>0</v>
      </c>
      <c r="CM135" s="41">
        <f>'Gross Plant'!CK135</f>
        <v>0</v>
      </c>
      <c r="CN135" s="41"/>
      <c r="CO135" s="31">
        <f>[20]Transfers!R202</f>
        <v>0</v>
      </c>
      <c r="CP135" s="31">
        <f>[20]Transfers!S202</f>
        <v>0</v>
      </c>
      <c r="CQ135" s="31">
        <f>[20]Transfers!T202</f>
        <v>0</v>
      </c>
      <c r="CR135" s="31">
        <f>[20]Transfers!U202</f>
        <v>0</v>
      </c>
      <c r="CS135" s="31">
        <f>[20]Transfers!V202</f>
        <v>0</v>
      </c>
      <c r="CT135" s="31">
        <f>[20]Transfers!W202</f>
        <v>0</v>
      </c>
      <c r="CU135" s="31">
        <v>0</v>
      </c>
      <c r="CV135" s="31">
        <v>0</v>
      </c>
      <c r="CW135" s="31">
        <v>0</v>
      </c>
      <c r="CX135" s="31">
        <v>0</v>
      </c>
      <c r="CY135" s="31">
        <v>0</v>
      </c>
      <c r="CZ135" s="3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/>
      <c r="DQ135" s="31">
        <f>[20]COR!Q59</f>
        <v>0</v>
      </c>
      <c r="DR135" s="31">
        <f>[20]COR!R59</f>
        <v>0</v>
      </c>
      <c r="DS135" s="31">
        <f>[20]COR!S59</f>
        <v>0</v>
      </c>
      <c r="DT135" s="31">
        <f>[20]COR!T59</f>
        <v>0</v>
      </c>
      <c r="DU135" s="31">
        <f>[20]COR!U59</f>
        <v>0</v>
      </c>
      <c r="DV135" s="31">
        <f>[20]COR!V59</f>
        <v>0</v>
      </c>
      <c r="DW135" s="57">
        <f>SUM('Gross Plant'!$AH135:$AM135)/SUM('Gross Plant'!$AH$193:$AM$193)*DW$193</f>
        <v>0</v>
      </c>
      <c r="DX135" s="57">
        <f>SUM('Gross Plant'!$AH135:$AM135)/SUM('Gross Plant'!$AH$193:$AM$193)*DX$193</f>
        <v>0</v>
      </c>
      <c r="DY135" s="57">
        <f>SUM('Gross Plant'!$AH135:$AM135)/SUM('Gross Plant'!$AH$193:$AM$193)*DY$193</f>
        <v>0</v>
      </c>
      <c r="DZ135" s="57">
        <f>-SUM('Gross Plant'!$AH135:$AM135)/SUM('Gross Plant'!$AH$193:$AM$193)*'Capital Spending'!D$12*Reserve!$DW$1</f>
        <v>0</v>
      </c>
      <c r="EA135" s="57">
        <f>-SUM('Gross Plant'!$AH135:$AM135)/SUM('Gross Plant'!$AH$193:$AM$193)*'Capital Spending'!E$12*Reserve!$DW$1</f>
        <v>0</v>
      </c>
      <c r="EB135" s="57">
        <f>-SUM('Gross Plant'!$AH135:$AM135)/SUM('Gross Plant'!$AH$193:$AM$193)*'Capital Spending'!F$12*Reserve!$DW$1</f>
        <v>0</v>
      </c>
      <c r="EC135" s="57">
        <f>-SUM('Gross Plant'!$AH135:$AM135)/SUM('Gross Plant'!$AH$193:$AM$193)*'Capital Spending'!G$12*Reserve!$DW$1</f>
        <v>0</v>
      </c>
      <c r="ED135" s="57">
        <f>-SUM('Gross Plant'!$AH135:$AM135)/SUM('Gross Plant'!$AH$193:$AM$193)*'Capital Spending'!H$12*Reserve!$DW$1</f>
        <v>0</v>
      </c>
      <c r="EE135" s="57">
        <f>-SUM('Gross Plant'!$AH135:$AM135)/SUM('Gross Plant'!$AH$193:$AM$193)*'Capital Spending'!I$12*Reserve!$DW$1</f>
        <v>0</v>
      </c>
      <c r="EF135" s="57">
        <f>-SUM('Gross Plant'!$AH135:$AM135)/SUM('Gross Plant'!$AH$193:$AM$193)*'Capital Spending'!J$12*Reserve!$DW$1</f>
        <v>0</v>
      </c>
      <c r="EG135" s="57">
        <f>-SUM('Gross Plant'!$AH135:$AM135)/SUM('Gross Plant'!$AH$193:$AM$193)*'Capital Spending'!K$12*Reserve!$DW$1</f>
        <v>0</v>
      </c>
      <c r="EH135" s="57">
        <f>-SUM('Gross Plant'!$AH135:$AM135)/SUM('Gross Plant'!$AH$193:$AM$193)*'Capital Spending'!L$12*Reserve!$DW$1</f>
        <v>0</v>
      </c>
      <c r="EI135" s="57">
        <f>-SUM('Gross Plant'!$AH135:$AM135)/SUM('Gross Plant'!$AH$193:$AM$193)*'Capital Spending'!M$12*Reserve!$DW$1</f>
        <v>0</v>
      </c>
      <c r="EJ135" s="57">
        <f>-SUM('Gross Plant'!$AH135:$AM135)/SUM('Gross Plant'!$AH$193:$AM$193)*'Capital Spending'!N$12*Reserve!$DW$1</f>
        <v>0</v>
      </c>
      <c r="EK135" s="57">
        <f>-SUM('Gross Plant'!$AH135:$AM135)/SUM('Gross Plant'!$AH$193:$AM$193)*'Capital Spending'!O$12*Reserve!$DW$1</f>
        <v>0</v>
      </c>
      <c r="EL135" s="57">
        <f>-SUM('Gross Plant'!$AH135:$AM135)/SUM('Gross Plant'!$AH$193:$AM$193)*'Capital Spending'!P$12*Reserve!$DW$1</f>
        <v>0</v>
      </c>
      <c r="EM135" s="57">
        <f>-SUM('Gross Plant'!$AH135:$AM135)/SUM('Gross Plant'!$AH$193:$AM$193)*'Capital Spending'!Q$12*Reserve!$DW$1</f>
        <v>0</v>
      </c>
      <c r="EN135" s="57">
        <f>-SUM('Gross Plant'!$AH135:$AM135)/SUM('Gross Plant'!$AH$193:$AM$193)*'Capital Spending'!R$12*Reserve!$DW$1</f>
        <v>0</v>
      </c>
      <c r="EO135" s="57">
        <f>-SUM('Gross Plant'!$AH135:$AM135)/SUM('Gross Plant'!$AH$193:$AM$193)*'Capital Spending'!S$12*Reserve!$DW$1</f>
        <v>0</v>
      </c>
      <c r="EP135" s="57">
        <f>-SUM('Gross Plant'!$AH135:$AM135)/SUM('Gross Plant'!$AH$193:$AM$193)*'Capital Spending'!T$12*Reserve!$DW$1</f>
        <v>0</v>
      </c>
      <c r="EQ135" s="57">
        <f>-SUM('Gross Plant'!$AH135:$AM135)/SUM('Gross Plant'!$AH$193:$AM$193)*'Capital Spending'!U$12*Reserve!$DW$1</f>
        <v>0</v>
      </c>
    </row>
    <row r="136" spans="1:147">
      <c r="A136" s="150">
        <v>36602</v>
      </c>
      <c r="B136" t="s">
        <v>97</v>
      </c>
      <c r="C136" s="50">
        <f t="shared" si="237"/>
        <v>15879.439506000002</v>
      </c>
      <c r="D136" s="50">
        <f t="shared" si="238"/>
        <v>16837.413626000001</v>
      </c>
      <c r="E136" s="68">
        <f>'[20]Reserve End Balances'!$Q$60</f>
        <v>15443.35</v>
      </c>
      <c r="F136" s="41">
        <f t="shared" si="239"/>
        <v>15516.03</v>
      </c>
      <c r="G136" s="41">
        <f t="shared" si="240"/>
        <v>15588.710000000001</v>
      </c>
      <c r="H136" s="41">
        <f t="shared" si="241"/>
        <v>15661.390000000001</v>
      </c>
      <c r="I136" s="41">
        <f t="shared" si="242"/>
        <v>15734.070000000002</v>
      </c>
      <c r="J136" s="41">
        <f t="shared" si="243"/>
        <v>15806.750000000002</v>
      </c>
      <c r="K136" s="41">
        <f t="shared" si="244"/>
        <v>15879.430000000002</v>
      </c>
      <c r="L136" s="41">
        <f t="shared" si="245"/>
        <v>15952.115884666669</v>
      </c>
      <c r="M136" s="41">
        <f t="shared" si="246"/>
        <v>16024.801769333337</v>
      </c>
      <c r="N136" s="41">
        <f t="shared" si="247"/>
        <v>16097.487654000004</v>
      </c>
      <c r="O136" s="41">
        <f t="shared" si="248"/>
        <v>16170.173538666671</v>
      </c>
      <c r="P136" s="41">
        <f t="shared" si="249"/>
        <v>16242.859423333339</v>
      </c>
      <c r="Q136" s="41">
        <f t="shared" si="250"/>
        <v>16315.545308000006</v>
      </c>
      <c r="R136" s="41">
        <f t="shared" si="251"/>
        <v>16388.231192666673</v>
      </c>
      <c r="S136" s="41">
        <f t="shared" si="252"/>
        <v>16460.917077333339</v>
      </c>
      <c r="T136" s="41">
        <f t="shared" si="253"/>
        <v>16533.602962000004</v>
      </c>
      <c r="U136" s="41">
        <f t="shared" si="254"/>
        <v>16584.238072666671</v>
      </c>
      <c r="V136" s="41">
        <f t="shared" si="255"/>
        <v>16634.873183333337</v>
      </c>
      <c r="W136" s="41">
        <f t="shared" si="256"/>
        <v>16685.508294000003</v>
      </c>
      <c r="X136" s="41">
        <f t="shared" si="257"/>
        <v>16736.143404666669</v>
      </c>
      <c r="Y136" s="41">
        <f t="shared" si="258"/>
        <v>16786.778515333335</v>
      </c>
      <c r="Z136" s="41">
        <f t="shared" si="259"/>
        <v>16837.413626000001</v>
      </c>
      <c r="AA136" s="41">
        <f t="shared" si="260"/>
        <v>16888.048736666668</v>
      </c>
      <c r="AB136" s="41">
        <f t="shared" si="261"/>
        <v>16938.683847333334</v>
      </c>
      <c r="AC136" s="41">
        <f t="shared" si="262"/>
        <v>16989.318958</v>
      </c>
      <c r="AD136" s="41">
        <f t="shared" si="263"/>
        <v>17039.954068666666</v>
      </c>
      <c r="AE136" s="41">
        <f t="shared" si="264"/>
        <v>17090.589179333332</v>
      </c>
      <c r="AF136" s="41">
        <f t="shared" si="265"/>
        <v>17141.224289999998</v>
      </c>
      <c r="AG136" s="23">
        <f t="shared" si="266"/>
        <v>16837</v>
      </c>
      <c r="AH136" s="79">
        <f>'[26]009'!D$31</f>
        <v>1.78E-2</v>
      </c>
      <c r="AI136" s="79">
        <f>'[26]009'!E$31</f>
        <v>1.24E-2</v>
      </c>
      <c r="AJ136" s="31">
        <f>'[20]Depreciation Provision'!R60</f>
        <v>72.679999999999993</v>
      </c>
      <c r="AK136" s="31">
        <f>'[20]Depreciation Provision'!S60</f>
        <v>72.679999999999993</v>
      </c>
      <c r="AL136" s="31">
        <f>'[20]Depreciation Provision'!T60</f>
        <v>72.679999999999993</v>
      </c>
      <c r="AM136" s="31">
        <f>'[20]Depreciation Provision'!U60</f>
        <v>72.679999999999993</v>
      </c>
      <c r="AN136" s="31">
        <f>'[20]Depreciation Provision'!V60</f>
        <v>72.679999999999993</v>
      </c>
      <c r="AO136" s="31">
        <f>'[20]Depreciation Provision'!W60</f>
        <v>72.679999999999993</v>
      </c>
      <c r="AP136" s="41">
        <f>IF('Net Plant'!I136&gt;0,'Gross Plant'!L136*$AH136/12,0)</f>
        <v>72.685884666666666</v>
      </c>
      <c r="AQ136" s="41">
        <f>IF('Net Plant'!J136&gt;0,'Gross Plant'!M136*$AH136/12,0)</f>
        <v>72.685884666666666</v>
      </c>
      <c r="AR136" s="41">
        <f>IF('Net Plant'!K136&gt;0,'Gross Plant'!N136*$AH136/12,0)</f>
        <v>72.685884666666666</v>
      </c>
      <c r="AS136" s="41">
        <f>IF('Net Plant'!L136&gt;0,'Gross Plant'!O136*$AH136/12,0)</f>
        <v>72.685884666666666</v>
      </c>
      <c r="AT136" s="41">
        <f>IF('Net Plant'!M136&gt;0,'Gross Plant'!P136*$AH136/12,0)</f>
        <v>72.685884666666666</v>
      </c>
      <c r="AU136" s="41">
        <f>IF('Net Plant'!N136&gt;0,'Gross Plant'!Q136*$AH136/12,0)</f>
        <v>72.685884666666666</v>
      </c>
      <c r="AV136" s="41">
        <f>IF('Net Plant'!O136&gt;0,'Gross Plant'!R136*$AH136/12,0)</f>
        <v>72.685884666666666</v>
      </c>
      <c r="AW136" s="41">
        <f>IF('Net Plant'!P136&gt;0,'Gross Plant'!S136*$AH136/12,0)</f>
        <v>72.685884666666666</v>
      </c>
      <c r="AX136" s="41">
        <f>IF('Net Plant'!Q136&gt;0,'Gross Plant'!T136*$AH136/12,0)</f>
        <v>72.685884666666666</v>
      </c>
      <c r="AY136" s="41">
        <f>IF('Net Plant'!R136&gt;0,'Gross Plant'!U136*$AI136/12,0)</f>
        <v>50.635110666666662</v>
      </c>
      <c r="AZ136" s="41">
        <f>IF('Net Plant'!S136&gt;0,'Gross Plant'!V136*$AI136/12,0)</f>
        <v>50.635110666666662</v>
      </c>
      <c r="BA136" s="41">
        <f>IF('Net Plant'!T136&gt;0,'Gross Plant'!W136*$AI136/12,0)</f>
        <v>50.635110666666662</v>
      </c>
      <c r="BB136" s="41">
        <f>IF('Net Plant'!U136&gt;0,'Gross Plant'!X136*$AI136/12,0)</f>
        <v>50.635110666666662</v>
      </c>
      <c r="BC136" s="41">
        <f>IF('Net Plant'!V136&gt;0,'Gross Plant'!Y136*$AI136/12,0)</f>
        <v>50.635110666666662</v>
      </c>
      <c r="BD136" s="41">
        <f>IF('Net Plant'!W136&gt;0,'Gross Plant'!Z136*$AI136/12,0)</f>
        <v>50.635110666666662</v>
      </c>
      <c r="BE136" s="41">
        <f>IF('Net Plant'!X136&gt;0,'Gross Plant'!AA136*$AI136/12,0)</f>
        <v>50.635110666666662</v>
      </c>
      <c r="BF136" s="41">
        <f>IF('Net Plant'!Y136&gt;0,'Gross Plant'!AB136*$AI136/12,0)</f>
        <v>50.635110666666662</v>
      </c>
      <c r="BG136" s="41">
        <f>IF('Net Plant'!Z136&gt;0,'Gross Plant'!AC136*$AI136/12,0)</f>
        <v>50.635110666666662</v>
      </c>
      <c r="BH136" s="41">
        <f>IF('Net Plant'!AA136&gt;0,'Gross Plant'!AD136*$AI136/12,0)</f>
        <v>50.635110666666662</v>
      </c>
      <c r="BI136" s="41">
        <f>IF('Net Plant'!AB136&gt;0,'Gross Plant'!AE136*$AI136/12,0)</f>
        <v>50.635110666666662</v>
      </c>
      <c r="BJ136" s="41">
        <f>IF('Net Plant'!AC136&gt;0,'Gross Plant'!AF136*$AI136/12,0)</f>
        <v>50.635110666666662</v>
      </c>
      <c r="BK136" s="23">
        <f t="shared" si="267"/>
        <v>607.62132799999995</v>
      </c>
      <c r="BL136" s="41"/>
      <c r="BM136" s="31">
        <f>[20]Retires!R203</f>
        <v>0</v>
      </c>
      <c r="BN136" s="31">
        <f>[20]Retires!S203</f>
        <v>0</v>
      </c>
      <c r="BO136" s="31">
        <f>[20]Retires!T203</f>
        <v>0</v>
      </c>
      <c r="BP136" s="31">
        <f>[20]Retires!U203</f>
        <v>0</v>
      </c>
      <c r="BQ136" s="31">
        <f>[20]Retires!V203</f>
        <v>0</v>
      </c>
      <c r="BR136" s="31">
        <f>[20]Retires!W203</f>
        <v>0</v>
      </c>
      <c r="BS136" s="31">
        <f>'Gross Plant'!BQ136</f>
        <v>0</v>
      </c>
      <c r="BT136" s="41">
        <f>'Gross Plant'!BR136</f>
        <v>0</v>
      </c>
      <c r="BU136" s="41">
        <f>'Gross Plant'!BS136</f>
        <v>0</v>
      </c>
      <c r="BV136" s="41">
        <f>'Gross Plant'!BT136</f>
        <v>0</v>
      </c>
      <c r="BW136" s="41">
        <f>'Gross Plant'!BU136</f>
        <v>0</v>
      </c>
      <c r="BX136" s="41">
        <f>'Gross Plant'!BV136</f>
        <v>0</v>
      </c>
      <c r="BY136" s="41">
        <f>'Gross Plant'!BW136</f>
        <v>0</v>
      </c>
      <c r="BZ136" s="41">
        <f>'Gross Plant'!BX136</f>
        <v>0</v>
      </c>
      <c r="CA136" s="41">
        <f>'Gross Plant'!BY136</f>
        <v>0</v>
      </c>
      <c r="CB136" s="41">
        <f>'Gross Plant'!BZ136</f>
        <v>0</v>
      </c>
      <c r="CC136" s="41">
        <f>'Gross Plant'!CA136</f>
        <v>0</v>
      </c>
      <c r="CD136" s="41">
        <f>'Gross Plant'!CB136</f>
        <v>0</v>
      </c>
      <c r="CE136" s="41">
        <f>'Gross Plant'!CC136</f>
        <v>0</v>
      </c>
      <c r="CF136" s="41">
        <f>'Gross Plant'!CD136</f>
        <v>0</v>
      </c>
      <c r="CG136" s="41">
        <f>'Gross Plant'!CE136</f>
        <v>0</v>
      </c>
      <c r="CH136" s="41">
        <f>'Gross Plant'!CF136</f>
        <v>0</v>
      </c>
      <c r="CI136" s="41">
        <f>'Gross Plant'!CG136</f>
        <v>0</v>
      </c>
      <c r="CJ136" s="41">
        <f>'Gross Plant'!CH136</f>
        <v>0</v>
      </c>
      <c r="CK136" s="41">
        <f>'Gross Plant'!CI136</f>
        <v>0</v>
      </c>
      <c r="CL136" s="41">
        <f>'Gross Plant'!CJ136</f>
        <v>0</v>
      </c>
      <c r="CM136" s="41">
        <f>'Gross Plant'!CK136</f>
        <v>0</v>
      </c>
      <c r="CN136" s="41"/>
      <c r="CO136" s="31">
        <f>[20]Transfers!R203</f>
        <v>0</v>
      </c>
      <c r="CP136" s="31">
        <f>[20]Transfers!S203</f>
        <v>0</v>
      </c>
      <c r="CQ136" s="31">
        <f>[20]Transfers!T203</f>
        <v>0</v>
      </c>
      <c r="CR136" s="31">
        <f>[20]Transfers!U203</f>
        <v>0</v>
      </c>
      <c r="CS136" s="31">
        <f>[20]Transfers!V203</f>
        <v>0</v>
      </c>
      <c r="CT136" s="31">
        <f>[20]Transfers!W203</f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41">
        <v>0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/>
      <c r="DQ136" s="31">
        <f>[20]COR!Q60</f>
        <v>0</v>
      </c>
      <c r="DR136" s="31">
        <f>[20]COR!R60</f>
        <v>0</v>
      </c>
      <c r="DS136" s="31">
        <f>[20]COR!S60</f>
        <v>0</v>
      </c>
      <c r="DT136" s="31">
        <f>[20]COR!T60</f>
        <v>0</v>
      </c>
      <c r="DU136" s="31">
        <f>[20]COR!U60</f>
        <v>0</v>
      </c>
      <c r="DV136" s="31">
        <f>[20]COR!V60</f>
        <v>0</v>
      </c>
      <c r="DW136" s="57">
        <f>SUM('Gross Plant'!$AH136:$AM136)/SUM('Gross Plant'!$AH$193:$AM$193)*DW$193</f>
        <v>0</v>
      </c>
      <c r="DX136" s="57">
        <f>SUM('Gross Plant'!$AH136:$AM136)/SUM('Gross Plant'!$AH$193:$AM$193)*DX$193</f>
        <v>0</v>
      </c>
      <c r="DY136" s="57">
        <f>SUM('Gross Plant'!$AH136:$AM136)/SUM('Gross Plant'!$AH$193:$AM$193)*DY$193</f>
        <v>0</v>
      </c>
      <c r="DZ136" s="57">
        <f>-SUM('Gross Plant'!$AH136:$AM136)/SUM('Gross Plant'!$AH$193:$AM$193)*'Capital Spending'!D$12*Reserve!$DW$1</f>
        <v>0</v>
      </c>
      <c r="EA136" s="57">
        <f>-SUM('Gross Plant'!$AH136:$AM136)/SUM('Gross Plant'!$AH$193:$AM$193)*'Capital Spending'!E$12*Reserve!$DW$1</f>
        <v>0</v>
      </c>
      <c r="EB136" s="57">
        <f>-SUM('Gross Plant'!$AH136:$AM136)/SUM('Gross Plant'!$AH$193:$AM$193)*'Capital Spending'!F$12*Reserve!$DW$1</f>
        <v>0</v>
      </c>
      <c r="EC136" s="57">
        <f>-SUM('Gross Plant'!$AH136:$AM136)/SUM('Gross Plant'!$AH$193:$AM$193)*'Capital Spending'!G$12*Reserve!$DW$1</f>
        <v>0</v>
      </c>
      <c r="ED136" s="57">
        <f>-SUM('Gross Plant'!$AH136:$AM136)/SUM('Gross Plant'!$AH$193:$AM$193)*'Capital Spending'!H$12*Reserve!$DW$1</f>
        <v>0</v>
      </c>
      <c r="EE136" s="57">
        <f>-SUM('Gross Plant'!$AH136:$AM136)/SUM('Gross Plant'!$AH$193:$AM$193)*'Capital Spending'!I$12*Reserve!$DW$1</f>
        <v>0</v>
      </c>
      <c r="EF136" s="57">
        <f>-SUM('Gross Plant'!$AH136:$AM136)/SUM('Gross Plant'!$AH$193:$AM$193)*'Capital Spending'!J$12*Reserve!$DW$1</f>
        <v>0</v>
      </c>
      <c r="EG136" s="57">
        <f>-SUM('Gross Plant'!$AH136:$AM136)/SUM('Gross Plant'!$AH$193:$AM$193)*'Capital Spending'!K$12*Reserve!$DW$1</f>
        <v>0</v>
      </c>
      <c r="EH136" s="57">
        <f>-SUM('Gross Plant'!$AH136:$AM136)/SUM('Gross Plant'!$AH$193:$AM$193)*'Capital Spending'!L$12*Reserve!$DW$1</f>
        <v>0</v>
      </c>
      <c r="EI136" s="57">
        <f>-SUM('Gross Plant'!$AH136:$AM136)/SUM('Gross Plant'!$AH$193:$AM$193)*'Capital Spending'!M$12*Reserve!$DW$1</f>
        <v>0</v>
      </c>
      <c r="EJ136" s="57">
        <f>-SUM('Gross Plant'!$AH136:$AM136)/SUM('Gross Plant'!$AH$193:$AM$193)*'Capital Spending'!N$12*Reserve!$DW$1</f>
        <v>0</v>
      </c>
      <c r="EK136" s="57">
        <f>-SUM('Gross Plant'!$AH136:$AM136)/SUM('Gross Plant'!$AH$193:$AM$193)*'Capital Spending'!O$12*Reserve!$DW$1</f>
        <v>0</v>
      </c>
      <c r="EL136" s="57">
        <f>-SUM('Gross Plant'!$AH136:$AM136)/SUM('Gross Plant'!$AH$193:$AM$193)*'Capital Spending'!P$12*Reserve!$DW$1</f>
        <v>0</v>
      </c>
      <c r="EM136" s="57">
        <f>-SUM('Gross Plant'!$AH136:$AM136)/SUM('Gross Plant'!$AH$193:$AM$193)*'Capital Spending'!Q$12*Reserve!$DW$1</f>
        <v>0</v>
      </c>
      <c r="EN136" s="57">
        <f>-SUM('Gross Plant'!$AH136:$AM136)/SUM('Gross Plant'!$AH$193:$AM$193)*'Capital Spending'!R$12*Reserve!$DW$1</f>
        <v>0</v>
      </c>
      <c r="EO136" s="57">
        <f>-SUM('Gross Plant'!$AH136:$AM136)/SUM('Gross Plant'!$AH$193:$AM$193)*'Capital Spending'!S$12*Reserve!$DW$1</f>
        <v>0</v>
      </c>
      <c r="EP136" s="57">
        <f>-SUM('Gross Plant'!$AH136:$AM136)/SUM('Gross Plant'!$AH$193:$AM$193)*'Capital Spending'!T$12*Reserve!$DW$1</f>
        <v>0</v>
      </c>
      <c r="EQ136" s="57">
        <f>-SUM('Gross Plant'!$AH136:$AM136)/SUM('Gross Plant'!$AH$193:$AM$193)*'Capital Spending'!U$12*Reserve!$DW$1</f>
        <v>0</v>
      </c>
    </row>
    <row r="137" spans="1:147">
      <c r="A137" s="150">
        <v>36603</v>
      </c>
      <c r="B137" t="s">
        <v>98</v>
      </c>
      <c r="C137" s="50">
        <f t="shared" si="237"/>
        <v>51876.742994884626</v>
      </c>
      <c r="D137" s="50">
        <f t="shared" si="238"/>
        <v>53065.903969500032</v>
      </c>
      <c r="E137" s="68">
        <f>'[20]Reserve End Balances'!$Q$61</f>
        <v>51335.37</v>
      </c>
      <c r="F137" s="41">
        <f t="shared" si="239"/>
        <v>51425.600000000006</v>
      </c>
      <c r="G137" s="41">
        <f t="shared" si="240"/>
        <v>51515.830000000009</v>
      </c>
      <c r="H137" s="41">
        <f t="shared" si="241"/>
        <v>51606.060000000012</v>
      </c>
      <c r="I137" s="41">
        <f t="shared" si="242"/>
        <v>51696.290000000015</v>
      </c>
      <c r="J137" s="41">
        <f t="shared" si="243"/>
        <v>51786.520000000019</v>
      </c>
      <c r="K137" s="41">
        <f t="shared" si="244"/>
        <v>51876.750000000022</v>
      </c>
      <c r="L137" s="41">
        <f t="shared" si="245"/>
        <v>51966.975663500023</v>
      </c>
      <c r="M137" s="41">
        <f t="shared" si="246"/>
        <v>52057.201327000024</v>
      </c>
      <c r="N137" s="41">
        <f t="shared" si="247"/>
        <v>52147.426990500026</v>
      </c>
      <c r="O137" s="41">
        <f t="shared" si="248"/>
        <v>52237.652654000027</v>
      </c>
      <c r="P137" s="41">
        <f t="shared" si="249"/>
        <v>52327.878317500028</v>
      </c>
      <c r="Q137" s="41">
        <f t="shared" si="250"/>
        <v>52418.103981000029</v>
      </c>
      <c r="R137" s="41">
        <f t="shared" si="251"/>
        <v>52508.329644500031</v>
      </c>
      <c r="S137" s="41">
        <f t="shared" si="252"/>
        <v>52598.555308000032</v>
      </c>
      <c r="T137" s="41">
        <f t="shared" si="253"/>
        <v>52688.780971500033</v>
      </c>
      <c r="U137" s="41">
        <f t="shared" si="254"/>
        <v>52751.634804500034</v>
      </c>
      <c r="V137" s="41">
        <f t="shared" si="255"/>
        <v>52814.488637500035</v>
      </c>
      <c r="W137" s="41">
        <f t="shared" si="256"/>
        <v>52877.342470500036</v>
      </c>
      <c r="X137" s="41">
        <f t="shared" si="257"/>
        <v>52940.196303500037</v>
      </c>
      <c r="Y137" s="41">
        <f t="shared" si="258"/>
        <v>53003.050136500038</v>
      </c>
      <c r="Z137" s="41">
        <f t="shared" si="259"/>
        <v>53065.903969500039</v>
      </c>
      <c r="AA137" s="41">
        <f t="shared" si="260"/>
        <v>53128.75780250004</v>
      </c>
      <c r="AB137" s="41">
        <f t="shared" si="261"/>
        <v>53191.611635500041</v>
      </c>
      <c r="AC137" s="41">
        <f t="shared" si="262"/>
        <v>53254.465468500042</v>
      </c>
      <c r="AD137" s="41">
        <f t="shared" si="263"/>
        <v>53317.319301500043</v>
      </c>
      <c r="AE137" s="41">
        <f t="shared" si="264"/>
        <v>53380.173134500044</v>
      </c>
      <c r="AF137" s="41">
        <f t="shared" si="265"/>
        <v>53443.026967500045</v>
      </c>
      <c r="AG137" s="23">
        <f t="shared" si="266"/>
        <v>53066</v>
      </c>
      <c r="AH137" s="79">
        <f>'[26]009'!D$32</f>
        <v>1.78E-2</v>
      </c>
      <c r="AI137" s="79">
        <f>'[26]009'!E$32</f>
        <v>1.24E-2</v>
      </c>
      <c r="AJ137" s="31">
        <f>'[20]Depreciation Provision'!R61</f>
        <v>90.23</v>
      </c>
      <c r="AK137" s="31">
        <f>'[20]Depreciation Provision'!S61</f>
        <v>90.23</v>
      </c>
      <c r="AL137" s="31">
        <f>'[20]Depreciation Provision'!T61</f>
        <v>90.23</v>
      </c>
      <c r="AM137" s="31">
        <f>'[20]Depreciation Provision'!U61</f>
        <v>90.23</v>
      </c>
      <c r="AN137" s="31">
        <f>'[20]Depreciation Provision'!V61</f>
        <v>90.23</v>
      </c>
      <c r="AO137" s="31">
        <f>'[20]Depreciation Provision'!W61</f>
        <v>90.23</v>
      </c>
      <c r="AP137" s="41">
        <f>IF('Net Plant'!I137&gt;0,'Gross Plant'!L137*$AH137/12,0)</f>
        <v>90.225663499999996</v>
      </c>
      <c r="AQ137" s="41">
        <f>IF('Net Plant'!J137&gt;0,'Gross Plant'!M137*$AH137/12,0)</f>
        <v>90.225663499999996</v>
      </c>
      <c r="AR137" s="41">
        <f>IF('Net Plant'!K137&gt;0,'Gross Plant'!N137*$AH137/12,0)</f>
        <v>90.225663499999996</v>
      </c>
      <c r="AS137" s="41">
        <f>IF('Net Plant'!L137&gt;0,'Gross Plant'!O137*$AH137/12,0)</f>
        <v>90.225663499999996</v>
      </c>
      <c r="AT137" s="41">
        <f>IF('Net Plant'!M137&gt;0,'Gross Plant'!P137*$AH137/12,0)</f>
        <v>90.225663499999996</v>
      </c>
      <c r="AU137" s="41">
        <f>IF('Net Plant'!N137&gt;0,'Gross Plant'!Q137*$AH137/12,0)</f>
        <v>90.225663499999996</v>
      </c>
      <c r="AV137" s="41">
        <f>IF('Net Plant'!O137&gt;0,'Gross Plant'!R137*$AH137/12,0)</f>
        <v>90.225663499999996</v>
      </c>
      <c r="AW137" s="41">
        <f>IF('Net Plant'!P137&gt;0,'Gross Plant'!S137*$AH137/12,0)</f>
        <v>90.225663499999996</v>
      </c>
      <c r="AX137" s="41">
        <f>IF('Net Plant'!Q137&gt;0,'Gross Plant'!T137*$AH137/12,0)</f>
        <v>90.225663499999996</v>
      </c>
      <c r="AY137" s="41">
        <f>IF('Net Plant'!R137&gt;0,'Gross Plant'!U137*$AI137/12,0)</f>
        <v>62.853833000000002</v>
      </c>
      <c r="AZ137" s="41">
        <f>IF('Net Plant'!S137&gt;0,'Gross Plant'!V137*$AI137/12,0)</f>
        <v>62.853833000000002</v>
      </c>
      <c r="BA137" s="41">
        <f>IF('Net Plant'!T137&gt;0,'Gross Plant'!W137*$AI137/12,0)</f>
        <v>62.853833000000002</v>
      </c>
      <c r="BB137" s="41">
        <f>IF('Net Plant'!U137&gt;0,'Gross Plant'!X137*$AI137/12,0)</f>
        <v>62.853833000000002</v>
      </c>
      <c r="BC137" s="41">
        <f>IF('Net Plant'!V137&gt;0,'Gross Plant'!Y137*$AI137/12,0)</f>
        <v>62.853833000000002</v>
      </c>
      <c r="BD137" s="41">
        <f>IF('Net Plant'!W137&gt;0,'Gross Plant'!Z137*$AI137/12,0)</f>
        <v>62.853833000000002</v>
      </c>
      <c r="BE137" s="41">
        <f>IF('Net Plant'!X137&gt;0,'Gross Plant'!AA137*$AI137/12,0)</f>
        <v>62.853833000000002</v>
      </c>
      <c r="BF137" s="41">
        <f>IF('Net Plant'!Y137&gt;0,'Gross Plant'!AB137*$AI137/12,0)</f>
        <v>62.853833000000002</v>
      </c>
      <c r="BG137" s="41">
        <f>IF('Net Plant'!Z137&gt;0,'Gross Plant'!AC137*$AI137/12,0)</f>
        <v>62.853833000000002</v>
      </c>
      <c r="BH137" s="41">
        <f>IF('Net Plant'!AA137&gt;0,'Gross Plant'!AD137*$AI137/12,0)</f>
        <v>62.853833000000002</v>
      </c>
      <c r="BI137" s="41">
        <f>IF('Net Plant'!AB137&gt;0,'Gross Plant'!AE137*$AI137/12,0)</f>
        <v>62.853833000000002</v>
      </c>
      <c r="BJ137" s="41">
        <f>IF('Net Plant'!AC137&gt;0,'Gross Plant'!AF137*$AI137/12,0)</f>
        <v>62.853833000000002</v>
      </c>
      <c r="BK137" s="23">
        <f t="shared" si="267"/>
        <v>754.24599599999999</v>
      </c>
      <c r="BL137" s="41"/>
      <c r="BM137" s="31">
        <f>[20]Retires!R204</f>
        <v>0</v>
      </c>
      <c r="BN137" s="31">
        <f>[20]Retires!S204</f>
        <v>0</v>
      </c>
      <c r="BO137" s="31">
        <f>[20]Retires!T204</f>
        <v>0</v>
      </c>
      <c r="BP137" s="31">
        <f>[20]Retires!U204</f>
        <v>0</v>
      </c>
      <c r="BQ137" s="31">
        <f>[20]Retires!V204</f>
        <v>0</v>
      </c>
      <c r="BR137" s="31">
        <f>[20]Retires!W204</f>
        <v>0</v>
      </c>
      <c r="BS137" s="31">
        <f>'Gross Plant'!BQ137</f>
        <v>0</v>
      </c>
      <c r="BT137" s="41">
        <f>'Gross Plant'!BR137</f>
        <v>0</v>
      </c>
      <c r="BU137" s="41">
        <f>'Gross Plant'!BS137</f>
        <v>0</v>
      </c>
      <c r="BV137" s="41">
        <f>'Gross Plant'!BT137</f>
        <v>0</v>
      </c>
      <c r="BW137" s="41">
        <f>'Gross Plant'!BU137</f>
        <v>0</v>
      </c>
      <c r="BX137" s="41">
        <f>'Gross Plant'!BV137</f>
        <v>0</v>
      </c>
      <c r="BY137" s="41">
        <f>'Gross Plant'!BW137</f>
        <v>0</v>
      </c>
      <c r="BZ137" s="41">
        <f>'Gross Plant'!BX137</f>
        <v>0</v>
      </c>
      <c r="CA137" s="41">
        <f>'Gross Plant'!BY137</f>
        <v>0</v>
      </c>
      <c r="CB137" s="41">
        <f>'Gross Plant'!BZ137</f>
        <v>0</v>
      </c>
      <c r="CC137" s="41">
        <f>'Gross Plant'!CA137</f>
        <v>0</v>
      </c>
      <c r="CD137" s="41">
        <f>'Gross Plant'!CB137</f>
        <v>0</v>
      </c>
      <c r="CE137" s="41">
        <f>'Gross Plant'!CC137</f>
        <v>0</v>
      </c>
      <c r="CF137" s="41">
        <f>'Gross Plant'!CD137</f>
        <v>0</v>
      </c>
      <c r="CG137" s="41">
        <f>'Gross Plant'!CE137</f>
        <v>0</v>
      </c>
      <c r="CH137" s="41">
        <f>'Gross Plant'!CF137</f>
        <v>0</v>
      </c>
      <c r="CI137" s="41">
        <f>'Gross Plant'!CG137</f>
        <v>0</v>
      </c>
      <c r="CJ137" s="41">
        <f>'Gross Plant'!CH137</f>
        <v>0</v>
      </c>
      <c r="CK137" s="41">
        <f>'Gross Plant'!CI137</f>
        <v>0</v>
      </c>
      <c r="CL137" s="41">
        <f>'Gross Plant'!CJ137</f>
        <v>0</v>
      </c>
      <c r="CM137" s="41">
        <f>'Gross Plant'!CK137</f>
        <v>0</v>
      </c>
      <c r="CN137" s="41"/>
      <c r="CO137" s="31">
        <f>[20]Transfers!R204</f>
        <v>0</v>
      </c>
      <c r="CP137" s="31">
        <f>[20]Transfers!S204</f>
        <v>0</v>
      </c>
      <c r="CQ137" s="31">
        <f>[20]Transfers!T204</f>
        <v>0</v>
      </c>
      <c r="CR137" s="31">
        <f>[20]Transfers!U204</f>
        <v>0</v>
      </c>
      <c r="CS137" s="31">
        <f>[20]Transfers!V204</f>
        <v>0</v>
      </c>
      <c r="CT137" s="31">
        <f>[20]Transfers!W204</f>
        <v>0</v>
      </c>
      <c r="CU137" s="31">
        <v>0</v>
      </c>
      <c r="CV137" s="31">
        <v>0</v>
      </c>
      <c r="CW137" s="31">
        <v>0</v>
      </c>
      <c r="CX137" s="31">
        <v>0</v>
      </c>
      <c r="CY137" s="31">
        <v>0</v>
      </c>
      <c r="CZ137" s="3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/>
      <c r="DQ137" s="31">
        <f>[20]COR!Q61</f>
        <v>0</v>
      </c>
      <c r="DR137" s="31">
        <f>[20]COR!R61</f>
        <v>0</v>
      </c>
      <c r="DS137" s="31">
        <f>[20]COR!S61</f>
        <v>0</v>
      </c>
      <c r="DT137" s="31">
        <f>[20]COR!T61</f>
        <v>0</v>
      </c>
      <c r="DU137" s="31">
        <f>[20]COR!U61</f>
        <v>0</v>
      </c>
      <c r="DV137" s="31">
        <f>[20]COR!V61</f>
        <v>0</v>
      </c>
      <c r="DW137" s="57">
        <f>SUM('Gross Plant'!$AH137:$AM137)/SUM('Gross Plant'!$AH$193:$AM$193)*DW$193</f>
        <v>0</v>
      </c>
      <c r="DX137" s="57">
        <f>SUM('Gross Plant'!$AH137:$AM137)/SUM('Gross Plant'!$AH$193:$AM$193)*DX$193</f>
        <v>0</v>
      </c>
      <c r="DY137" s="57">
        <f>SUM('Gross Plant'!$AH137:$AM137)/SUM('Gross Plant'!$AH$193:$AM$193)*DY$193</f>
        <v>0</v>
      </c>
      <c r="DZ137" s="57">
        <f>-SUM('Gross Plant'!$AH137:$AM137)/SUM('Gross Plant'!$AH$193:$AM$193)*'Capital Spending'!D$12*Reserve!$DW$1</f>
        <v>0</v>
      </c>
      <c r="EA137" s="57">
        <f>-SUM('Gross Plant'!$AH137:$AM137)/SUM('Gross Plant'!$AH$193:$AM$193)*'Capital Spending'!E$12*Reserve!$DW$1</f>
        <v>0</v>
      </c>
      <c r="EB137" s="57">
        <f>-SUM('Gross Plant'!$AH137:$AM137)/SUM('Gross Plant'!$AH$193:$AM$193)*'Capital Spending'!F$12*Reserve!$DW$1</f>
        <v>0</v>
      </c>
      <c r="EC137" s="57">
        <f>-SUM('Gross Plant'!$AH137:$AM137)/SUM('Gross Plant'!$AH$193:$AM$193)*'Capital Spending'!G$12*Reserve!$DW$1</f>
        <v>0</v>
      </c>
      <c r="ED137" s="57">
        <f>-SUM('Gross Plant'!$AH137:$AM137)/SUM('Gross Plant'!$AH$193:$AM$193)*'Capital Spending'!H$12*Reserve!$DW$1</f>
        <v>0</v>
      </c>
      <c r="EE137" s="57">
        <f>-SUM('Gross Plant'!$AH137:$AM137)/SUM('Gross Plant'!$AH$193:$AM$193)*'Capital Spending'!I$12*Reserve!$DW$1</f>
        <v>0</v>
      </c>
      <c r="EF137" s="57">
        <f>-SUM('Gross Plant'!$AH137:$AM137)/SUM('Gross Plant'!$AH$193:$AM$193)*'Capital Spending'!J$12*Reserve!$DW$1</f>
        <v>0</v>
      </c>
      <c r="EG137" s="57">
        <f>-SUM('Gross Plant'!$AH137:$AM137)/SUM('Gross Plant'!$AH$193:$AM$193)*'Capital Spending'!K$12*Reserve!$DW$1</f>
        <v>0</v>
      </c>
      <c r="EH137" s="57">
        <f>-SUM('Gross Plant'!$AH137:$AM137)/SUM('Gross Plant'!$AH$193:$AM$193)*'Capital Spending'!L$12*Reserve!$DW$1</f>
        <v>0</v>
      </c>
      <c r="EI137" s="57">
        <f>-SUM('Gross Plant'!$AH137:$AM137)/SUM('Gross Plant'!$AH$193:$AM$193)*'Capital Spending'!M$12*Reserve!$DW$1</f>
        <v>0</v>
      </c>
      <c r="EJ137" s="57">
        <f>-SUM('Gross Plant'!$AH137:$AM137)/SUM('Gross Plant'!$AH$193:$AM$193)*'Capital Spending'!N$12*Reserve!$DW$1</f>
        <v>0</v>
      </c>
      <c r="EK137" s="57">
        <f>-SUM('Gross Plant'!$AH137:$AM137)/SUM('Gross Plant'!$AH$193:$AM$193)*'Capital Spending'!O$12*Reserve!$DW$1</f>
        <v>0</v>
      </c>
      <c r="EL137" s="57">
        <f>-SUM('Gross Plant'!$AH137:$AM137)/SUM('Gross Plant'!$AH$193:$AM$193)*'Capital Spending'!P$12*Reserve!$DW$1</f>
        <v>0</v>
      </c>
      <c r="EM137" s="57">
        <f>-SUM('Gross Plant'!$AH137:$AM137)/SUM('Gross Plant'!$AH$193:$AM$193)*'Capital Spending'!Q$12*Reserve!$DW$1</f>
        <v>0</v>
      </c>
      <c r="EN137" s="57">
        <f>-SUM('Gross Plant'!$AH137:$AM137)/SUM('Gross Plant'!$AH$193:$AM$193)*'Capital Spending'!R$12*Reserve!$DW$1</f>
        <v>0</v>
      </c>
      <c r="EO137" s="57">
        <f>-SUM('Gross Plant'!$AH137:$AM137)/SUM('Gross Plant'!$AH$193:$AM$193)*'Capital Spending'!S$12*Reserve!$DW$1</f>
        <v>0</v>
      </c>
      <c r="EP137" s="57">
        <f>-SUM('Gross Plant'!$AH137:$AM137)/SUM('Gross Plant'!$AH$193:$AM$193)*'Capital Spending'!T$12*Reserve!$DW$1</f>
        <v>0</v>
      </c>
      <c r="EQ137" s="57">
        <f>-SUM('Gross Plant'!$AH137:$AM137)/SUM('Gross Plant'!$AH$193:$AM$193)*'Capital Spending'!U$12*Reserve!$DW$1</f>
        <v>0</v>
      </c>
    </row>
    <row r="138" spans="1:147">
      <c r="A138" s="150">
        <v>36700</v>
      </c>
      <c r="B138" t="s">
        <v>46</v>
      </c>
      <c r="C138" s="50">
        <f t="shared" si="237"/>
        <v>90399.045923076948</v>
      </c>
      <c r="D138" s="50">
        <f t="shared" si="238"/>
        <v>98316.496456000023</v>
      </c>
      <c r="E138" s="68">
        <f>'[20]Reserve End Balances'!$Q$62</f>
        <v>86908.12</v>
      </c>
      <c r="F138" s="41">
        <f t="shared" si="239"/>
        <v>87489.94</v>
      </c>
      <c r="G138" s="41">
        <f t="shared" si="240"/>
        <v>88071.760000000009</v>
      </c>
      <c r="H138" s="41">
        <f t="shared" si="241"/>
        <v>88653.580000000016</v>
      </c>
      <c r="I138" s="41">
        <f t="shared" si="242"/>
        <v>89235.400000000023</v>
      </c>
      <c r="J138" s="41">
        <f t="shared" si="243"/>
        <v>89817.22000000003</v>
      </c>
      <c r="K138" s="41">
        <f t="shared" si="244"/>
        <v>90399.040000000037</v>
      </c>
      <c r="L138" s="41">
        <f t="shared" si="245"/>
        <v>90980.863666666701</v>
      </c>
      <c r="M138" s="41">
        <f t="shared" si="246"/>
        <v>91562.687333333364</v>
      </c>
      <c r="N138" s="41">
        <f t="shared" si="247"/>
        <v>92144.511000000028</v>
      </c>
      <c r="O138" s="41">
        <f t="shared" si="248"/>
        <v>92726.334666666691</v>
      </c>
      <c r="P138" s="41">
        <f t="shared" si="249"/>
        <v>93308.158333333355</v>
      </c>
      <c r="Q138" s="41">
        <f t="shared" si="250"/>
        <v>93889.982000000018</v>
      </c>
      <c r="R138" s="41">
        <f t="shared" si="251"/>
        <v>94471.805666666682</v>
      </c>
      <c r="S138" s="41">
        <f t="shared" si="252"/>
        <v>95053.629333333345</v>
      </c>
      <c r="T138" s="41">
        <f t="shared" si="253"/>
        <v>95635.453000000009</v>
      </c>
      <c r="U138" s="41">
        <f t="shared" si="254"/>
        <v>96082.293576000011</v>
      </c>
      <c r="V138" s="41">
        <f t="shared" si="255"/>
        <v>96529.134152000013</v>
      </c>
      <c r="W138" s="41">
        <f t="shared" si="256"/>
        <v>96975.974728000016</v>
      </c>
      <c r="X138" s="41">
        <f t="shared" si="257"/>
        <v>97422.815304000018</v>
      </c>
      <c r="Y138" s="41">
        <f t="shared" si="258"/>
        <v>97869.65588000002</v>
      </c>
      <c r="Z138" s="41">
        <f t="shared" si="259"/>
        <v>98316.496456000023</v>
      </c>
      <c r="AA138" s="41">
        <f t="shared" si="260"/>
        <v>98763.337032000025</v>
      </c>
      <c r="AB138" s="41">
        <f t="shared" si="261"/>
        <v>99210.177608000027</v>
      </c>
      <c r="AC138" s="41">
        <f t="shared" si="262"/>
        <v>99657.01818400003</v>
      </c>
      <c r="AD138" s="41">
        <f t="shared" si="263"/>
        <v>100103.85876000003</v>
      </c>
      <c r="AE138" s="41">
        <f t="shared" si="264"/>
        <v>100550.69933600003</v>
      </c>
      <c r="AF138" s="41">
        <f t="shared" si="265"/>
        <v>100997.53991200004</v>
      </c>
      <c r="AG138" s="23">
        <f t="shared" si="266"/>
        <v>98316</v>
      </c>
      <c r="AH138" s="79">
        <f>'[26]009'!D$33</f>
        <v>0.05</v>
      </c>
      <c r="AI138" s="79">
        <f>'[26]009'!E$33</f>
        <v>3.8399999999999997E-2</v>
      </c>
      <c r="AJ138" s="31">
        <f>'[20]Depreciation Provision'!R62</f>
        <v>581.82000000000005</v>
      </c>
      <c r="AK138" s="31">
        <f>'[20]Depreciation Provision'!S62</f>
        <v>581.82000000000005</v>
      </c>
      <c r="AL138" s="31">
        <f>'[20]Depreciation Provision'!T62</f>
        <v>581.82000000000005</v>
      </c>
      <c r="AM138" s="31">
        <f>'[20]Depreciation Provision'!U62</f>
        <v>581.82000000000005</v>
      </c>
      <c r="AN138" s="31">
        <f>'[20]Depreciation Provision'!V62</f>
        <v>581.82000000000005</v>
      </c>
      <c r="AO138" s="31">
        <f>'[20]Depreciation Provision'!W62</f>
        <v>581.82000000000005</v>
      </c>
      <c r="AP138" s="41">
        <f>IF('Net Plant'!I138&gt;0,'Gross Plant'!L138*$AH138/12,0)</f>
        <v>581.82366666666667</v>
      </c>
      <c r="AQ138" s="41">
        <f>IF('Net Plant'!J138&gt;0,'Gross Plant'!M138*$AH138/12,0)</f>
        <v>581.82366666666667</v>
      </c>
      <c r="AR138" s="41">
        <f>IF('Net Plant'!K138&gt;0,'Gross Plant'!N138*$AH138/12,0)</f>
        <v>581.82366666666667</v>
      </c>
      <c r="AS138" s="41">
        <f>IF('Net Plant'!L138&gt;0,'Gross Plant'!O138*$AH138/12,0)</f>
        <v>581.82366666666667</v>
      </c>
      <c r="AT138" s="41">
        <f>IF('Net Plant'!M138&gt;0,'Gross Plant'!P138*$AH138/12,0)</f>
        <v>581.82366666666667</v>
      </c>
      <c r="AU138" s="41">
        <f>IF('Net Plant'!N138&gt;0,'Gross Plant'!Q138*$AH138/12,0)</f>
        <v>581.82366666666667</v>
      </c>
      <c r="AV138" s="41">
        <f>IF('Net Plant'!O138&gt;0,'Gross Plant'!R138*$AH138/12,0)</f>
        <v>581.82366666666667</v>
      </c>
      <c r="AW138" s="41">
        <f>IF('Net Plant'!P138&gt;0,'Gross Plant'!S138*$AH138/12,0)</f>
        <v>581.82366666666667</v>
      </c>
      <c r="AX138" s="41">
        <f>IF('Net Plant'!Q138&gt;0,'Gross Plant'!T138*$AH138/12,0)</f>
        <v>581.82366666666667</v>
      </c>
      <c r="AY138" s="41">
        <f>IF('Net Plant'!R138&gt;0,'Gross Plant'!U138*$AI138/12,0)</f>
        <v>446.84057599999988</v>
      </c>
      <c r="AZ138" s="41">
        <f>IF('Net Plant'!S138&gt;0,'Gross Plant'!V138*$AI138/12,0)</f>
        <v>446.84057599999988</v>
      </c>
      <c r="BA138" s="41">
        <f>IF('Net Plant'!T138&gt;0,'Gross Plant'!W138*$AI138/12,0)</f>
        <v>446.84057599999988</v>
      </c>
      <c r="BB138" s="41">
        <f>IF('Net Plant'!U138&gt;0,'Gross Plant'!X138*$AI138/12,0)</f>
        <v>446.84057599999988</v>
      </c>
      <c r="BC138" s="41">
        <f>IF('Net Plant'!V138&gt;0,'Gross Plant'!Y138*$AI138/12,0)</f>
        <v>446.84057599999988</v>
      </c>
      <c r="BD138" s="41">
        <f>IF('Net Plant'!W138&gt;0,'Gross Plant'!Z138*$AI138/12,0)</f>
        <v>446.84057599999988</v>
      </c>
      <c r="BE138" s="41">
        <f>IF('Net Plant'!X138&gt;0,'Gross Plant'!AA138*$AI138/12,0)</f>
        <v>446.84057599999988</v>
      </c>
      <c r="BF138" s="41">
        <f>IF('Net Plant'!Y138&gt;0,'Gross Plant'!AB138*$AI138/12,0)</f>
        <v>446.84057599999988</v>
      </c>
      <c r="BG138" s="41">
        <f>IF('Net Plant'!Z138&gt;0,'Gross Plant'!AC138*$AI138/12,0)</f>
        <v>446.84057599999988</v>
      </c>
      <c r="BH138" s="41">
        <f>IF('Net Plant'!AA138&gt;0,'Gross Plant'!AD138*$AI138/12,0)</f>
        <v>446.84057599999988</v>
      </c>
      <c r="BI138" s="41">
        <f>IF('Net Plant'!AB138&gt;0,'Gross Plant'!AE138*$AI138/12,0)</f>
        <v>446.84057599999988</v>
      </c>
      <c r="BJ138" s="41">
        <f>IF('Net Plant'!AC138&gt;0,'Gross Plant'!AF138*$AI138/12,0)</f>
        <v>446.84057599999988</v>
      </c>
      <c r="BK138" s="23">
        <f t="shared" si="267"/>
        <v>5362.0869119999988</v>
      </c>
      <c r="BL138" s="41"/>
      <c r="BM138" s="31">
        <f>[20]Retires!R205</f>
        <v>0</v>
      </c>
      <c r="BN138" s="31">
        <f>[20]Retires!S205</f>
        <v>0</v>
      </c>
      <c r="BO138" s="31">
        <f>[20]Retires!T205</f>
        <v>0</v>
      </c>
      <c r="BP138" s="31">
        <f>[20]Retires!U205</f>
        <v>0</v>
      </c>
      <c r="BQ138" s="31">
        <f>[20]Retires!V205</f>
        <v>0</v>
      </c>
      <c r="BR138" s="31">
        <f>[20]Retires!W205</f>
        <v>0</v>
      </c>
      <c r="BS138" s="31">
        <f>'Gross Plant'!BQ138</f>
        <v>0</v>
      </c>
      <c r="BT138" s="41">
        <f>'Gross Plant'!BR138</f>
        <v>0</v>
      </c>
      <c r="BU138" s="41">
        <f>'Gross Plant'!BS138</f>
        <v>0</v>
      </c>
      <c r="BV138" s="41">
        <f>'Gross Plant'!BT138</f>
        <v>0</v>
      </c>
      <c r="BW138" s="41">
        <f>'Gross Plant'!BU138</f>
        <v>0</v>
      </c>
      <c r="BX138" s="41">
        <f>'Gross Plant'!BV138</f>
        <v>0</v>
      </c>
      <c r="BY138" s="41">
        <f>'Gross Plant'!BW138</f>
        <v>0</v>
      </c>
      <c r="BZ138" s="41">
        <f>'Gross Plant'!BX138</f>
        <v>0</v>
      </c>
      <c r="CA138" s="41">
        <f>'Gross Plant'!BY138</f>
        <v>0</v>
      </c>
      <c r="CB138" s="41">
        <f>'Gross Plant'!BZ138</f>
        <v>0</v>
      </c>
      <c r="CC138" s="41">
        <f>'Gross Plant'!CA138</f>
        <v>0</v>
      </c>
      <c r="CD138" s="41">
        <f>'Gross Plant'!CB138</f>
        <v>0</v>
      </c>
      <c r="CE138" s="41">
        <f>'Gross Plant'!CC138</f>
        <v>0</v>
      </c>
      <c r="CF138" s="41">
        <f>'Gross Plant'!CD138</f>
        <v>0</v>
      </c>
      <c r="CG138" s="41">
        <f>'Gross Plant'!CE138</f>
        <v>0</v>
      </c>
      <c r="CH138" s="41">
        <f>'Gross Plant'!CF138</f>
        <v>0</v>
      </c>
      <c r="CI138" s="41">
        <f>'Gross Plant'!CG138</f>
        <v>0</v>
      </c>
      <c r="CJ138" s="41">
        <f>'Gross Plant'!CH138</f>
        <v>0</v>
      </c>
      <c r="CK138" s="41">
        <f>'Gross Plant'!CI138</f>
        <v>0</v>
      </c>
      <c r="CL138" s="41">
        <f>'Gross Plant'!CJ138</f>
        <v>0</v>
      </c>
      <c r="CM138" s="41">
        <f>'Gross Plant'!CK138</f>
        <v>0</v>
      </c>
      <c r="CN138" s="41"/>
      <c r="CO138" s="31">
        <f>[20]Transfers!R205</f>
        <v>0</v>
      </c>
      <c r="CP138" s="31">
        <f>[20]Transfers!S205</f>
        <v>0</v>
      </c>
      <c r="CQ138" s="31">
        <f>[20]Transfers!T205</f>
        <v>0</v>
      </c>
      <c r="CR138" s="31">
        <f>[20]Transfers!U205</f>
        <v>0</v>
      </c>
      <c r="CS138" s="31">
        <f>[20]Transfers!V205</f>
        <v>0</v>
      </c>
      <c r="CT138" s="31">
        <f>[20]Transfers!W205</f>
        <v>0</v>
      </c>
      <c r="CU138" s="31">
        <v>0</v>
      </c>
      <c r="CV138" s="31">
        <v>0</v>
      </c>
      <c r="CW138" s="31">
        <v>0</v>
      </c>
      <c r="CX138" s="31">
        <v>0</v>
      </c>
      <c r="CY138" s="31">
        <v>0</v>
      </c>
      <c r="CZ138" s="3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0</v>
      </c>
      <c r="DK138" s="41">
        <v>0</v>
      </c>
      <c r="DL138" s="41">
        <v>0</v>
      </c>
      <c r="DM138" s="41">
        <v>0</v>
      </c>
      <c r="DN138" s="41">
        <v>0</v>
      </c>
      <c r="DO138" s="41">
        <v>0</v>
      </c>
      <c r="DP138" s="41"/>
      <c r="DQ138" s="31">
        <f>[20]COR!Q62</f>
        <v>0</v>
      </c>
      <c r="DR138" s="31">
        <f>[20]COR!R62</f>
        <v>0</v>
      </c>
      <c r="DS138" s="31">
        <f>[20]COR!S62</f>
        <v>0</v>
      </c>
      <c r="DT138" s="31">
        <f>[20]COR!T62</f>
        <v>0</v>
      </c>
      <c r="DU138" s="31">
        <f>[20]COR!U62</f>
        <v>0</v>
      </c>
      <c r="DV138" s="31">
        <f>[20]COR!V62</f>
        <v>0</v>
      </c>
      <c r="DW138" s="57">
        <f>SUM('Gross Plant'!$AH138:$AM138)/SUM('Gross Plant'!$AH$193:$AM$193)*DW$193</f>
        <v>0</v>
      </c>
      <c r="DX138" s="57">
        <f>SUM('Gross Plant'!$AH138:$AM138)/SUM('Gross Plant'!$AH$193:$AM$193)*DX$193</f>
        <v>0</v>
      </c>
      <c r="DY138" s="57">
        <f>SUM('Gross Plant'!$AH138:$AM138)/SUM('Gross Plant'!$AH$193:$AM$193)*DY$193</f>
        <v>0</v>
      </c>
      <c r="DZ138" s="57">
        <f>-SUM('Gross Plant'!$AH138:$AM138)/SUM('Gross Plant'!$AH$193:$AM$193)*'Capital Spending'!D$12*Reserve!$DW$1</f>
        <v>0</v>
      </c>
      <c r="EA138" s="57">
        <f>-SUM('Gross Plant'!$AH138:$AM138)/SUM('Gross Plant'!$AH$193:$AM$193)*'Capital Spending'!E$12*Reserve!$DW$1</f>
        <v>0</v>
      </c>
      <c r="EB138" s="57">
        <f>-SUM('Gross Plant'!$AH138:$AM138)/SUM('Gross Plant'!$AH$193:$AM$193)*'Capital Spending'!F$12*Reserve!$DW$1</f>
        <v>0</v>
      </c>
      <c r="EC138" s="57">
        <f>-SUM('Gross Plant'!$AH138:$AM138)/SUM('Gross Plant'!$AH$193:$AM$193)*'Capital Spending'!G$12*Reserve!$DW$1</f>
        <v>0</v>
      </c>
      <c r="ED138" s="57">
        <f>-SUM('Gross Plant'!$AH138:$AM138)/SUM('Gross Plant'!$AH$193:$AM$193)*'Capital Spending'!H$12*Reserve!$DW$1</f>
        <v>0</v>
      </c>
      <c r="EE138" s="57">
        <f>-SUM('Gross Plant'!$AH138:$AM138)/SUM('Gross Plant'!$AH$193:$AM$193)*'Capital Spending'!I$12*Reserve!$DW$1</f>
        <v>0</v>
      </c>
      <c r="EF138" s="57">
        <f>-SUM('Gross Plant'!$AH138:$AM138)/SUM('Gross Plant'!$AH$193:$AM$193)*'Capital Spending'!J$12*Reserve!$DW$1</f>
        <v>0</v>
      </c>
      <c r="EG138" s="57">
        <f>-SUM('Gross Plant'!$AH138:$AM138)/SUM('Gross Plant'!$AH$193:$AM$193)*'Capital Spending'!K$12*Reserve!$DW$1</f>
        <v>0</v>
      </c>
      <c r="EH138" s="57">
        <f>-SUM('Gross Plant'!$AH138:$AM138)/SUM('Gross Plant'!$AH$193:$AM$193)*'Capital Spending'!L$12*Reserve!$DW$1</f>
        <v>0</v>
      </c>
      <c r="EI138" s="57">
        <f>-SUM('Gross Plant'!$AH138:$AM138)/SUM('Gross Plant'!$AH$193:$AM$193)*'Capital Spending'!M$12*Reserve!$DW$1</f>
        <v>0</v>
      </c>
      <c r="EJ138" s="57">
        <f>-SUM('Gross Plant'!$AH138:$AM138)/SUM('Gross Plant'!$AH$193:$AM$193)*'Capital Spending'!N$12*Reserve!$DW$1</f>
        <v>0</v>
      </c>
      <c r="EK138" s="57">
        <f>-SUM('Gross Plant'!$AH138:$AM138)/SUM('Gross Plant'!$AH$193:$AM$193)*'Capital Spending'!O$12*Reserve!$DW$1</f>
        <v>0</v>
      </c>
      <c r="EL138" s="57">
        <f>-SUM('Gross Plant'!$AH138:$AM138)/SUM('Gross Plant'!$AH$193:$AM$193)*'Capital Spending'!P$12*Reserve!$DW$1</f>
        <v>0</v>
      </c>
      <c r="EM138" s="57">
        <f>-SUM('Gross Plant'!$AH138:$AM138)/SUM('Gross Plant'!$AH$193:$AM$193)*'Capital Spending'!Q$12*Reserve!$DW$1</f>
        <v>0</v>
      </c>
      <c r="EN138" s="57">
        <f>-SUM('Gross Plant'!$AH138:$AM138)/SUM('Gross Plant'!$AH$193:$AM$193)*'Capital Spending'!R$12*Reserve!$DW$1</f>
        <v>0</v>
      </c>
      <c r="EO138" s="57">
        <f>-SUM('Gross Plant'!$AH138:$AM138)/SUM('Gross Plant'!$AH$193:$AM$193)*'Capital Spending'!S$12*Reserve!$DW$1</f>
        <v>0</v>
      </c>
      <c r="EP138" s="57">
        <f>-SUM('Gross Plant'!$AH138:$AM138)/SUM('Gross Plant'!$AH$193:$AM$193)*'Capital Spending'!T$12*Reserve!$DW$1</f>
        <v>0</v>
      </c>
      <c r="EQ138" s="57">
        <f>-SUM('Gross Plant'!$AH138:$AM138)/SUM('Gross Plant'!$AH$193:$AM$193)*'Capital Spending'!U$12*Reserve!$DW$1</f>
        <v>0</v>
      </c>
    </row>
    <row r="139" spans="1:147">
      <c r="A139" s="150">
        <v>36701</v>
      </c>
      <c r="B139" t="s">
        <v>47</v>
      </c>
      <c r="C139" s="50">
        <f t="shared" si="237"/>
        <v>17657398.560715612</v>
      </c>
      <c r="D139" s="50">
        <f t="shared" si="238"/>
        <v>16387960.757693825</v>
      </c>
      <c r="E139" s="68">
        <f>'[20]Reserve End Balances'!$Q$63</f>
        <v>18253266.059999999</v>
      </c>
      <c r="F139" s="41">
        <f t="shared" si="239"/>
        <v>17728476.02</v>
      </c>
      <c r="G139" s="41">
        <f t="shared" si="240"/>
        <v>17771537.640000001</v>
      </c>
      <c r="H139" s="41">
        <f t="shared" si="241"/>
        <v>17696524.09</v>
      </c>
      <c r="I139" s="41">
        <f t="shared" si="242"/>
        <v>17734862.919999998</v>
      </c>
      <c r="J139" s="41">
        <f t="shared" si="243"/>
        <v>17777917.119999997</v>
      </c>
      <c r="K139" s="41">
        <f t="shared" si="244"/>
        <v>17821782.079999998</v>
      </c>
      <c r="L139" s="41">
        <f t="shared" si="245"/>
        <v>17711043.333251521</v>
      </c>
      <c r="M139" s="41">
        <f t="shared" si="246"/>
        <v>17628073.803948615</v>
      </c>
      <c r="N139" s="41">
        <f t="shared" si="247"/>
        <v>17541820.478523083</v>
      </c>
      <c r="O139" s="41">
        <f t="shared" si="248"/>
        <v>17427498.895110365</v>
      </c>
      <c r="P139" s="41">
        <f t="shared" si="249"/>
        <v>17294306.220978957</v>
      </c>
      <c r="Q139" s="41">
        <f t="shared" si="250"/>
        <v>17159072.627490439</v>
      </c>
      <c r="R139" s="41">
        <f t="shared" si="251"/>
        <v>17054807.301943209</v>
      </c>
      <c r="S139" s="41">
        <f t="shared" si="252"/>
        <v>16987612.228858996</v>
      </c>
      <c r="T139" s="41">
        <f t="shared" si="253"/>
        <v>16934763.446734112</v>
      </c>
      <c r="U139" s="41">
        <f t="shared" si="254"/>
        <v>16854104.906495426</v>
      </c>
      <c r="V139" s="41">
        <f t="shared" si="255"/>
        <v>16775638.855528828</v>
      </c>
      <c r="W139" s="41">
        <f t="shared" si="256"/>
        <v>16697505.366988719</v>
      </c>
      <c r="X139" s="41">
        <f t="shared" si="257"/>
        <v>16613366.796320572</v>
      </c>
      <c r="Y139" s="41">
        <f t="shared" si="258"/>
        <v>16536382.206037963</v>
      </c>
      <c r="Z139" s="41">
        <f t="shared" si="259"/>
        <v>16466167.536941748</v>
      </c>
      <c r="AA139" s="41">
        <f t="shared" si="260"/>
        <v>16340458.698951501</v>
      </c>
      <c r="AB139" s="41">
        <f t="shared" si="261"/>
        <v>16195895.672708506</v>
      </c>
      <c r="AC139" s="41">
        <f t="shared" si="262"/>
        <v>16049308.818821786</v>
      </c>
      <c r="AD139" s="41">
        <f t="shared" si="263"/>
        <v>15933704.34976045</v>
      </c>
      <c r="AE139" s="41">
        <f t="shared" si="264"/>
        <v>15855180.691450672</v>
      </c>
      <c r="AF139" s="41">
        <f t="shared" si="265"/>
        <v>15791012.503279416</v>
      </c>
      <c r="AG139" s="23">
        <f t="shared" si="266"/>
        <v>16387961</v>
      </c>
      <c r="AH139" s="79">
        <f>'[26]009'!D$34</f>
        <v>1.89E-2</v>
      </c>
      <c r="AI139" s="79">
        <f>'[26]009'!E$34</f>
        <v>1.41E-2</v>
      </c>
      <c r="AJ139" s="31">
        <f>'[20]Depreciation Provision'!R63</f>
        <v>43061.62</v>
      </c>
      <c r="AK139" s="31">
        <f>'[20]Depreciation Provision'!S63</f>
        <v>43061.62</v>
      </c>
      <c r="AL139" s="31">
        <f>'[20]Depreciation Provision'!T63</f>
        <v>43061.62</v>
      </c>
      <c r="AM139" s="31">
        <f>'[20]Depreciation Provision'!U63</f>
        <v>43054.2</v>
      </c>
      <c r="AN139" s="31">
        <f>'[20]Depreciation Provision'!V63</f>
        <v>43054.2</v>
      </c>
      <c r="AO139" s="31">
        <f>'[20]Depreciation Provision'!W63</f>
        <v>43864.959999999999</v>
      </c>
      <c r="AP139" s="41">
        <f>IF('Net Plant'!I139&gt;0,'Gross Plant'!L139*$AH139/12,0)</f>
        <v>43302.041413816332</v>
      </c>
      <c r="AQ139" s="41">
        <f>IF('Net Plant'!J139&gt;0,'Gross Plant'!M139*$AH139/12,0)</f>
        <v>43254.384214120815</v>
      </c>
      <c r="AR139" s="41">
        <f>IF('Net Plant'!K139&gt;0,'Gross Plant'!N139*$AH139/12,0)</f>
        <v>43205.505636422175</v>
      </c>
      <c r="AS139" s="41">
        <f>IF('Net Plant'!L139&gt;0,'Gross Plant'!O139*$AH139/12,0)</f>
        <v>43146.052032593085</v>
      </c>
      <c r="AT139" s="41">
        <f>IF('Net Plant'!M139&gt;0,'Gross Plant'!P139*$AH139/12,0)</f>
        <v>43079.498572941389</v>
      </c>
      <c r="AU139" s="41">
        <f>IF('Net Plant'!N139&gt;0,'Gross Plant'!Q139*$AH139/12,0)</f>
        <v>43012.199951498224</v>
      </c>
      <c r="AV139" s="41">
        <f>IF('Net Plant'!O139&gt;0,'Gross Plant'!R139*$AH139/12,0)</f>
        <v>42956.614720368882</v>
      </c>
      <c r="AW139" s="41">
        <f>IF('Net Plant'!P139&gt;0,'Gross Plant'!S139*$AH139/12,0)</f>
        <v>42915.041459240463</v>
      </c>
      <c r="AX139" s="41">
        <f>IF('Net Plant'!Q139&gt;0,'Gross Plant'!T139*$AH139/12,0)</f>
        <v>42878.898441154517</v>
      </c>
      <c r="AY139" s="41">
        <f>IF('Net Plant'!R139&gt;0,'Gross Plant'!U139*$AI139/12,0)</f>
        <v>31957.298706152535</v>
      </c>
      <c r="AZ139" s="41">
        <f>IF('Net Plant'!S139&gt;0,'Gross Plant'!V139*$AI139/12,0)</f>
        <v>31926.204262340223</v>
      </c>
      <c r="BA139" s="41">
        <f>IF('Net Plant'!T139&gt;0,'Gross Plant'!W139*$AI139/12,0)</f>
        <v>31895.212221761962</v>
      </c>
      <c r="BB139" s="41">
        <f>IF('Net Plant'!U139&gt;0,'Gross Plant'!X139*$AI139/12,0)</f>
        <v>31862.537919152124</v>
      </c>
      <c r="BC139" s="41">
        <f>IF('Net Plant'!V139&gt;0,'Gross Plant'!Y139*$AI139/12,0)</f>
        <v>31831.887328294019</v>
      </c>
      <c r="BD139" s="41">
        <f>IF('Net Plant'!W139&gt;0,'Gross Plant'!Z139*$AI139/12,0)</f>
        <v>31803.151730937258</v>
      </c>
      <c r="BE139" s="41">
        <f>IF('Net Plant'!X139&gt;0,'Gross Plant'!AA139*$AI139/12,0)</f>
        <v>31758.797455064763</v>
      </c>
      <c r="BF139" s="41">
        <f>IF('Net Plant'!Y139&gt;0,'Gross Plant'!AB139*$AI139/12,0)</f>
        <v>31709.146461356355</v>
      </c>
      <c r="BG139" s="41">
        <f>IF('Net Plant'!Z139&gt;0,'Gross Plant'!AC139*$AI139/12,0)</f>
        <v>31658.939553295579</v>
      </c>
      <c r="BH139" s="41">
        <f>IF('Net Plant'!AA139&gt;0,'Gross Plant'!AD139*$AI139/12,0)</f>
        <v>31617.471206262573</v>
      </c>
      <c r="BI139" s="41">
        <f>IF('Net Plant'!AB139&gt;0,'Gross Plant'!AE139*$AI139/12,0)</f>
        <v>31586.456233674708</v>
      </c>
      <c r="BJ139" s="41">
        <f>IF('Net Plant'!AC139&gt;0,'Gross Plant'!AF139*$AI139/12,0)</f>
        <v>31559.492394785193</v>
      </c>
      <c r="BK139" s="23">
        <f t="shared" si="267"/>
        <v>381166.59547307726</v>
      </c>
      <c r="BL139" s="41"/>
      <c r="BM139" s="31">
        <f>[20]Retires!R206</f>
        <v>-446671.66</v>
      </c>
      <c r="BN139" s="31">
        <f>[20]Retires!S206</f>
        <v>0</v>
      </c>
      <c r="BO139" s="31">
        <f>[20]Retires!T206</f>
        <v>0</v>
      </c>
      <c r="BP139" s="31">
        <f>[20]Retires!U206</f>
        <v>-4715.37</v>
      </c>
      <c r="BQ139" s="31">
        <f>[20]Retires!V206</f>
        <v>0</v>
      </c>
      <c r="BR139" s="31">
        <f>[20]Retires!W206</f>
        <v>0</v>
      </c>
      <c r="BS139" s="31">
        <f>'Gross Plant'!BQ139</f>
        <v>-154040.78816229323</v>
      </c>
      <c r="BT139" s="41">
        <f>'Gross Plant'!BR139</f>
        <v>-126223.9135170279</v>
      </c>
      <c r="BU139" s="41">
        <f>'Gross Plant'!BS139</f>
        <v>-129458.83106195711</v>
      </c>
      <c r="BV139" s="41">
        <f>'Gross Plant'!BT139</f>
        <v>-157467.63544531108</v>
      </c>
      <c r="BW139" s="41">
        <f>'Gross Plant'!BU139</f>
        <v>-176272.17270435143</v>
      </c>
      <c r="BX139" s="41">
        <f>'Gross Plant'!BV139</f>
        <v>-178245.79344001628</v>
      </c>
      <c r="BY139" s="41">
        <f>'Gross Plant'!BW139</f>
        <v>-147221.94026759913</v>
      </c>
      <c r="BZ139" s="41">
        <f>'Gross Plant'!BX139</f>
        <v>-110110.11454345348</v>
      </c>
      <c r="CA139" s="41">
        <f>'Gross Plant'!BY139</f>
        <v>-95727.680566039955</v>
      </c>
      <c r="CB139" s="41">
        <f>'Gross Plant'!BZ139</f>
        <v>-112615.83894483813</v>
      </c>
      <c r="CC139" s="41">
        <f>'Gross Plant'!CA139</f>
        <v>-110392.25522893632</v>
      </c>
      <c r="CD139" s="41">
        <f>'Gross Plant'!CB139</f>
        <v>-110028.70076186993</v>
      </c>
      <c r="CE139" s="41">
        <f>'Gross Plant'!CC139</f>
        <v>-116001.10858729774</v>
      </c>
      <c r="CF139" s="41">
        <f>'Gross Plant'!CD139</f>
        <v>-108816.47761090266</v>
      </c>
      <c r="CG139" s="41">
        <f>'Gross Plant'!CE139</f>
        <v>-102017.82082715207</v>
      </c>
      <c r="CH139" s="41">
        <f>'Gross Plant'!CF139</f>
        <v>-157467.63544531108</v>
      </c>
      <c r="CI139" s="41">
        <f>'Gross Plant'!CG139</f>
        <v>-176272.17270435143</v>
      </c>
      <c r="CJ139" s="41">
        <f>'Gross Plant'!CH139</f>
        <v>-178245.79344001628</v>
      </c>
      <c r="CK139" s="41">
        <f>'Gross Plant'!CI139</f>
        <v>-147221.94026759913</v>
      </c>
      <c r="CL139" s="41">
        <f>'Gross Plant'!CJ139</f>
        <v>-110110.11454345348</v>
      </c>
      <c r="CM139" s="41">
        <f>'Gross Plant'!CK139</f>
        <v>-95727.680566039955</v>
      </c>
      <c r="CN139" s="41"/>
      <c r="CO139" s="31">
        <f>[20]Transfers!R206</f>
        <v>0</v>
      </c>
      <c r="CP139" s="31">
        <f>[20]Transfers!S206</f>
        <v>0</v>
      </c>
      <c r="CQ139" s="31">
        <f>[20]Transfers!T206</f>
        <v>0</v>
      </c>
      <c r="CR139" s="31">
        <f>[20]Transfers!U206</f>
        <v>0</v>
      </c>
      <c r="CS139" s="31">
        <f>[20]Transfers!V206</f>
        <v>0</v>
      </c>
      <c r="CT139" s="31">
        <f>[20]Transfers!W206</f>
        <v>0</v>
      </c>
      <c r="CU139" s="31">
        <v>0</v>
      </c>
      <c r="CV139" s="31">
        <v>0</v>
      </c>
      <c r="CW139" s="31">
        <v>0</v>
      </c>
      <c r="CX139" s="31">
        <v>0</v>
      </c>
      <c r="CY139" s="31">
        <v>0</v>
      </c>
      <c r="CZ139" s="3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/>
      <c r="DQ139" s="31">
        <f>[20]COR!Q63</f>
        <v>-121180</v>
      </c>
      <c r="DR139" s="31">
        <f>[20]COR!R63</f>
        <v>0</v>
      </c>
      <c r="DS139" s="31">
        <f>[20]COR!S63</f>
        <v>-118075.17</v>
      </c>
      <c r="DT139" s="31">
        <f>[20]COR!T63</f>
        <v>0</v>
      </c>
      <c r="DU139" s="31">
        <f>[20]COR!U63</f>
        <v>0</v>
      </c>
      <c r="DV139" s="31">
        <f>[20]COR!V63</f>
        <v>0</v>
      </c>
      <c r="DW139" s="57">
        <f>SUM('Gross Plant'!$AH139:$AM139)/SUM('Gross Plant'!$AH$193:$AM$193)*DW$193</f>
        <v>0</v>
      </c>
      <c r="DX139" s="57">
        <f>SUM('Gross Plant'!$AH139:$AM139)/SUM('Gross Plant'!$AH$193:$AM$193)*DX$193</f>
        <v>0</v>
      </c>
      <c r="DY139" s="57">
        <f>SUM('Gross Plant'!$AH139:$AM139)/SUM('Gross Plant'!$AH$193:$AM$193)*DY$193</f>
        <v>0</v>
      </c>
      <c r="DZ139" s="57">
        <f>-SUM('Gross Plant'!$AH139:$AM139)/SUM('Gross Plant'!$AH$193:$AM$193)*'Capital Spending'!D$12*Reserve!$DW$1</f>
        <v>0</v>
      </c>
      <c r="EA139" s="57">
        <f>-SUM('Gross Plant'!$AH139:$AM139)/SUM('Gross Plant'!$AH$193:$AM$193)*'Capital Spending'!E$12*Reserve!$DW$1</f>
        <v>0</v>
      </c>
      <c r="EB139" s="57">
        <f>-SUM('Gross Plant'!$AH139:$AM139)/SUM('Gross Plant'!$AH$193:$AM$193)*'Capital Spending'!F$12*Reserve!$DW$1</f>
        <v>0</v>
      </c>
      <c r="EC139" s="57">
        <f>-SUM('Gross Plant'!$AH139:$AM139)/SUM('Gross Plant'!$AH$193:$AM$193)*'Capital Spending'!G$12*Reserve!$DW$1</f>
        <v>0</v>
      </c>
      <c r="ED139" s="57">
        <f>-SUM('Gross Plant'!$AH139:$AM139)/SUM('Gross Plant'!$AH$193:$AM$193)*'Capital Spending'!H$12*Reserve!$DW$1</f>
        <v>0</v>
      </c>
      <c r="EE139" s="57">
        <f>-SUM('Gross Plant'!$AH139:$AM139)/SUM('Gross Plant'!$AH$193:$AM$193)*'Capital Spending'!I$12*Reserve!$DW$1</f>
        <v>0</v>
      </c>
      <c r="EF139" s="57">
        <f>-SUM('Gross Plant'!$AH139:$AM139)/SUM('Gross Plant'!$AH$193:$AM$193)*'Capital Spending'!J$12*Reserve!$DW$1</f>
        <v>0</v>
      </c>
      <c r="EG139" s="57">
        <f>-SUM('Gross Plant'!$AH139:$AM139)/SUM('Gross Plant'!$AH$193:$AM$193)*'Capital Spending'!K$12*Reserve!$DW$1</f>
        <v>0</v>
      </c>
      <c r="EH139" s="57">
        <f>-SUM('Gross Plant'!$AH139:$AM139)/SUM('Gross Plant'!$AH$193:$AM$193)*'Capital Spending'!L$12*Reserve!$DW$1</f>
        <v>0</v>
      </c>
      <c r="EI139" s="57">
        <f>-SUM('Gross Plant'!$AH139:$AM139)/SUM('Gross Plant'!$AH$193:$AM$193)*'Capital Spending'!M$12*Reserve!$DW$1</f>
        <v>0</v>
      </c>
      <c r="EJ139" s="57">
        <f>-SUM('Gross Plant'!$AH139:$AM139)/SUM('Gross Plant'!$AH$193:$AM$193)*'Capital Spending'!N$12*Reserve!$DW$1</f>
        <v>0</v>
      </c>
      <c r="EK139" s="57">
        <f>-SUM('Gross Plant'!$AH139:$AM139)/SUM('Gross Plant'!$AH$193:$AM$193)*'Capital Spending'!O$12*Reserve!$DW$1</f>
        <v>0</v>
      </c>
      <c r="EL139" s="57">
        <f>-SUM('Gross Plant'!$AH139:$AM139)/SUM('Gross Plant'!$AH$193:$AM$193)*'Capital Spending'!P$12*Reserve!$DW$1</f>
        <v>0</v>
      </c>
      <c r="EM139" s="57">
        <f>-SUM('Gross Plant'!$AH139:$AM139)/SUM('Gross Plant'!$AH$193:$AM$193)*'Capital Spending'!Q$12*Reserve!$DW$1</f>
        <v>0</v>
      </c>
      <c r="EN139" s="57">
        <f>-SUM('Gross Plant'!$AH139:$AM139)/SUM('Gross Plant'!$AH$193:$AM$193)*'Capital Spending'!R$12*Reserve!$DW$1</f>
        <v>0</v>
      </c>
      <c r="EO139" s="57">
        <f>-SUM('Gross Plant'!$AH139:$AM139)/SUM('Gross Plant'!$AH$193:$AM$193)*'Capital Spending'!S$12*Reserve!$DW$1</f>
        <v>0</v>
      </c>
      <c r="EP139" s="57">
        <f>-SUM('Gross Plant'!$AH139:$AM139)/SUM('Gross Plant'!$AH$193:$AM$193)*'Capital Spending'!T$12*Reserve!$DW$1</f>
        <v>0</v>
      </c>
      <c r="EQ139" s="57">
        <f>-SUM('Gross Plant'!$AH139:$AM139)/SUM('Gross Plant'!$AH$193:$AM$193)*'Capital Spending'!U$12*Reserve!$DW$1</f>
        <v>0</v>
      </c>
    </row>
    <row r="140" spans="1:147">
      <c r="A140" s="150">
        <v>36703</v>
      </c>
      <c r="B140" t="s">
        <v>218</v>
      </c>
      <c r="C140" s="50"/>
      <c r="D140" s="50"/>
      <c r="E140" s="68"/>
      <c r="AG140" s="23"/>
      <c r="AH140" s="79">
        <f>'[26]009'!D$35</f>
        <v>0.05</v>
      </c>
      <c r="AI140" s="79">
        <f>'[26]009'!E$35</f>
        <v>0.05</v>
      </c>
      <c r="AJ140" s="31"/>
      <c r="AK140" s="31"/>
      <c r="AL140" s="31"/>
      <c r="AM140" s="31"/>
      <c r="AN140" s="31"/>
      <c r="AO140" s="31"/>
      <c r="BK140" s="23">
        <f t="shared" si="267"/>
        <v>0</v>
      </c>
      <c r="BL140" s="41"/>
      <c r="BM140" s="31"/>
      <c r="BN140" s="31"/>
      <c r="BO140" s="31"/>
      <c r="BP140" s="31"/>
      <c r="BQ140" s="31"/>
      <c r="BR140" s="31"/>
      <c r="BS140" s="3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31"/>
      <c r="DR140" s="31"/>
      <c r="DS140" s="31"/>
      <c r="DT140" s="31"/>
      <c r="DU140" s="31"/>
      <c r="DV140" s="31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</row>
    <row r="141" spans="1:147">
      <c r="A141" s="150">
        <v>36900</v>
      </c>
      <c r="B141" t="s">
        <v>48</v>
      </c>
      <c r="C141" s="50">
        <f t="shared" si="237"/>
        <v>336096.83812830778</v>
      </c>
      <c r="D141" s="50">
        <f t="shared" si="238"/>
        <v>353469.1727</v>
      </c>
      <c r="E141" s="68">
        <f>'[20]Reserve End Balances'!$Q$64</f>
        <v>328270.14</v>
      </c>
      <c r="F141" s="41">
        <f t="shared" si="239"/>
        <v>329574.59000000003</v>
      </c>
      <c r="G141" s="41">
        <f t="shared" si="240"/>
        <v>330879.04000000004</v>
      </c>
      <c r="H141" s="41">
        <f t="shared" si="241"/>
        <v>332183.49000000005</v>
      </c>
      <c r="I141" s="41">
        <f t="shared" si="242"/>
        <v>333487.94000000006</v>
      </c>
      <c r="J141" s="41">
        <f t="shared" si="243"/>
        <v>334792.39000000007</v>
      </c>
      <c r="K141" s="41">
        <f t="shared" si="244"/>
        <v>336096.84000000008</v>
      </c>
      <c r="L141" s="41">
        <f t="shared" si="245"/>
        <v>337401.28884133341</v>
      </c>
      <c r="M141" s="41">
        <f t="shared" si="246"/>
        <v>338705.73768266675</v>
      </c>
      <c r="N141" s="41">
        <f t="shared" si="247"/>
        <v>340010.18652400008</v>
      </c>
      <c r="O141" s="41">
        <f t="shared" si="248"/>
        <v>341314.63536533341</v>
      </c>
      <c r="P141" s="41">
        <f t="shared" si="249"/>
        <v>342619.08420666674</v>
      </c>
      <c r="Q141" s="41">
        <f t="shared" si="250"/>
        <v>343923.53304800007</v>
      </c>
      <c r="R141" s="41">
        <f t="shared" si="251"/>
        <v>345227.9818893334</v>
      </c>
      <c r="S141" s="41">
        <f t="shared" si="252"/>
        <v>346532.43073066673</v>
      </c>
      <c r="T141" s="41">
        <f t="shared" si="253"/>
        <v>347836.87957200006</v>
      </c>
      <c r="U141" s="41">
        <f t="shared" si="254"/>
        <v>348775.5950933334</v>
      </c>
      <c r="V141" s="41">
        <f t="shared" si="255"/>
        <v>349714.31061466673</v>
      </c>
      <c r="W141" s="41">
        <f t="shared" si="256"/>
        <v>350653.02613600006</v>
      </c>
      <c r="X141" s="41">
        <f t="shared" si="257"/>
        <v>351591.74165733339</v>
      </c>
      <c r="Y141" s="41">
        <f t="shared" si="258"/>
        <v>352530.45717866672</v>
      </c>
      <c r="Z141" s="41">
        <f t="shared" si="259"/>
        <v>353469.17270000005</v>
      </c>
      <c r="AA141" s="41">
        <f t="shared" si="260"/>
        <v>354407.88822133339</v>
      </c>
      <c r="AB141" s="41">
        <f t="shared" si="261"/>
        <v>355346.60374266672</v>
      </c>
      <c r="AC141" s="41">
        <f t="shared" si="262"/>
        <v>356285.31926400005</v>
      </c>
      <c r="AD141" s="41">
        <f t="shared" si="263"/>
        <v>357224.03478533338</v>
      </c>
      <c r="AE141" s="41">
        <f t="shared" si="264"/>
        <v>358162.75030666671</v>
      </c>
      <c r="AF141" s="41">
        <f t="shared" si="265"/>
        <v>359101.46582800004</v>
      </c>
      <c r="AG141" s="23">
        <f t="shared" si="266"/>
        <v>353469</v>
      </c>
      <c r="AH141" s="79">
        <f>'[26]009'!D$36</f>
        <v>2.1400000000000002E-2</v>
      </c>
      <c r="AI141" s="79">
        <f>'[26]009'!E$36</f>
        <v>1.54E-2</v>
      </c>
      <c r="AJ141" s="31">
        <f>'[20]Depreciation Provision'!R64</f>
        <v>1304.45</v>
      </c>
      <c r="AK141" s="31">
        <f>'[20]Depreciation Provision'!S64</f>
        <v>1304.45</v>
      </c>
      <c r="AL141" s="31">
        <f>'[20]Depreciation Provision'!T64</f>
        <v>1304.45</v>
      </c>
      <c r="AM141" s="31">
        <f>'[20]Depreciation Provision'!U64</f>
        <v>1304.45</v>
      </c>
      <c r="AN141" s="31">
        <f>'[20]Depreciation Provision'!V64</f>
        <v>1304.45</v>
      </c>
      <c r="AO141" s="31">
        <f>'[20]Depreciation Provision'!W64</f>
        <v>1304.45</v>
      </c>
      <c r="AP141" s="41">
        <f>IF('Net Plant'!I140&gt;0,'Gross Plant'!L141*$AH141/12,0)</f>
        <v>1304.4488413333336</v>
      </c>
      <c r="AQ141" s="41">
        <f>IF('Net Plant'!J140&gt;0,'Gross Plant'!M141*$AH141/12,0)</f>
        <v>1304.4488413333336</v>
      </c>
      <c r="AR141" s="41">
        <f>IF('Net Plant'!K140&gt;0,'Gross Plant'!N141*$AH141/12,0)</f>
        <v>1304.4488413333336</v>
      </c>
      <c r="AS141" s="41">
        <f>IF('Net Plant'!L140&gt;0,'Gross Plant'!O141*$AH141/12,0)</f>
        <v>1304.4488413333336</v>
      </c>
      <c r="AT141" s="41">
        <f>IF('Net Plant'!M140&gt;0,'Gross Plant'!P141*$AH141/12,0)</f>
        <v>1304.4488413333336</v>
      </c>
      <c r="AU141" s="41">
        <f>IF('Net Plant'!N140&gt;0,'Gross Plant'!Q141*$AH141/12,0)</f>
        <v>1304.4488413333336</v>
      </c>
      <c r="AV141" s="41">
        <f>IF('Net Plant'!O140&gt;0,'Gross Plant'!R141*$AH141/12,0)</f>
        <v>1304.4488413333336</v>
      </c>
      <c r="AW141" s="41">
        <f>IF('Net Plant'!P140&gt;0,'Gross Plant'!S141*$AH141/12,0)</f>
        <v>1304.4488413333336</v>
      </c>
      <c r="AX141" s="41">
        <f>IF('Net Plant'!Q140&gt;0,'Gross Plant'!T141*$AH141/12,0)</f>
        <v>1304.4488413333336</v>
      </c>
      <c r="AY141" s="41">
        <f>IF('Net Plant'!R140&gt;0,'Gross Plant'!U141*$AI141/12,0)</f>
        <v>938.71552133333341</v>
      </c>
      <c r="AZ141" s="41">
        <f>IF('Net Plant'!S140&gt;0,'Gross Plant'!V141*$AI141/12,0)</f>
        <v>938.71552133333341</v>
      </c>
      <c r="BA141" s="41">
        <f>IF('Net Plant'!T140&gt;0,'Gross Plant'!W141*$AI141/12,0)</f>
        <v>938.71552133333341</v>
      </c>
      <c r="BB141" s="41">
        <f>IF('Net Plant'!U140&gt;0,'Gross Plant'!X141*$AI141/12,0)</f>
        <v>938.71552133333341</v>
      </c>
      <c r="BC141" s="41">
        <f>IF('Net Plant'!V140&gt;0,'Gross Plant'!Y141*$AI141/12,0)</f>
        <v>938.71552133333341</v>
      </c>
      <c r="BD141" s="41">
        <f>IF('Net Plant'!W140&gt;0,'Gross Plant'!Z141*$AI141/12,0)</f>
        <v>938.71552133333341</v>
      </c>
      <c r="BE141" s="41">
        <f>IF('Net Plant'!X140&gt;0,'Gross Plant'!AA141*$AI141/12,0)</f>
        <v>938.71552133333341</v>
      </c>
      <c r="BF141" s="41">
        <f>IF('Net Plant'!Y140&gt;0,'Gross Plant'!AB141*$AI141/12,0)</f>
        <v>938.71552133333341</v>
      </c>
      <c r="BG141" s="41">
        <f>IF('Net Plant'!Z140&gt;0,'Gross Plant'!AC141*$AI141/12,0)</f>
        <v>938.71552133333341</v>
      </c>
      <c r="BH141" s="41">
        <f>IF('Net Plant'!AA140&gt;0,'Gross Plant'!AD141*$AI141/12,0)</f>
        <v>938.71552133333341</v>
      </c>
      <c r="BI141" s="41">
        <f>IF('Net Plant'!AB140&gt;0,'Gross Plant'!AE141*$AI141/12,0)</f>
        <v>938.71552133333341</v>
      </c>
      <c r="BJ141" s="41">
        <f>IF('Net Plant'!AC140&gt;0,'Gross Plant'!AF141*$AI141/12,0)</f>
        <v>938.71552133333341</v>
      </c>
      <c r="BK141" s="23">
        <f t="shared" si="267"/>
        <v>11264.586256000001</v>
      </c>
      <c r="BL141" s="41"/>
      <c r="BM141" s="31">
        <f>[20]Retires!R207</f>
        <v>0</v>
      </c>
      <c r="BN141" s="31">
        <f>[20]Retires!S207</f>
        <v>0</v>
      </c>
      <c r="BO141" s="31">
        <f>[20]Retires!T207</f>
        <v>0</v>
      </c>
      <c r="BP141" s="31">
        <f>[20]Retires!U207</f>
        <v>0</v>
      </c>
      <c r="BQ141" s="31">
        <f>[20]Retires!V207</f>
        <v>0</v>
      </c>
      <c r="BR141" s="31">
        <f>[20]Retires!W207</f>
        <v>0</v>
      </c>
      <c r="BS141" s="31">
        <f>'Gross Plant'!BQ141</f>
        <v>0</v>
      </c>
      <c r="BT141" s="41">
        <f>'Gross Plant'!BR141</f>
        <v>0</v>
      </c>
      <c r="BU141" s="41">
        <f>'Gross Plant'!BS141</f>
        <v>0</v>
      </c>
      <c r="BV141" s="41">
        <f>'Gross Plant'!BT141</f>
        <v>0</v>
      </c>
      <c r="BW141" s="41">
        <f>'Gross Plant'!BU141</f>
        <v>0</v>
      </c>
      <c r="BX141" s="41">
        <f>'Gross Plant'!BV141</f>
        <v>0</v>
      </c>
      <c r="BY141" s="41">
        <f>'Gross Plant'!BW141</f>
        <v>0</v>
      </c>
      <c r="BZ141" s="41">
        <f>'Gross Plant'!BX141</f>
        <v>0</v>
      </c>
      <c r="CA141" s="41">
        <f>'Gross Plant'!BY141</f>
        <v>0</v>
      </c>
      <c r="CB141" s="41">
        <f>'Gross Plant'!BZ141</f>
        <v>0</v>
      </c>
      <c r="CC141" s="41">
        <f>'Gross Plant'!CA141</f>
        <v>0</v>
      </c>
      <c r="CD141" s="41">
        <f>'Gross Plant'!CB141</f>
        <v>0</v>
      </c>
      <c r="CE141" s="41">
        <f>'Gross Plant'!CC141</f>
        <v>0</v>
      </c>
      <c r="CF141" s="41">
        <f>'Gross Plant'!CD141</f>
        <v>0</v>
      </c>
      <c r="CG141" s="41">
        <f>'Gross Plant'!CE141</f>
        <v>0</v>
      </c>
      <c r="CH141" s="41">
        <f>'Gross Plant'!CF141</f>
        <v>0</v>
      </c>
      <c r="CI141" s="41">
        <f>'Gross Plant'!CG141</f>
        <v>0</v>
      </c>
      <c r="CJ141" s="41">
        <f>'Gross Plant'!CH141</f>
        <v>0</v>
      </c>
      <c r="CK141" s="41">
        <f>'Gross Plant'!CI141</f>
        <v>0</v>
      </c>
      <c r="CL141" s="41">
        <f>'Gross Plant'!CJ141</f>
        <v>0</v>
      </c>
      <c r="CM141" s="41">
        <f>'Gross Plant'!CK141</f>
        <v>0</v>
      </c>
      <c r="CN141" s="41"/>
      <c r="CO141" s="31">
        <f>[20]Transfers!R207</f>
        <v>0</v>
      </c>
      <c r="CP141" s="31">
        <f>[20]Transfers!S207</f>
        <v>0</v>
      </c>
      <c r="CQ141" s="31">
        <f>[20]Transfers!T207</f>
        <v>0</v>
      </c>
      <c r="CR141" s="31">
        <f>[20]Transfers!U207</f>
        <v>0</v>
      </c>
      <c r="CS141" s="31">
        <f>[20]Transfers!V207</f>
        <v>0</v>
      </c>
      <c r="CT141" s="31">
        <f>[20]Transfers!W207</f>
        <v>0</v>
      </c>
      <c r="CU141" s="31">
        <v>0</v>
      </c>
      <c r="CV141" s="31">
        <v>0</v>
      </c>
      <c r="CW141" s="31">
        <v>0</v>
      </c>
      <c r="CX141" s="31">
        <v>0</v>
      </c>
      <c r="CY141" s="31">
        <v>0</v>
      </c>
      <c r="CZ141" s="3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/>
      <c r="DQ141" s="31">
        <f>[20]COR!Q64</f>
        <v>0</v>
      </c>
      <c r="DR141" s="31">
        <f>[20]COR!R64</f>
        <v>0</v>
      </c>
      <c r="DS141" s="31">
        <f>[20]COR!S64</f>
        <v>0</v>
      </c>
      <c r="DT141" s="31">
        <f>[20]COR!T64</f>
        <v>0</v>
      </c>
      <c r="DU141" s="31">
        <f>[20]COR!U64</f>
        <v>0</v>
      </c>
      <c r="DV141" s="31">
        <f>[20]COR!V64</f>
        <v>0</v>
      </c>
      <c r="DW141" s="57">
        <f>SUM('Gross Plant'!$AH141:$AM141)/SUM('Gross Plant'!$AH$193:$AM$193)*DW$193</f>
        <v>0</v>
      </c>
      <c r="DX141" s="57">
        <f>SUM('Gross Plant'!$AH141:$AM141)/SUM('Gross Plant'!$AH$193:$AM$193)*DX$193</f>
        <v>0</v>
      </c>
      <c r="DY141" s="57">
        <f>SUM('Gross Plant'!$AH141:$AM141)/SUM('Gross Plant'!$AH$193:$AM$193)*DY$193</f>
        <v>0</v>
      </c>
      <c r="DZ141" s="57">
        <f>-SUM('Gross Plant'!$AH141:$AM141)/SUM('Gross Plant'!$AH$193:$AM$193)*'Capital Spending'!D$12*Reserve!$DW$1</f>
        <v>0</v>
      </c>
      <c r="EA141" s="57">
        <f>-SUM('Gross Plant'!$AH141:$AM141)/SUM('Gross Plant'!$AH$193:$AM$193)*'Capital Spending'!E$12*Reserve!$DW$1</f>
        <v>0</v>
      </c>
      <c r="EB141" s="57">
        <f>-SUM('Gross Plant'!$AH141:$AM141)/SUM('Gross Plant'!$AH$193:$AM$193)*'Capital Spending'!F$12*Reserve!$DW$1</f>
        <v>0</v>
      </c>
      <c r="EC141" s="57">
        <f>-SUM('Gross Plant'!$AH141:$AM141)/SUM('Gross Plant'!$AH$193:$AM$193)*'Capital Spending'!G$12*Reserve!$DW$1</f>
        <v>0</v>
      </c>
      <c r="ED141" s="57">
        <f>-SUM('Gross Plant'!$AH141:$AM141)/SUM('Gross Plant'!$AH$193:$AM$193)*'Capital Spending'!H$12*Reserve!$DW$1</f>
        <v>0</v>
      </c>
      <c r="EE141" s="57">
        <f>-SUM('Gross Plant'!$AH141:$AM141)/SUM('Gross Plant'!$AH$193:$AM$193)*'Capital Spending'!I$12*Reserve!$DW$1</f>
        <v>0</v>
      </c>
      <c r="EF141" s="57">
        <f>-SUM('Gross Plant'!$AH141:$AM141)/SUM('Gross Plant'!$AH$193:$AM$193)*'Capital Spending'!J$12*Reserve!$DW$1</f>
        <v>0</v>
      </c>
      <c r="EG141" s="57">
        <f>-SUM('Gross Plant'!$AH141:$AM141)/SUM('Gross Plant'!$AH$193:$AM$193)*'Capital Spending'!K$12*Reserve!$DW$1</f>
        <v>0</v>
      </c>
      <c r="EH141" s="57">
        <f>-SUM('Gross Plant'!$AH141:$AM141)/SUM('Gross Plant'!$AH$193:$AM$193)*'Capital Spending'!L$12*Reserve!$DW$1</f>
        <v>0</v>
      </c>
      <c r="EI141" s="57">
        <f>-SUM('Gross Plant'!$AH141:$AM141)/SUM('Gross Plant'!$AH$193:$AM$193)*'Capital Spending'!M$12*Reserve!$DW$1</f>
        <v>0</v>
      </c>
      <c r="EJ141" s="57">
        <f>-SUM('Gross Plant'!$AH141:$AM141)/SUM('Gross Plant'!$AH$193:$AM$193)*'Capital Spending'!N$12*Reserve!$DW$1</f>
        <v>0</v>
      </c>
      <c r="EK141" s="57">
        <f>-SUM('Gross Plant'!$AH141:$AM141)/SUM('Gross Plant'!$AH$193:$AM$193)*'Capital Spending'!O$12*Reserve!$DW$1</f>
        <v>0</v>
      </c>
      <c r="EL141" s="57">
        <f>-SUM('Gross Plant'!$AH141:$AM141)/SUM('Gross Plant'!$AH$193:$AM$193)*'Capital Spending'!P$12*Reserve!$DW$1</f>
        <v>0</v>
      </c>
      <c r="EM141" s="57">
        <f>-SUM('Gross Plant'!$AH141:$AM141)/SUM('Gross Plant'!$AH$193:$AM$193)*'Capital Spending'!Q$12*Reserve!$DW$1</f>
        <v>0</v>
      </c>
      <c r="EN141" s="57">
        <f>-SUM('Gross Plant'!$AH141:$AM141)/SUM('Gross Plant'!$AH$193:$AM$193)*'Capital Spending'!R$12*Reserve!$DW$1</f>
        <v>0</v>
      </c>
      <c r="EO141" s="57">
        <f>-SUM('Gross Plant'!$AH141:$AM141)/SUM('Gross Plant'!$AH$193:$AM$193)*'Capital Spending'!S$12*Reserve!$DW$1</f>
        <v>0</v>
      </c>
      <c r="EP141" s="57">
        <f>-SUM('Gross Plant'!$AH141:$AM141)/SUM('Gross Plant'!$AH$193:$AM$193)*'Capital Spending'!T$12*Reserve!$DW$1</f>
        <v>0</v>
      </c>
      <c r="EQ141" s="57">
        <f>-SUM('Gross Plant'!$AH141:$AM141)/SUM('Gross Plant'!$AH$193:$AM$193)*'Capital Spending'!U$12*Reserve!$DW$1</f>
        <v>0</v>
      </c>
    </row>
    <row r="142" spans="1:147">
      <c r="A142" s="150">
        <v>36901</v>
      </c>
      <c r="B142" t="s">
        <v>99</v>
      </c>
      <c r="C142" s="50">
        <f t="shared" si="237"/>
        <v>1720348.9714484224</v>
      </c>
      <c r="D142" s="50">
        <f t="shared" si="238"/>
        <v>1774250.932862499</v>
      </c>
      <c r="E142" s="68">
        <f>'[20]Reserve End Balances'!$Q$65</f>
        <v>1696064.7</v>
      </c>
      <c r="F142" s="41">
        <f t="shared" si="239"/>
        <v>1700112.0799999998</v>
      </c>
      <c r="G142" s="41">
        <f t="shared" si="240"/>
        <v>1704159.4599999997</v>
      </c>
      <c r="H142" s="41">
        <f t="shared" si="241"/>
        <v>1708206.8399999996</v>
      </c>
      <c r="I142" s="41">
        <f t="shared" si="242"/>
        <v>1712254.2199999995</v>
      </c>
      <c r="J142" s="41">
        <f t="shared" si="243"/>
        <v>1716301.5999999994</v>
      </c>
      <c r="K142" s="41">
        <f t="shared" si="244"/>
        <v>1720348.9799999993</v>
      </c>
      <c r="L142" s="41">
        <f t="shared" si="245"/>
        <v>1724396.3547061658</v>
      </c>
      <c r="M142" s="41">
        <f t="shared" si="246"/>
        <v>1728443.7294123324</v>
      </c>
      <c r="N142" s="41">
        <f t="shared" si="247"/>
        <v>1732491.104118499</v>
      </c>
      <c r="O142" s="41">
        <f t="shared" si="248"/>
        <v>1736538.4788246655</v>
      </c>
      <c r="P142" s="41">
        <f t="shared" si="249"/>
        <v>1740585.8535308321</v>
      </c>
      <c r="Q142" s="41">
        <f t="shared" si="250"/>
        <v>1744633.2282369987</v>
      </c>
      <c r="R142" s="41">
        <f t="shared" si="251"/>
        <v>1748680.6029431652</v>
      </c>
      <c r="S142" s="41">
        <f t="shared" si="252"/>
        <v>1752727.9776493318</v>
      </c>
      <c r="T142" s="41">
        <f t="shared" si="253"/>
        <v>1756775.3523554984</v>
      </c>
      <c r="U142" s="41">
        <f t="shared" si="254"/>
        <v>1759687.9491066651</v>
      </c>
      <c r="V142" s="41">
        <f t="shared" si="255"/>
        <v>1762600.5458578318</v>
      </c>
      <c r="W142" s="41">
        <f t="shared" si="256"/>
        <v>1765513.1426089986</v>
      </c>
      <c r="X142" s="41">
        <f t="shared" si="257"/>
        <v>1768425.7393601653</v>
      </c>
      <c r="Y142" s="41">
        <f t="shared" si="258"/>
        <v>1771338.3361113321</v>
      </c>
      <c r="Z142" s="41">
        <f t="shared" si="259"/>
        <v>1774250.9328624988</v>
      </c>
      <c r="AA142" s="41">
        <f t="shared" si="260"/>
        <v>1777163.5296136655</v>
      </c>
      <c r="AB142" s="41">
        <f t="shared" si="261"/>
        <v>1780076.1263648323</v>
      </c>
      <c r="AC142" s="41">
        <f t="shared" si="262"/>
        <v>1782988.723115999</v>
      </c>
      <c r="AD142" s="41">
        <f t="shared" si="263"/>
        <v>1785901.3198671658</v>
      </c>
      <c r="AE142" s="41">
        <f t="shared" si="264"/>
        <v>1788813.9166183325</v>
      </c>
      <c r="AF142" s="41">
        <f t="shared" si="265"/>
        <v>1791726.5133694992</v>
      </c>
      <c r="AG142" s="23">
        <f t="shared" si="266"/>
        <v>1774251</v>
      </c>
      <c r="AH142" s="79">
        <f>'[26]009'!D$37</f>
        <v>2.1400000000000002E-2</v>
      </c>
      <c r="AI142" s="79">
        <f>'[26]009'!E$37</f>
        <v>1.54E-2</v>
      </c>
      <c r="AJ142" s="31">
        <f>'[20]Depreciation Provision'!R65</f>
        <v>4047.38</v>
      </c>
      <c r="AK142" s="31">
        <f>'[20]Depreciation Provision'!S65</f>
        <v>4047.38</v>
      </c>
      <c r="AL142" s="31">
        <f>'[20]Depreciation Provision'!T65</f>
        <v>4047.38</v>
      </c>
      <c r="AM142" s="31">
        <f>'[20]Depreciation Provision'!U65</f>
        <v>4047.38</v>
      </c>
      <c r="AN142" s="31">
        <f>'[20]Depreciation Provision'!V65</f>
        <v>4047.38</v>
      </c>
      <c r="AO142" s="31">
        <f>'[20]Depreciation Provision'!W65</f>
        <v>4047.38</v>
      </c>
      <c r="AP142" s="41">
        <f>IF('Net Plant'!I141&gt;0,'Gross Plant'!L142*$AH142/12,0)</f>
        <v>4047.3747061666672</v>
      </c>
      <c r="AQ142" s="41">
        <f>IF('Net Plant'!J141&gt;0,'Gross Plant'!M142*$AH142/12,0)</f>
        <v>4047.3747061666672</v>
      </c>
      <c r="AR142" s="41">
        <f>IF('Net Plant'!K141&gt;0,'Gross Plant'!N142*$AH142/12,0)</f>
        <v>4047.3747061666672</v>
      </c>
      <c r="AS142" s="41">
        <f>IF('Net Plant'!L141&gt;0,'Gross Plant'!O142*$AH142/12,0)</f>
        <v>4047.3747061666672</v>
      </c>
      <c r="AT142" s="41">
        <f>IF('Net Plant'!M141&gt;0,'Gross Plant'!P142*$AH142/12,0)</f>
        <v>4047.3747061666672</v>
      </c>
      <c r="AU142" s="41">
        <f>IF('Net Plant'!N141&gt;0,'Gross Plant'!Q142*$AH142/12,0)</f>
        <v>4047.3747061666672</v>
      </c>
      <c r="AV142" s="41">
        <f>IF('Net Plant'!O141&gt;0,'Gross Plant'!R142*$AH142/12,0)</f>
        <v>4047.3747061666672</v>
      </c>
      <c r="AW142" s="41">
        <f>IF('Net Plant'!P141&gt;0,'Gross Plant'!S142*$AH142/12,0)</f>
        <v>4047.3747061666672</v>
      </c>
      <c r="AX142" s="41">
        <f>IF('Net Plant'!Q141&gt;0,'Gross Plant'!T142*$AH142/12,0)</f>
        <v>4047.3747061666672</v>
      </c>
      <c r="AY142" s="41">
        <f>IF('Net Plant'!R141&gt;0,'Gross Plant'!U142*$AI142/12,0)</f>
        <v>2912.5967511666672</v>
      </c>
      <c r="AZ142" s="41">
        <f>IF('Net Plant'!S141&gt;0,'Gross Plant'!V142*$AI142/12,0)</f>
        <v>2912.5967511666672</v>
      </c>
      <c r="BA142" s="41">
        <f>IF('Net Plant'!T141&gt;0,'Gross Plant'!W142*$AI142/12,0)</f>
        <v>2912.5967511666672</v>
      </c>
      <c r="BB142" s="41">
        <f>IF('Net Plant'!U141&gt;0,'Gross Plant'!X142*$AI142/12,0)</f>
        <v>2912.5967511666672</v>
      </c>
      <c r="BC142" s="41">
        <f>IF('Net Plant'!V141&gt;0,'Gross Plant'!Y142*$AI142/12,0)</f>
        <v>2912.5967511666672</v>
      </c>
      <c r="BD142" s="41">
        <f>IF('Net Plant'!W141&gt;0,'Gross Plant'!Z142*$AI142/12,0)</f>
        <v>2912.5967511666672</v>
      </c>
      <c r="BE142" s="41">
        <f>IF('Net Plant'!X141&gt;0,'Gross Plant'!AA142*$AI142/12,0)</f>
        <v>2912.5967511666672</v>
      </c>
      <c r="BF142" s="41">
        <f>IF('Net Plant'!Y141&gt;0,'Gross Plant'!AB142*$AI142/12,0)</f>
        <v>2912.5967511666672</v>
      </c>
      <c r="BG142" s="41">
        <f>IF('Net Plant'!Z141&gt;0,'Gross Plant'!AC142*$AI142/12,0)</f>
        <v>2912.5967511666672</v>
      </c>
      <c r="BH142" s="41">
        <f>IF('Net Plant'!AA141&gt;0,'Gross Plant'!AD142*$AI142/12,0)</f>
        <v>2912.5967511666672</v>
      </c>
      <c r="BI142" s="41">
        <f>IF('Net Plant'!AB141&gt;0,'Gross Plant'!AE142*$AI142/12,0)</f>
        <v>2912.5967511666672</v>
      </c>
      <c r="BJ142" s="41">
        <f>IF('Net Plant'!AC141&gt;0,'Gross Plant'!AF142*$AI142/12,0)</f>
        <v>2912.5967511666672</v>
      </c>
      <c r="BK142" s="23">
        <f t="shared" si="267"/>
        <v>34951.161014000005</v>
      </c>
      <c r="BL142" s="41"/>
      <c r="BM142" s="31">
        <f>[20]Retires!R208</f>
        <v>0</v>
      </c>
      <c r="BN142" s="31">
        <f>[20]Retires!S208</f>
        <v>0</v>
      </c>
      <c r="BO142" s="31">
        <f>[20]Retires!T208</f>
        <v>0</v>
      </c>
      <c r="BP142" s="31">
        <f>[20]Retires!U208</f>
        <v>0</v>
      </c>
      <c r="BQ142" s="31">
        <f>[20]Retires!V208</f>
        <v>0</v>
      </c>
      <c r="BR142" s="31">
        <f>[20]Retires!W208</f>
        <v>0</v>
      </c>
      <c r="BS142" s="31">
        <f>'Gross Plant'!BQ142</f>
        <v>0</v>
      </c>
      <c r="BT142" s="41">
        <f>'Gross Plant'!BR142</f>
        <v>0</v>
      </c>
      <c r="BU142" s="41">
        <f>'Gross Plant'!BS142</f>
        <v>0</v>
      </c>
      <c r="BV142" s="41">
        <f>'Gross Plant'!BT142</f>
        <v>0</v>
      </c>
      <c r="BW142" s="41">
        <f>'Gross Plant'!BU142</f>
        <v>0</v>
      </c>
      <c r="BX142" s="41">
        <f>'Gross Plant'!BV142</f>
        <v>0</v>
      </c>
      <c r="BY142" s="41">
        <f>'Gross Plant'!BW142</f>
        <v>0</v>
      </c>
      <c r="BZ142" s="41">
        <f>'Gross Plant'!BX142</f>
        <v>0</v>
      </c>
      <c r="CA142" s="41">
        <f>'Gross Plant'!BY142</f>
        <v>0</v>
      </c>
      <c r="CB142" s="41">
        <f>'Gross Plant'!BZ142</f>
        <v>0</v>
      </c>
      <c r="CC142" s="41">
        <f>'Gross Plant'!CA142</f>
        <v>0</v>
      </c>
      <c r="CD142" s="41">
        <f>'Gross Plant'!CB142</f>
        <v>0</v>
      </c>
      <c r="CE142" s="41">
        <f>'Gross Plant'!CC142</f>
        <v>0</v>
      </c>
      <c r="CF142" s="41">
        <f>'Gross Plant'!CD142</f>
        <v>0</v>
      </c>
      <c r="CG142" s="41">
        <f>'Gross Plant'!CE142</f>
        <v>0</v>
      </c>
      <c r="CH142" s="41">
        <f>'Gross Plant'!CF142</f>
        <v>0</v>
      </c>
      <c r="CI142" s="41">
        <f>'Gross Plant'!CG142</f>
        <v>0</v>
      </c>
      <c r="CJ142" s="41">
        <f>'Gross Plant'!CH142</f>
        <v>0</v>
      </c>
      <c r="CK142" s="41">
        <f>'Gross Plant'!CI142</f>
        <v>0</v>
      </c>
      <c r="CL142" s="41">
        <f>'Gross Plant'!CJ142</f>
        <v>0</v>
      </c>
      <c r="CM142" s="41">
        <f>'Gross Plant'!CK142</f>
        <v>0</v>
      </c>
      <c r="CN142" s="41"/>
      <c r="CO142" s="31">
        <f>[20]Transfers!R208</f>
        <v>0</v>
      </c>
      <c r="CP142" s="31">
        <f>[20]Transfers!S208</f>
        <v>0</v>
      </c>
      <c r="CQ142" s="31">
        <f>[20]Transfers!T208</f>
        <v>0</v>
      </c>
      <c r="CR142" s="31">
        <f>[20]Transfers!U208</f>
        <v>0</v>
      </c>
      <c r="CS142" s="31">
        <f>[20]Transfers!V208</f>
        <v>0</v>
      </c>
      <c r="CT142" s="31">
        <f>[20]Transfers!W208</f>
        <v>0</v>
      </c>
      <c r="CU142" s="31">
        <v>0</v>
      </c>
      <c r="CV142" s="31">
        <v>0</v>
      </c>
      <c r="CW142" s="31">
        <v>0</v>
      </c>
      <c r="CX142" s="31">
        <v>0</v>
      </c>
      <c r="CY142" s="31">
        <v>0</v>
      </c>
      <c r="CZ142" s="3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0</v>
      </c>
      <c r="DO142" s="41">
        <v>0</v>
      </c>
      <c r="DP142" s="41"/>
      <c r="DQ142" s="31">
        <f>[20]COR!Q65</f>
        <v>0</v>
      </c>
      <c r="DR142" s="31">
        <f>[20]COR!R65</f>
        <v>0</v>
      </c>
      <c r="DS142" s="31">
        <f>[20]COR!S65</f>
        <v>0</v>
      </c>
      <c r="DT142" s="31">
        <f>[20]COR!T65</f>
        <v>0</v>
      </c>
      <c r="DU142" s="31">
        <f>[20]COR!U65</f>
        <v>0</v>
      </c>
      <c r="DV142" s="31">
        <f>[20]COR!V65</f>
        <v>0</v>
      </c>
      <c r="DW142" s="57">
        <f>SUM('Gross Plant'!$AH142:$AM142)/SUM('Gross Plant'!$AH$193:$AM$193)*DW$193</f>
        <v>0</v>
      </c>
      <c r="DX142" s="57">
        <f>SUM('Gross Plant'!$AH142:$AM142)/SUM('Gross Plant'!$AH$193:$AM$193)*DX$193</f>
        <v>0</v>
      </c>
      <c r="DY142" s="57">
        <f>SUM('Gross Plant'!$AH142:$AM142)/SUM('Gross Plant'!$AH$193:$AM$193)*DY$193</f>
        <v>0</v>
      </c>
      <c r="DZ142" s="57">
        <f>-SUM('Gross Plant'!$AH142:$AM142)/SUM('Gross Plant'!$AH$193:$AM$193)*'Capital Spending'!D$12*Reserve!$DW$1</f>
        <v>0</v>
      </c>
      <c r="EA142" s="57">
        <f>-SUM('Gross Plant'!$AH142:$AM142)/SUM('Gross Plant'!$AH$193:$AM$193)*'Capital Spending'!E$12*Reserve!$DW$1</f>
        <v>0</v>
      </c>
      <c r="EB142" s="57">
        <f>-SUM('Gross Plant'!$AH142:$AM142)/SUM('Gross Plant'!$AH$193:$AM$193)*'Capital Spending'!F$12*Reserve!$DW$1</f>
        <v>0</v>
      </c>
      <c r="EC142" s="57">
        <f>-SUM('Gross Plant'!$AH142:$AM142)/SUM('Gross Plant'!$AH$193:$AM$193)*'Capital Spending'!G$12*Reserve!$DW$1</f>
        <v>0</v>
      </c>
      <c r="ED142" s="57">
        <f>-SUM('Gross Plant'!$AH142:$AM142)/SUM('Gross Plant'!$AH$193:$AM$193)*'Capital Spending'!H$12*Reserve!$DW$1</f>
        <v>0</v>
      </c>
      <c r="EE142" s="57">
        <f>-SUM('Gross Plant'!$AH142:$AM142)/SUM('Gross Plant'!$AH$193:$AM$193)*'Capital Spending'!I$12*Reserve!$DW$1</f>
        <v>0</v>
      </c>
      <c r="EF142" s="57">
        <f>-SUM('Gross Plant'!$AH142:$AM142)/SUM('Gross Plant'!$AH$193:$AM$193)*'Capital Spending'!J$12*Reserve!$DW$1</f>
        <v>0</v>
      </c>
      <c r="EG142" s="57">
        <f>-SUM('Gross Plant'!$AH142:$AM142)/SUM('Gross Plant'!$AH$193:$AM$193)*'Capital Spending'!K$12*Reserve!$DW$1</f>
        <v>0</v>
      </c>
      <c r="EH142" s="57">
        <f>-SUM('Gross Plant'!$AH142:$AM142)/SUM('Gross Plant'!$AH$193:$AM$193)*'Capital Spending'!L$12*Reserve!$DW$1</f>
        <v>0</v>
      </c>
      <c r="EI142" s="57">
        <f>-SUM('Gross Plant'!$AH142:$AM142)/SUM('Gross Plant'!$AH$193:$AM$193)*'Capital Spending'!M$12*Reserve!$DW$1</f>
        <v>0</v>
      </c>
      <c r="EJ142" s="57">
        <f>-SUM('Gross Plant'!$AH142:$AM142)/SUM('Gross Plant'!$AH$193:$AM$193)*'Capital Spending'!N$12*Reserve!$DW$1</f>
        <v>0</v>
      </c>
      <c r="EK142" s="57">
        <f>-SUM('Gross Plant'!$AH142:$AM142)/SUM('Gross Plant'!$AH$193:$AM$193)*'Capital Spending'!O$12*Reserve!$DW$1</f>
        <v>0</v>
      </c>
      <c r="EL142" s="57">
        <f>-SUM('Gross Plant'!$AH142:$AM142)/SUM('Gross Plant'!$AH$193:$AM$193)*'Capital Spending'!P$12*Reserve!$DW$1</f>
        <v>0</v>
      </c>
      <c r="EM142" s="57">
        <f>-SUM('Gross Plant'!$AH142:$AM142)/SUM('Gross Plant'!$AH$193:$AM$193)*'Capital Spending'!Q$12*Reserve!$DW$1</f>
        <v>0</v>
      </c>
      <c r="EN142" s="57">
        <f>-SUM('Gross Plant'!$AH142:$AM142)/SUM('Gross Plant'!$AH$193:$AM$193)*'Capital Spending'!R$12*Reserve!$DW$1</f>
        <v>0</v>
      </c>
      <c r="EO142" s="57">
        <f>-SUM('Gross Plant'!$AH142:$AM142)/SUM('Gross Plant'!$AH$193:$AM$193)*'Capital Spending'!S$12*Reserve!$DW$1</f>
        <v>0</v>
      </c>
      <c r="EP142" s="57">
        <f>-SUM('Gross Plant'!$AH142:$AM142)/SUM('Gross Plant'!$AH$193:$AM$193)*'Capital Spending'!T$12*Reserve!$DW$1</f>
        <v>0</v>
      </c>
      <c r="EQ142" s="57">
        <f>-SUM('Gross Plant'!$AH142:$AM142)/SUM('Gross Plant'!$AH$193:$AM$193)*'Capital Spending'!U$12*Reserve!$DW$1</f>
        <v>0</v>
      </c>
    </row>
    <row r="143" spans="1:147">
      <c r="A143" s="150">
        <v>37400</v>
      </c>
      <c r="B143" t="s">
        <v>49</v>
      </c>
      <c r="C143" s="50">
        <f t="shared" ref="C143:C177" si="268">SUM(E143:Q143)/13</f>
        <v>0</v>
      </c>
      <c r="D143" s="50">
        <f t="shared" si="238"/>
        <v>0</v>
      </c>
      <c r="E143" s="68">
        <f>'[20]Reserve End Balances'!$Q$66</f>
        <v>0</v>
      </c>
      <c r="F143" s="41">
        <f t="shared" ref="F143:F171" si="269">E143+AJ143+BM143+CO143+DQ143</f>
        <v>0</v>
      </c>
      <c r="G143" s="41">
        <f t="shared" ref="G143:G171" si="270">F143+AK143+BN143+CP143+DR143</f>
        <v>0</v>
      </c>
      <c r="H143" s="41">
        <f t="shared" ref="H143:H171" si="271">G143+AL143+BO143+CQ143+DS143</f>
        <v>0</v>
      </c>
      <c r="I143" s="41">
        <f t="shared" ref="I143:I171" si="272">H143+AM143+BP143+CR143+DT143</f>
        <v>0</v>
      </c>
      <c r="J143" s="41">
        <f t="shared" ref="J143:J171" si="273">I143+AN143+BQ143+CS143+DU143</f>
        <v>0</v>
      </c>
      <c r="K143" s="41">
        <f t="shared" ref="K143:K171" si="274">J143+AO143+BR143+CT143+DV143</f>
        <v>0</v>
      </c>
      <c r="L143" s="41">
        <f t="shared" ref="L143:L171" si="275">K143+AP143+BS143+CU143+DW143</f>
        <v>0</v>
      </c>
      <c r="M143" s="41">
        <f t="shared" ref="M143:M171" si="276">L143+AQ143+BT143+CV143+DX143</f>
        <v>0</v>
      </c>
      <c r="N143" s="41">
        <f t="shared" ref="N143:N171" si="277">M143+AR143+BU143+CW143+DY143</f>
        <v>0</v>
      </c>
      <c r="O143" s="41">
        <f t="shared" ref="O143:O171" si="278">N143+AS143+BV143+CX143+DZ143</f>
        <v>0</v>
      </c>
      <c r="P143" s="41">
        <f t="shared" ref="P143:P171" si="279">O143+AT143+BW143+CY143+EA143</f>
        <v>0</v>
      </c>
      <c r="Q143" s="41">
        <f t="shared" ref="Q143:Q171" si="280">P143+AU143+BX143+CZ143+EB143</f>
        <v>0</v>
      </c>
      <c r="R143" s="41">
        <f t="shared" ref="R143:R171" si="281">Q143+AV143+BY143+DA143+EC143</f>
        <v>0</v>
      </c>
      <c r="S143" s="41">
        <f t="shared" ref="S143:S171" si="282">R143+AW143+BZ143+DB143+ED143</f>
        <v>0</v>
      </c>
      <c r="T143" s="41">
        <f t="shared" ref="T143:T171" si="283">S143+AX143+CA143+DC143+EE143</f>
        <v>0</v>
      </c>
      <c r="U143" s="41">
        <f t="shared" ref="U143:U171" si="284">T143+AY143+CB143+DD143+EF143</f>
        <v>0</v>
      </c>
      <c r="V143" s="41">
        <f t="shared" ref="V143:V171" si="285">U143+AZ143+CC143+DE143+EG143</f>
        <v>0</v>
      </c>
      <c r="W143" s="41">
        <f t="shared" ref="W143:W171" si="286">V143+BA143+CD143+DF143+EH143</f>
        <v>0</v>
      </c>
      <c r="X143" s="41">
        <f t="shared" ref="X143:X171" si="287">W143+BB143+CE143+DG143+EI143</f>
        <v>0</v>
      </c>
      <c r="Y143" s="41">
        <f t="shared" ref="Y143:Y171" si="288">X143+BC143+CF143+DH143+EJ143</f>
        <v>0</v>
      </c>
      <c r="Z143" s="41">
        <f t="shared" ref="Z143:Z171" si="289">Y143+BD143+CG143+DI143+EK143</f>
        <v>0</v>
      </c>
      <c r="AA143" s="41">
        <f t="shared" ref="AA143:AA171" si="290">Z143+BE143+CH143+DJ143+EL143</f>
        <v>0</v>
      </c>
      <c r="AB143" s="41">
        <f t="shared" ref="AB143:AB171" si="291">AA143+BF143+CI143+DK143+EM143</f>
        <v>0</v>
      </c>
      <c r="AC143" s="41">
        <f t="shared" ref="AC143:AC171" si="292">AB143+BG143+CJ143+DL143+EN143</f>
        <v>0</v>
      </c>
      <c r="AD143" s="41">
        <f t="shared" ref="AD143:AD171" si="293">AC143+BH143+CK143+DM143+EO143</f>
        <v>0</v>
      </c>
      <c r="AE143" s="41">
        <f t="shared" ref="AE143:AE171" si="294">AD143+BI143+CL143+DN143+EP143</f>
        <v>0</v>
      </c>
      <c r="AF143" s="41">
        <f t="shared" ref="AF143:AF171" si="295">AE143+BJ143+CM143+DO143+EQ143</f>
        <v>0</v>
      </c>
      <c r="AG143" s="23">
        <f t="shared" si="266"/>
        <v>0</v>
      </c>
      <c r="AH143" s="79">
        <f>'[26]009'!D$38</f>
        <v>0</v>
      </c>
      <c r="AI143" s="79">
        <f>'[26]009'!E$38</f>
        <v>0</v>
      </c>
      <c r="AJ143" s="31">
        <f>'[20]Depreciation Provision'!R66</f>
        <v>0</v>
      </c>
      <c r="AK143" s="31">
        <f>'[20]Depreciation Provision'!S66</f>
        <v>0</v>
      </c>
      <c r="AL143" s="31">
        <f>'[20]Depreciation Provision'!T66</f>
        <v>0</v>
      </c>
      <c r="AM143" s="31">
        <f>'[20]Depreciation Provision'!U66</f>
        <v>0</v>
      </c>
      <c r="AN143" s="31">
        <f>'[20]Depreciation Provision'!V66</f>
        <v>0</v>
      </c>
      <c r="AO143" s="31">
        <f>'[20]Depreciation Provision'!W66</f>
        <v>0</v>
      </c>
      <c r="AP143" s="41">
        <f>IF('Net Plant'!I142&gt;0,'Gross Plant'!L143*$AH143/12,0)</f>
        <v>0</v>
      </c>
      <c r="AQ143" s="41">
        <f>IF('Net Plant'!J142&gt;0,'Gross Plant'!M143*$AH143/12,0)</f>
        <v>0</v>
      </c>
      <c r="AR143" s="41">
        <f>IF('Net Plant'!K142&gt;0,'Gross Plant'!N143*$AH143/12,0)</f>
        <v>0</v>
      </c>
      <c r="AS143" s="41">
        <f>IF('Net Plant'!L142&gt;0,'Gross Plant'!O143*$AH143/12,0)</f>
        <v>0</v>
      </c>
      <c r="AT143" s="41">
        <f>IF('Net Plant'!M142&gt;0,'Gross Plant'!P143*$AH143/12,0)</f>
        <v>0</v>
      </c>
      <c r="AU143" s="41">
        <f>IF('Net Plant'!N142&gt;0,'Gross Plant'!Q143*$AH143/12,0)</f>
        <v>0</v>
      </c>
      <c r="AV143" s="41">
        <f>IF('Net Plant'!O142&gt;0,'Gross Plant'!R143*$AH143/12,0)</f>
        <v>0</v>
      </c>
      <c r="AW143" s="41">
        <f>IF('Net Plant'!P142&gt;0,'Gross Plant'!S143*$AH143/12,0)</f>
        <v>0</v>
      </c>
      <c r="AX143" s="41">
        <f>IF('Net Plant'!Q142&gt;0,'Gross Plant'!T143*$AH143/12,0)</f>
        <v>0</v>
      </c>
      <c r="AY143" s="41">
        <f>IF('Net Plant'!R142&gt;0,'Gross Plant'!U143*$AI143/12,0)</f>
        <v>0</v>
      </c>
      <c r="AZ143" s="41">
        <f>IF('Net Plant'!S142&gt;0,'Gross Plant'!V143*$AI143/12,0)</f>
        <v>0</v>
      </c>
      <c r="BA143" s="41">
        <f>IF('Net Plant'!T142&gt;0,'Gross Plant'!W143*$AI143/12,0)</f>
        <v>0</v>
      </c>
      <c r="BB143" s="41">
        <f>IF('Net Plant'!U142&gt;0,'Gross Plant'!X143*$AI143/12,0)</f>
        <v>0</v>
      </c>
      <c r="BC143" s="41">
        <f>IF('Net Plant'!V142&gt;0,'Gross Plant'!Y143*$AI143/12,0)</f>
        <v>0</v>
      </c>
      <c r="BD143" s="41">
        <f>IF('Net Plant'!W142&gt;0,'Gross Plant'!Z143*$AI143/12,0)</f>
        <v>0</v>
      </c>
      <c r="BE143" s="41">
        <f>IF('Net Plant'!X142&gt;0,'Gross Plant'!AA143*$AI143/12,0)</f>
        <v>0</v>
      </c>
      <c r="BF143" s="41">
        <f>IF('Net Plant'!Y142&gt;0,'Gross Plant'!AB143*$AI143/12,0)</f>
        <v>0</v>
      </c>
      <c r="BG143" s="41">
        <f>IF('Net Plant'!Z142&gt;0,'Gross Plant'!AC143*$AI143/12,0)</f>
        <v>0</v>
      </c>
      <c r="BH143" s="41">
        <f>IF('Net Plant'!AA142&gt;0,'Gross Plant'!AD143*$AI143/12,0)</f>
        <v>0</v>
      </c>
      <c r="BI143" s="41">
        <f>IF('Net Plant'!AB142&gt;0,'Gross Plant'!AE143*$AI143/12,0)</f>
        <v>0</v>
      </c>
      <c r="BJ143" s="41">
        <f>IF('Net Plant'!AC142&gt;0,'Gross Plant'!AF143*$AI143/12,0)</f>
        <v>0</v>
      </c>
      <c r="BK143" s="23">
        <f t="shared" si="267"/>
        <v>0</v>
      </c>
      <c r="BL143" s="41"/>
      <c r="BM143" s="31">
        <f>[20]Retires!R209</f>
        <v>0</v>
      </c>
      <c r="BN143" s="31">
        <f>[20]Retires!S209</f>
        <v>0</v>
      </c>
      <c r="BO143" s="31">
        <f>[20]Retires!T209</f>
        <v>0</v>
      </c>
      <c r="BP143" s="31">
        <f>[20]Retires!U209</f>
        <v>0</v>
      </c>
      <c r="BQ143" s="31">
        <f>[20]Retires!V209</f>
        <v>0</v>
      </c>
      <c r="BR143" s="31">
        <f>[20]Retires!W209</f>
        <v>0</v>
      </c>
      <c r="BS143" s="31">
        <f>'Gross Plant'!BQ143</f>
        <v>0</v>
      </c>
      <c r="BT143" s="41">
        <f>'Gross Plant'!BR143</f>
        <v>0</v>
      </c>
      <c r="BU143" s="41">
        <f>'Gross Plant'!BS143</f>
        <v>0</v>
      </c>
      <c r="BV143" s="41">
        <f>'Gross Plant'!BT143</f>
        <v>0</v>
      </c>
      <c r="BW143" s="41">
        <f>'Gross Plant'!BU143</f>
        <v>0</v>
      </c>
      <c r="BX143" s="41">
        <f>'Gross Plant'!BV143</f>
        <v>0</v>
      </c>
      <c r="BY143" s="41">
        <f>'Gross Plant'!BW143</f>
        <v>0</v>
      </c>
      <c r="BZ143" s="41">
        <f>'Gross Plant'!BX143</f>
        <v>0</v>
      </c>
      <c r="CA143" s="41">
        <f>'Gross Plant'!BY143</f>
        <v>0</v>
      </c>
      <c r="CB143" s="41">
        <f>'Gross Plant'!BZ143</f>
        <v>0</v>
      </c>
      <c r="CC143" s="41">
        <f>'Gross Plant'!CA143</f>
        <v>0</v>
      </c>
      <c r="CD143" s="41">
        <f>'Gross Plant'!CB143</f>
        <v>0</v>
      </c>
      <c r="CE143" s="41">
        <f>'Gross Plant'!CC143</f>
        <v>0</v>
      </c>
      <c r="CF143" s="41">
        <f>'Gross Plant'!CD143</f>
        <v>0</v>
      </c>
      <c r="CG143" s="41">
        <f>'Gross Plant'!CE143</f>
        <v>0</v>
      </c>
      <c r="CH143" s="41">
        <f>'Gross Plant'!CF143</f>
        <v>0</v>
      </c>
      <c r="CI143" s="41">
        <f>'Gross Plant'!CG143</f>
        <v>0</v>
      </c>
      <c r="CJ143" s="41">
        <f>'Gross Plant'!CH143</f>
        <v>0</v>
      </c>
      <c r="CK143" s="41">
        <f>'Gross Plant'!CI143</f>
        <v>0</v>
      </c>
      <c r="CL143" s="41">
        <f>'Gross Plant'!CJ143</f>
        <v>0</v>
      </c>
      <c r="CM143" s="41">
        <f>'Gross Plant'!CK143</f>
        <v>0</v>
      </c>
      <c r="CN143" s="41"/>
      <c r="CO143" s="31">
        <f>[20]Transfers!R209</f>
        <v>0</v>
      </c>
      <c r="CP143" s="31">
        <f>[20]Transfers!S209</f>
        <v>0</v>
      </c>
      <c r="CQ143" s="31">
        <f>[20]Transfers!T209</f>
        <v>0</v>
      </c>
      <c r="CR143" s="31">
        <f>[20]Transfers!U209</f>
        <v>0</v>
      </c>
      <c r="CS143" s="31">
        <f>[20]Transfers!V209</f>
        <v>0</v>
      </c>
      <c r="CT143" s="31">
        <f>[20]Transfers!W209</f>
        <v>0</v>
      </c>
      <c r="CU143" s="31">
        <v>0</v>
      </c>
      <c r="CV143" s="31">
        <v>0</v>
      </c>
      <c r="CW143" s="31">
        <v>0</v>
      </c>
      <c r="CX143" s="31">
        <v>0</v>
      </c>
      <c r="CY143" s="31">
        <v>0</v>
      </c>
      <c r="CZ143" s="3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/>
      <c r="DQ143" s="31">
        <f>[20]COR!Q66</f>
        <v>0</v>
      </c>
      <c r="DR143" s="31">
        <f>[20]COR!R66</f>
        <v>0</v>
      </c>
      <c r="DS143" s="31">
        <f>[20]COR!S66</f>
        <v>0</v>
      </c>
      <c r="DT143" s="31">
        <f>[20]COR!T66</f>
        <v>0</v>
      </c>
      <c r="DU143" s="31">
        <f>[20]COR!U66</f>
        <v>0</v>
      </c>
      <c r="DV143" s="31">
        <f>[20]COR!V66</f>
        <v>0</v>
      </c>
      <c r="DW143" s="57">
        <f>SUM('Gross Plant'!$AH143:$AM143)/SUM('Gross Plant'!$AH$193:$AM$193)*DW$193</f>
        <v>0</v>
      </c>
      <c r="DX143" s="57">
        <f>SUM('Gross Plant'!$AH143:$AM143)/SUM('Gross Plant'!$AH$193:$AM$193)*DX$193</f>
        <v>0</v>
      </c>
      <c r="DY143" s="57">
        <f>SUM('Gross Plant'!$AH143:$AM143)/SUM('Gross Plant'!$AH$193:$AM$193)*DY$193</f>
        <v>0</v>
      </c>
      <c r="DZ143" s="57">
        <f>-SUM('Gross Plant'!$AH143:$AM143)/SUM('Gross Plant'!$AH$193:$AM$193)*'Capital Spending'!D$12*Reserve!$DW$1</f>
        <v>0</v>
      </c>
      <c r="EA143" s="57">
        <f>-SUM('Gross Plant'!$AH143:$AM143)/SUM('Gross Plant'!$AH$193:$AM$193)*'Capital Spending'!E$12*Reserve!$DW$1</f>
        <v>0</v>
      </c>
      <c r="EB143" s="57">
        <f>-SUM('Gross Plant'!$AH143:$AM143)/SUM('Gross Plant'!$AH$193:$AM$193)*'Capital Spending'!F$12*Reserve!$DW$1</f>
        <v>0</v>
      </c>
      <c r="EC143" s="57">
        <f>-SUM('Gross Plant'!$AH143:$AM143)/SUM('Gross Plant'!$AH$193:$AM$193)*'Capital Spending'!G$12*Reserve!$DW$1</f>
        <v>0</v>
      </c>
      <c r="ED143" s="57">
        <f>-SUM('Gross Plant'!$AH143:$AM143)/SUM('Gross Plant'!$AH$193:$AM$193)*'Capital Spending'!H$12*Reserve!$DW$1</f>
        <v>0</v>
      </c>
      <c r="EE143" s="57">
        <f>-SUM('Gross Plant'!$AH143:$AM143)/SUM('Gross Plant'!$AH$193:$AM$193)*'Capital Spending'!I$12*Reserve!$DW$1</f>
        <v>0</v>
      </c>
      <c r="EF143" s="57">
        <f>-SUM('Gross Plant'!$AH143:$AM143)/SUM('Gross Plant'!$AH$193:$AM$193)*'Capital Spending'!J$12*Reserve!$DW$1</f>
        <v>0</v>
      </c>
      <c r="EG143" s="57">
        <f>-SUM('Gross Plant'!$AH143:$AM143)/SUM('Gross Plant'!$AH$193:$AM$193)*'Capital Spending'!K$12*Reserve!$DW$1</f>
        <v>0</v>
      </c>
      <c r="EH143" s="57">
        <f>-SUM('Gross Plant'!$AH143:$AM143)/SUM('Gross Plant'!$AH$193:$AM$193)*'Capital Spending'!L$12*Reserve!$DW$1</f>
        <v>0</v>
      </c>
      <c r="EI143" s="57">
        <f>-SUM('Gross Plant'!$AH143:$AM143)/SUM('Gross Plant'!$AH$193:$AM$193)*'Capital Spending'!M$12*Reserve!$DW$1</f>
        <v>0</v>
      </c>
      <c r="EJ143" s="57">
        <f>-SUM('Gross Plant'!$AH143:$AM143)/SUM('Gross Plant'!$AH$193:$AM$193)*'Capital Spending'!N$12*Reserve!$DW$1</f>
        <v>0</v>
      </c>
      <c r="EK143" s="57">
        <f>-SUM('Gross Plant'!$AH143:$AM143)/SUM('Gross Plant'!$AH$193:$AM$193)*'Capital Spending'!O$12*Reserve!$DW$1</f>
        <v>0</v>
      </c>
      <c r="EL143" s="57">
        <f>-SUM('Gross Plant'!$AH143:$AM143)/SUM('Gross Plant'!$AH$193:$AM$193)*'Capital Spending'!P$12*Reserve!$DW$1</f>
        <v>0</v>
      </c>
      <c r="EM143" s="57">
        <f>-SUM('Gross Plant'!$AH143:$AM143)/SUM('Gross Plant'!$AH$193:$AM$193)*'Capital Spending'!Q$12*Reserve!$DW$1</f>
        <v>0</v>
      </c>
      <c r="EN143" s="57">
        <f>-SUM('Gross Plant'!$AH143:$AM143)/SUM('Gross Plant'!$AH$193:$AM$193)*'Capital Spending'!R$12*Reserve!$DW$1</f>
        <v>0</v>
      </c>
      <c r="EO143" s="57">
        <f>-SUM('Gross Plant'!$AH143:$AM143)/SUM('Gross Plant'!$AH$193:$AM$193)*'Capital Spending'!S$12*Reserve!$DW$1</f>
        <v>0</v>
      </c>
      <c r="EP143" s="57">
        <f>-SUM('Gross Plant'!$AH143:$AM143)/SUM('Gross Plant'!$AH$193:$AM$193)*'Capital Spending'!T$12*Reserve!$DW$1</f>
        <v>0</v>
      </c>
      <c r="EQ143" s="57">
        <f>-SUM('Gross Plant'!$AH143:$AM143)/SUM('Gross Plant'!$AH$193:$AM$193)*'Capital Spending'!U$12*Reserve!$DW$1</f>
        <v>0</v>
      </c>
    </row>
    <row r="144" spans="1:147">
      <c r="A144" s="150">
        <v>37401</v>
      </c>
      <c r="B144" t="s">
        <v>100</v>
      </c>
      <c r="C144" s="50">
        <f t="shared" si="268"/>
        <v>0</v>
      </c>
      <c r="D144" s="50">
        <f t="shared" si="238"/>
        <v>0</v>
      </c>
      <c r="E144" s="68">
        <f>'[20]Reserve End Balances'!$Q$67</f>
        <v>0</v>
      </c>
      <c r="F144" s="41">
        <f t="shared" si="269"/>
        <v>0</v>
      </c>
      <c r="G144" s="41">
        <f t="shared" si="270"/>
        <v>0</v>
      </c>
      <c r="H144" s="41">
        <f t="shared" si="271"/>
        <v>0</v>
      </c>
      <c r="I144" s="41">
        <f t="shared" si="272"/>
        <v>0</v>
      </c>
      <c r="J144" s="41">
        <f t="shared" si="273"/>
        <v>0</v>
      </c>
      <c r="K144" s="41">
        <f t="shared" si="274"/>
        <v>0</v>
      </c>
      <c r="L144" s="41">
        <f t="shared" si="275"/>
        <v>0</v>
      </c>
      <c r="M144" s="41">
        <f t="shared" si="276"/>
        <v>0</v>
      </c>
      <c r="N144" s="41">
        <f t="shared" si="277"/>
        <v>0</v>
      </c>
      <c r="O144" s="41">
        <f t="shared" si="278"/>
        <v>0</v>
      </c>
      <c r="P144" s="41">
        <f t="shared" si="279"/>
        <v>0</v>
      </c>
      <c r="Q144" s="41">
        <f t="shared" si="280"/>
        <v>0</v>
      </c>
      <c r="R144" s="41">
        <f t="shared" si="281"/>
        <v>0</v>
      </c>
      <c r="S144" s="41">
        <f t="shared" si="282"/>
        <v>0</v>
      </c>
      <c r="T144" s="41">
        <f t="shared" si="283"/>
        <v>0</v>
      </c>
      <c r="U144" s="41">
        <f t="shared" si="284"/>
        <v>0</v>
      </c>
      <c r="V144" s="41">
        <f t="shared" si="285"/>
        <v>0</v>
      </c>
      <c r="W144" s="41">
        <f t="shared" si="286"/>
        <v>0</v>
      </c>
      <c r="X144" s="41">
        <f t="shared" si="287"/>
        <v>0</v>
      </c>
      <c r="Y144" s="41">
        <f t="shared" si="288"/>
        <v>0</v>
      </c>
      <c r="Z144" s="41">
        <f t="shared" si="289"/>
        <v>0</v>
      </c>
      <c r="AA144" s="41">
        <f t="shared" si="290"/>
        <v>0</v>
      </c>
      <c r="AB144" s="41">
        <f t="shared" si="291"/>
        <v>0</v>
      </c>
      <c r="AC144" s="41">
        <f t="shared" si="292"/>
        <v>0</v>
      </c>
      <c r="AD144" s="41">
        <f t="shared" si="293"/>
        <v>0</v>
      </c>
      <c r="AE144" s="41">
        <f t="shared" si="294"/>
        <v>0</v>
      </c>
      <c r="AF144" s="41">
        <f t="shared" si="295"/>
        <v>0</v>
      </c>
      <c r="AG144" s="23">
        <f t="shared" si="266"/>
        <v>0</v>
      </c>
      <c r="AH144" s="79">
        <f>'[26]009'!D$39</f>
        <v>0</v>
      </c>
      <c r="AI144" s="79">
        <f>'[26]009'!E$39</f>
        <v>0</v>
      </c>
      <c r="AJ144" s="31">
        <f>'[20]Depreciation Provision'!R67</f>
        <v>0</v>
      </c>
      <c r="AK144" s="31">
        <f>'[20]Depreciation Provision'!S67</f>
        <v>0</v>
      </c>
      <c r="AL144" s="31">
        <f>'[20]Depreciation Provision'!T67</f>
        <v>0</v>
      </c>
      <c r="AM144" s="31">
        <f>'[20]Depreciation Provision'!U67</f>
        <v>0</v>
      </c>
      <c r="AN144" s="31">
        <f>'[20]Depreciation Provision'!V67</f>
        <v>0</v>
      </c>
      <c r="AO144" s="31">
        <f>'[20]Depreciation Provision'!W67</f>
        <v>0</v>
      </c>
      <c r="AP144" s="41">
        <f>IF('Net Plant'!I143&gt;0,'Gross Plant'!L144*$AH144/12,0)</f>
        <v>0</v>
      </c>
      <c r="AQ144" s="41">
        <f>IF('Net Plant'!J143&gt;0,'Gross Plant'!M144*$AH144/12,0)</f>
        <v>0</v>
      </c>
      <c r="AR144" s="41">
        <f>IF('Net Plant'!K143&gt;0,'Gross Plant'!N144*$AH144/12,0)</f>
        <v>0</v>
      </c>
      <c r="AS144" s="41">
        <f>IF('Net Plant'!L143&gt;0,'Gross Plant'!O144*$AH144/12,0)</f>
        <v>0</v>
      </c>
      <c r="AT144" s="41">
        <f>IF('Net Plant'!M143&gt;0,'Gross Plant'!P144*$AH144/12,0)</f>
        <v>0</v>
      </c>
      <c r="AU144" s="41">
        <f>IF('Net Plant'!N143&gt;0,'Gross Plant'!Q144*$AH144/12,0)</f>
        <v>0</v>
      </c>
      <c r="AV144" s="41">
        <f>IF('Net Plant'!O143&gt;0,'Gross Plant'!R144*$AH144/12,0)</f>
        <v>0</v>
      </c>
      <c r="AW144" s="41">
        <f>IF('Net Plant'!P143&gt;0,'Gross Plant'!S144*$AH144/12,0)</f>
        <v>0</v>
      </c>
      <c r="AX144" s="41">
        <f>IF('Net Plant'!Q143&gt;0,'Gross Plant'!T144*$AH144/12,0)</f>
        <v>0</v>
      </c>
      <c r="AY144" s="41">
        <f>IF('Net Plant'!R143&gt;0,'Gross Plant'!U144*$AI144/12,0)</f>
        <v>0</v>
      </c>
      <c r="AZ144" s="41">
        <f>IF('Net Plant'!S143&gt;0,'Gross Plant'!V144*$AI144/12,0)</f>
        <v>0</v>
      </c>
      <c r="BA144" s="41">
        <f>IF('Net Plant'!T143&gt;0,'Gross Plant'!W144*$AI144/12,0)</f>
        <v>0</v>
      </c>
      <c r="BB144" s="41">
        <f>IF('Net Plant'!U143&gt;0,'Gross Plant'!X144*$AI144/12,0)</f>
        <v>0</v>
      </c>
      <c r="BC144" s="41">
        <f>IF('Net Plant'!V143&gt;0,'Gross Plant'!Y144*$AI144/12,0)</f>
        <v>0</v>
      </c>
      <c r="BD144" s="41">
        <f>IF('Net Plant'!W143&gt;0,'Gross Plant'!Z144*$AI144/12,0)</f>
        <v>0</v>
      </c>
      <c r="BE144" s="41">
        <f>IF('Net Plant'!X143&gt;0,'Gross Plant'!AA144*$AI144/12,0)</f>
        <v>0</v>
      </c>
      <c r="BF144" s="41">
        <f>IF('Net Plant'!Y143&gt;0,'Gross Plant'!AB144*$AI144/12,0)</f>
        <v>0</v>
      </c>
      <c r="BG144" s="41">
        <f>IF('Net Plant'!Z143&gt;0,'Gross Plant'!AC144*$AI144/12,0)</f>
        <v>0</v>
      </c>
      <c r="BH144" s="41">
        <f>IF('Net Plant'!AA143&gt;0,'Gross Plant'!AD144*$AI144/12,0)</f>
        <v>0</v>
      </c>
      <c r="BI144" s="41">
        <f>IF('Net Plant'!AB143&gt;0,'Gross Plant'!AE144*$AI144/12,0)</f>
        <v>0</v>
      </c>
      <c r="BJ144" s="41">
        <f>IF('Net Plant'!AC143&gt;0,'Gross Plant'!AF144*$AI144/12,0)</f>
        <v>0</v>
      </c>
      <c r="BK144" s="23">
        <f t="shared" si="267"/>
        <v>0</v>
      </c>
      <c r="BL144" s="41"/>
      <c r="BM144" s="31">
        <f>[20]Retires!R210</f>
        <v>0</v>
      </c>
      <c r="BN144" s="31">
        <f>[20]Retires!S210</f>
        <v>0</v>
      </c>
      <c r="BO144" s="31">
        <f>[20]Retires!T210</f>
        <v>0</v>
      </c>
      <c r="BP144" s="31">
        <f>[20]Retires!U210</f>
        <v>0</v>
      </c>
      <c r="BQ144" s="31">
        <f>[20]Retires!V210</f>
        <v>0</v>
      </c>
      <c r="BR144" s="31">
        <f>[20]Retires!W210</f>
        <v>0</v>
      </c>
      <c r="BS144" s="31">
        <f>'Gross Plant'!BQ144</f>
        <v>0</v>
      </c>
      <c r="BT144" s="41">
        <f>'Gross Plant'!BR144</f>
        <v>0</v>
      </c>
      <c r="BU144" s="41">
        <f>'Gross Plant'!BS144</f>
        <v>0</v>
      </c>
      <c r="BV144" s="41">
        <f>'Gross Plant'!BT144</f>
        <v>0</v>
      </c>
      <c r="BW144" s="41">
        <f>'Gross Plant'!BU144</f>
        <v>0</v>
      </c>
      <c r="BX144" s="41">
        <f>'Gross Plant'!BV144</f>
        <v>0</v>
      </c>
      <c r="BY144" s="41">
        <f>'Gross Plant'!BW144</f>
        <v>0</v>
      </c>
      <c r="BZ144" s="41">
        <f>'Gross Plant'!BX144</f>
        <v>0</v>
      </c>
      <c r="CA144" s="41">
        <f>'Gross Plant'!BY144</f>
        <v>0</v>
      </c>
      <c r="CB144" s="41">
        <f>'Gross Plant'!BZ144</f>
        <v>0</v>
      </c>
      <c r="CC144" s="41">
        <f>'Gross Plant'!CA144</f>
        <v>0</v>
      </c>
      <c r="CD144" s="41">
        <f>'Gross Plant'!CB144</f>
        <v>0</v>
      </c>
      <c r="CE144" s="41">
        <f>'Gross Plant'!CC144</f>
        <v>0</v>
      </c>
      <c r="CF144" s="41">
        <f>'Gross Plant'!CD144</f>
        <v>0</v>
      </c>
      <c r="CG144" s="41">
        <f>'Gross Plant'!CE144</f>
        <v>0</v>
      </c>
      <c r="CH144" s="41">
        <f>'Gross Plant'!CF144</f>
        <v>0</v>
      </c>
      <c r="CI144" s="41">
        <f>'Gross Plant'!CG144</f>
        <v>0</v>
      </c>
      <c r="CJ144" s="41">
        <f>'Gross Plant'!CH144</f>
        <v>0</v>
      </c>
      <c r="CK144" s="41">
        <f>'Gross Plant'!CI144</f>
        <v>0</v>
      </c>
      <c r="CL144" s="41">
        <f>'Gross Plant'!CJ144</f>
        <v>0</v>
      </c>
      <c r="CM144" s="41">
        <f>'Gross Plant'!CK144</f>
        <v>0</v>
      </c>
      <c r="CN144" s="41"/>
      <c r="CO144" s="31">
        <f>[20]Transfers!R210</f>
        <v>0</v>
      </c>
      <c r="CP144" s="31">
        <f>[20]Transfers!S210</f>
        <v>0</v>
      </c>
      <c r="CQ144" s="31">
        <f>[20]Transfers!T210</f>
        <v>0</v>
      </c>
      <c r="CR144" s="31">
        <f>[20]Transfers!U210</f>
        <v>0</v>
      </c>
      <c r="CS144" s="31">
        <f>[20]Transfers!V210</f>
        <v>0</v>
      </c>
      <c r="CT144" s="31">
        <f>[20]Transfers!W210</f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/>
      <c r="DQ144" s="31">
        <f>[20]COR!Q67</f>
        <v>0</v>
      </c>
      <c r="DR144" s="31">
        <f>[20]COR!R67</f>
        <v>0</v>
      </c>
      <c r="DS144" s="31">
        <f>[20]COR!S67</f>
        <v>0</v>
      </c>
      <c r="DT144" s="31">
        <f>[20]COR!T67</f>
        <v>0</v>
      </c>
      <c r="DU144" s="31">
        <f>[20]COR!U67</f>
        <v>0</v>
      </c>
      <c r="DV144" s="31">
        <f>[20]COR!V67</f>
        <v>0</v>
      </c>
      <c r="DW144" s="57">
        <f>SUM('Gross Plant'!$AH144:$AM144)/SUM('Gross Plant'!$AH$193:$AM$193)*DW$193</f>
        <v>0</v>
      </c>
      <c r="DX144" s="57">
        <f>SUM('Gross Plant'!$AH144:$AM144)/SUM('Gross Plant'!$AH$193:$AM$193)*DX$193</f>
        <v>0</v>
      </c>
      <c r="DY144" s="57">
        <f>SUM('Gross Plant'!$AH144:$AM144)/SUM('Gross Plant'!$AH$193:$AM$193)*DY$193</f>
        <v>0</v>
      </c>
      <c r="DZ144" s="57">
        <f>-SUM('Gross Plant'!$AH144:$AM144)/SUM('Gross Plant'!$AH$193:$AM$193)*'Capital Spending'!D$12*Reserve!$DW$1</f>
        <v>0</v>
      </c>
      <c r="EA144" s="57">
        <f>-SUM('Gross Plant'!$AH144:$AM144)/SUM('Gross Plant'!$AH$193:$AM$193)*'Capital Spending'!E$12*Reserve!$DW$1</f>
        <v>0</v>
      </c>
      <c r="EB144" s="57">
        <f>-SUM('Gross Plant'!$AH144:$AM144)/SUM('Gross Plant'!$AH$193:$AM$193)*'Capital Spending'!F$12*Reserve!$DW$1</f>
        <v>0</v>
      </c>
      <c r="EC144" s="57">
        <f>-SUM('Gross Plant'!$AH144:$AM144)/SUM('Gross Plant'!$AH$193:$AM$193)*'Capital Spending'!G$12*Reserve!$DW$1</f>
        <v>0</v>
      </c>
      <c r="ED144" s="57">
        <f>-SUM('Gross Plant'!$AH144:$AM144)/SUM('Gross Plant'!$AH$193:$AM$193)*'Capital Spending'!H$12*Reserve!$DW$1</f>
        <v>0</v>
      </c>
      <c r="EE144" s="57">
        <f>-SUM('Gross Plant'!$AH144:$AM144)/SUM('Gross Plant'!$AH$193:$AM$193)*'Capital Spending'!I$12*Reserve!$DW$1</f>
        <v>0</v>
      </c>
      <c r="EF144" s="57">
        <f>-SUM('Gross Plant'!$AH144:$AM144)/SUM('Gross Plant'!$AH$193:$AM$193)*'Capital Spending'!J$12*Reserve!$DW$1</f>
        <v>0</v>
      </c>
      <c r="EG144" s="57">
        <f>-SUM('Gross Plant'!$AH144:$AM144)/SUM('Gross Plant'!$AH$193:$AM$193)*'Capital Spending'!K$12*Reserve!$DW$1</f>
        <v>0</v>
      </c>
      <c r="EH144" s="57">
        <f>-SUM('Gross Plant'!$AH144:$AM144)/SUM('Gross Plant'!$AH$193:$AM$193)*'Capital Spending'!L$12*Reserve!$DW$1</f>
        <v>0</v>
      </c>
      <c r="EI144" s="57">
        <f>-SUM('Gross Plant'!$AH144:$AM144)/SUM('Gross Plant'!$AH$193:$AM$193)*'Capital Spending'!M$12*Reserve!$DW$1</f>
        <v>0</v>
      </c>
      <c r="EJ144" s="57">
        <f>-SUM('Gross Plant'!$AH144:$AM144)/SUM('Gross Plant'!$AH$193:$AM$193)*'Capital Spending'!N$12*Reserve!$DW$1</f>
        <v>0</v>
      </c>
      <c r="EK144" s="57">
        <f>-SUM('Gross Plant'!$AH144:$AM144)/SUM('Gross Plant'!$AH$193:$AM$193)*'Capital Spending'!O$12*Reserve!$DW$1</f>
        <v>0</v>
      </c>
      <c r="EL144" s="57">
        <f>-SUM('Gross Plant'!$AH144:$AM144)/SUM('Gross Plant'!$AH$193:$AM$193)*'Capital Spending'!P$12*Reserve!$DW$1</f>
        <v>0</v>
      </c>
      <c r="EM144" s="57">
        <f>-SUM('Gross Plant'!$AH144:$AM144)/SUM('Gross Plant'!$AH$193:$AM$193)*'Capital Spending'!Q$12*Reserve!$DW$1</f>
        <v>0</v>
      </c>
      <c r="EN144" s="57">
        <f>-SUM('Gross Plant'!$AH144:$AM144)/SUM('Gross Plant'!$AH$193:$AM$193)*'Capital Spending'!R$12*Reserve!$DW$1</f>
        <v>0</v>
      </c>
      <c r="EO144" s="57">
        <f>-SUM('Gross Plant'!$AH144:$AM144)/SUM('Gross Plant'!$AH$193:$AM$193)*'Capital Spending'!S$12*Reserve!$DW$1</f>
        <v>0</v>
      </c>
      <c r="EP144" s="57">
        <f>-SUM('Gross Plant'!$AH144:$AM144)/SUM('Gross Plant'!$AH$193:$AM$193)*'Capital Spending'!T$12*Reserve!$DW$1</f>
        <v>0</v>
      </c>
      <c r="EQ144" s="57">
        <f>-SUM('Gross Plant'!$AH144:$AM144)/SUM('Gross Plant'!$AH$193:$AM$193)*'Capital Spending'!U$12*Reserve!$DW$1</f>
        <v>0</v>
      </c>
    </row>
    <row r="145" spans="1:147">
      <c r="A145" s="150">
        <v>37402</v>
      </c>
      <c r="B145" t="s">
        <v>50</v>
      </c>
      <c r="C145" s="50">
        <f t="shared" si="268"/>
        <v>177257.1965401753</v>
      </c>
      <c r="D145" s="50">
        <f t="shared" si="238"/>
        <v>235363.38811508886</v>
      </c>
      <c r="E145" s="68">
        <f>'[20]Reserve End Balances'!$Q$68</f>
        <v>157279.31</v>
      </c>
      <c r="F145" s="41">
        <f t="shared" si="269"/>
        <v>160382.04999999999</v>
      </c>
      <c r="G145" s="41">
        <f t="shared" si="270"/>
        <v>163484.78999999998</v>
      </c>
      <c r="H145" s="41">
        <f t="shared" si="271"/>
        <v>166755.65999999997</v>
      </c>
      <c r="I145" s="41">
        <f t="shared" si="272"/>
        <v>170026.52999999997</v>
      </c>
      <c r="J145" s="41">
        <f t="shared" si="273"/>
        <v>173297.41999999998</v>
      </c>
      <c r="K145" s="41">
        <f t="shared" si="274"/>
        <v>176595.50999999998</v>
      </c>
      <c r="L145" s="41">
        <f t="shared" si="275"/>
        <v>180150.55823100111</v>
      </c>
      <c r="M145" s="41">
        <f t="shared" si="276"/>
        <v>183765.41416261709</v>
      </c>
      <c r="N145" s="41">
        <f t="shared" si="277"/>
        <v>187441.61057080652</v>
      </c>
      <c r="O145" s="41">
        <f t="shared" si="278"/>
        <v>191192.4186507056</v>
      </c>
      <c r="P145" s="41">
        <f t="shared" si="279"/>
        <v>195026.74841075292</v>
      </c>
      <c r="Q145" s="41">
        <f t="shared" si="280"/>
        <v>198945.53499639593</v>
      </c>
      <c r="R145" s="41">
        <f t="shared" si="281"/>
        <v>202934.07861525178</v>
      </c>
      <c r="S145" s="41">
        <f t="shared" si="282"/>
        <v>206974.79485799314</v>
      </c>
      <c r="T145" s="41">
        <f t="shared" si="283"/>
        <v>211060.86900717492</v>
      </c>
      <c r="U145" s="41">
        <f t="shared" si="284"/>
        <v>214916.78016872786</v>
      </c>
      <c r="V145" s="41">
        <f t="shared" si="285"/>
        <v>218821.41501484031</v>
      </c>
      <c r="W145" s="41">
        <f t="shared" si="286"/>
        <v>222774.61308395513</v>
      </c>
      <c r="X145" s="41">
        <f t="shared" si="287"/>
        <v>226779.01040986236</v>
      </c>
      <c r="Y145" s="41">
        <f t="shared" si="288"/>
        <v>230831.43592143347</v>
      </c>
      <c r="Z145" s="41">
        <f t="shared" si="289"/>
        <v>234928.88890446193</v>
      </c>
      <c r="AA145" s="41">
        <f t="shared" si="290"/>
        <v>239095.84317072676</v>
      </c>
      <c r="AB145" s="41">
        <f t="shared" si="291"/>
        <v>243340.598454116</v>
      </c>
      <c r="AC145" s="41">
        <f t="shared" si="292"/>
        <v>247664.02584901906</v>
      </c>
      <c r="AD145" s="41">
        <f t="shared" si="293"/>
        <v>252052.43239814776</v>
      </c>
      <c r="AE145" s="41">
        <f t="shared" si="294"/>
        <v>256489.43810377255</v>
      </c>
      <c r="AF145" s="41">
        <f t="shared" si="295"/>
        <v>260968.69500991717</v>
      </c>
      <c r="AG145" s="23">
        <f t="shared" si="266"/>
        <v>235363</v>
      </c>
      <c r="AH145" s="79">
        <f>'[26]009'!D$40</f>
        <v>1.46E-2</v>
      </c>
      <c r="AI145" s="79">
        <f>'[26]009'!E$40</f>
        <v>1.3600000000000001E-2</v>
      </c>
      <c r="AJ145" s="31">
        <f>'[20]Depreciation Provision'!R68</f>
        <v>3102.74</v>
      </c>
      <c r="AK145" s="31">
        <f>'[20]Depreciation Provision'!S68</f>
        <v>3102.74</v>
      </c>
      <c r="AL145" s="31">
        <f>'[20]Depreciation Provision'!T68</f>
        <v>3270.87</v>
      </c>
      <c r="AM145" s="31">
        <f>'[20]Depreciation Provision'!U68</f>
        <v>3270.87</v>
      </c>
      <c r="AN145" s="31">
        <f>'[20]Depreciation Provision'!V68</f>
        <v>3270.89</v>
      </c>
      <c r="AO145" s="31">
        <f>'[20]Depreciation Provision'!W68</f>
        <v>3298.09</v>
      </c>
      <c r="AP145" s="41">
        <f>IF('Net Plant'!I144&gt;0,'Gross Plant'!L145*$AH145/12,0)</f>
        <v>3555.0482310011289</v>
      </c>
      <c r="AQ145" s="41">
        <f>IF('Net Plant'!J144&gt;0,'Gross Plant'!M145*$AH145/12,0)</f>
        <v>3614.8559316159694</v>
      </c>
      <c r="AR145" s="41">
        <f>IF('Net Plant'!K144&gt;0,'Gross Plant'!N145*$AH145/12,0)</f>
        <v>3676.1964081894216</v>
      </c>
      <c r="AS145" s="41">
        <f>IF('Net Plant'!L144&gt;0,'Gross Plant'!O145*$AH145/12,0)</f>
        <v>3750.8080798990727</v>
      </c>
      <c r="AT145" s="41">
        <f>IF('Net Plant'!M144&gt;0,'Gross Plant'!P145*$AH145/12,0)</f>
        <v>3834.3297600473211</v>
      </c>
      <c r="AU145" s="41">
        <f>IF('Net Plant'!N144&gt;0,'Gross Plant'!Q145*$AH145/12,0)</f>
        <v>3918.7865856430276</v>
      </c>
      <c r="AV145" s="41">
        <f>IF('Net Plant'!O144&gt;0,'Gross Plant'!R145*$AH145/12,0)</f>
        <v>3988.543618855856</v>
      </c>
      <c r="AW145" s="41">
        <f>IF('Net Plant'!P144&gt;0,'Gross Plant'!S145*$AH145/12,0)</f>
        <v>4040.7162427413627</v>
      </c>
      <c r="AX145" s="41">
        <f>IF('Net Plant'!Q144&gt;0,'Gross Plant'!T145*$AH145/12,0)</f>
        <v>4086.0741491817648</v>
      </c>
      <c r="AY145" s="41">
        <f>IF('Net Plant'!R144&gt;0,'Gross Plant'!U145*$AI145/12,0)</f>
        <v>3855.9111615529487</v>
      </c>
      <c r="AZ145" s="41">
        <f>IF('Net Plant'!S144&gt;0,'Gross Plant'!V145*$AI145/12,0)</f>
        <v>3904.634846112463</v>
      </c>
      <c r="BA145" s="41">
        <f>IF('Net Plant'!T144&gt;0,'Gross Plant'!W145*$AI145/12,0)</f>
        <v>3953.1980691148074</v>
      </c>
      <c r="BB145" s="41">
        <f>IF('Net Plant'!U144&gt;0,'Gross Plant'!X145*$AI145/12,0)</f>
        <v>4004.3973259072341</v>
      </c>
      <c r="BC145" s="41">
        <f>IF('Net Plant'!V144&gt;0,'Gross Plant'!Y145*$AI145/12,0)</f>
        <v>4052.4255115711258</v>
      </c>
      <c r="BD145" s="41">
        <f>IF('Net Plant'!W144&gt;0,'Gross Plant'!Z145*$AI145/12,0)</f>
        <v>4097.4529830284555</v>
      </c>
      <c r="BE145" s="41">
        <f>IF('Net Plant'!X144&gt;0,'Gross Plant'!AA145*$AI145/12,0)</f>
        <v>4166.9542662648437</v>
      </c>
      <c r="BF145" s="41">
        <f>IF('Net Plant'!Y144&gt;0,'Gross Plant'!AB145*$AI145/12,0)</f>
        <v>4244.7552833892387</v>
      </c>
      <c r="BG145" s="41">
        <f>IF('Net Plant'!Z144&gt;0,'Gross Plant'!AC145*$AI145/12,0)</f>
        <v>4323.4273949030476</v>
      </c>
      <c r="BH145" s="41">
        <f>IF('Net Plant'!AA144&gt;0,'Gross Plant'!AD145*$AI145/12,0)</f>
        <v>4388.4065491286965</v>
      </c>
      <c r="BI145" s="41">
        <f>IF('Net Plant'!AB144&gt;0,'Gross Plant'!AE145*$AI145/12,0)</f>
        <v>4437.0057056247852</v>
      </c>
      <c r="BJ145" s="41">
        <f>IF('Net Plant'!AC144&gt;0,'Gross Plant'!AF145*$AI145/12,0)</f>
        <v>4479.2569061446111</v>
      </c>
      <c r="BK145" s="23">
        <f t="shared" si="267"/>
        <v>49907.826002742251</v>
      </c>
      <c r="BL145" s="41"/>
      <c r="BM145" s="31">
        <f>[20]Retires!R211</f>
        <v>0</v>
      </c>
      <c r="BN145" s="31">
        <f>[20]Retires!S211</f>
        <v>0</v>
      </c>
      <c r="BO145" s="31">
        <f>[20]Retires!T211</f>
        <v>0</v>
      </c>
      <c r="BP145" s="31">
        <f>[20]Retires!U211</f>
        <v>0</v>
      </c>
      <c r="BQ145" s="31">
        <f>[20]Retires!V211</f>
        <v>0</v>
      </c>
      <c r="BR145" s="31">
        <f>[20]Retires!W211</f>
        <v>0</v>
      </c>
      <c r="BS145" s="31">
        <f>'Gross Plant'!BQ145</f>
        <v>0</v>
      </c>
      <c r="BT145" s="41">
        <f>'Gross Plant'!BR145</f>
        <v>0</v>
      </c>
      <c r="BU145" s="41">
        <f>'Gross Plant'!BS145</f>
        <v>0</v>
      </c>
      <c r="BV145" s="41">
        <f>'Gross Plant'!BT145</f>
        <v>0</v>
      </c>
      <c r="BW145" s="41">
        <f>'Gross Plant'!BU145</f>
        <v>0</v>
      </c>
      <c r="BX145" s="41">
        <f>'Gross Plant'!BV145</f>
        <v>0</v>
      </c>
      <c r="BY145" s="41">
        <f>'Gross Plant'!BW145</f>
        <v>0</v>
      </c>
      <c r="BZ145" s="41">
        <f>'Gross Plant'!BX145</f>
        <v>0</v>
      </c>
      <c r="CA145" s="41">
        <f>'Gross Plant'!BY145</f>
        <v>0</v>
      </c>
      <c r="CB145" s="41">
        <f>'Gross Plant'!BZ145</f>
        <v>0</v>
      </c>
      <c r="CC145" s="41">
        <f>'Gross Plant'!CA145</f>
        <v>0</v>
      </c>
      <c r="CD145" s="41">
        <f>'Gross Plant'!CB145</f>
        <v>0</v>
      </c>
      <c r="CE145" s="41">
        <f>'Gross Plant'!CC145</f>
        <v>0</v>
      </c>
      <c r="CF145" s="41">
        <f>'Gross Plant'!CD145</f>
        <v>0</v>
      </c>
      <c r="CG145" s="41">
        <f>'Gross Plant'!CE145</f>
        <v>0</v>
      </c>
      <c r="CH145" s="41">
        <f>'Gross Plant'!CF145</f>
        <v>0</v>
      </c>
      <c r="CI145" s="41">
        <f>'Gross Plant'!CG145</f>
        <v>0</v>
      </c>
      <c r="CJ145" s="41">
        <f>'Gross Plant'!CH145</f>
        <v>0</v>
      </c>
      <c r="CK145" s="41">
        <f>'Gross Plant'!CI145</f>
        <v>0</v>
      </c>
      <c r="CL145" s="41">
        <f>'Gross Plant'!CJ145</f>
        <v>0</v>
      </c>
      <c r="CM145" s="41">
        <f>'Gross Plant'!CK145</f>
        <v>0</v>
      </c>
      <c r="CN145" s="41"/>
      <c r="CO145" s="31">
        <f>[20]Transfers!R211</f>
        <v>0</v>
      </c>
      <c r="CP145" s="31">
        <f>[20]Transfers!S211</f>
        <v>0</v>
      </c>
      <c r="CQ145" s="31">
        <f>[20]Transfers!T211</f>
        <v>0</v>
      </c>
      <c r="CR145" s="31">
        <f>[20]Transfers!U211</f>
        <v>0</v>
      </c>
      <c r="CS145" s="31">
        <f>[20]Transfers!V211</f>
        <v>0</v>
      </c>
      <c r="CT145" s="31">
        <f>[20]Transfers!W211</f>
        <v>0</v>
      </c>
      <c r="CU145" s="31">
        <v>0</v>
      </c>
      <c r="CV145" s="31">
        <v>0</v>
      </c>
      <c r="CW145" s="31">
        <v>0</v>
      </c>
      <c r="CX145" s="31">
        <v>0</v>
      </c>
      <c r="CY145" s="31">
        <v>0</v>
      </c>
      <c r="CZ145" s="3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/>
      <c r="DQ145" s="31">
        <f>[20]COR!Q68</f>
        <v>0</v>
      </c>
      <c r="DR145" s="31">
        <f>[20]COR!R68</f>
        <v>0</v>
      </c>
      <c r="DS145" s="31">
        <f>[20]COR!S68</f>
        <v>0</v>
      </c>
      <c r="DT145" s="31">
        <f>[20]COR!T68</f>
        <v>0</v>
      </c>
      <c r="DU145" s="31">
        <f>[20]COR!U68</f>
        <v>0</v>
      </c>
      <c r="DV145" s="31">
        <f>[20]COR!V68</f>
        <v>0</v>
      </c>
      <c r="DW145" s="57">
        <f>SUM('Gross Plant'!$AH145:$AM145)/SUM('Gross Plant'!$AH$193:$AM$193)*DW$193</f>
        <v>0</v>
      </c>
      <c r="DX145" s="57">
        <f>SUM('Gross Plant'!$AH145:$AM145)/SUM('Gross Plant'!$AH$193:$AM$193)*DX$193</f>
        <v>0</v>
      </c>
      <c r="DY145" s="57">
        <f>SUM('Gross Plant'!$AH145:$AM145)/SUM('Gross Plant'!$AH$193:$AM$193)*DY$193</f>
        <v>0</v>
      </c>
      <c r="DZ145" s="57">
        <f>-SUM('Gross Plant'!$AH145:$AM145)/SUM('Gross Plant'!$AH$193:$AM$193)*'Capital Spending'!D$12*Reserve!$DW$1</f>
        <v>0</v>
      </c>
      <c r="EA145" s="57">
        <f>-SUM('Gross Plant'!$AH145:$AM145)/SUM('Gross Plant'!$AH$193:$AM$193)*'Capital Spending'!E$12*Reserve!$DW$1</f>
        <v>0</v>
      </c>
      <c r="EB145" s="57">
        <f>-SUM('Gross Plant'!$AH145:$AM145)/SUM('Gross Plant'!$AH$193:$AM$193)*'Capital Spending'!F$12*Reserve!$DW$1</f>
        <v>0</v>
      </c>
      <c r="EC145" s="57">
        <f>-SUM('Gross Plant'!$AH145:$AM145)/SUM('Gross Plant'!$AH$193:$AM$193)*'Capital Spending'!G$12*Reserve!$DW$1</f>
        <v>0</v>
      </c>
      <c r="ED145" s="57">
        <f>-SUM('Gross Plant'!$AH145:$AM145)/SUM('Gross Plant'!$AH$193:$AM$193)*'Capital Spending'!H$12*Reserve!$DW$1</f>
        <v>0</v>
      </c>
      <c r="EE145" s="57">
        <f>-SUM('Gross Plant'!$AH145:$AM145)/SUM('Gross Plant'!$AH$193:$AM$193)*'Capital Spending'!I$12*Reserve!$DW$1</f>
        <v>0</v>
      </c>
      <c r="EF145" s="57">
        <f>-SUM('Gross Plant'!$AH145:$AM145)/SUM('Gross Plant'!$AH$193:$AM$193)*'Capital Spending'!J$12*Reserve!$DW$1</f>
        <v>0</v>
      </c>
      <c r="EG145" s="57">
        <f>-SUM('Gross Plant'!$AH145:$AM145)/SUM('Gross Plant'!$AH$193:$AM$193)*'Capital Spending'!K$12*Reserve!$DW$1</f>
        <v>0</v>
      </c>
      <c r="EH145" s="57">
        <f>-SUM('Gross Plant'!$AH145:$AM145)/SUM('Gross Plant'!$AH$193:$AM$193)*'Capital Spending'!L$12*Reserve!$DW$1</f>
        <v>0</v>
      </c>
      <c r="EI145" s="57">
        <f>-SUM('Gross Plant'!$AH145:$AM145)/SUM('Gross Plant'!$AH$193:$AM$193)*'Capital Spending'!M$12*Reserve!$DW$1</f>
        <v>0</v>
      </c>
      <c r="EJ145" s="57">
        <f>-SUM('Gross Plant'!$AH145:$AM145)/SUM('Gross Plant'!$AH$193:$AM$193)*'Capital Spending'!N$12*Reserve!$DW$1</f>
        <v>0</v>
      </c>
      <c r="EK145" s="57">
        <f>-SUM('Gross Plant'!$AH145:$AM145)/SUM('Gross Plant'!$AH$193:$AM$193)*'Capital Spending'!O$12*Reserve!$DW$1</f>
        <v>0</v>
      </c>
      <c r="EL145" s="57">
        <f>-SUM('Gross Plant'!$AH145:$AM145)/SUM('Gross Plant'!$AH$193:$AM$193)*'Capital Spending'!P$12*Reserve!$DW$1</f>
        <v>0</v>
      </c>
      <c r="EM145" s="57">
        <f>-SUM('Gross Plant'!$AH145:$AM145)/SUM('Gross Plant'!$AH$193:$AM$193)*'Capital Spending'!Q$12*Reserve!$DW$1</f>
        <v>0</v>
      </c>
      <c r="EN145" s="57">
        <f>-SUM('Gross Plant'!$AH145:$AM145)/SUM('Gross Plant'!$AH$193:$AM$193)*'Capital Spending'!R$12*Reserve!$DW$1</f>
        <v>0</v>
      </c>
      <c r="EO145" s="57">
        <f>-SUM('Gross Plant'!$AH145:$AM145)/SUM('Gross Plant'!$AH$193:$AM$193)*'Capital Spending'!S$12*Reserve!$DW$1</f>
        <v>0</v>
      </c>
      <c r="EP145" s="57">
        <f>-SUM('Gross Plant'!$AH145:$AM145)/SUM('Gross Plant'!$AH$193:$AM$193)*'Capital Spending'!T$12*Reserve!$DW$1</f>
        <v>0</v>
      </c>
      <c r="EQ145" s="57">
        <f>-SUM('Gross Plant'!$AH145:$AM145)/SUM('Gross Plant'!$AH$193:$AM$193)*'Capital Spending'!U$12*Reserve!$DW$1</f>
        <v>0</v>
      </c>
    </row>
    <row r="146" spans="1:147">
      <c r="A146" s="150">
        <v>37403</v>
      </c>
      <c r="B146" t="s">
        <v>101</v>
      </c>
      <c r="C146" s="50">
        <f t="shared" si="268"/>
        <v>0</v>
      </c>
      <c r="D146" s="50">
        <f t="shared" si="238"/>
        <v>0</v>
      </c>
      <c r="E146" s="68">
        <f>'[20]Reserve End Balances'!$Q$69</f>
        <v>0</v>
      </c>
      <c r="F146" s="41">
        <f t="shared" si="269"/>
        <v>0</v>
      </c>
      <c r="G146" s="41">
        <f t="shared" si="270"/>
        <v>0</v>
      </c>
      <c r="H146" s="41">
        <f t="shared" si="271"/>
        <v>0</v>
      </c>
      <c r="I146" s="41">
        <f t="shared" si="272"/>
        <v>0</v>
      </c>
      <c r="J146" s="41">
        <f t="shared" si="273"/>
        <v>0</v>
      </c>
      <c r="K146" s="41">
        <f t="shared" si="274"/>
        <v>0</v>
      </c>
      <c r="L146" s="41">
        <f t="shared" si="275"/>
        <v>0</v>
      </c>
      <c r="M146" s="41">
        <f t="shared" si="276"/>
        <v>0</v>
      </c>
      <c r="N146" s="41">
        <f t="shared" si="277"/>
        <v>0</v>
      </c>
      <c r="O146" s="41">
        <f t="shared" si="278"/>
        <v>0</v>
      </c>
      <c r="P146" s="41">
        <f t="shared" si="279"/>
        <v>0</v>
      </c>
      <c r="Q146" s="41">
        <f t="shared" si="280"/>
        <v>0</v>
      </c>
      <c r="R146" s="41">
        <f t="shared" si="281"/>
        <v>0</v>
      </c>
      <c r="S146" s="41">
        <f t="shared" si="282"/>
        <v>0</v>
      </c>
      <c r="T146" s="41">
        <f t="shared" si="283"/>
        <v>0</v>
      </c>
      <c r="U146" s="41">
        <f t="shared" si="284"/>
        <v>0</v>
      </c>
      <c r="V146" s="41">
        <f t="shared" si="285"/>
        <v>0</v>
      </c>
      <c r="W146" s="41">
        <f t="shared" si="286"/>
        <v>0</v>
      </c>
      <c r="X146" s="41">
        <f t="shared" si="287"/>
        <v>0</v>
      </c>
      <c r="Y146" s="41">
        <f t="shared" si="288"/>
        <v>0</v>
      </c>
      <c r="Z146" s="41">
        <f t="shared" si="289"/>
        <v>0</v>
      </c>
      <c r="AA146" s="41">
        <f t="shared" si="290"/>
        <v>0</v>
      </c>
      <c r="AB146" s="41">
        <f t="shared" si="291"/>
        <v>0</v>
      </c>
      <c r="AC146" s="41">
        <f t="shared" si="292"/>
        <v>0</v>
      </c>
      <c r="AD146" s="41">
        <f t="shared" si="293"/>
        <v>0</v>
      </c>
      <c r="AE146" s="41">
        <f t="shared" si="294"/>
        <v>0</v>
      </c>
      <c r="AF146" s="41">
        <f t="shared" si="295"/>
        <v>0</v>
      </c>
      <c r="AG146" s="23">
        <f t="shared" si="266"/>
        <v>0</v>
      </c>
      <c r="AH146" s="79">
        <f>'[26]009'!D$41</f>
        <v>0</v>
      </c>
      <c r="AI146" s="79">
        <f>'[26]009'!E$41</f>
        <v>0</v>
      </c>
      <c r="AJ146" s="31">
        <f>'[20]Depreciation Provision'!R69</f>
        <v>0</v>
      </c>
      <c r="AK146" s="31">
        <f>'[20]Depreciation Provision'!S69</f>
        <v>0</v>
      </c>
      <c r="AL146" s="31">
        <f>'[20]Depreciation Provision'!T69</f>
        <v>0</v>
      </c>
      <c r="AM146" s="31">
        <f>'[20]Depreciation Provision'!U69</f>
        <v>0</v>
      </c>
      <c r="AN146" s="31">
        <f>'[20]Depreciation Provision'!V69</f>
        <v>0</v>
      </c>
      <c r="AO146" s="31">
        <f>'[20]Depreciation Provision'!W69</f>
        <v>0</v>
      </c>
      <c r="AP146" s="41">
        <f>IF('Net Plant'!I145&gt;0,'Gross Plant'!L146*$AH146/12,0)</f>
        <v>0</v>
      </c>
      <c r="AQ146" s="41">
        <f>IF('Net Plant'!J145&gt;0,'Gross Plant'!M146*$AH146/12,0)</f>
        <v>0</v>
      </c>
      <c r="AR146" s="41">
        <f>IF('Net Plant'!K145&gt;0,'Gross Plant'!N146*$AH146/12,0)</f>
        <v>0</v>
      </c>
      <c r="AS146" s="41">
        <f>IF('Net Plant'!L145&gt;0,'Gross Plant'!O146*$AH146/12,0)</f>
        <v>0</v>
      </c>
      <c r="AT146" s="41">
        <f>IF('Net Plant'!M145&gt;0,'Gross Plant'!P146*$AH146/12,0)</f>
        <v>0</v>
      </c>
      <c r="AU146" s="41">
        <f>IF('Net Plant'!N145&gt;0,'Gross Plant'!Q146*$AH146/12,0)</f>
        <v>0</v>
      </c>
      <c r="AV146" s="41">
        <f>IF('Net Plant'!O145&gt;0,'Gross Plant'!R146*$AH146/12,0)</f>
        <v>0</v>
      </c>
      <c r="AW146" s="41">
        <f>IF('Net Plant'!P145&gt;0,'Gross Plant'!S146*$AH146/12,0)</f>
        <v>0</v>
      </c>
      <c r="AX146" s="41">
        <f>IF('Net Plant'!Q145&gt;0,'Gross Plant'!T146*$AH146/12,0)</f>
        <v>0</v>
      </c>
      <c r="AY146" s="41">
        <f>IF('Net Plant'!R145&gt;0,'Gross Plant'!U146*$AI146/12,0)</f>
        <v>0</v>
      </c>
      <c r="AZ146" s="41">
        <f>IF('Net Plant'!S145&gt;0,'Gross Plant'!V146*$AI146/12,0)</f>
        <v>0</v>
      </c>
      <c r="BA146" s="41">
        <f>IF('Net Plant'!T145&gt;0,'Gross Plant'!W146*$AI146/12,0)</f>
        <v>0</v>
      </c>
      <c r="BB146" s="41">
        <f>IF('Net Plant'!U145&gt;0,'Gross Plant'!X146*$AI146/12,0)</f>
        <v>0</v>
      </c>
      <c r="BC146" s="41">
        <f>IF('Net Plant'!V145&gt;0,'Gross Plant'!Y146*$AI146/12,0)</f>
        <v>0</v>
      </c>
      <c r="BD146" s="41">
        <f>IF('Net Plant'!W145&gt;0,'Gross Plant'!Z146*$AI146/12,0)</f>
        <v>0</v>
      </c>
      <c r="BE146" s="41">
        <f>IF('Net Plant'!X145&gt;0,'Gross Plant'!AA146*$AI146/12,0)</f>
        <v>0</v>
      </c>
      <c r="BF146" s="41">
        <f>IF('Net Plant'!Y145&gt;0,'Gross Plant'!AB146*$AI146/12,0)</f>
        <v>0</v>
      </c>
      <c r="BG146" s="41">
        <f>IF('Net Plant'!Z145&gt;0,'Gross Plant'!AC146*$AI146/12,0)</f>
        <v>0</v>
      </c>
      <c r="BH146" s="41">
        <f>IF('Net Plant'!AA145&gt;0,'Gross Plant'!AD146*$AI146/12,0)</f>
        <v>0</v>
      </c>
      <c r="BI146" s="41">
        <f>IF('Net Plant'!AB145&gt;0,'Gross Plant'!AE146*$AI146/12,0)</f>
        <v>0</v>
      </c>
      <c r="BJ146" s="41">
        <f>IF('Net Plant'!AC145&gt;0,'Gross Plant'!AF146*$AI146/12,0)</f>
        <v>0</v>
      </c>
      <c r="BK146" s="23">
        <f t="shared" si="267"/>
        <v>0</v>
      </c>
      <c r="BL146" s="41"/>
      <c r="BM146" s="31">
        <f>[20]Retires!R212</f>
        <v>0</v>
      </c>
      <c r="BN146" s="31">
        <f>[20]Retires!S212</f>
        <v>0</v>
      </c>
      <c r="BO146" s="31">
        <f>[20]Retires!T212</f>
        <v>0</v>
      </c>
      <c r="BP146" s="31">
        <f>[20]Retires!U212</f>
        <v>0</v>
      </c>
      <c r="BQ146" s="31">
        <f>[20]Retires!V212</f>
        <v>0</v>
      </c>
      <c r="BR146" s="31">
        <f>[20]Retires!W212</f>
        <v>0</v>
      </c>
      <c r="BS146" s="31">
        <f>'Gross Plant'!BQ146</f>
        <v>0</v>
      </c>
      <c r="BT146" s="41">
        <f>'Gross Plant'!BR146</f>
        <v>0</v>
      </c>
      <c r="BU146" s="41">
        <f>'Gross Plant'!BS146</f>
        <v>0</v>
      </c>
      <c r="BV146" s="41">
        <f>'Gross Plant'!BT146</f>
        <v>0</v>
      </c>
      <c r="BW146" s="41">
        <f>'Gross Plant'!BU146</f>
        <v>0</v>
      </c>
      <c r="BX146" s="41">
        <f>'Gross Plant'!BV146</f>
        <v>0</v>
      </c>
      <c r="BY146" s="41">
        <f>'Gross Plant'!BW146</f>
        <v>0</v>
      </c>
      <c r="BZ146" s="41">
        <f>'Gross Plant'!BX146</f>
        <v>0</v>
      </c>
      <c r="CA146" s="41">
        <f>'Gross Plant'!BY146</f>
        <v>0</v>
      </c>
      <c r="CB146" s="41">
        <f>'Gross Plant'!BZ146</f>
        <v>0</v>
      </c>
      <c r="CC146" s="41">
        <f>'Gross Plant'!CA146</f>
        <v>0</v>
      </c>
      <c r="CD146" s="41">
        <f>'Gross Plant'!CB146</f>
        <v>0</v>
      </c>
      <c r="CE146" s="41">
        <f>'Gross Plant'!CC146</f>
        <v>0</v>
      </c>
      <c r="CF146" s="41">
        <f>'Gross Plant'!CD146</f>
        <v>0</v>
      </c>
      <c r="CG146" s="41">
        <f>'Gross Plant'!CE146</f>
        <v>0</v>
      </c>
      <c r="CH146" s="41">
        <f>'Gross Plant'!CF146</f>
        <v>0</v>
      </c>
      <c r="CI146" s="41">
        <f>'Gross Plant'!CG146</f>
        <v>0</v>
      </c>
      <c r="CJ146" s="41">
        <f>'Gross Plant'!CH146</f>
        <v>0</v>
      </c>
      <c r="CK146" s="41">
        <f>'Gross Plant'!CI146</f>
        <v>0</v>
      </c>
      <c r="CL146" s="41">
        <f>'Gross Plant'!CJ146</f>
        <v>0</v>
      </c>
      <c r="CM146" s="41">
        <f>'Gross Plant'!CK146</f>
        <v>0</v>
      </c>
      <c r="CN146" s="41"/>
      <c r="CO146" s="31">
        <f>[20]Transfers!R212</f>
        <v>0</v>
      </c>
      <c r="CP146" s="31">
        <f>[20]Transfers!S212</f>
        <v>0</v>
      </c>
      <c r="CQ146" s="31">
        <f>[20]Transfers!T212</f>
        <v>0</v>
      </c>
      <c r="CR146" s="31">
        <f>[20]Transfers!U212</f>
        <v>0</v>
      </c>
      <c r="CS146" s="31">
        <f>[20]Transfers!V212</f>
        <v>0</v>
      </c>
      <c r="CT146" s="31">
        <f>[20]Transfers!W212</f>
        <v>0</v>
      </c>
      <c r="CU146" s="31">
        <v>0</v>
      </c>
      <c r="CV146" s="31">
        <v>0</v>
      </c>
      <c r="CW146" s="31">
        <v>0</v>
      </c>
      <c r="CX146" s="31">
        <v>0</v>
      </c>
      <c r="CY146" s="31">
        <v>0</v>
      </c>
      <c r="CZ146" s="3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/>
      <c r="DQ146" s="31">
        <f>[20]COR!Q69</f>
        <v>0</v>
      </c>
      <c r="DR146" s="31">
        <f>[20]COR!R69</f>
        <v>0</v>
      </c>
      <c r="DS146" s="31">
        <f>[20]COR!S69</f>
        <v>0</v>
      </c>
      <c r="DT146" s="31">
        <f>[20]COR!T69</f>
        <v>0</v>
      </c>
      <c r="DU146" s="31">
        <f>[20]COR!U69</f>
        <v>0</v>
      </c>
      <c r="DV146" s="31">
        <f>[20]COR!V69</f>
        <v>0</v>
      </c>
      <c r="DW146" s="57">
        <f>SUM('Gross Plant'!$AH146:$AM146)/SUM('Gross Plant'!$AH$193:$AM$193)*DW$193</f>
        <v>0</v>
      </c>
      <c r="DX146" s="57">
        <f>SUM('Gross Plant'!$AH146:$AM146)/SUM('Gross Plant'!$AH$193:$AM$193)*DX$193</f>
        <v>0</v>
      </c>
      <c r="DY146" s="57">
        <f>SUM('Gross Plant'!$AH146:$AM146)/SUM('Gross Plant'!$AH$193:$AM$193)*DY$193</f>
        <v>0</v>
      </c>
      <c r="DZ146" s="57">
        <f>-SUM('Gross Plant'!$AH146:$AM146)/SUM('Gross Plant'!$AH$193:$AM$193)*'Capital Spending'!D$12*Reserve!$DW$1</f>
        <v>0</v>
      </c>
      <c r="EA146" s="57">
        <f>-SUM('Gross Plant'!$AH146:$AM146)/SUM('Gross Plant'!$AH$193:$AM$193)*'Capital Spending'!E$12*Reserve!$DW$1</f>
        <v>0</v>
      </c>
      <c r="EB146" s="57">
        <f>-SUM('Gross Plant'!$AH146:$AM146)/SUM('Gross Plant'!$AH$193:$AM$193)*'Capital Spending'!F$12*Reserve!$DW$1</f>
        <v>0</v>
      </c>
      <c r="EC146" s="57">
        <f>-SUM('Gross Plant'!$AH146:$AM146)/SUM('Gross Plant'!$AH$193:$AM$193)*'Capital Spending'!G$12*Reserve!$DW$1</f>
        <v>0</v>
      </c>
      <c r="ED146" s="57">
        <f>-SUM('Gross Plant'!$AH146:$AM146)/SUM('Gross Plant'!$AH$193:$AM$193)*'Capital Spending'!H$12*Reserve!$DW$1</f>
        <v>0</v>
      </c>
      <c r="EE146" s="57">
        <f>-SUM('Gross Plant'!$AH146:$AM146)/SUM('Gross Plant'!$AH$193:$AM$193)*'Capital Spending'!I$12*Reserve!$DW$1</f>
        <v>0</v>
      </c>
      <c r="EF146" s="57">
        <f>-SUM('Gross Plant'!$AH146:$AM146)/SUM('Gross Plant'!$AH$193:$AM$193)*'Capital Spending'!J$12*Reserve!$DW$1</f>
        <v>0</v>
      </c>
      <c r="EG146" s="57">
        <f>-SUM('Gross Plant'!$AH146:$AM146)/SUM('Gross Plant'!$AH$193:$AM$193)*'Capital Spending'!K$12*Reserve!$DW$1</f>
        <v>0</v>
      </c>
      <c r="EH146" s="57">
        <f>-SUM('Gross Plant'!$AH146:$AM146)/SUM('Gross Plant'!$AH$193:$AM$193)*'Capital Spending'!L$12*Reserve!$DW$1</f>
        <v>0</v>
      </c>
      <c r="EI146" s="57">
        <f>-SUM('Gross Plant'!$AH146:$AM146)/SUM('Gross Plant'!$AH$193:$AM$193)*'Capital Spending'!M$12*Reserve!$DW$1</f>
        <v>0</v>
      </c>
      <c r="EJ146" s="57">
        <f>-SUM('Gross Plant'!$AH146:$AM146)/SUM('Gross Plant'!$AH$193:$AM$193)*'Capital Spending'!N$12*Reserve!$DW$1</f>
        <v>0</v>
      </c>
      <c r="EK146" s="57">
        <f>-SUM('Gross Plant'!$AH146:$AM146)/SUM('Gross Plant'!$AH$193:$AM$193)*'Capital Spending'!O$12*Reserve!$DW$1</f>
        <v>0</v>
      </c>
      <c r="EL146" s="57">
        <f>-SUM('Gross Plant'!$AH146:$AM146)/SUM('Gross Plant'!$AH$193:$AM$193)*'Capital Spending'!P$12*Reserve!$DW$1</f>
        <v>0</v>
      </c>
      <c r="EM146" s="57">
        <f>-SUM('Gross Plant'!$AH146:$AM146)/SUM('Gross Plant'!$AH$193:$AM$193)*'Capital Spending'!Q$12*Reserve!$DW$1</f>
        <v>0</v>
      </c>
      <c r="EN146" s="57">
        <f>-SUM('Gross Plant'!$AH146:$AM146)/SUM('Gross Plant'!$AH$193:$AM$193)*'Capital Spending'!R$12*Reserve!$DW$1</f>
        <v>0</v>
      </c>
      <c r="EO146" s="57">
        <f>-SUM('Gross Plant'!$AH146:$AM146)/SUM('Gross Plant'!$AH$193:$AM$193)*'Capital Spending'!S$12*Reserve!$DW$1</f>
        <v>0</v>
      </c>
      <c r="EP146" s="57">
        <f>-SUM('Gross Plant'!$AH146:$AM146)/SUM('Gross Plant'!$AH$193:$AM$193)*'Capital Spending'!T$12*Reserve!$DW$1</f>
        <v>0</v>
      </c>
      <c r="EQ146" s="57">
        <f>-SUM('Gross Plant'!$AH146:$AM146)/SUM('Gross Plant'!$AH$193:$AM$193)*'Capital Spending'!U$12*Reserve!$DW$1</f>
        <v>0</v>
      </c>
    </row>
    <row r="147" spans="1:147">
      <c r="A147" s="150">
        <v>37500</v>
      </c>
      <c r="B147" t="s">
        <v>51</v>
      </c>
      <c r="C147" s="50">
        <f t="shared" si="268"/>
        <v>105492.6561397692</v>
      </c>
      <c r="D147" s="50">
        <f t="shared" si="238"/>
        <v>113695.14797599992</v>
      </c>
      <c r="E147" s="68">
        <f>'[20]Reserve End Balances'!$Q$70</f>
        <v>102030.12</v>
      </c>
      <c r="F147" s="41">
        <f t="shared" si="269"/>
        <v>102607.20999999999</v>
      </c>
      <c r="G147" s="41">
        <f t="shared" si="270"/>
        <v>103184.29999999999</v>
      </c>
      <c r="H147" s="41">
        <f t="shared" si="271"/>
        <v>103761.38999999998</v>
      </c>
      <c r="I147" s="41">
        <f t="shared" si="272"/>
        <v>104338.47999999998</v>
      </c>
      <c r="J147" s="41">
        <f t="shared" si="273"/>
        <v>104915.56999999998</v>
      </c>
      <c r="K147" s="41">
        <f t="shared" si="274"/>
        <v>105492.65999999997</v>
      </c>
      <c r="L147" s="41">
        <f t="shared" si="275"/>
        <v>106069.7476103333</v>
      </c>
      <c r="M147" s="41">
        <f t="shared" si="276"/>
        <v>106646.83522066663</v>
      </c>
      <c r="N147" s="41">
        <f t="shared" si="277"/>
        <v>107223.92283099996</v>
      </c>
      <c r="O147" s="41">
        <f t="shared" si="278"/>
        <v>107801.01044133329</v>
      </c>
      <c r="P147" s="41">
        <f t="shared" si="279"/>
        <v>108378.09805166662</v>
      </c>
      <c r="Q147" s="41">
        <f t="shared" si="280"/>
        <v>108955.18566199995</v>
      </c>
      <c r="R147" s="41">
        <f t="shared" si="281"/>
        <v>109532.27327233327</v>
      </c>
      <c r="S147" s="41">
        <f t="shared" si="282"/>
        <v>110109.3608826666</v>
      </c>
      <c r="T147" s="41">
        <f t="shared" si="283"/>
        <v>110686.44849299993</v>
      </c>
      <c r="U147" s="41">
        <f t="shared" si="284"/>
        <v>111187.89840683326</v>
      </c>
      <c r="V147" s="41">
        <f t="shared" si="285"/>
        <v>111689.3483206666</v>
      </c>
      <c r="W147" s="41">
        <f t="shared" si="286"/>
        <v>112190.79823449993</v>
      </c>
      <c r="X147" s="41">
        <f t="shared" si="287"/>
        <v>112692.24814833327</v>
      </c>
      <c r="Y147" s="41">
        <f t="shared" si="288"/>
        <v>113193.6980621666</v>
      </c>
      <c r="Z147" s="41">
        <f t="shared" si="289"/>
        <v>113695.14797599993</v>
      </c>
      <c r="AA147" s="41">
        <f t="shared" si="290"/>
        <v>114196.59788983327</v>
      </c>
      <c r="AB147" s="41">
        <f t="shared" si="291"/>
        <v>114698.0478036666</v>
      </c>
      <c r="AC147" s="41">
        <f t="shared" si="292"/>
        <v>115199.49771749994</v>
      </c>
      <c r="AD147" s="41">
        <f t="shared" si="293"/>
        <v>115700.94763133327</v>
      </c>
      <c r="AE147" s="41">
        <f t="shared" si="294"/>
        <v>116202.3975451666</v>
      </c>
      <c r="AF147" s="41">
        <f t="shared" si="295"/>
        <v>116703.84745899994</v>
      </c>
      <c r="AG147" s="23">
        <f t="shared" si="266"/>
        <v>113695</v>
      </c>
      <c r="AH147" s="79">
        <f>'[26]009'!D42</f>
        <v>2.06E-2</v>
      </c>
      <c r="AI147" s="79">
        <f>'[26]009'!E42</f>
        <v>1.7899999999999999E-2</v>
      </c>
      <c r="AJ147" s="31">
        <f>'[20]Depreciation Provision'!R70</f>
        <v>577.08999999999992</v>
      </c>
      <c r="AK147" s="31">
        <f>'[20]Depreciation Provision'!S70</f>
        <v>577.08999999999992</v>
      </c>
      <c r="AL147" s="31">
        <f>'[20]Depreciation Provision'!T70</f>
        <v>577.08999999999992</v>
      </c>
      <c r="AM147" s="31">
        <f>'[20]Depreciation Provision'!U70</f>
        <v>577.08999999999992</v>
      </c>
      <c r="AN147" s="31">
        <f>'[20]Depreciation Provision'!V70</f>
        <v>577.08999999999992</v>
      </c>
      <c r="AO147" s="31">
        <f>'[20]Depreciation Provision'!W70</f>
        <v>577.08999999999992</v>
      </c>
      <c r="AP147" s="41">
        <f>IF('Net Plant'!I146&gt;0,'Gross Plant'!L147*$AH147/12,0)</f>
        <v>577.08761033333337</v>
      </c>
      <c r="AQ147" s="41">
        <f>IF('Net Plant'!J146&gt;0,'Gross Plant'!M147*$AH147/12,0)</f>
        <v>577.08761033333337</v>
      </c>
      <c r="AR147" s="41">
        <f>IF('Net Plant'!K146&gt;0,'Gross Plant'!N147*$AH147/12,0)</f>
        <v>577.08761033333337</v>
      </c>
      <c r="AS147" s="41">
        <f>IF('Net Plant'!L146&gt;0,'Gross Plant'!O147*$AH147/12,0)</f>
        <v>577.08761033333337</v>
      </c>
      <c r="AT147" s="41">
        <f>IF('Net Plant'!M146&gt;0,'Gross Plant'!P147*$AH147/12,0)</f>
        <v>577.08761033333337</v>
      </c>
      <c r="AU147" s="41">
        <f>IF('Net Plant'!N146&gt;0,'Gross Plant'!Q147*$AH147/12,0)</f>
        <v>577.08761033333337</v>
      </c>
      <c r="AV147" s="41">
        <f>IF('Net Plant'!O146&gt;0,'Gross Plant'!R147*$AH147/12,0)</f>
        <v>577.08761033333337</v>
      </c>
      <c r="AW147" s="41">
        <f>IF('Net Plant'!P146&gt;0,'Gross Plant'!S147*$AH147/12,0)</f>
        <v>577.08761033333337</v>
      </c>
      <c r="AX147" s="41">
        <f>IF('Net Plant'!Q146&gt;0,'Gross Plant'!T147*$AH147/12,0)</f>
        <v>577.08761033333337</v>
      </c>
      <c r="AY147" s="41">
        <f>IF('Net Plant'!R146&gt;0,'Gross Plant'!U147*$AI147/12,0)</f>
        <v>501.44991383333331</v>
      </c>
      <c r="AZ147" s="41">
        <f>IF('Net Plant'!S146&gt;0,'Gross Plant'!V147*$AI147/12,0)</f>
        <v>501.44991383333331</v>
      </c>
      <c r="BA147" s="41">
        <f>IF('Net Plant'!T146&gt;0,'Gross Plant'!W147*$AI147/12,0)</f>
        <v>501.44991383333331</v>
      </c>
      <c r="BB147" s="41">
        <f>IF('Net Plant'!U146&gt;0,'Gross Plant'!X147*$AI147/12,0)</f>
        <v>501.44991383333331</v>
      </c>
      <c r="BC147" s="41">
        <f>IF('Net Plant'!V146&gt;0,'Gross Plant'!Y147*$AI147/12,0)</f>
        <v>501.44991383333331</v>
      </c>
      <c r="BD147" s="41">
        <f>IF('Net Plant'!W146&gt;0,'Gross Plant'!Z147*$AI147/12,0)</f>
        <v>501.44991383333331</v>
      </c>
      <c r="BE147" s="41">
        <f>IF('Net Plant'!X146&gt;0,'Gross Plant'!AA147*$AI147/12,0)</f>
        <v>501.44991383333331</v>
      </c>
      <c r="BF147" s="41">
        <f>IF('Net Plant'!Y146&gt;0,'Gross Plant'!AB147*$AI147/12,0)</f>
        <v>501.44991383333331</v>
      </c>
      <c r="BG147" s="41">
        <f>IF('Net Plant'!Z146&gt;0,'Gross Plant'!AC147*$AI147/12,0)</f>
        <v>501.44991383333331</v>
      </c>
      <c r="BH147" s="41">
        <f>IF('Net Plant'!AA146&gt;0,'Gross Plant'!AD147*$AI147/12,0)</f>
        <v>501.44991383333331</v>
      </c>
      <c r="BI147" s="41">
        <f>IF('Net Plant'!AB146&gt;0,'Gross Plant'!AE147*$AI147/12,0)</f>
        <v>501.44991383333331</v>
      </c>
      <c r="BJ147" s="41">
        <f>IF('Net Plant'!AC146&gt;0,'Gross Plant'!AF147*$AI147/12,0)</f>
        <v>501.44991383333331</v>
      </c>
      <c r="BK147" s="23">
        <f t="shared" si="267"/>
        <v>6017.3989659999979</v>
      </c>
      <c r="BL147" s="41"/>
      <c r="BM147" s="31">
        <f>[20]Retires!R213</f>
        <v>0</v>
      </c>
      <c r="BN147" s="31">
        <f>[20]Retires!S213</f>
        <v>0</v>
      </c>
      <c r="BO147" s="31">
        <f>[20]Retires!T213</f>
        <v>0</v>
      </c>
      <c r="BP147" s="31">
        <f>[20]Retires!U213</f>
        <v>0</v>
      </c>
      <c r="BQ147" s="31">
        <f>[20]Retires!V213</f>
        <v>0</v>
      </c>
      <c r="BR147" s="31">
        <f>[20]Retires!W213</f>
        <v>0</v>
      </c>
      <c r="BS147" s="31">
        <f>'Gross Plant'!BQ147</f>
        <v>0</v>
      </c>
      <c r="BT147" s="41">
        <f>'Gross Plant'!BR147</f>
        <v>0</v>
      </c>
      <c r="BU147" s="41">
        <f>'Gross Plant'!BS147</f>
        <v>0</v>
      </c>
      <c r="BV147" s="41">
        <f>'Gross Plant'!BT147</f>
        <v>0</v>
      </c>
      <c r="BW147" s="41">
        <f>'Gross Plant'!BU147</f>
        <v>0</v>
      </c>
      <c r="BX147" s="41">
        <f>'Gross Plant'!BV147</f>
        <v>0</v>
      </c>
      <c r="BY147" s="41">
        <f>'Gross Plant'!BW147</f>
        <v>0</v>
      </c>
      <c r="BZ147" s="41">
        <f>'Gross Plant'!BX147</f>
        <v>0</v>
      </c>
      <c r="CA147" s="41">
        <f>'Gross Plant'!BY147</f>
        <v>0</v>
      </c>
      <c r="CB147" s="41">
        <f>'Gross Plant'!BZ147</f>
        <v>0</v>
      </c>
      <c r="CC147" s="41">
        <f>'Gross Plant'!CA147</f>
        <v>0</v>
      </c>
      <c r="CD147" s="41">
        <f>'Gross Plant'!CB147</f>
        <v>0</v>
      </c>
      <c r="CE147" s="41">
        <f>'Gross Plant'!CC147</f>
        <v>0</v>
      </c>
      <c r="CF147" s="41">
        <f>'Gross Plant'!CD147</f>
        <v>0</v>
      </c>
      <c r="CG147" s="41">
        <f>'Gross Plant'!CE147</f>
        <v>0</v>
      </c>
      <c r="CH147" s="41">
        <f>'Gross Plant'!CF147</f>
        <v>0</v>
      </c>
      <c r="CI147" s="41">
        <f>'Gross Plant'!CG147</f>
        <v>0</v>
      </c>
      <c r="CJ147" s="41">
        <f>'Gross Plant'!CH147</f>
        <v>0</v>
      </c>
      <c r="CK147" s="41">
        <f>'Gross Plant'!CI147</f>
        <v>0</v>
      </c>
      <c r="CL147" s="41">
        <f>'Gross Plant'!CJ147</f>
        <v>0</v>
      </c>
      <c r="CM147" s="41">
        <f>'Gross Plant'!CK147</f>
        <v>0</v>
      </c>
      <c r="CN147" s="41"/>
      <c r="CO147" s="31">
        <f>[20]Transfers!R213</f>
        <v>0</v>
      </c>
      <c r="CP147" s="31">
        <f>[20]Transfers!S213</f>
        <v>0</v>
      </c>
      <c r="CQ147" s="31">
        <f>[20]Transfers!T213</f>
        <v>0</v>
      </c>
      <c r="CR147" s="31">
        <f>[20]Transfers!U213</f>
        <v>0</v>
      </c>
      <c r="CS147" s="31">
        <f>[20]Transfers!V213</f>
        <v>0</v>
      </c>
      <c r="CT147" s="31">
        <f>[20]Transfers!W213</f>
        <v>0</v>
      </c>
      <c r="CU147" s="31">
        <v>0</v>
      </c>
      <c r="CV147" s="31">
        <v>0</v>
      </c>
      <c r="CW147" s="31">
        <v>0</v>
      </c>
      <c r="CX147" s="31">
        <v>0</v>
      </c>
      <c r="CY147" s="31">
        <v>0</v>
      </c>
      <c r="CZ147" s="3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/>
      <c r="DQ147" s="31">
        <f>[20]COR!Q70</f>
        <v>0</v>
      </c>
      <c r="DR147" s="31">
        <f>[20]COR!R70</f>
        <v>0</v>
      </c>
      <c r="DS147" s="31">
        <f>[20]COR!S70</f>
        <v>0</v>
      </c>
      <c r="DT147" s="31">
        <f>[20]COR!T70</f>
        <v>0</v>
      </c>
      <c r="DU147" s="31">
        <f>[20]COR!U70</f>
        <v>0</v>
      </c>
      <c r="DV147" s="31">
        <f>[20]COR!V70</f>
        <v>0</v>
      </c>
      <c r="DW147" s="57">
        <f>SUM('Gross Plant'!$AH147:$AM147)/SUM('Gross Plant'!$AH$193:$AM$193)*DW$193</f>
        <v>0</v>
      </c>
      <c r="DX147" s="57">
        <f>SUM('Gross Plant'!$AH147:$AM147)/SUM('Gross Plant'!$AH$193:$AM$193)*DX$193</f>
        <v>0</v>
      </c>
      <c r="DY147" s="57">
        <f>SUM('Gross Plant'!$AH147:$AM147)/SUM('Gross Plant'!$AH$193:$AM$193)*DY$193</f>
        <v>0</v>
      </c>
      <c r="DZ147" s="57">
        <f>-SUM('Gross Plant'!$AH147:$AM147)/SUM('Gross Plant'!$AH$193:$AM$193)*'Capital Spending'!D$12*Reserve!$DW$1</f>
        <v>0</v>
      </c>
      <c r="EA147" s="57">
        <f>-SUM('Gross Plant'!$AH147:$AM147)/SUM('Gross Plant'!$AH$193:$AM$193)*'Capital Spending'!E$12*Reserve!$DW$1</f>
        <v>0</v>
      </c>
      <c r="EB147" s="57">
        <f>-SUM('Gross Plant'!$AH147:$AM147)/SUM('Gross Plant'!$AH$193:$AM$193)*'Capital Spending'!F$12*Reserve!$DW$1</f>
        <v>0</v>
      </c>
      <c r="EC147" s="57">
        <f>-SUM('Gross Plant'!$AH147:$AM147)/SUM('Gross Plant'!$AH$193:$AM$193)*'Capital Spending'!G$12*Reserve!$DW$1</f>
        <v>0</v>
      </c>
      <c r="ED147" s="57">
        <f>-SUM('Gross Plant'!$AH147:$AM147)/SUM('Gross Plant'!$AH$193:$AM$193)*'Capital Spending'!H$12*Reserve!$DW$1</f>
        <v>0</v>
      </c>
      <c r="EE147" s="57">
        <f>-SUM('Gross Plant'!$AH147:$AM147)/SUM('Gross Plant'!$AH$193:$AM$193)*'Capital Spending'!I$12*Reserve!$DW$1</f>
        <v>0</v>
      </c>
      <c r="EF147" s="57">
        <f>-SUM('Gross Plant'!$AH147:$AM147)/SUM('Gross Plant'!$AH$193:$AM$193)*'Capital Spending'!J$12*Reserve!$DW$1</f>
        <v>0</v>
      </c>
      <c r="EG147" s="57">
        <f>-SUM('Gross Plant'!$AH147:$AM147)/SUM('Gross Plant'!$AH$193:$AM$193)*'Capital Spending'!K$12*Reserve!$DW$1</f>
        <v>0</v>
      </c>
      <c r="EH147" s="57">
        <f>-SUM('Gross Plant'!$AH147:$AM147)/SUM('Gross Plant'!$AH$193:$AM$193)*'Capital Spending'!L$12*Reserve!$DW$1</f>
        <v>0</v>
      </c>
      <c r="EI147" s="57">
        <f>-SUM('Gross Plant'!$AH147:$AM147)/SUM('Gross Plant'!$AH$193:$AM$193)*'Capital Spending'!M$12*Reserve!$DW$1</f>
        <v>0</v>
      </c>
      <c r="EJ147" s="57">
        <f>-SUM('Gross Plant'!$AH147:$AM147)/SUM('Gross Plant'!$AH$193:$AM$193)*'Capital Spending'!N$12*Reserve!$DW$1</f>
        <v>0</v>
      </c>
      <c r="EK147" s="57">
        <f>-SUM('Gross Plant'!$AH147:$AM147)/SUM('Gross Plant'!$AH$193:$AM$193)*'Capital Spending'!O$12*Reserve!$DW$1</f>
        <v>0</v>
      </c>
      <c r="EL147" s="57">
        <f>-SUM('Gross Plant'!$AH147:$AM147)/SUM('Gross Plant'!$AH$193:$AM$193)*'Capital Spending'!P$12*Reserve!$DW$1</f>
        <v>0</v>
      </c>
      <c r="EM147" s="57">
        <f>-SUM('Gross Plant'!$AH147:$AM147)/SUM('Gross Plant'!$AH$193:$AM$193)*'Capital Spending'!Q$12*Reserve!$DW$1</f>
        <v>0</v>
      </c>
      <c r="EN147" s="57">
        <f>-SUM('Gross Plant'!$AH147:$AM147)/SUM('Gross Plant'!$AH$193:$AM$193)*'Capital Spending'!R$12*Reserve!$DW$1</f>
        <v>0</v>
      </c>
      <c r="EO147" s="57">
        <f>-SUM('Gross Plant'!$AH147:$AM147)/SUM('Gross Plant'!$AH$193:$AM$193)*'Capital Spending'!S$12*Reserve!$DW$1</f>
        <v>0</v>
      </c>
      <c r="EP147" s="57">
        <f>-SUM('Gross Plant'!$AH147:$AM147)/SUM('Gross Plant'!$AH$193:$AM$193)*'Capital Spending'!T$12*Reserve!$DW$1</f>
        <v>0</v>
      </c>
      <c r="EQ147" s="57">
        <f>-SUM('Gross Plant'!$AH147:$AM147)/SUM('Gross Plant'!$AH$193:$AM$193)*'Capital Spending'!U$12*Reserve!$DW$1</f>
        <v>0</v>
      </c>
    </row>
    <row r="148" spans="1:147">
      <c r="A148" s="150">
        <v>37501</v>
      </c>
      <c r="B148" t="s">
        <v>102</v>
      </c>
      <c r="C148" s="50">
        <f t="shared" si="268"/>
        <v>69013.347198961565</v>
      </c>
      <c r="D148" s="50">
        <f t="shared" si="238"/>
        <v>71448.902372000055</v>
      </c>
      <c r="E148" s="68">
        <f>'[20]Reserve End Balances'!$Q$71</f>
        <v>67985.240000000005</v>
      </c>
      <c r="F148" s="41">
        <f t="shared" si="269"/>
        <v>68156.590000000011</v>
      </c>
      <c r="G148" s="41">
        <f t="shared" si="270"/>
        <v>68327.940000000017</v>
      </c>
      <c r="H148" s="41">
        <f t="shared" si="271"/>
        <v>68499.290000000023</v>
      </c>
      <c r="I148" s="41">
        <f t="shared" si="272"/>
        <v>68670.640000000029</v>
      </c>
      <c r="J148" s="41">
        <f t="shared" si="273"/>
        <v>68841.990000000034</v>
      </c>
      <c r="K148" s="41">
        <f t="shared" si="274"/>
        <v>69013.34000000004</v>
      </c>
      <c r="L148" s="41">
        <f t="shared" si="275"/>
        <v>69184.694456500045</v>
      </c>
      <c r="M148" s="41">
        <f t="shared" si="276"/>
        <v>69356.04891300005</v>
      </c>
      <c r="N148" s="41">
        <f t="shared" si="277"/>
        <v>69527.403369500054</v>
      </c>
      <c r="O148" s="41">
        <f t="shared" si="278"/>
        <v>69698.757826000059</v>
      </c>
      <c r="P148" s="41">
        <f t="shared" si="279"/>
        <v>69870.112282500064</v>
      </c>
      <c r="Q148" s="41">
        <f t="shared" si="280"/>
        <v>70041.466739000069</v>
      </c>
      <c r="R148" s="41">
        <f t="shared" si="281"/>
        <v>70212.821195500073</v>
      </c>
      <c r="S148" s="41">
        <f t="shared" si="282"/>
        <v>70384.175652000078</v>
      </c>
      <c r="T148" s="41">
        <f t="shared" si="283"/>
        <v>70555.530108500083</v>
      </c>
      <c r="U148" s="41">
        <f t="shared" si="284"/>
        <v>70704.425485750078</v>
      </c>
      <c r="V148" s="41">
        <f t="shared" si="285"/>
        <v>70853.320863000074</v>
      </c>
      <c r="W148" s="41">
        <f t="shared" si="286"/>
        <v>71002.216240250069</v>
      </c>
      <c r="X148" s="41">
        <f t="shared" si="287"/>
        <v>71151.111617500064</v>
      </c>
      <c r="Y148" s="41">
        <f t="shared" si="288"/>
        <v>71300.00699475006</v>
      </c>
      <c r="Z148" s="41">
        <f t="shared" si="289"/>
        <v>71448.902372000055</v>
      </c>
      <c r="AA148" s="41">
        <f t="shared" si="290"/>
        <v>71597.79774925005</v>
      </c>
      <c r="AB148" s="41">
        <f t="shared" si="291"/>
        <v>71746.693126500046</v>
      </c>
      <c r="AC148" s="41">
        <f t="shared" si="292"/>
        <v>71895.588503750041</v>
      </c>
      <c r="AD148" s="41">
        <f t="shared" si="293"/>
        <v>72044.483881000036</v>
      </c>
      <c r="AE148" s="41">
        <f t="shared" si="294"/>
        <v>72193.379258250032</v>
      </c>
      <c r="AF148" s="41">
        <f t="shared" si="295"/>
        <v>72342.274635500027</v>
      </c>
      <c r="AG148" s="23">
        <f t="shared" si="266"/>
        <v>71449</v>
      </c>
      <c r="AH148" s="79">
        <f>'[26]009'!D43</f>
        <v>2.06E-2</v>
      </c>
      <c r="AI148" s="79">
        <f>'[26]009'!E43</f>
        <v>1.7899999999999999E-2</v>
      </c>
      <c r="AJ148" s="31">
        <f>'[20]Depreciation Provision'!R71</f>
        <v>171.35</v>
      </c>
      <c r="AK148" s="31">
        <f>'[20]Depreciation Provision'!S71</f>
        <v>171.35</v>
      </c>
      <c r="AL148" s="31">
        <f>'[20]Depreciation Provision'!T71</f>
        <v>171.35</v>
      </c>
      <c r="AM148" s="31">
        <f>'[20]Depreciation Provision'!U71</f>
        <v>171.35</v>
      </c>
      <c r="AN148" s="31">
        <f>'[20]Depreciation Provision'!V71</f>
        <v>171.35</v>
      </c>
      <c r="AO148" s="31">
        <f>'[20]Depreciation Provision'!W71</f>
        <v>171.35</v>
      </c>
      <c r="AP148" s="41">
        <f>IF('Net Plant'!I147&gt;0,'Gross Plant'!L148*$AH148/12,0)</f>
        <v>171.3544565</v>
      </c>
      <c r="AQ148" s="41">
        <f>IF('Net Plant'!J147&gt;0,'Gross Plant'!M148*$AH148/12,0)</f>
        <v>171.3544565</v>
      </c>
      <c r="AR148" s="41">
        <f>IF('Net Plant'!K147&gt;0,'Gross Plant'!N148*$AH148/12,0)</f>
        <v>171.3544565</v>
      </c>
      <c r="AS148" s="41">
        <f>IF('Net Plant'!L147&gt;0,'Gross Plant'!O148*$AH148/12,0)</f>
        <v>171.3544565</v>
      </c>
      <c r="AT148" s="41">
        <f>IF('Net Plant'!M147&gt;0,'Gross Plant'!P148*$AH148/12,0)</f>
        <v>171.3544565</v>
      </c>
      <c r="AU148" s="41">
        <f>IF('Net Plant'!N147&gt;0,'Gross Plant'!Q148*$AH148/12,0)</f>
        <v>171.3544565</v>
      </c>
      <c r="AV148" s="41">
        <f>IF('Net Plant'!O147&gt;0,'Gross Plant'!R148*$AH148/12,0)</f>
        <v>171.3544565</v>
      </c>
      <c r="AW148" s="41">
        <f>IF('Net Plant'!P147&gt;0,'Gross Plant'!S148*$AH148/12,0)</f>
        <v>171.3544565</v>
      </c>
      <c r="AX148" s="41">
        <f>IF('Net Plant'!Q147&gt;0,'Gross Plant'!T148*$AH148/12,0)</f>
        <v>171.3544565</v>
      </c>
      <c r="AY148" s="41">
        <f>IF('Net Plant'!R147&gt;0,'Gross Plant'!U148*$AI148/12,0)</f>
        <v>148.89537725</v>
      </c>
      <c r="AZ148" s="41">
        <f>IF('Net Plant'!S147&gt;0,'Gross Plant'!V148*$AI148/12,0)</f>
        <v>148.89537725</v>
      </c>
      <c r="BA148" s="41">
        <f>IF('Net Plant'!T147&gt;0,'Gross Plant'!W148*$AI148/12,0)</f>
        <v>148.89537725</v>
      </c>
      <c r="BB148" s="41">
        <f>IF('Net Plant'!U147&gt;0,'Gross Plant'!X148*$AI148/12,0)</f>
        <v>148.89537725</v>
      </c>
      <c r="BC148" s="41">
        <f>IF('Net Plant'!V147&gt;0,'Gross Plant'!Y148*$AI148/12,0)</f>
        <v>148.89537725</v>
      </c>
      <c r="BD148" s="41">
        <f>IF('Net Plant'!W147&gt;0,'Gross Plant'!Z148*$AI148/12,0)</f>
        <v>148.89537725</v>
      </c>
      <c r="BE148" s="41">
        <f>IF('Net Plant'!X147&gt;0,'Gross Plant'!AA148*$AI148/12,0)</f>
        <v>148.89537725</v>
      </c>
      <c r="BF148" s="41">
        <f>IF('Net Plant'!Y147&gt;0,'Gross Plant'!AB148*$AI148/12,0)</f>
        <v>148.89537725</v>
      </c>
      <c r="BG148" s="41">
        <f>IF('Net Plant'!Z147&gt;0,'Gross Plant'!AC148*$AI148/12,0)</f>
        <v>148.89537725</v>
      </c>
      <c r="BH148" s="41">
        <f>IF('Net Plant'!AA147&gt;0,'Gross Plant'!AD148*$AI148/12,0)</f>
        <v>148.89537725</v>
      </c>
      <c r="BI148" s="41">
        <f>IF('Net Plant'!AB147&gt;0,'Gross Plant'!AE148*$AI148/12,0)</f>
        <v>148.89537725</v>
      </c>
      <c r="BJ148" s="41">
        <f>IF('Net Plant'!AC147&gt;0,'Gross Plant'!AF148*$AI148/12,0)</f>
        <v>148.89537725</v>
      </c>
      <c r="BK148" s="23">
        <f t="shared" si="267"/>
        <v>1786.7445269999996</v>
      </c>
      <c r="BL148" s="41"/>
      <c r="BM148" s="31">
        <f>[20]Retires!R214</f>
        <v>0</v>
      </c>
      <c r="BN148" s="31">
        <f>[20]Retires!S214</f>
        <v>0</v>
      </c>
      <c r="BO148" s="31">
        <f>[20]Retires!T214</f>
        <v>0</v>
      </c>
      <c r="BP148" s="31">
        <f>[20]Retires!U214</f>
        <v>0</v>
      </c>
      <c r="BQ148" s="31">
        <f>[20]Retires!V214</f>
        <v>0</v>
      </c>
      <c r="BR148" s="31">
        <f>[20]Retires!W214</f>
        <v>0</v>
      </c>
      <c r="BS148" s="31">
        <f>'Gross Plant'!BQ148</f>
        <v>0</v>
      </c>
      <c r="BT148" s="41">
        <f>'Gross Plant'!BR148</f>
        <v>0</v>
      </c>
      <c r="BU148" s="41">
        <f>'Gross Plant'!BS148</f>
        <v>0</v>
      </c>
      <c r="BV148" s="41">
        <f>'Gross Plant'!BT148</f>
        <v>0</v>
      </c>
      <c r="BW148" s="41">
        <f>'Gross Plant'!BU148</f>
        <v>0</v>
      </c>
      <c r="BX148" s="41">
        <f>'Gross Plant'!BV148</f>
        <v>0</v>
      </c>
      <c r="BY148" s="41">
        <f>'Gross Plant'!BW148</f>
        <v>0</v>
      </c>
      <c r="BZ148" s="41">
        <f>'Gross Plant'!BX148</f>
        <v>0</v>
      </c>
      <c r="CA148" s="41">
        <f>'Gross Plant'!BY148</f>
        <v>0</v>
      </c>
      <c r="CB148" s="41">
        <f>'Gross Plant'!BZ148</f>
        <v>0</v>
      </c>
      <c r="CC148" s="41">
        <f>'Gross Plant'!CA148</f>
        <v>0</v>
      </c>
      <c r="CD148" s="41">
        <f>'Gross Plant'!CB148</f>
        <v>0</v>
      </c>
      <c r="CE148" s="41">
        <f>'Gross Plant'!CC148</f>
        <v>0</v>
      </c>
      <c r="CF148" s="41">
        <f>'Gross Plant'!CD148</f>
        <v>0</v>
      </c>
      <c r="CG148" s="41">
        <f>'Gross Plant'!CE148</f>
        <v>0</v>
      </c>
      <c r="CH148" s="41">
        <f>'Gross Plant'!CF148</f>
        <v>0</v>
      </c>
      <c r="CI148" s="41">
        <f>'Gross Plant'!CG148</f>
        <v>0</v>
      </c>
      <c r="CJ148" s="41">
        <f>'Gross Plant'!CH148</f>
        <v>0</v>
      </c>
      <c r="CK148" s="41">
        <f>'Gross Plant'!CI148</f>
        <v>0</v>
      </c>
      <c r="CL148" s="41">
        <f>'Gross Plant'!CJ148</f>
        <v>0</v>
      </c>
      <c r="CM148" s="41">
        <f>'Gross Plant'!CK148</f>
        <v>0</v>
      </c>
      <c r="CN148" s="41"/>
      <c r="CO148" s="31">
        <f>[20]Transfers!R214</f>
        <v>0</v>
      </c>
      <c r="CP148" s="31">
        <f>[20]Transfers!S214</f>
        <v>0</v>
      </c>
      <c r="CQ148" s="31">
        <f>[20]Transfers!T214</f>
        <v>0</v>
      </c>
      <c r="CR148" s="31">
        <f>[20]Transfers!U214</f>
        <v>0</v>
      </c>
      <c r="CS148" s="31">
        <f>[20]Transfers!V214</f>
        <v>0</v>
      </c>
      <c r="CT148" s="31">
        <f>[20]Transfers!W214</f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/>
      <c r="DQ148" s="31">
        <f>[20]COR!Q71</f>
        <v>0</v>
      </c>
      <c r="DR148" s="31">
        <f>[20]COR!R71</f>
        <v>0</v>
      </c>
      <c r="DS148" s="31">
        <f>[20]COR!S71</f>
        <v>0</v>
      </c>
      <c r="DT148" s="31">
        <f>[20]COR!T71</f>
        <v>0</v>
      </c>
      <c r="DU148" s="31">
        <f>[20]COR!U71</f>
        <v>0</v>
      </c>
      <c r="DV148" s="31">
        <f>[20]COR!V71</f>
        <v>0</v>
      </c>
      <c r="DW148" s="57">
        <f>SUM('Gross Plant'!$AH148:$AM148)/SUM('Gross Plant'!$AH$193:$AM$193)*DW$193</f>
        <v>0</v>
      </c>
      <c r="DX148" s="57">
        <f>SUM('Gross Plant'!$AH148:$AM148)/SUM('Gross Plant'!$AH$193:$AM$193)*DX$193</f>
        <v>0</v>
      </c>
      <c r="DY148" s="57">
        <f>SUM('Gross Plant'!$AH148:$AM148)/SUM('Gross Plant'!$AH$193:$AM$193)*DY$193</f>
        <v>0</v>
      </c>
      <c r="DZ148" s="57">
        <f>-SUM('Gross Plant'!$AH148:$AM148)/SUM('Gross Plant'!$AH$193:$AM$193)*'Capital Spending'!D$12*Reserve!$DW$1</f>
        <v>0</v>
      </c>
      <c r="EA148" s="57">
        <f>-SUM('Gross Plant'!$AH148:$AM148)/SUM('Gross Plant'!$AH$193:$AM$193)*'Capital Spending'!E$12*Reserve!$DW$1</f>
        <v>0</v>
      </c>
      <c r="EB148" s="57">
        <f>-SUM('Gross Plant'!$AH148:$AM148)/SUM('Gross Plant'!$AH$193:$AM$193)*'Capital Spending'!F$12*Reserve!$DW$1</f>
        <v>0</v>
      </c>
      <c r="EC148" s="57">
        <f>-SUM('Gross Plant'!$AH148:$AM148)/SUM('Gross Plant'!$AH$193:$AM$193)*'Capital Spending'!G$12*Reserve!$DW$1</f>
        <v>0</v>
      </c>
      <c r="ED148" s="57">
        <f>-SUM('Gross Plant'!$AH148:$AM148)/SUM('Gross Plant'!$AH$193:$AM$193)*'Capital Spending'!H$12*Reserve!$DW$1</f>
        <v>0</v>
      </c>
      <c r="EE148" s="57">
        <f>-SUM('Gross Plant'!$AH148:$AM148)/SUM('Gross Plant'!$AH$193:$AM$193)*'Capital Spending'!I$12*Reserve!$DW$1</f>
        <v>0</v>
      </c>
      <c r="EF148" s="57">
        <f>-SUM('Gross Plant'!$AH148:$AM148)/SUM('Gross Plant'!$AH$193:$AM$193)*'Capital Spending'!J$12*Reserve!$DW$1</f>
        <v>0</v>
      </c>
      <c r="EG148" s="57">
        <f>-SUM('Gross Plant'!$AH148:$AM148)/SUM('Gross Plant'!$AH$193:$AM$193)*'Capital Spending'!K$12*Reserve!$DW$1</f>
        <v>0</v>
      </c>
      <c r="EH148" s="57">
        <f>-SUM('Gross Plant'!$AH148:$AM148)/SUM('Gross Plant'!$AH$193:$AM$193)*'Capital Spending'!L$12*Reserve!$DW$1</f>
        <v>0</v>
      </c>
      <c r="EI148" s="57">
        <f>-SUM('Gross Plant'!$AH148:$AM148)/SUM('Gross Plant'!$AH$193:$AM$193)*'Capital Spending'!M$12*Reserve!$DW$1</f>
        <v>0</v>
      </c>
      <c r="EJ148" s="57">
        <f>-SUM('Gross Plant'!$AH148:$AM148)/SUM('Gross Plant'!$AH$193:$AM$193)*'Capital Spending'!N$12*Reserve!$DW$1</f>
        <v>0</v>
      </c>
      <c r="EK148" s="57">
        <f>-SUM('Gross Plant'!$AH148:$AM148)/SUM('Gross Plant'!$AH$193:$AM$193)*'Capital Spending'!O$12*Reserve!$DW$1</f>
        <v>0</v>
      </c>
      <c r="EL148" s="57">
        <f>-SUM('Gross Plant'!$AH148:$AM148)/SUM('Gross Plant'!$AH$193:$AM$193)*'Capital Spending'!P$12*Reserve!$DW$1</f>
        <v>0</v>
      </c>
      <c r="EM148" s="57">
        <f>-SUM('Gross Plant'!$AH148:$AM148)/SUM('Gross Plant'!$AH$193:$AM$193)*'Capital Spending'!Q$12*Reserve!$DW$1</f>
        <v>0</v>
      </c>
      <c r="EN148" s="57">
        <f>-SUM('Gross Plant'!$AH148:$AM148)/SUM('Gross Plant'!$AH$193:$AM$193)*'Capital Spending'!R$12*Reserve!$DW$1</f>
        <v>0</v>
      </c>
      <c r="EO148" s="57">
        <f>-SUM('Gross Plant'!$AH148:$AM148)/SUM('Gross Plant'!$AH$193:$AM$193)*'Capital Spending'!S$12*Reserve!$DW$1</f>
        <v>0</v>
      </c>
      <c r="EP148" s="57">
        <f>-SUM('Gross Plant'!$AH148:$AM148)/SUM('Gross Plant'!$AH$193:$AM$193)*'Capital Spending'!T$12*Reserve!$DW$1</f>
        <v>0</v>
      </c>
      <c r="EQ148" s="57">
        <f>-SUM('Gross Plant'!$AH148:$AM148)/SUM('Gross Plant'!$AH$193:$AM$193)*'Capital Spending'!U$12*Reserve!$DW$1</f>
        <v>0</v>
      </c>
    </row>
    <row r="149" spans="1:147">
      <c r="A149" s="150">
        <v>37502</v>
      </c>
      <c r="B149" t="s">
        <v>103</v>
      </c>
      <c r="C149" s="50">
        <f t="shared" si="268"/>
        <v>34270.510311499987</v>
      </c>
      <c r="D149" s="50">
        <f t="shared" si="238"/>
        <v>35399.356236000007</v>
      </c>
      <c r="E149" s="68">
        <f>'[20]Reserve End Balances'!$Q$72</f>
        <v>33793.99</v>
      </c>
      <c r="F149" s="41">
        <f t="shared" si="269"/>
        <v>33873.409999999996</v>
      </c>
      <c r="G149" s="41">
        <f t="shared" si="270"/>
        <v>33952.829999999994</v>
      </c>
      <c r="H149" s="41">
        <f t="shared" si="271"/>
        <v>34032.249999999993</v>
      </c>
      <c r="I149" s="41">
        <f t="shared" si="272"/>
        <v>34111.669999999991</v>
      </c>
      <c r="J149" s="41">
        <f t="shared" si="273"/>
        <v>34191.089999999989</v>
      </c>
      <c r="K149" s="41">
        <f t="shared" si="274"/>
        <v>34270.509999999987</v>
      </c>
      <c r="L149" s="41">
        <f t="shared" si="275"/>
        <v>34349.930192833323</v>
      </c>
      <c r="M149" s="41">
        <f t="shared" si="276"/>
        <v>34429.350385666658</v>
      </c>
      <c r="N149" s="41">
        <f t="shared" si="277"/>
        <v>34508.770578499993</v>
      </c>
      <c r="O149" s="41">
        <f t="shared" si="278"/>
        <v>34588.190771333328</v>
      </c>
      <c r="P149" s="41">
        <f t="shared" si="279"/>
        <v>34667.610964166663</v>
      </c>
      <c r="Q149" s="41">
        <f t="shared" si="280"/>
        <v>34747.031156999998</v>
      </c>
      <c r="R149" s="41">
        <f t="shared" si="281"/>
        <v>34826.451349833333</v>
      </c>
      <c r="S149" s="41">
        <f t="shared" si="282"/>
        <v>34905.871542666668</v>
      </c>
      <c r="T149" s="41">
        <f t="shared" si="283"/>
        <v>34985.291735500003</v>
      </c>
      <c r="U149" s="41">
        <f t="shared" si="284"/>
        <v>35054.302485583336</v>
      </c>
      <c r="V149" s="41">
        <f t="shared" si="285"/>
        <v>35123.313235666668</v>
      </c>
      <c r="W149" s="41">
        <f t="shared" si="286"/>
        <v>35192.323985750001</v>
      </c>
      <c r="X149" s="41">
        <f t="shared" si="287"/>
        <v>35261.334735833334</v>
      </c>
      <c r="Y149" s="41">
        <f t="shared" si="288"/>
        <v>35330.345485916667</v>
      </c>
      <c r="Z149" s="41">
        <f t="shared" si="289"/>
        <v>35399.356236</v>
      </c>
      <c r="AA149" s="41">
        <f t="shared" si="290"/>
        <v>35468.366986083332</v>
      </c>
      <c r="AB149" s="41">
        <f t="shared" si="291"/>
        <v>35537.377736166665</v>
      </c>
      <c r="AC149" s="41">
        <f t="shared" si="292"/>
        <v>35606.388486249998</v>
      </c>
      <c r="AD149" s="41">
        <f t="shared" si="293"/>
        <v>35675.399236333331</v>
      </c>
      <c r="AE149" s="41">
        <f t="shared" si="294"/>
        <v>35744.409986416664</v>
      </c>
      <c r="AF149" s="41">
        <f t="shared" si="295"/>
        <v>35813.420736499997</v>
      </c>
      <c r="AG149" s="23">
        <f t="shared" si="266"/>
        <v>35399</v>
      </c>
      <c r="AH149" s="79">
        <f>'[26]009'!D44</f>
        <v>2.06E-2</v>
      </c>
      <c r="AI149" s="79">
        <f>'[26]009'!E44</f>
        <v>1.7899999999999999E-2</v>
      </c>
      <c r="AJ149" s="31">
        <f>'[20]Depreciation Provision'!R72</f>
        <v>79.42</v>
      </c>
      <c r="AK149" s="31">
        <f>'[20]Depreciation Provision'!S72</f>
        <v>79.42</v>
      </c>
      <c r="AL149" s="31">
        <f>'[20]Depreciation Provision'!T72</f>
        <v>79.42</v>
      </c>
      <c r="AM149" s="31">
        <f>'[20]Depreciation Provision'!U72</f>
        <v>79.42</v>
      </c>
      <c r="AN149" s="31">
        <f>'[20]Depreciation Provision'!V72</f>
        <v>79.42</v>
      </c>
      <c r="AO149" s="31">
        <f>'[20]Depreciation Provision'!W72</f>
        <v>79.42</v>
      </c>
      <c r="AP149" s="41">
        <f>IF('Net Plant'!I148&gt;0,'Gross Plant'!L149*$AH149/12,0)</f>
        <v>79.420192833333331</v>
      </c>
      <c r="AQ149" s="41">
        <f>IF('Net Plant'!J148&gt;0,'Gross Plant'!M149*$AH149/12,0)</f>
        <v>79.420192833333331</v>
      </c>
      <c r="AR149" s="41">
        <f>IF('Net Plant'!K148&gt;0,'Gross Plant'!N149*$AH149/12,0)</f>
        <v>79.420192833333331</v>
      </c>
      <c r="AS149" s="41">
        <f>IF('Net Plant'!L148&gt;0,'Gross Plant'!O149*$AH149/12,0)</f>
        <v>79.420192833333331</v>
      </c>
      <c r="AT149" s="41">
        <f>IF('Net Plant'!M148&gt;0,'Gross Plant'!P149*$AH149/12,0)</f>
        <v>79.420192833333331</v>
      </c>
      <c r="AU149" s="41">
        <f>IF('Net Plant'!N148&gt;0,'Gross Plant'!Q149*$AH149/12,0)</f>
        <v>79.420192833333331</v>
      </c>
      <c r="AV149" s="41">
        <f>IF('Net Plant'!O148&gt;0,'Gross Plant'!R149*$AH149/12,0)</f>
        <v>79.420192833333331</v>
      </c>
      <c r="AW149" s="41">
        <f>IF('Net Plant'!P148&gt;0,'Gross Plant'!S149*$AH149/12,0)</f>
        <v>79.420192833333331</v>
      </c>
      <c r="AX149" s="41">
        <f>IF('Net Plant'!Q148&gt;0,'Gross Plant'!T149*$AH149/12,0)</f>
        <v>79.420192833333331</v>
      </c>
      <c r="AY149" s="41">
        <f>IF('Net Plant'!R148&gt;0,'Gross Plant'!U149*$AI149/12,0)</f>
        <v>69.010750083333335</v>
      </c>
      <c r="AZ149" s="41">
        <f>IF('Net Plant'!S148&gt;0,'Gross Plant'!V149*$AI149/12,0)</f>
        <v>69.010750083333335</v>
      </c>
      <c r="BA149" s="41">
        <f>IF('Net Plant'!T148&gt;0,'Gross Plant'!W149*$AI149/12,0)</f>
        <v>69.010750083333335</v>
      </c>
      <c r="BB149" s="41">
        <f>IF('Net Plant'!U148&gt;0,'Gross Plant'!X149*$AI149/12,0)</f>
        <v>69.010750083333335</v>
      </c>
      <c r="BC149" s="41">
        <f>IF('Net Plant'!V148&gt;0,'Gross Plant'!Y149*$AI149/12,0)</f>
        <v>69.010750083333335</v>
      </c>
      <c r="BD149" s="41">
        <f>IF('Net Plant'!W148&gt;0,'Gross Plant'!Z149*$AI149/12,0)</f>
        <v>69.010750083333335</v>
      </c>
      <c r="BE149" s="41">
        <f>IF('Net Plant'!X148&gt;0,'Gross Plant'!AA149*$AI149/12,0)</f>
        <v>69.010750083333335</v>
      </c>
      <c r="BF149" s="41">
        <f>IF('Net Plant'!Y148&gt;0,'Gross Plant'!AB149*$AI149/12,0)</f>
        <v>69.010750083333335</v>
      </c>
      <c r="BG149" s="41">
        <f>IF('Net Plant'!Z148&gt;0,'Gross Plant'!AC149*$AI149/12,0)</f>
        <v>69.010750083333335</v>
      </c>
      <c r="BH149" s="41">
        <f>IF('Net Plant'!AA148&gt;0,'Gross Plant'!AD149*$AI149/12,0)</f>
        <v>69.010750083333335</v>
      </c>
      <c r="BI149" s="41">
        <f>IF('Net Plant'!AB148&gt;0,'Gross Plant'!AE149*$AI149/12,0)</f>
        <v>69.010750083333335</v>
      </c>
      <c r="BJ149" s="41">
        <f>IF('Net Plant'!AC148&gt;0,'Gross Plant'!AF149*$AI149/12,0)</f>
        <v>69.010750083333335</v>
      </c>
      <c r="BK149" s="23">
        <f t="shared" si="267"/>
        <v>828.12900099999979</v>
      </c>
      <c r="BL149" s="41"/>
      <c r="BM149" s="31">
        <f>[20]Retires!R215</f>
        <v>0</v>
      </c>
      <c r="BN149" s="31">
        <f>[20]Retires!S215</f>
        <v>0</v>
      </c>
      <c r="BO149" s="31">
        <f>[20]Retires!T215</f>
        <v>0</v>
      </c>
      <c r="BP149" s="31">
        <f>[20]Retires!U215</f>
        <v>0</v>
      </c>
      <c r="BQ149" s="31">
        <f>[20]Retires!V215</f>
        <v>0</v>
      </c>
      <c r="BR149" s="31">
        <f>[20]Retires!W215</f>
        <v>0</v>
      </c>
      <c r="BS149" s="31">
        <f>'Gross Plant'!BQ149</f>
        <v>0</v>
      </c>
      <c r="BT149" s="41">
        <f>'Gross Plant'!BR149</f>
        <v>0</v>
      </c>
      <c r="BU149" s="41">
        <f>'Gross Plant'!BS149</f>
        <v>0</v>
      </c>
      <c r="BV149" s="41">
        <f>'Gross Plant'!BT149</f>
        <v>0</v>
      </c>
      <c r="BW149" s="41">
        <f>'Gross Plant'!BU149</f>
        <v>0</v>
      </c>
      <c r="BX149" s="41">
        <f>'Gross Plant'!BV149</f>
        <v>0</v>
      </c>
      <c r="BY149" s="41">
        <f>'Gross Plant'!BW149</f>
        <v>0</v>
      </c>
      <c r="BZ149" s="41">
        <f>'Gross Plant'!BX149</f>
        <v>0</v>
      </c>
      <c r="CA149" s="41">
        <f>'Gross Plant'!BY149</f>
        <v>0</v>
      </c>
      <c r="CB149" s="41">
        <f>'Gross Plant'!BZ149</f>
        <v>0</v>
      </c>
      <c r="CC149" s="41">
        <f>'Gross Plant'!CA149</f>
        <v>0</v>
      </c>
      <c r="CD149" s="41">
        <f>'Gross Plant'!CB149</f>
        <v>0</v>
      </c>
      <c r="CE149" s="41">
        <f>'Gross Plant'!CC149</f>
        <v>0</v>
      </c>
      <c r="CF149" s="41">
        <f>'Gross Plant'!CD149</f>
        <v>0</v>
      </c>
      <c r="CG149" s="41">
        <f>'Gross Plant'!CE149</f>
        <v>0</v>
      </c>
      <c r="CH149" s="41">
        <f>'Gross Plant'!CF149</f>
        <v>0</v>
      </c>
      <c r="CI149" s="41">
        <f>'Gross Plant'!CG149</f>
        <v>0</v>
      </c>
      <c r="CJ149" s="41">
        <f>'Gross Plant'!CH149</f>
        <v>0</v>
      </c>
      <c r="CK149" s="41">
        <f>'Gross Plant'!CI149</f>
        <v>0</v>
      </c>
      <c r="CL149" s="41">
        <f>'Gross Plant'!CJ149</f>
        <v>0</v>
      </c>
      <c r="CM149" s="41">
        <f>'Gross Plant'!CK149</f>
        <v>0</v>
      </c>
      <c r="CN149" s="41"/>
      <c r="CO149" s="31">
        <f>[20]Transfers!R215</f>
        <v>0</v>
      </c>
      <c r="CP149" s="31">
        <f>[20]Transfers!S215</f>
        <v>0</v>
      </c>
      <c r="CQ149" s="31">
        <f>[20]Transfers!T215</f>
        <v>0</v>
      </c>
      <c r="CR149" s="31">
        <f>[20]Transfers!U215</f>
        <v>0</v>
      </c>
      <c r="CS149" s="31">
        <f>[20]Transfers!V215</f>
        <v>0</v>
      </c>
      <c r="CT149" s="31">
        <f>[20]Transfers!W215</f>
        <v>0</v>
      </c>
      <c r="CU149" s="31">
        <v>0</v>
      </c>
      <c r="CV149" s="31">
        <v>0</v>
      </c>
      <c r="CW149" s="31">
        <v>0</v>
      </c>
      <c r="CX149" s="31">
        <v>0</v>
      </c>
      <c r="CY149" s="31">
        <v>0</v>
      </c>
      <c r="CZ149" s="3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/>
      <c r="DQ149" s="31">
        <f>[20]COR!Q72</f>
        <v>0</v>
      </c>
      <c r="DR149" s="31">
        <f>[20]COR!R72</f>
        <v>0</v>
      </c>
      <c r="DS149" s="31">
        <f>[20]COR!S72</f>
        <v>0</v>
      </c>
      <c r="DT149" s="31">
        <f>[20]COR!T72</f>
        <v>0</v>
      </c>
      <c r="DU149" s="31">
        <f>[20]COR!U72</f>
        <v>0</v>
      </c>
      <c r="DV149" s="31">
        <f>[20]COR!V72</f>
        <v>0</v>
      </c>
      <c r="DW149" s="57">
        <f>SUM('Gross Plant'!$AH149:$AM149)/SUM('Gross Plant'!$AH$193:$AM$193)*DW$193</f>
        <v>0</v>
      </c>
      <c r="DX149" s="57">
        <f>SUM('Gross Plant'!$AH149:$AM149)/SUM('Gross Plant'!$AH$193:$AM$193)*DX$193</f>
        <v>0</v>
      </c>
      <c r="DY149" s="57">
        <f>SUM('Gross Plant'!$AH149:$AM149)/SUM('Gross Plant'!$AH$193:$AM$193)*DY$193</f>
        <v>0</v>
      </c>
      <c r="DZ149" s="57">
        <f>-SUM('Gross Plant'!$AH149:$AM149)/SUM('Gross Plant'!$AH$193:$AM$193)*'Capital Spending'!D$12*Reserve!$DW$1</f>
        <v>0</v>
      </c>
      <c r="EA149" s="57">
        <f>-SUM('Gross Plant'!$AH149:$AM149)/SUM('Gross Plant'!$AH$193:$AM$193)*'Capital Spending'!E$12*Reserve!$DW$1</f>
        <v>0</v>
      </c>
      <c r="EB149" s="57">
        <f>-SUM('Gross Plant'!$AH149:$AM149)/SUM('Gross Plant'!$AH$193:$AM$193)*'Capital Spending'!F$12*Reserve!$DW$1</f>
        <v>0</v>
      </c>
      <c r="EC149" s="57">
        <f>-SUM('Gross Plant'!$AH149:$AM149)/SUM('Gross Plant'!$AH$193:$AM$193)*'Capital Spending'!G$12*Reserve!$DW$1</f>
        <v>0</v>
      </c>
      <c r="ED149" s="57">
        <f>-SUM('Gross Plant'!$AH149:$AM149)/SUM('Gross Plant'!$AH$193:$AM$193)*'Capital Spending'!H$12*Reserve!$DW$1</f>
        <v>0</v>
      </c>
      <c r="EE149" s="57">
        <f>-SUM('Gross Plant'!$AH149:$AM149)/SUM('Gross Plant'!$AH$193:$AM$193)*'Capital Spending'!I$12*Reserve!$DW$1</f>
        <v>0</v>
      </c>
      <c r="EF149" s="57">
        <f>-SUM('Gross Plant'!$AH149:$AM149)/SUM('Gross Plant'!$AH$193:$AM$193)*'Capital Spending'!J$12*Reserve!$DW$1</f>
        <v>0</v>
      </c>
      <c r="EG149" s="57">
        <f>-SUM('Gross Plant'!$AH149:$AM149)/SUM('Gross Plant'!$AH$193:$AM$193)*'Capital Spending'!K$12*Reserve!$DW$1</f>
        <v>0</v>
      </c>
      <c r="EH149" s="57">
        <f>-SUM('Gross Plant'!$AH149:$AM149)/SUM('Gross Plant'!$AH$193:$AM$193)*'Capital Spending'!L$12*Reserve!$DW$1</f>
        <v>0</v>
      </c>
      <c r="EI149" s="57">
        <f>-SUM('Gross Plant'!$AH149:$AM149)/SUM('Gross Plant'!$AH$193:$AM$193)*'Capital Spending'!M$12*Reserve!$DW$1</f>
        <v>0</v>
      </c>
      <c r="EJ149" s="57">
        <f>-SUM('Gross Plant'!$AH149:$AM149)/SUM('Gross Plant'!$AH$193:$AM$193)*'Capital Spending'!N$12*Reserve!$DW$1</f>
        <v>0</v>
      </c>
      <c r="EK149" s="57">
        <f>-SUM('Gross Plant'!$AH149:$AM149)/SUM('Gross Plant'!$AH$193:$AM$193)*'Capital Spending'!O$12*Reserve!$DW$1</f>
        <v>0</v>
      </c>
      <c r="EL149" s="57">
        <f>-SUM('Gross Plant'!$AH149:$AM149)/SUM('Gross Plant'!$AH$193:$AM$193)*'Capital Spending'!P$12*Reserve!$DW$1</f>
        <v>0</v>
      </c>
      <c r="EM149" s="57">
        <f>-SUM('Gross Plant'!$AH149:$AM149)/SUM('Gross Plant'!$AH$193:$AM$193)*'Capital Spending'!Q$12*Reserve!$DW$1</f>
        <v>0</v>
      </c>
      <c r="EN149" s="57">
        <f>-SUM('Gross Plant'!$AH149:$AM149)/SUM('Gross Plant'!$AH$193:$AM$193)*'Capital Spending'!R$12*Reserve!$DW$1</f>
        <v>0</v>
      </c>
      <c r="EO149" s="57">
        <f>-SUM('Gross Plant'!$AH149:$AM149)/SUM('Gross Plant'!$AH$193:$AM$193)*'Capital Spending'!S$12*Reserve!$DW$1</f>
        <v>0</v>
      </c>
      <c r="EP149" s="57">
        <f>-SUM('Gross Plant'!$AH149:$AM149)/SUM('Gross Plant'!$AH$193:$AM$193)*'Capital Spending'!T$12*Reserve!$DW$1</f>
        <v>0</v>
      </c>
      <c r="EQ149" s="57">
        <f>-SUM('Gross Plant'!$AH149:$AM149)/SUM('Gross Plant'!$AH$193:$AM$193)*'Capital Spending'!U$12*Reserve!$DW$1</f>
        <v>0</v>
      </c>
    </row>
    <row r="150" spans="1:147">
      <c r="A150" s="150">
        <v>37503</v>
      </c>
      <c r="B150" t="s">
        <v>104</v>
      </c>
      <c r="C150" s="50">
        <f t="shared" si="268"/>
        <v>1822.4387026153838</v>
      </c>
      <c r="D150" s="50">
        <f t="shared" si="238"/>
        <v>1920.1539519999994</v>
      </c>
      <c r="E150" s="68">
        <f>'[20]Reserve End Balances'!$Q$73</f>
        <v>1781.21</v>
      </c>
      <c r="F150" s="41">
        <f t="shared" si="269"/>
        <v>1788.08</v>
      </c>
      <c r="G150" s="41">
        <f t="shared" si="270"/>
        <v>1794.9499999999998</v>
      </c>
      <c r="H150" s="41">
        <f t="shared" si="271"/>
        <v>1801.8199999999997</v>
      </c>
      <c r="I150" s="41">
        <f t="shared" si="272"/>
        <v>1808.6899999999996</v>
      </c>
      <c r="J150" s="41">
        <f t="shared" si="273"/>
        <v>1815.5599999999995</v>
      </c>
      <c r="K150" s="41">
        <f t="shared" si="274"/>
        <v>1822.4299999999994</v>
      </c>
      <c r="L150" s="41">
        <f t="shared" si="275"/>
        <v>1829.3053873333326</v>
      </c>
      <c r="M150" s="41">
        <f t="shared" si="276"/>
        <v>1836.1807746666659</v>
      </c>
      <c r="N150" s="41">
        <f t="shared" si="277"/>
        <v>1843.0561619999992</v>
      </c>
      <c r="O150" s="41">
        <f t="shared" si="278"/>
        <v>1849.9315493333324</v>
      </c>
      <c r="P150" s="41">
        <f t="shared" si="279"/>
        <v>1856.8069366666657</v>
      </c>
      <c r="Q150" s="41">
        <f t="shared" si="280"/>
        <v>1863.682323999999</v>
      </c>
      <c r="R150" s="41">
        <f t="shared" si="281"/>
        <v>1870.5577113333322</v>
      </c>
      <c r="S150" s="41">
        <f t="shared" si="282"/>
        <v>1877.4330986666655</v>
      </c>
      <c r="T150" s="41">
        <f t="shared" si="283"/>
        <v>1884.3084859999988</v>
      </c>
      <c r="U150" s="41">
        <f t="shared" si="284"/>
        <v>1890.2827303333322</v>
      </c>
      <c r="V150" s="41">
        <f t="shared" si="285"/>
        <v>1896.2569746666657</v>
      </c>
      <c r="W150" s="41">
        <f t="shared" si="286"/>
        <v>1902.2312189999991</v>
      </c>
      <c r="X150" s="41">
        <f t="shared" si="287"/>
        <v>1908.2054633333325</v>
      </c>
      <c r="Y150" s="41">
        <f t="shared" si="288"/>
        <v>1914.179707666666</v>
      </c>
      <c r="Z150" s="41">
        <f t="shared" si="289"/>
        <v>1920.1539519999994</v>
      </c>
      <c r="AA150" s="41">
        <f t="shared" si="290"/>
        <v>1926.1281963333329</v>
      </c>
      <c r="AB150" s="41">
        <f t="shared" si="291"/>
        <v>1932.1024406666663</v>
      </c>
      <c r="AC150" s="41">
        <f t="shared" si="292"/>
        <v>1938.0766849999998</v>
      </c>
      <c r="AD150" s="41">
        <f t="shared" si="293"/>
        <v>1944.0509293333332</v>
      </c>
      <c r="AE150" s="41">
        <f t="shared" si="294"/>
        <v>1950.0251736666667</v>
      </c>
      <c r="AF150" s="41">
        <f t="shared" si="295"/>
        <v>1955.9994180000001</v>
      </c>
      <c r="AG150" s="23">
        <f t="shared" si="266"/>
        <v>1920</v>
      </c>
      <c r="AH150" s="79">
        <f>'[26]009'!D45</f>
        <v>2.06E-2</v>
      </c>
      <c r="AI150" s="79">
        <f>'[26]009'!E45</f>
        <v>1.7899999999999999E-2</v>
      </c>
      <c r="AJ150" s="31">
        <f>'[20]Depreciation Provision'!R73</f>
        <v>6.8699999999999992</v>
      </c>
      <c r="AK150" s="31">
        <f>'[20]Depreciation Provision'!S73</f>
        <v>6.8699999999999992</v>
      </c>
      <c r="AL150" s="31">
        <f>'[20]Depreciation Provision'!T73</f>
        <v>6.8699999999999992</v>
      </c>
      <c r="AM150" s="31">
        <f>'[20]Depreciation Provision'!U73</f>
        <v>6.8699999999999992</v>
      </c>
      <c r="AN150" s="31">
        <f>'[20]Depreciation Provision'!V73</f>
        <v>6.8699999999999992</v>
      </c>
      <c r="AO150" s="31">
        <f>'[20]Depreciation Provision'!W73</f>
        <v>6.8699999999999992</v>
      </c>
      <c r="AP150" s="41">
        <f>IF('Net Plant'!I149&gt;0,'Gross Plant'!L150*$AH150/12,0)</f>
        <v>6.8753873333333333</v>
      </c>
      <c r="AQ150" s="41">
        <f>IF('Net Plant'!J149&gt;0,'Gross Plant'!M150*$AH150/12,0)</f>
        <v>6.8753873333333333</v>
      </c>
      <c r="AR150" s="41">
        <f>IF('Net Plant'!K149&gt;0,'Gross Plant'!N150*$AH150/12,0)</f>
        <v>6.8753873333333333</v>
      </c>
      <c r="AS150" s="41">
        <f>IF('Net Plant'!L149&gt;0,'Gross Plant'!O150*$AH150/12,0)</f>
        <v>6.8753873333333333</v>
      </c>
      <c r="AT150" s="41">
        <f>IF('Net Plant'!M149&gt;0,'Gross Plant'!P150*$AH150/12,0)</f>
        <v>6.8753873333333333</v>
      </c>
      <c r="AU150" s="41">
        <f>IF('Net Plant'!N149&gt;0,'Gross Plant'!Q150*$AH150/12,0)</f>
        <v>6.8753873333333333</v>
      </c>
      <c r="AV150" s="41">
        <f>IF('Net Plant'!O149&gt;0,'Gross Plant'!R150*$AH150/12,0)</f>
        <v>6.8753873333333333</v>
      </c>
      <c r="AW150" s="41">
        <f>IF('Net Plant'!P149&gt;0,'Gross Plant'!S150*$AH150/12,0)</f>
        <v>6.8753873333333333</v>
      </c>
      <c r="AX150" s="41">
        <f>IF('Net Plant'!Q149&gt;0,'Gross Plant'!T150*$AH150/12,0)</f>
        <v>6.8753873333333333</v>
      </c>
      <c r="AY150" s="41">
        <f>IF('Net Plant'!R149&gt;0,'Gross Plant'!U150*$AI150/12,0)</f>
        <v>5.9742443333333322</v>
      </c>
      <c r="AZ150" s="41">
        <f>IF('Net Plant'!S149&gt;0,'Gross Plant'!V150*$AI150/12,0)</f>
        <v>5.9742443333333322</v>
      </c>
      <c r="BA150" s="41">
        <f>IF('Net Plant'!T149&gt;0,'Gross Plant'!W150*$AI150/12,0)</f>
        <v>5.9742443333333322</v>
      </c>
      <c r="BB150" s="41">
        <f>IF('Net Plant'!U149&gt;0,'Gross Plant'!X150*$AI150/12,0)</f>
        <v>5.9742443333333322</v>
      </c>
      <c r="BC150" s="41">
        <f>IF('Net Plant'!V149&gt;0,'Gross Plant'!Y150*$AI150/12,0)</f>
        <v>5.9742443333333322</v>
      </c>
      <c r="BD150" s="41">
        <f>IF('Net Plant'!W149&gt;0,'Gross Plant'!Z150*$AI150/12,0)</f>
        <v>5.9742443333333322</v>
      </c>
      <c r="BE150" s="41">
        <f>IF('Net Plant'!X149&gt;0,'Gross Plant'!AA150*$AI150/12,0)</f>
        <v>5.9742443333333322</v>
      </c>
      <c r="BF150" s="41">
        <f>IF('Net Plant'!Y149&gt;0,'Gross Plant'!AB150*$AI150/12,0)</f>
        <v>5.9742443333333322</v>
      </c>
      <c r="BG150" s="41">
        <f>IF('Net Plant'!Z149&gt;0,'Gross Plant'!AC150*$AI150/12,0)</f>
        <v>5.9742443333333322</v>
      </c>
      <c r="BH150" s="41">
        <f>IF('Net Plant'!AA149&gt;0,'Gross Plant'!AD150*$AI150/12,0)</f>
        <v>5.9742443333333322</v>
      </c>
      <c r="BI150" s="41">
        <f>IF('Net Plant'!AB149&gt;0,'Gross Plant'!AE150*$AI150/12,0)</f>
        <v>5.9742443333333322</v>
      </c>
      <c r="BJ150" s="41">
        <f>IF('Net Plant'!AC149&gt;0,'Gross Plant'!AF150*$AI150/12,0)</f>
        <v>5.9742443333333322</v>
      </c>
      <c r="BK150" s="23">
        <f t="shared" si="267"/>
        <v>71.690931999999989</v>
      </c>
      <c r="BL150" s="41"/>
      <c r="BM150" s="31">
        <f>[20]Retires!R216</f>
        <v>0</v>
      </c>
      <c r="BN150" s="31">
        <f>[20]Retires!S216</f>
        <v>0</v>
      </c>
      <c r="BO150" s="31">
        <f>[20]Retires!T216</f>
        <v>0</v>
      </c>
      <c r="BP150" s="31">
        <f>[20]Retires!U216</f>
        <v>0</v>
      </c>
      <c r="BQ150" s="31">
        <f>[20]Retires!V216</f>
        <v>0</v>
      </c>
      <c r="BR150" s="31">
        <f>[20]Retires!W216</f>
        <v>0</v>
      </c>
      <c r="BS150" s="31">
        <f>'Gross Plant'!BQ150</f>
        <v>0</v>
      </c>
      <c r="BT150" s="41">
        <f>'Gross Plant'!BR150</f>
        <v>0</v>
      </c>
      <c r="BU150" s="41">
        <f>'Gross Plant'!BS150</f>
        <v>0</v>
      </c>
      <c r="BV150" s="41">
        <f>'Gross Plant'!BT150</f>
        <v>0</v>
      </c>
      <c r="BW150" s="41">
        <f>'Gross Plant'!BU150</f>
        <v>0</v>
      </c>
      <c r="BX150" s="41">
        <f>'Gross Plant'!BV150</f>
        <v>0</v>
      </c>
      <c r="BY150" s="41">
        <f>'Gross Plant'!BW150</f>
        <v>0</v>
      </c>
      <c r="BZ150" s="41">
        <f>'Gross Plant'!BX150</f>
        <v>0</v>
      </c>
      <c r="CA150" s="41">
        <f>'Gross Plant'!BY150</f>
        <v>0</v>
      </c>
      <c r="CB150" s="41">
        <f>'Gross Plant'!BZ150</f>
        <v>0</v>
      </c>
      <c r="CC150" s="41">
        <f>'Gross Plant'!CA150</f>
        <v>0</v>
      </c>
      <c r="CD150" s="41">
        <f>'Gross Plant'!CB150</f>
        <v>0</v>
      </c>
      <c r="CE150" s="41">
        <f>'Gross Plant'!CC150</f>
        <v>0</v>
      </c>
      <c r="CF150" s="41">
        <f>'Gross Plant'!CD150</f>
        <v>0</v>
      </c>
      <c r="CG150" s="41">
        <f>'Gross Plant'!CE150</f>
        <v>0</v>
      </c>
      <c r="CH150" s="41">
        <f>'Gross Plant'!CF150</f>
        <v>0</v>
      </c>
      <c r="CI150" s="41">
        <f>'Gross Plant'!CG150</f>
        <v>0</v>
      </c>
      <c r="CJ150" s="41">
        <f>'Gross Plant'!CH150</f>
        <v>0</v>
      </c>
      <c r="CK150" s="41">
        <f>'Gross Plant'!CI150</f>
        <v>0</v>
      </c>
      <c r="CL150" s="41">
        <f>'Gross Plant'!CJ150</f>
        <v>0</v>
      </c>
      <c r="CM150" s="41">
        <f>'Gross Plant'!CK150</f>
        <v>0</v>
      </c>
      <c r="CN150" s="41"/>
      <c r="CO150" s="31">
        <f>[20]Transfers!R216</f>
        <v>0</v>
      </c>
      <c r="CP150" s="31">
        <f>[20]Transfers!S216</f>
        <v>0</v>
      </c>
      <c r="CQ150" s="31">
        <f>[20]Transfers!T216</f>
        <v>0</v>
      </c>
      <c r="CR150" s="31">
        <f>[20]Transfers!U216</f>
        <v>0</v>
      </c>
      <c r="CS150" s="31">
        <f>[20]Transfers!V216</f>
        <v>0</v>
      </c>
      <c r="CT150" s="31">
        <f>[20]Transfers!W216</f>
        <v>0</v>
      </c>
      <c r="CU150" s="31">
        <v>0</v>
      </c>
      <c r="CV150" s="31">
        <v>0</v>
      </c>
      <c r="CW150" s="31">
        <v>0</v>
      </c>
      <c r="CX150" s="31">
        <v>0</v>
      </c>
      <c r="CY150" s="31">
        <v>0</v>
      </c>
      <c r="CZ150" s="3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/>
      <c r="DQ150" s="31">
        <f>[20]COR!Q73</f>
        <v>0</v>
      </c>
      <c r="DR150" s="31">
        <f>[20]COR!R73</f>
        <v>0</v>
      </c>
      <c r="DS150" s="31">
        <f>[20]COR!S73</f>
        <v>0</v>
      </c>
      <c r="DT150" s="31">
        <f>[20]COR!T73</f>
        <v>0</v>
      </c>
      <c r="DU150" s="31">
        <f>[20]COR!U73</f>
        <v>0</v>
      </c>
      <c r="DV150" s="31">
        <f>[20]COR!V73</f>
        <v>0</v>
      </c>
      <c r="DW150" s="57">
        <f>SUM('Gross Plant'!$AH150:$AM150)/SUM('Gross Plant'!$AH$193:$AM$193)*DW$193</f>
        <v>0</v>
      </c>
      <c r="DX150" s="57">
        <f>SUM('Gross Plant'!$AH150:$AM150)/SUM('Gross Plant'!$AH$193:$AM$193)*DX$193</f>
        <v>0</v>
      </c>
      <c r="DY150" s="57">
        <f>SUM('Gross Plant'!$AH150:$AM150)/SUM('Gross Plant'!$AH$193:$AM$193)*DY$193</f>
        <v>0</v>
      </c>
      <c r="DZ150" s="57">
        <f>-SUM('Gross Plant'!$AH150:$AM150)/SUM('Gross Plant'!$AH$193:$AM$193)*'Capital Spending'!D$12*Reserve!$DW$1</f>
        <v>0</v>
      </c>
      <c r="EA150" s="57">
        <f>-SUM('Gross Plant'!$AH150:$AM150)/SUM('Gross Plant'!$AH$193:$AM$193)*'Capital Spending'!E$12*Reserve!$DW$1</f>
        <v>0</v>
      </c>
      <c r="EB150" s="57">
        <f>-SUM('Gross Plant'!$AH150:$AM150)/SUM('Gross Plant'!$AH$193:$AM$193)*'Capital Spending'!F$12*Reserve!$DW$1</f>
        <v>0</v>
      </c>
      <c r="EC150" s="57">
        <f>-SUM('Gross Plant'!$AH150:$AM150)/SUM('Gross Plant'!$AH$193:$AM$193)*'Capital Spending'!G$12*Reserve!$DW$1</f>
        <v>0</v>
      </c>
      <c r="ED150" s="57">
        <f>-SUM('Gross Plant'!$AH150:$AM150)/SUM('Gross Plant'!$AH$193:$AM$193)*'Capital Spending'!H$12*Reserve!$DW$1</f>
        <v>0</v>
      </c>
      <c r="EE150" s="57">
        <f>-SUM('Gross Plant'!$AH150:$AM150)/SUM('Gross Plant'!$AH$193:$AM$193)*'Capital Spending'!I$12*Reserve!$DW$1</f>
        <v>0</v>
      </c>
      <c r="EF150" s="57">
        <f>-SUM('Gross Plant'!$AH150:$AM150)/SUM('Gross Plant'!$AH$193:$AM$193)*'Capital Spending'!J$12*Reserve!$DW$1</f>
        <v>0</v>
      </c>
      <c r="EG150" s="57">
        <f>-SUM('Gross Plant'!$AH150:$AM150)/SUM('Gross Plant'!$AH$193:$AM$193)*'Capital Spending'!K$12*Reserve!$DW$1</f>
        <v>0</v>
      </c>
      <c r="EH150" s="57">
        <f>-SUM('Gross Plant'!$AH150:$AM150)/SUM('Gross Plant'!$AH$193:$AM$193)*'Capital Spending'!L$12*Reserve!$DW$1</f>
        <v>0</v>
      </c>
      <c r="EI150" s="57">
        <f>-SUM('Gross Plant'!$AH150:$AM150)/SUM('Gross Plant'!$AH$193:$AM$193)*'Capital Spending'!M$12*Reserve!$DW$1</f>
        <v>0</v>
      </c>
      <c r="EJ150" s="57">
        <f>-SUM('Gross Plant'!$AH150:$AM150)/SUM('Gross Plant'!$AH$193:$AM$193)*'Capital Spending'!N$12*Reserve!$DW$1</f>
        <v>0</v>
      </c>
      <c r="EK150" s="57">
        <f>-SUM('Gross Plant'!$AH150:$AM150)/SUM('Gross Plant'!$AH$193:$AM$193)*'Capital Spending'!O$12*Reserve!$DW$1</f>
        <v>0</v>
      </c>
      <c r="EL150" s="57">
        <f>-SUM('Gross Plant'!$AH150:$AM150)/SUM('Gross Plant'!$AH$193:$AM$193)*'Capital Spending'!P$12*Reserve!$DW$1</f>
        <v>0</v>
      </c>
      <c r="EM150" s="57">
        <f>-SUM('Gross Plant'!$AH150:$AM150)/SUM('Gross Plant'!$AH$193:$AM$193)*'Capital Spending'!Q$12*Reserve!$DW$1</f>
        <v>0</v>
      </c>
      <c r="EN150" s="57">
        <f>-SUM('Gross Plant'!$AH150:$AM150)/SUM('Gross Plant'!$AH$193:$AM$193)*'Capital Spending'!R$12*Reserve!$DW$1</f>
        <v>0</v>
      </c>
      <c r="EO150" s="57">
        <f>-SUM('Gross Plant'!$AH150:$AM150)/SUM('Gross Plant'!$AH$193:$AM$193)*'Capital Spending'!S$12*Reserve!$DW$1</f>
        <v>0</v>
      </c>
      <c r="EP150" s="57">
        <f>-SUM('Gross Plant'!$AH150:$AM150)/SUM('Gross Plant'!$AH$193:$AM$193)*'Capital Spending'!T$12*Reserve!$DW$1</f>
        <v>0</v>
      </c>
      <c r="EQ150" s="57">
        <f>-SUM('Gross Plant'!$AH150:$AM150)/SUM('Gross Plant'!$AH$193:$AM$193)*'Capital Spending'!U$12*Reserve!$DW$1</f>
        <v>0</v>
      </c>
    </row>
    <row r="151" spans="1:147">
      <c r="A151" s="150">
        <v>37600</v>
      </c>
      <c r="B151" t="s">
        <v>52</v>
      </c>
      <c r="C151" s="50">
        <f t="shared" si="268"/>
        <v>12718059.754340447</v>
      </c>
      <c r="D151" s="50">
        <f t="shared" si="238"/>
        <v>13210658.113094032</v>
      </c>
      <c r="E151" s="68">
        <f>'[20]Reserve End Balances'!$Q$74</f>
        <v>12420096.060000001</v>
      </c>
      <c r="F151" s="41">
        <f t="shared" si="269"/>
        <v>12474316.740000002</v>
      </c>
      <c r="G151" s="41">
        <f t="shared" si="270"/>
        <v>12497642.880000003</v>
      </c>
      <c r="H151" s="41">
        <f t="shared" si="271"/>
        <v>12565594.520000001</v>
      </c>
      <c r="I151" s="41">
        <f t="shared" si="272"/>
        <v>12644560.070000002</v>
      </c>
      <c r="J151" s="41">
        <f t="shared" si="273"/>
        <v>12708442.400000002</v>
      </c>
      <c r="K151" s="41">
        <f t="shared" si="274"/>
        <v>12769467.620000001</v>
      </c>
      <c r="L151" s="41">
        <f t="shared" si="275"/>
        <v>12797073.015098665</v>
      </c>
      <c r="M151" s="41">
        <f t="shared" si="276"/>
        <v>12835331.542423528</v>
      </c>
      <c r="N151" s="41">
        <f t="shared" si="277"/>
        <v>12872261.985987404</v>
      </c>
      <c r="O151" s="41">
        <f t="shared" si="278"/>
        <v>12898289.700431639</v>
      </c>
      <c r="P151" s="41">
        <f t="shared" si="279"/>
        <v>12916953.887247153</v>
      </c>
      <c r="Q151" s="41">
        <f t="shared" si="280"/>
        <v>12934746.385237385</v>
      </c>
      <c r="R151" s="41">
        <f t="shared" si="281"/>
        <v>12964416.215191139</v>
      </c>
      <c r="S151" s="41">
        <f t="shared" si="282"/>
        <v>13008334.971227841</v>
      </c>
      <c r="T151" s="41">
        <f t="shared" si="283"/>
        <v>13057742.969376849</v>
      </c>
      <c r="U151" s="41">
        <f t="shared" si="284"/>
        <v>13087453.354109051</v>
      </c>
      <c r="V151" s="41">
        <f t="shared" si="285"/>
        <v>13117963.627480252</v>
      </c>
      <c r="W151" s="41">
        <f t="shared" si="286"/>
        <v>13148556.414964739</v>
      </c>
      <c r="X151" s="41">
        <f t="shared" si="287"/>
        <v>13176784.283983571</v>
      </c>
      <c r="Y151" s="41">
        <f t="shared" si="288"/>
        <v>13207726.749947092</v>
      </c>
      <c r="Z151" s="41">
        <f t="shared" si="289"/>
        <v>13241238.478719756</v>
      </c>
      <c r="AA151" s="41">
        <f t="shared" si="290"/>
        <v>13253276.049429234</v>
      </c>
      <c r="AB151" s="41">
        <f t="shared" si="291"/>
        <v>13257966.672774153</v>
      </c>
      <c r="AC151" s="41">
        <f t="shared" si="292"/>
        <v>13261802.373197883</v>
      </c>
      <c r="AD151" s="41">
        <f t="shared" si="293"/>
        <v>13277529.253367363</v>
      </c>
      <c r="AE151" s="41">
        <f t="shared" si="294"/>
        <v>13307515.41664188</v>
      </c>
      <c r="AF151" s="41">
        <f t="shared" si="295"/>
        <v>13342999.826230597</v>
      </c>
      <c r="AG151" s="23">
        <f t="shared" si="266"/>
        <v>13210658</v>
      </c>
      <c r="AH151" s="79">
        <f>'[26]009'!D46</f>
        <v>0.05</v>
      </c>
      <c r="AI151" s="79">
        <f>'[26]009'!E46</f>
        <v>4.24E-2</v>
      </c>
      <c r="AJ151" s="31">
        <f>'[20]Depreciation Provision'!R74</f>
        <v>87366.8</v>
      </c>
      <c r="AK151" s="31">
        <f>'[20]Depreciation Provision'!S74</f>
        <v>87219.23</v>
      </c>
      <c r="AL151" s="31">
        <f>'[20]Depreciation Provision'!T74</f>
        <v>87219.27</v>
      </c>
      <c r="AM151" s="31">
        <f>'[20]Depreciation Provision'!U74</f>
        <v>87260.24</v>
      </c>
      <c r="AN151" s="31">
        <f>'[20]Depreciation Provision'!V74</f>
        <v>87243.37</v>
      </c>
      <c r="AO151" s="31">
        <f>'[20]Depreciation Provision'!W74</f>
        <v>87199.52</v>
      </c>
      <c r="AP151" s="41">
        <f>IF('Net Plant'!I150&gt;0,'Gross Plant'!L151*$AH151/12,0)</f>
        <v>87031.517074112737</v>
      </c>
      <c r="AQ151" s="41">
        <f>IF('Net Plant'!J150&gt;0,'Gross Plant'!M151*$AH151/12,0)</f>
        <v>86953.40723536018</v>
      </c>
      <c r="AR151" s="41">
        <f>IF('Net Plant'!K150&gt;0,'Gross Plant'!N151*$AH151/12,0)</f>
        <v>86873.295566045024</v>
      </c>
      <c r="AS151" s="41">
        <f>IF('Net Plant'!L150&gt;0,'Gross Plant'!O151*$AH151/12,0)</f>
        <v>86775.851498033953</v>
      </c>
      <c r="AT151" s="41">
        <f>IF('Net Plant'!M150&gt;0,'Gross Plant'!P151*$AH151/12,0)</f>
        <v>86666.770812743358</v>
      </c>
      <c r="AU151" s="41">
        <f>IF('Net Plant'!N150&gt;0,'Gross Plant'!Q151*$AH151/12,0)</f>
        <v>86556.468812147868</v>
      </c>
      <c r="AV151" s="41">
        <f>IF('Net Plant'!O150&gt;0,'Gross Plant'!R151*$AH151/12,0)</f>
        <v>86465.364981703038</v>
      </c>
      <c r="AW151" s="41">
        <f>IF('Net Plant'!P150&gt;0,'Gross Plant'!S151*$AH151/12,0)</f>
        <v>86397.226678489576</v>
      </c>
      <c r="AX151" s="41">
        <f>IF('Net Plant'!Q150&gt;0,'Gross Plant'!T151*$AH151/12,0)</f>
        <v>86337.988508123715</v>
      </c>
      <c r="AY151" s="41">
        <f>IF('Net Plant'!R150&gt;0,'Gross Plant'!U151*$AI151/12,0)</f>
        <v>73155.518072161445</v>
      </c>
      <c r="AZ151" s="41">
        <f>IF('Net Plant'!S150&gt;0,'Gross Plant'!V151*$AI151/12,0)</f>
        <v>73097.588735153156</v>
      </c>
      <c r="BA151" s="41">
        <f>IF('Net Plant'!T150&gt;0,'Gross Plant'!W151*$AI151/12,0)</f>
        <v>73039.85017664831</v>
      </c>
      <c r="BB151" s="41">
        <f>IF('Net Plant'!U150&gt;0,'Gross Plant'!X151*$AI151/12,0)</f>
        <v>72978.977542977125</v>
      </c>
      <c r="BC151" s="41">
        <f>IF('Net Plant'!V150&gt;0,'Gross Plant'!Y151*$AI151/12,0)</f>
        <v>72921.875109563625</v>
      </c>
      <c r="BD151" s="41">
        <f>IF('Net Plant'!W150&gt;0,'Gross Plant'!Z151*$AI151/12,0)</f>
        <v>72868.340332950087</v>
      </c>
      <c r="BE151" s="41">
        <f>IF('Net Plant'!X150&gt;0,'Gross Plant'!AA151*$AI151/12,0)</f>
        <v>72785.707763276703</v>
      </c>
      <c r="BF151" s="41">
        <f>IF('Net Plant'!Y150&gt;0,'Gross Plant'!AB151*$AI151/12,0)</f>
        <v>72693.207342150286</v>
      </c>
      <c r="BG151" s="41">
        <f>IF('Net Plant'!Z150&gt;0,'Gross Plant'!AC151*$AI151/12,0)</f>
        <v>72599.67124564531</v>
      </c>
      <c r="BH151" s="41">
        <f>IF('Net Plant'!AA150&gt;0,'Gross Plant'!AD151*$AI151/12,0)</f>
        <v>72522.415197428098</v>
      </c>
      <c r="BI151" s="41">
        <f>IF('Net Plant'!AB150&gt;0,'Gross Plant'!AE151*$AI151/12,0)</f>
        <v>72464.633916303064</v>
      </c>
      <c r="BJ151" s="41">
        <f>IF('Net Plant'!AC150&gt;0,'Gross Plant'!AF151*$AI151/12,0)</f>
        <v>72414.399947832819</v>
      </c>
      <c r="BK151" s="23">
        <f t="shared" si="267"/>
        <v>873542.18538209004</v>
      </c>
      <c r="BL151" s="41"/>
      <c r="BM151" s="31">
        <f>[20]Retires!R217</f>
        <v>-33146.120000000003</v>
      </c>
      <c r="BN151" s="31">
        <f>[20]Retires!S217</f>
        <v>-63893.09</v>
      </c>
      <c r="BO151" s="31">
        <f>[20]Retires!T217</f>
        <v>-19267.63</v>
      </c>
      <c r="BP151" s="31">
        <f>[20]Retires!U217</f>
        <v>-8294.69</v>
      </c>
      <c r="BQ151" s="31">
        <f>[20]Retires!V217</f>
        <v>-23361.040000000001</v>
      </c>
      <c r="BR151" s="31">
        <f>[20]Retires!W217</f>
        <v>-26174.3</v>
      </c>
      <c r="BS151" s="31">
        <f>'Gross Plant'!BQ151</f>
        <v>-59426.121975447102</v>
      </c>
      <c r="BT151" s="41">
        <f>'Gross Plant'!BR151</f>
        <v>-48694.87991049706</v>
      </c>
      <c r="BU151" s="41">
        <f>'Gross Plant'!BS151</f>
        <v>-49942.852002167616</v>
      </c>
      <c r="BV151" s="41">
        <f>'Gross Plant'!BT151</f>
        <v>-60748.137053799561</v>
      </c>
      <c r="BW151" s="41">
        <f>'Gross Plant'!BU151</f>
        <v>-68002.58399723006</v>
      </c>
      <c r="BX151" s="41">
        <f>'Gross Plant'!BV151</f>
        <v>-68763.970821915223</v>
      </c>
      <c r="BY151" s="41">
        <f>'Gross Plant'!BW151</f>
        <v>-56795.535027948594</v>
      </c>
      <c r="BZ151" s="41">
        <f>'Gross Plant'!BX151</f>
        <v>-42478.470641787098</v>
      </c>
      <c r="CA151" s="41">
        <f>'Gross Plant'!BY151</f>
        <v>-36929.990359116047</v>
      </c>
      <c r="CB151" s="41">
        <f>'Gross Plant'!BZ151</f>
        <v>-43445.13333995932</v>
      </c>
      <c r="CC151" s="41">
        <f>'Gross Plant'!CA151</f>
        <v>-42587.315363952992</v>
      </c>
      <c r="CD151" s="41">
        <f>'Gross Plant'!CB151</f>
        <v>-42447.062692161642</v>
      </c>
      <c r="CE151" s="41">
        <f>'Gross Plant'!CC151</f>
        <v>-44751.108524146468</v>
      </c>
      <c r="CF151" s="41">
        <f>'Gross Plant'!CD151</f>
        <v>-41979.409146044076</v>
      </c>
      <c r="CG151" s="41">
        <f>'Gross Plant'!CE151</f>
        <v>-39356.611560285812</v>
      </c>
      <c r="CH151" s="41">
        <f>'Gross Plant'!CF151</f>
        <v>-60748.137053799561</v>
      </c>
      <c r="CI151" s="41">
        <f>'Gross Plant'!CG151</f>
        <v>-68002.58399723006</v>
      </c>
      <c r="CJ151" s="41">
        <f>'Gross Plant'!CH151</f>
        <v>-68763.970821915223</v>
      </c>
      <c r="CK151" s="41">
        <f>'Gross Plant'!CI151</f>
        <v>-56795.535027948594</v>
      </c>
      <c r="CL151" s="41">
        <f>'Gross Plant'!CJ151</f>
        <v>-42478.470641787098</v>
      </c>
      <c r="CM151" s="41">
        <f>'Gross Plant'!CK151</f>
        <v>-36929.990359116047</v>
      </c>
      <c r="CN151" s="41"/>
      <c r="CO151" s="31">
        <f>[20]Transfers!R217</f>
        <v>0</v>
      </c>
      <c r="CP151" s="31">
        <f>[20]Transfers!S217</f>
        <v>0</v>
      </c>
      <c r="CQ151" s="31">
        <f>[20]Transfers!T217</f>
        <v>0</v>
      </c>
      <c r="CR151" s="31">
        <f>[20]Transfers!U217</f>
        <v>0</v>
      </c>
      <c r="CS151" s="31">
        <f>[20]Transfers!V217</f>
        <v>0</v>
      </c>
      <c r="CT151" s="31">
        <f>[20]Transfers!W217</f>
        <v>0</v>
      </c>
      <c r="CU151" s="31">
        <v>0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/>
      <c r="DQ151" s="31">
        <f>[20]COR!Q74</f>
        <v>0</v>
      </c>
      <c r="DR151" s="31">
        <f>[20]COR!R74</f>
        <v>0</v>
      </c>
      <c r="DS151" s="31">
        <f>[20]COR!S74</f>
        <v>0</v>
      </c>
      <c r="DT151" s="31">
        <f>[20]COR!T74</f>
        <v>0</v>
      </c>
      <c r="DU151" s="31">
        <f>[20]COR!U74</f>
        <v>0</v>
      </c>
      <c r="DV151" s="31">
        <f>[20]COR!V74</f>
        <v>0</v>
      </c>
      <c r="DW151" s="57">
        <f>SUM('Gross Plant'!$AH151:$AM151)/SUM('Gross Plant'!$AH$193:$AM$193)*DW$193</f>
        <v>0</v>
      </c>
      <c r="DX151" s="57">
        <f>SUM('Gross Plant'!$AH151:$AM151)/SUM('Gross Plant'!$AH$193:$AM$193)*DX$193</f>
        <v>0</v>
      </c>
      <c r="DY151" s="57">
        <f>SUM('Gross Plant'!$AH151:$AM151)/SUM('Gross Plant'!$AH$193:$AM$193)*DY$193</f>
        <v>0</v>
      </c>
      <c r="DZ151" s="57">
        <f>-SUM('Gross Plant'!$AH151:$AM151)/SUM('Gross Plant'!$AH$193:$AM$193)*'Capital Spending'!D$12*Reserve!$DW$1</f>
        <v>0</v>
      </c>
      <c r="EA151" s="57">
        <f>-SUM('Gross Plant'!$AH151:$AM151)/SUM('Gross Plant'!$AH$193:$AM$193)*'Capital Spending'!E$12*Reserve!$DW$1</f>
        <v>0</v>
      </c>
      <c r="EB151" s="57">
        <f>-SUM('Gross Plant'!$AH151:$AM151)/SUM('Gross Plant'!$AH$193:$AM$193)*'Capital Spending'!F$12*Reserve!$DW$1</f>
        <v>0</v>
      </c>
      <c r="EC151" s="57">
        <f>-SUM('Gross Plant'!$AH151:$AM151)/SUM('Gross Plant'!$AH$193:$AM$193)*'Capital Spending'!G$12*Reserve!$DW$1</f>
        <v>0</v>
      </c>
      <c r="ED151" s="57">
        <f>-SUM('Gross Plant'!$AH151:$AM151)/SUM('Gross Plant'!$AH$193:$AM$193)*'Capital Spending'!H$12*Reserve!$DW$1</f>
        <v>0</v>
      </c>
      <c r="EE151" s="57">
        <f>-SUM('Gross Plant'!$AH151:$AM151)/SUM('Gross Plant'!$AH$193:$AM$193)*'Capital Spending'!I$12*Reserve!$DW$1</f>
        <v>0</v>
      </c>
      <c r="EF151" s="57">
        <f>-SUM('Gross Plant'!$AH151:$AM151)/SUM('Gross Plant'!$AH$193:$AM$193)*'Capital Spending'!J$12*Reserve!$DW$1</f>
        <v>0</v>
      </c>
      <c r="EG151" s="57">
        <f>-SUM('Gross Plant'!$AH151:$AM151)/SUM('Gross Plant'!$AH$193:$AM$193)*'Capital Spending'!K$12*Reserve!$DW$1</f>
        <v>0</v>
      </c>
      <c r="EH151" s="57">
        <f>-SUM('Gross Plant'!$AH151:$AM151)/SUM('Gross Plant'!$AH$193:$AM$193)*'Capital Spending'!L$12*Reserve!$DW$1</f>
        <v>0</v>
      </c>
      <c r="EI151" s="57">
        <f>-SUM('Gross Plant'!$AH151:$AM151)/SUM('Gross Plant'!$AH$193:$AM$193)*'Capital Spending'!M$12*Reserve!$DW$1</f>
        <v>0</v>
      </c>
      <c r="EJ151" s="57">
        <f>-SUM('Gross Plant'!$AH151:$AM151)/SUM('Gross Plant'!$AH$193:$AM$193)*'Capital Spending'!N$12*Reserve!$DW$1</f>
        <v>0</v>
      </c>
      <c r="EK151" s="57">
        <f>-SUM('Gross Plant'!$AH151:$AM151)/SUM('Gross Plant'!$AH$193:$AM$193)*'Capital Spending'!O$12*Reserve!$DW$1</f>
        <v>0</v>
      </c>
      <c r="EL151" s="57">
        <f>-SUM('Gross Plant'!$AH151:$AM151)/SUM('Gross Plant'!$AH$193:$AM$193)*'Capital Spending'!P$12*Reserve!$DW$1</f>
        <v>0</v>
      </c>
      <c r="EM151" s="57">
        <f>-SUM('Gross Plant'!$AH151:$AM151)/SUM('Gross Plant'!$AH$193:$AM$193)*'Capital Spending'!Q$12*Reserve!$DW$1</f>
        <v>0</v>
      </c>
      <c r="EN151" s="57">
        <f>-SUM('Gross Plant'!$AH151:$AM151)/SUM('Gross Plant'!$AH$193:$AM$193)*'Capital Spending'!R$12*Reserve!$DW$1</f>
        <v>0</v>
      </c>
      <c r="EO151" s="57">
        <f>-SUM('Gross Plant'!$AH151:$AM151)/SUM('Gross Plant'!$AH$193:$AM$193)*'Capital Spending'!S$12*Reserve!$DW$1</f>
        <v>0</v>
      </c>
      <c r="EP151" s="57">
        <f>-SUM('Gross Plant'!$AH151:$AM151)/SUM('Gross Plant'!$AH$193:$AM$193)*'Capital Spending'!T$12*Reserve!$DW$1</f>
        <v>0</v>
      </c>
      <c r="EQ151" s="57">
        <f>-SUM('Gross Plant'!$AH151:$AM151)/SUM('Gross Plant'!$AH$193:$AM$193)*'Capital Spending'!U$12*Reserve!$DW$1</f>
        <v>0</v>
      </c>
    </row>
    <row r="152" spans="1:147">
      <c r="A152" s="150">
        <v>37601</v>
      </c>
      <c r="B152" t="s">
        <v>37</v>
      </c>
      <c r="C152" s="50">
        <f t="shared" si="268"/>
        <v>30218245.45243635</v>
      </c>
      <c r="D152" s="50">
        <f t="shared" si="238"/>
        <v>33671111.596427456</v>
      </c>
      <c r="E152" s="68">
        <f>'[20]Reserve End Balances'!$Q$75</f>
        <v>29092134.469999999</v>
      </c>
      <c r="F152" s="41">
        <f t="shared" si="269"/>
        <v>29354849.57</v>
      </c>
      <c r="G152" s="41">
        <f t="shared" si="270"/>
        <v>29559585.27</v>
      </c>
      <c r="H152" s="41">
        <f t="shared" si="271"/>
        <v>29606492.23</v>
      </c>
      <c r="I152" s="41">
        <f t="shared" si="272"/>
        <v>29800647.73</v>
      </c>
      <c r="J152" s="41">
        <f t="shared" si="273"/>
        <v>30056428.010000002</v>
      </c>
      <c r="K152" s="41">
        <f t="shared" si="274"/>
        <v>30225902.680000003</v>
      </c>
      <c r="L152" s="41">
        <f t="shared" si="275"/>
        <v>30396538.658692103</v>
      </c>
      <c r="M152" s="41">
        <f t="shared" si="276"/>
        <v>30587251.008830875</v>
      </c>
      <c r="N152" s="41">
        <f t="shared" si="277"/>
        <v>30778707.086925555</v>
      </c>
      <c r="O152" s="41">
        <f t="shared" si="278"/>
        <v>30956025.918275822</v>
      </c>
      <c r="P152" s="41">
        <f t="shared" si="279"/>
        <v>31125360.124099106</v>
      </c>
      <c r="Q152" s="41">
        <f t="shared" si="280"/>
        <v>31297268.124849152</v>
      </c>
      <c r="R152" s="41">
        <f t="shared" si="281"/>
        <v>31491704.74961175</v>
      </c>
      <c r="S152" s="41">
        <f t="shared" si="282"/>
        <v>31711681.246921744</v>
      </c>
      <c r="T152" s="41">
        <f t="shared" si="283"/>
        <v>31942688.694080293</v>
      </c>
      <c r="U152" s="41">
        <f t="shared" si="284"/>
        <v>32225877.951923173</v>
      </c>
      <c r="V152" s="41">
        <f t="shared" si="285"/>
        <v>32513299.374834072</v>
      </c>
      <c r="W152" s="41">
        <f t="shared" si="286"/>
        <v>32803781.419836245</v>
      </c>
      <c r="X152" s="41">
        <f t="shared" si="287"/>
        <v>33093519.062281612</v>
      </c>
      <c r="Y152" s="41">
        <f t="shared" si="288"/>
        <v>33390548.044404026</v>
      </c>
      <c r="Z152" s="41">
        <f t="shared" si="289"/>
        <v>33694452.122916244</v>
      </c>
      <c r="AA152" s="41">
        <f t="shared" si="290"/>
        <v>33967765.24824696</v>
      </c>
      <c r="AB152" s="41">
        <f t="shared" si="291"/>
        <v>34233868.323584341</v>
      </c>
      <c r="AC152" s="41">
        <f t="shared" si="292"/>
        <v>34503328.441870309</v>
      </c>
      <c r="AD152" s="41">
        <f t="shared" si="293"/>
        <v>34795964.107113034</v>
      </c>
      <c r="AE152" s="41">
        <f t="shared" si="294"/>
        <v>35114623.490988575</v>
      </c>
      <c r="AF152" s="41">
        <f t="shared" si="295"/>
        <v>35444734.47147797</v>
      </c>
      <c r="AG152" s="23">
        <f t="shared" si="266"/>
        <v>33671112</v>
      </c>
      <c r="AH152" s="79">
        <f>'[26]009'!D47</f>
        <v>2.0900000000000002E-2</v>
      </c>
      <c r="AI152" s="79">
        <f>'[26]009'!E47</f>
        <v>2.52E-2</v>
      </c>
      <c r="AJ152" s="31">
        <f>'[20]Depreciation Provision'!R75</f>
        <v>260352.42</v>
      </c>
      <c r="AK152" s="31">
        <f>'[20]Depreciation Provision'!S75</f>
        <v>260792.07</v>
      </c>
      <c r="AL152" s="31">
        <f>'[20]Depreciation Provision'!T75</f>
        <v>258998.42</v>
      </c>
      <c r="AM152" s="31">
        <f>'[20]Depreciation Provision'!U75</f>
        <v>259055.82</v>
      </c>
      <c r="AN152" s="31">
        <f>'[20]Depreciation Provision'!V75</f>
        <v>261580.32</v>
      </c>
      <c r="AO152" s="31">
        <f>'[20]Depreciation Provision'!W75</f>
        <v>261898.1</v>
      </c>
      <c r="AP152" s="41">
        <f>IF('Net Plant'!I151&gt;0,'Gross Plant'!L152*$AH152/12,0)</f>
        <v>266883.51391287841</v>
      </c>
      <c r="AQ152" s="41">
        <f>IF('Net Plant'!J151&gt;0,'Gross Plant'!M152*$AH152/12,0)</f>
        <v>269579.38728438219</v>
      </c>
      <c r="AR152" s="41">
        <f>IF('Net Plant'!K151&gt;0,'Gross Plant'!N152*$AH152/12,0)</f>
        <v>272344.35158980964</v>
      </c>
      <c r="AS152" s="41">
        <f>IF('Net Plant'!L151&gt;0,'Gross Plant'!O152*$AH152/12,0)</f>
        <v>275707.52417289879</v>
      </c>
      <c r="AT152" s="41">
        <f>IF('Net Plant'!M151&gt;0,'Gross Plant'!P152*$AH152/12,0)</f>
        <v>279472.32153411093</v>
      </c>
      <c r="AU152" s="41">
        <f>IF('Net Plant'!N151&gt;0,'Gross Plant'!Q152*$AH152/12,0)</f>
        <v>283279.2712216017</v>
      </c>
      <c r="AV152" s="41">
        <f>IF('Net Plant'!O151&gt;0,'Gross Plant'!R152*$AH152/12,0)</f>
        <v>286423.61762482912</v>
      </c>
      <c r="AW152" s="41">
        <f>IF('Net Plant'!P151&gt;0,'Gross Plant'!S152*$AH152/12,0)</f>
        <v>288775.33464468591</v>
      </c>
      <c r="AX152" s="41">
        <f>IF('Net Plant'!Q151&gt;0,'Gross Plant'!T152*$AH152/12,0)</f>
        <v>290819.87357366621</v>
      </c>
      <c r="AY152" s="41">
        <f>IF('Net Plant'!R151&gt;0,'Gross Plant'!U152*$AI152/12,0)</f>
        <v>353553.71815608675</v>
      </c>
      <c r="AZ152" s="41">
        <f>IF('Net Plant'!S151&gt;0,'Gross Plant'!V152*$AI152/12,0)</f>
        <v>356396.54696735373</v>
      </c>
      <c r="BA152" s="41">
        <f>IF('Net Plant'!T151&gt;0,'Gross Plant'!W152*$AI152/12,0)</f>
        <v>359230.01349943451</v>
      </c>
      <c r="BB152" s="41">
        <f>IF('Net Plant'!U151&gt;0,'Gross Plant'!X152*$AI152/12,0)</f>
        <v>362217.28188114287</v>
      </c>
      <c r="BC152" s="41">
        <f>IF('Net Plant'!V151&gt;0,'Gross Plant'!Y152*$AI152/12,0)</f>
        <v>365019.53116078064</v>
      </c>
      <c r="BD152" s="41">
        <f>IF('Net Plant'!W151&gt;0,'Gross Plant'!Z152*$AI152/12,0)</f>
        <v>367646.7009718208</v>
      </c>
      <c r="BE152" s="41">
        <f>IF('Net Plant'!X151&gt;0,'Gross Plant'!AA152*$AI152/12,0)</f>
        <v>371701.8181533445</v>
      </c>
      <c r="BF152" s="41">
        <f>IF('Net Plant'!Y151&gt;0,'Gross Plant'!AB152*$AI152/12,0)</f>
        <v>376241.19104820321</v>
      </c>
      <c r="BG152" s="41">
        <f>IF('Net Plant'!Z151&gt;0,'Gross Plant'!AC152*$AI152/12,0)</f>
        <v>380831.38875752222</v>
      </c>
      <c r="BH152" s="41">
        <f>IF('Net Plant'!AA151&gt;0,'Gross Plant'!AD152*$AI152/12,0)</f>
        <v>384622.65810495429</v>
      </c>
      <c r="BI152" s="41">
        <f>IF('Net Plant'!AB151&gt;0,'Gross Plant'!AE152*$AI152/12,0)</f>
        <v>387458.22121023614</v>
      </c>
      <c r="BJ152" s="41">
        <f>IF('Net Plant'!AC151&gt;0,'Gross Plant'!AF152*$AI152/12,0)</f>
        <v>389923.40690450906</v>
      </c>
      <c r="BK152" s="23">
        <f t="shared" si="267"/>
        <v>4454842.4768153885</v>
      </c>
      <c r="BL152" s="41"/>
      <c r="BM152" s="31">
        <f>[20]Retires!R218</f>
        <v>-7097.21</v>
      </c>
      <c r="BN152" s="31">
        <f>[20]Retires!S218</f>
        <v>-21979.85</v>
      </c>
      <c r="BO152" s="31">
        <f>[20]Retires!T218</f>
        <v>-143037.78</v>
      </c>
      <c r="BP152" s="31">
        <f>[20]Retires!U218</f>
        <v>-62210.51</v>
      </c>
      <c r="BQ152" s="31">
        <f>[20]Retires!V218</f>
        <v>-5589.52</v>
      </c>
      <c r="BR152" s="31">
        <f>[20]Retires!W218</f>
        <v>-42120.1</v>
      </c>
      <c r="BS152" s="31">
        <f>'Gross Plant'!BQ152</f>
        <v>-96247.535220780977</v>
      </c>
      <c r="BT152" s="41">
        <f>'Gross Plant'!BR152</f>
        <v>-78867.037145612179</v>
      </c>
      <c r="BU152" s="41">
        <f>'Gross Plant'!BS152</f>
        <v>-80888.27349512931</v>
      </c>
      <c r="BV152" s="41">
        <f>'Gross Plant'!BT152</f>
        <v>-98388.69282262995</v>
      </c>
      <c r="BW152" s="41">
        <f>'Gross Plant'!BU152</f>
        <v>-110138.11571082707</v>
      </c>
      <c r="BX152" s="41">
        <f>'Gross Plant'!BV152</f>
        <v>-111371.27047155339</v>
      </c>
      <c r="BY152" s="41">
        <f>'Gross Plant'!BW152</f>
        <v>-91986.992862232029</v>
      </c>
      <c r="BZ152" s="41">
        <f>'Gross Plant'!BX152</f>
        <v>-68798.837334691401</v>
      </c>
      <c r="CA152" s="41">
        <f>'Gross Plant'!BY152</f>
        <v>-59812.426415115777</v>
      </c>
      <c r="CB152" s="41">
        <f>'Gross Plant'!BZ152</f>
        <v>-70364.46031320894</v>
      </c>
      <c r="CC152" s="41">
        <f>'Gross Plant'!CA152</f>
        <v>-68975.124056456378</v>
      </c>
      <c r="CD152" s="41">
        <f>'Gross Plant'!CB152</f>
        <v>-68747.968497262671</v>
      </c>
      <c r="CE152" s="41">
        <f>'Gross Plant'!CC152</f>
        <v>-72479.639435774807</v>
      </c>
      <c r="CF152" s="41">
        <f>'Gross Plant'!CD152</f>
        <v>-67990.549038364261</v>
      </c>
      <c r="CG152" s="41">
        <f>'Gross Plant'!CE152</f>
        <v>-63742.622459602375</v>
      </c>
      <c r="CH152" s="41">
        <f>'Gross Plant'!CF152</f>
        <v>-98388.69282262995</v>
      </c>
      <c r="CI152" s="41">
        <f>'Gross Plant'!CG152</f>
        <v>-110138.11571082707</v>
      </c>
      <c r="CJ152" s="41">
        <f>'Gross Plant'!CH152</f>
        <v>-111371.27047155339</v>
      </c>
      <c r="CK152" s="41">
        <f>'Gross Plant'!CI152</f>
        <v>-91986.992862232029</v>
      </c>
      <c r="CL152" s="41">
        <f>'Gross Plant'!CJ152</f>
        <v>-68798.837334691401</v>
      </c>
      <c r="CM152" s="41">
        <f>'Gross Plant'!CK152</f>
        <v>-59812.426415115777</v>
      </c>
      <c r="CN152" s="41"/>
      <c r="CO152" s="31">
        <f>[20]Transfers!R218</f>
        <v>0</v>
      </c>
      <c r="CP152" s="31">
        <f>[20]Transfers!S218</f>
        <v>0</v>
      </c>
      <c r="CQ152" s="31">
        <f>[20]Transfers!T218</f>
        <v>0</v>
      </c>
      <c r="CR152" s="31">
        <f>[20]Transfers!U218</f>
        <v>0</v>
      </c>
      <c r="CS152" s="31">
        <f>[20]Transfers!V218</f>
        <v>0</v>
      </c>
      <c r="CT152" s="31">
        <f>[20]Transfers!W218</f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/>
      <c r="DQ152" s="31">
        <f>[20]COR!Q75</f>
        <v>9459.89</v>
      </c>
      <c r="DR152" s="31">
        <f>[20]COR!R75</f>
        <v>-34076.519999999997</v>
      </c>
      <c r="DS152" s="31">
        <f>[20]COR!S75</f>
        <v>-69053.679999999993</v>
      </c>
      <c r="DT152" s="31">
        <f>[20]COR!T75</f>
        <v>-2689.81</v>
      </c>
      <c r="DU152" s="31">
        <f>[20]COR!U75</f>
        <v>-210.52</v>
      </c>
      <c r="DV152" s="31">
        <f>[20]COR!V75</f>
        <v>-50303.33</v>
      </c>
      <c r="DW152" s="57">
        <f>SUM('Gross Plant'!$AH152:$AM152)/SUM('Gross Plant'!$AH$193:$AM$193)*DW$193</f>
        <v>0</v>
      </c>
      <c r="DX152" s="57">
        <f>SUM('Gross Plant'!$AH152:$AM152)/SUM('Gross Plant'!$AH$193:$AM$193)*DX$193</f>
        <v>0</v>
      </c>
      <c r="DY152" s="57">
        <f>SUM('Gross Plant'!$AH152:$AM152)/SUM('Gross Plant'!$AH$193:$AM$193)*DY$193</f>
        <v>0</v>
      </c>
      <c r="DZ152" s="57">
        <f>-SUM('Gross Plant'!$AH152:$AM152)/SUM('Gross Plant'!$AH$193:$AM$193)*'Capital Spending'!D$12*Reserve!$DW$1</f>
        <v>0</v>
      </c>
      <c r="EA152" s="57">
        <f>-SUM('Gross Plant'!$AH152:$AM152)/SUM('Gross Plant'!$AH$193:$AM$193)*'Capital Spending'!E$12*Reserve!$DW$1</f>
        <v>0</v>
      </c>
      <c r="EB152" s="57">
        <f>-SUM('Gross Plant'!$AH152:$AM152)/SUM('Gross Plant'!$AH$193:$AM$193)*'Capital Spending'!F$12*Reserve!$DW$1</f>
        <v>0</v>
      </c>
      <c r="EC152" s="57">
        <f>-SUM('Gross Plant'!$AH152:$AM152)/SUM('Gross Plant'!$AH$193:$AM$193)*'Capital Spending'!G$12*Reserve!$DW$1</f>
        <v>0</v>
      </c>
      <c r="ED152" s="57">
        <f>-SUM('Gross Plant'!$AH152:$AM152)/SUM('Gross Plant'!$AH$193:$AM$193)*'Capital Spending'!H$12*Reserve!$DW$1</f>
        <v>0</v>
      </c>
      <c r="EE152" s="57">
        <f>-SUM('Gross Plant'!$AH152:$AM152)/SUM('Gross Plant'!$AH$193:$AM$193)*'Capital Spending'!I$12*Reserve!$DW$1</f>
        <v>0</v>
      </c>
      <c r="EF152" s="57">
        <f>-SUM('Gross Plant'!$AH152:$AM152)/SUM('Gross Plant'!$AH$193:$AM$193)*'Capital Spending'!J$12*Reserve!$DW$1</f>
        <v>0</v>
      </c>
      <c r="EG152" s="57">
        <f>-SUM('Gross Plant'!$AH152:$AM152)/SUM('Gross Plant'!$AH$193:$AM$193)*'Capital Spending'!K$12*Reserve!$DW$1</f>
        <v>0</v>
      </c>
      <c r="EH152" s="57">
        <f>-SUM('Gross Plant'!$AH152:$AM152)/SUM('Gross Plant'!$AH$193:$AM$193)*'Capital Spending'!L$12*Reserve!$DW$1</f>
        <v>0</v>
      </c>
      <c r="EI152" s="57">
        <f>-SUM('Gross Plant'!$AH152:$AM152)/SUM('Gross Plant'!$AH$193:$AM$193)*'Capital Spending'!M$12*Reserve!$DW$1</f>
        <v>0</v>
      </c>
      <c r="EJ152" s="57">
        <f>-SUM('Gross Plant'!$AH152:$AM152)/SUM('Gross Plant'!$AH$193:$AM$193)*'Capital Spending'!N$12*Reserve!$DW$1</f>
        <v>0</v>
      </c>
      <c r="EK152" s="57">
        <f>-SUM('Gross Plant'!$AH152:$AM152)/SUM('Gross Plant'!$AH$193:$AM$193)*'Capital Spending'!O$12*Reserve!$DW$1</f>
        <v>0</v>
      </c>
      <c r="EL152" s="57">
        <f>-SUM('Gross Plant'!$AH152:$AM152)/SUM('Gross Plant'!$AH$193:$AM$193)*'Capital Spending'!P$12*Reserve!$DW$1</f>
        <v>0</v>
      </c>
      <c r="EM152" s="57">
        <f>-SUM('Gross Plant'!$AH152:$AM152)/SUM('Gross Plant'!$AH$193:$AM$193)*'Capital Spending'!Q$12*Reserve!$DW$1</f>
        <v>0</v>
      </c>
      <c r="EN152" s="57">
        <f>-SUM('Gross Plant'!$AH152:$AM152)/SUM('Gross Plant'!$AH$193:$AM$193)*'Capital Spending'!R$12*Reserve!$DW$1</f>
        <v>0</v>
      </c>
      <c r="EO152" s="57">
        <f>-SUM('Gross Plant'!$AH152:$AM152)/SUM('Gross Plant'!$AH$193:$AM$193)*'Capital Spending'!S$12*Reserve!$DW$1</f>
        <v>0</v>
      </c>
      <c r="EP152" s="57">
        <f>-SUM('Gross Plant'!$AH152:$AM152)/SUM('Gross Plant'!$AH$193:$AM$193)*'Capital Spending'!T$12*Reserve!$DW$1</f>
        <v>0</v>
      </c>
      <c r="EQ152" s="57">
        <f>-SUM('Gross Plant'!$AH152:$AM152)/SUM('Gross Plant'!$AH$193:$AM$193)*'Capital Spending'!U$12*Reserve!$DW$1</f>
        <v>0</v>
      </c>
    </row>
    <row r="153" spans="1:147">
      <c r="A153" s="150">
        <v>37602</v>
      </c>
      <c r="B153" t="s">
        <v>53</v>
      </c>
      <c r="C153" s="50">
        <f t="shared" si="268"/>
        <v>15883553.383963257</v>
      </c>
      <c r="D153" s="50">
        <f t="shared" si="238"/>
        <v>19028671.146681938</v>
      </c>
      <c r="E153" s="68">
        <f>'[20]Reserve End Balances'!$Q$76</f>
        <v>14896509.130000001</v>
      </c>
      <c r="F153" s="41">
        <f t="shared" si="269"/>
        <v>15068698.110000001</v>
      </c>
      <c r="G153" s="41">
        <f t="shared" si="270"/>
        <v>15247367.360000003</v>
      </c>
      <c r="H153" s="41">
        <f t="shared" si="271"/>
        <v>15357066.350000001</v>
      </c>
      <c r="I153" s="41">
        <f t="shared" si="272"/>
        <v>15540543.830000002</v>
      </c>
      <c r="J153" s="41">
        <f t="shared" si="273"/>
        <v>15725563.91</v>
      </c>
      <c r="K153" s="41">
        <f t="shared" si="274"/>
        <v>15853946.350000001</v>
      </c>
      <c r="L153" s="41">
        <f t="shared" si="275"/>
        <v>16022929.648437493</v>
      </c>
      <c r="M153" s="41">
        <f t="shared" si="276"/>
        <v>16199073.324073538</v>
      </c>
      <c r="N153" s="41">
        <f t="shared" si="277"/>
        <v>16377300.84273009</v>
      </c>
      <c r="O153" s="41">
        <f t="shared" si="278"/>
        <v>16554076.539318698</v>
      </c>
      <c r="P153" s="41">
        <f t="shared" si="279"/>
        <v>16731305.084518079</v>
      </c>
      <c r="Q153" s="41">
        <f t="shared" si="280"/>
        <v>16911813.512444366</v>
      </c>
      <c r="R153" s="41">
        <f t="shared" si="281"/>
        <v>17100438.257173628</v>
      </c>
      <c r="S153" s="41">
        <f t="shared" si="282"/>
        <v>17297436.513776749</v>
      </c>
      <c r="T153" s="41">
        <f t="shared" si="283"/>
        <v>17498753.410655003</v>
      </c>
      <c r="U153" s="41">
        <f t="shared" si="284"/>
        <v>17744701.942187164</v>
      </c>
      <c r="V153" s="41">
        <f t="shared" si="285"/>
        <v>17993711.980671573</v>
      </c>
      <c r="W153" s="41">
        <f t="shared" si="286"/>
        <v>18245466.646580141</v>
      </c>
      <c r="X153" s="41">
        <f t="shared" si="287"/>
        <v>18499062.454293184</v>
      </c>
      <c r="Y153" s="41">
        <f t="shared" si="288"/>
        <v>18756502.843655255</v>
      </c>
      <c r="Z153" s="41">
        <f t="shared" si="289"/>
        <v>19017558.029436957</v>
      </c>
      <c r="AA153" s="41">
        <f t="shared" si="290"/>
        <v>19273272.874144416</v>
      </c>
      <c r="AB153" s="41">
        <f t="shared" si="291"/>
        <v>19530174.399991982</v>
      </c>
      <c r="AC153" s="41">
        <f t="shared" si="292"/>
        <v>19791097.857407387</v>
      </c>
      <c r="AD153" s="41">
        <f t="shared" si="293"/>
        <v>20060750.526146457</v>
      </c>
      <c r="AE153" s="41">
        <f t="shared" si="294"/>
        <v>20339235.102333806</v>
      </c>
      <c r="AF153" s="41">
        <f t="shared" si="295"/>
        <v>20622436.839361835</v>
      </c>
      <c r="AG153" s="23">
        <f t="shared" si="266"/>
        <v>19028671</v>
      </c>
      <c r="AH153" s="79">
        <f>'[26]009'!D48</f>
        <v>2.0900000000000002E-2</v>
      </c>
      <c r="AI153" s="79">
        <f>'[26]009'!E48</f>
        <v>2.52E-2</v>
      </c>
      <c r="AJ153" s="31">
        <f>'[20]Depreciation Provision'!R76</f>
        <v>179589.92</v>
      </c>
      <c r="AK153" s="31">
        <f>'[20]Depreciation Provision'!S76</f>
        <v>179897.83</v>
      </c>
      <c r="AL153" s="31">
        <f>'[20]Depreciation Provision'!T76</f>
        <v>182065.29</v>
      </c>
      <c r="AM153" s="31">
        <f>'[20]Depreciation Provision'!U76</f>
        <v>184594.19</v>
      </c>
      <c r="AN153" s="31">
        <f>'[20]Depreciation Provision'!V76</f>
        <v>185137.28</v>
      </c>
      <c r="AO153" s="31">
        <f>'[20]Depreciation Provision'!W76</f>
        <v>188327.4</v>
      </c>
      <c r="AP153" s="41">
        <f>IF('Net Plant'!I152&gt;0,'Gross Plant'!L153*$AH153/12,0)</f>
        <v>194491.53081261847</v>
      </c>
      <c r="AQ153" s="41">
        <f>IF('Net Plant'!J152&gt;0,'Gross Plant'!M153*$AH153/12,0)</f>
        <v>197045.60009191188</v>
      </c>
      <c r="AR153" s="41">
        <f>IF('Net Plant'!K152&gt;0,'Gross Plant'!N153*$AH153/12,0)</f>
        <v>199665.12609245829</v>
      </c>
      <c r="AS153" s="41">
        <f>IF('Net Plant'!L152&gt;0,'Gross Plant'!O153*$AH153/12,0)</f>
        <v>202851.39435944232</v>
      </c>
      <c r="AT153" s="41">
        <f>IF('Net Plant'!M152&gt;0,'Gross Plant'!P153*$AH153/12,0)</f>
        <v>206418.16176946837</v>
      </c>
      <c r="AU153" s="41">
        <f>IF('Net Plant'!N152&gt;0,'Gross Plant'!Q153*$AH153/12,0)</f>
        <v>210024.86427538467</v>
      </c>
      <c r="AV153" s="41">
        <f>IF('Net Plant'!O152&gt;0,'Gross Plant'!R153*$AH153/12,0)</f>
        <v>213003.81671314689</v>
      </c>
      <c r="AW153" s="41">
        <f>IF('Net Plant'!P152&gt;0,'Gross Plant'!S153*$AH153/12,0)</f>
        <v>215231.83241206573</v>
      </c>
      <c r="AX153" s="41">
        <f>IF('Net Plant'!Q152&gt;0,'Gross Plant'!T153*$AH153/12,0)</f>
        <v>217168.82771905049</v>
      </c>
      <c r="AY153" s="41">
        <f>IF('Net Plant'!R152&gt;0,'Gross Plant'!U153*$AI153/12,0)</f>
        <v>264597.04030178679</v>
      </c>
      <c r="AZ153" s="41">
        <f>IF('Net Plant'!S152&gt;0,'Gross Plant'!V153*$AI153/12,0)</f>
        <v>267290.33510186744</v>
      </c>
      <c r="BA153" s="41">
        <f>IF('Net Plant'!T152&gt;0,'Gross Plant'!W153*$AI153/12,0)</f>
        <v>269974.76008265087</v>
      </c>
      <c r="BB153" s="41">
        <f>IF('Net Plant'!U152&gt;0,'Gross Plant'!X153*$AI153/12,0)</f>
        <v>272804.89686999918</v>
      </c>
      <c r="BC153" s="41">
        <f>IF('Net Plant'!V152&gt;0,'Gross Plant'!Y153*$AI153/12,0)</f>
        <v>275459.74663916777</v>
      </c>
      <c r="BD153" s="41">
        <f>IF('Net Plant'!W152&gt;0,'Gross Plant'!Z153*$AI153/12,0)</f>
        <v>277948.72619465843</v>
      </c>
      <c r="BE153" s="41">
        <f>IF('Net Plant'!X152&gt;0,'Gross Plant'!AA153*$AI153/12,0)</f>
        <v>281790.54247829469</v>
      </c>
      <c r="BF153" s="41">
        <f>IF('Net Plant'!Y152&gt;0,'Gross Plant'!AB153*$AI153/12,0)</f>
        <v>286091.1424176562</v>
      </c>
      <c r="BG153" s="41">
        <f>IF('Net Plant'!Z152&gt;0,'Gross Plant'!AC153*$AI153/12,0)</f>
        <v>290439.89376450266</v>
      </c>
      <c r="BH153" s="41">
        <f>IF('Net Plant'!AA152&gt;0,'Gross Plant'!AD153*$AI153/12,0)</f>
        <v>294031.74072295288</v>
      </c>
      <c r="BI153" s="41">
        <f>IF('Net Plant'!AB152&gt;0,'Gross Plant'!AE153*$AI153/12,0)</f>
        <v>296718.15199629037</v>
      </c>
      <c r="BJ153" s="41">
        <f>IF('Net Plant'!AC152&gt;0,'Gross Plant'!AF153*$AI153/12,0)</f>
        <v>299053.66786882706</v>
      </c>
      <c r="BK153" s="23">
        <f t="shared" si="267"/>
        <v>3376200.6444386542</v>
      </c>
      <c r="BL153" s="41"/>
      <c r="BM153" s="31">
        <f>[20]Retires!R219</f>
        <v>-5683.19</v>
      </c>
      <c r="BN153" s="31">
        <f>[20]Retires!S219</f>
        <v>-109.29</v>
      </c>
      <c r="BO153" s="31">
        <f>[20]Retires!T219</f>
        <v>-17359</v>
      </c>
      <c r="BP153" s="31">
        <f>[20]Retires!U219</f>
        <v>-964.44</v>
      </c>
      <c r="BQ153" s="31">
        <f>[20]Retires!V219</f>
        <v>-117.47</v>
      </c>
      <c r="BR153" s="31">
        <f>[20]Retires!W219</f>
        <v>-50513.599999999999</v>
      </c>
      <c r="BS153" s="31">
        <f>'Gross Plant'!BQ153</f>
        <v>-25508.232375128391</v>
      </c>
      <c r="BT153" s="41">
        <f>'Gross Plant'!BR153</f>
        <v>-20901.924455866952</v>
      </c>
      <c r="BU153" s="41">
        <f>'Gross Plant'!BS153</f>
        <v>-21437.607435906608</v>
      </c>
      <c r="BV153" s="41">
        <f>'Gross Plant'!BT153</f>
        <v>-26075.697770833853</v>
      </c>
      <c r="BW153" s="41">
        <f>'Gross Plant'!BU153</f>
        <v>-29189.616570087161</v>
      </c>
      <c r="BX153" s="41">
        <f>'Gross Plant'!BV153</f>
        <v>-29516.436349097054</v>
      </c>
      <c r="BY153" s="41">
        <f>'Gross Plant'!BW153</f>
        <v>-24379.071983886712</v>
      </c>
      <c r="BZ153" s="41">
        <f>'Gross Plant'!BX153</f>
        <v>-18233.575808942431</v>
      </c>
      <c r="CA153" s="41">
        <f>'Gross Plant'!BY153</f>
        <v>-15851.930840797491</v>
      </c>
      <c r="CB153" s="41">
        <f>'Gross Plant'!BZ153</f>
        <v>-18648.508769628195</v>
      </c>
      <c r="CC153" s="41">
        <f>'Gross Plant'!CA153</f>
        <v>-18280.296617460965</v>
      </c>
      <c r="CD153" s="41">
        <f>'Gross Plant'!CB153</f>
        <v>-18220.094174084898</v>
      </c>
      <c r="CE153" s="41">
        <f>'Gross Plant'!CC153</f>
        <v>-19209.08915695619</v>
      </c>
      <c r="CF153" s="41">
        <f>'Gross Plant'!CD153</f>
        <v>-18019.357277096253</v>
      </c>
      <c r="CG153" s="41">
        <f>'Gross Plant'!CE153</f>
        <v>-16893.540412955437</v>
      </c>
      <c r="CH153" s="41">
        <f>'Gross Plant'!CF153</f>
        <v>-26075.697770833853</v>
      </c>
      <c r="CI153" s="41">
        <f>'Gross Plant'!CG153</f>
        <v>-29189.616570087161</v>
      </c>
      <c r="CJ153" s="41">
        <f>'Gross Plant'!CH153</f>
        <v>-29516.436349097054</v>
      </c>
      <c r="CK153" s="41">
        <f>'Gross Plant'!CI153</f>
        <v>-24379.071983886712</v>
      </c>
      <c r="CL153" s="41">
        <f>'Gross Plant'!CJ153</f>
        <v>-18233.575808942431</v>
      </c>
      <c r="CM153" s="41">
        <f>'Gross Plant'!CK153</f>
        <v>-15851.930840797491</v>
      </c>
      <c r="CN153" s="41"/>
      <c r="CO153" s="31">
        <f>[20]Transfers!R219</f>
        <v>0</v>
      </c>
      <c r="CP153" s="31">
        <f>[20]Transfers!S219</f>
        <v>0</v>
      </c>
      <c r="CQ153" s="31">
        <f>[20]Transfers!T219</f>
        <v>0</v>
      </c>
      <c r="CR153" s="31">
        <f>[20]Transfers!U219</f>
        <v>0</v>
      </c>
      <c r="CS153" s="31">
        <f>[20]Transfers!V219</f>
        <v>0</v>
      </c>
      <c r="CT153" s="31">
        <f>[20]Transfers!W219</f>
        <v>0</v>
      </c>
      <c r="CU153" s="31">
        <v>0</v>
      </c>
      <c r="CV153" s="31">
        <v>0</v>
      </c>
      <c r="CW153" s="31">
        <v>0</v>
      </c>
      <c r="CX153" s="31">
        <v>0</v>
      </c>
      <c r="CY153" s="31">
        <v>0</v>
      </c>
      <c r="CZ153" s="3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/>
      <c r="DQ153" s="31">
        <f>[20]COR!Q76</f>
        <v>-1717.75</v>
      </c>
      <c r="DR153" s="31">
        <f>[20]COR!R76</f>
        <v>-1119.29</v>
      </c>
      <c r="DS153" s="31">
        <f>[20]COR!S76</f>
        <v>-55007.3</v>
      </c>
      <c r="DT153" s="31">
        <f>[20]COR!T76</f>
        <v>-152.27000000000001</v>
      </c>
      <c r="DU153" s="31">
        <f>[20]COR!U76</f>
        <v>0.27</v>
      </c>
      <c r="DV153" s="31">
        <f>[20]COR!V76</f>
        <v>-9431.36</v>
      </c>
      <c r="DW153" s="57">
        <f>SUM('Gross Plant'!$AH153:$AM153)/SUM('Gross Plant'!$AH$193:$AM$193)*DW$193</f>
        <v>0</v>
      </c>
      <c r="DX153" s="57">
        <f>SUM('Gross Plant'!$AH153:$AM153)/SUM('Gross Plant'!$AH$193:$AM$193)*DX$193</f>
        <v>0</v>
      </c>
      <c r="DY153" s="57">
        <f>SUM('Gross Plant'!$AH153:$AM153)/SUM('Gross Plant'!$AH$193:$AM$193)*DY$193</f>
        <v>0</v>
      </c>
      <c r="DZ153" s="57">
        <f>-SUM('Gross Plant'!$AH153:$AM153)/SUM('Gross Plant'!$AH$193:$AM$193)*'Capital Spending'!D$12*Reserve!$DW$1</f>
        <v>0</v>
      </c>
      <c r="EA153" s="57">
        <f>-SUM('Gross Plant'!$AH153:$AM153)/SUM('Gross Plant'!$AH$193:$AM$193)*'Capital Spending'!E$12*Reserve!$DW$1</f>
        <v>0</v>
      </c>
      <c r="EB153" s="57">
        <f>-SUM('Gross Plant'!$AH153:$AM153)/SUM('Gross Plant'!$AH$193:$AM$193)*'Capital Spending'!F$12*Reserve!$DW$1</f>
        <v>0</v>
      </c>
      <c r="EC153" s="57">
        <f>-SUM('Gross Plant'!$AH153:$AM153)/SUM('Gross Plant'!$AH$193:$AM$193)*'Capital Spending'!G$12*Reserve!$DW$1</f>
        <v>0</v>
      </c>
      <c r="ED153" s="57">
        <f>-SUM('Gross Plant'!$AH153:$AM153)/SUM('Gross Plant'!$AH$193:$AM$193)*'Capital Spending'!H$12*Reserve!$DW$1</f>
        <v>0</v>
      </c>
      <c r="EE153" s="57">
        <f>-SUM('Gross Plant'!$AH153:$AM153)/SUM('Gross Plant'!$AH$193:$AM$193)*'Capital Spending'!I$12*Reserve!$DW$1</f>
        <v>0</v>
      </c>
      <c r="EF153" s="57">
        <f>-SUM('Gross Plant'!$AH153:$AM153)/SUM('Gross Plant'!$AH$193:$AM$193)*'Capital Spending'!J$12*Reserve!$DW$1</f>
        <v>0</v>
      </c>
      <c r="EG153" s="57">
        <f>-SUM('Gross Plant'!$AH153:$AM153)/SUM('Gross Plant'!$AH$193:$AM$193)*'Capital Spending'!K$12*Reserve!$DW$1</f>
        <v>0</v>
      </c>
      <c r="EH153" s="57">
        <f>-SUM('Gross Plant'!$AH153:$AM153)/SUM('Gross Plant'!$AH$193:$AM$193)*'Capital Spending'!L$12*Reserve!$DW$1</f>
        <v>0</v>
      </c>
      <c r="EI153" s="57">
        <f>-SUM('Gross Plant'!$AH153:$AM153)/SUM('Gross Plant'!$AH$193:$AM$193)*'Capital Spending'!M$12*Reserve!$DW$1</f>
        <v>0</v>
      </c>
      <c r="EJ153" s="57">
        <f>-SUM('Gross Plant'!$AH153:$AM153)/SUM('Gross Plant'!$AH$193:$AM$193)*'Capital Spending'!N$12*Reserve!$DW$1</f>
        <v>0</v>
      </c>
      <c r="EK153" s="57">
        <f>-SUM('Gross Plant'!$AH153:$AM153)/SUM('Gross Plant'!$AH$193:$AM$193)*'Capital Spending'!O$12*Reserve!$DW$1</f>
        <v>0</v>
      </c>
      <c r="EL153" s="57">
        <f>-SUM('Gross Plant'!$AH153:$AM153)/SUM('Gross Plant'!$AH$193:$AM$193)*'Capital Spending'!P$12*Reserve!$DW$1</f>
        <v>0</v>
      </c>
      <c r="EM153" s="57">
        <f>-SUM('Gross Plant'!$AH153:$AM153)/SUM('Gross Plant'!$AH$193:$AM$193)*'Capital Spending'!Q$12*Reserve!$DW$1</f>
        <v>0</v>
      </c>
      <c r="EN153" s="57">
        <f>-SUM('Gross Plant'!$AH153:$AM153)/SUM('Gross Plant'!$AH$193:$AM$193)*'Capital Spending'!R$12*Reserve!$DW$1</f>
        <v>0</v>
      </c>
      <c r="EO153" s="57">
        <f>-SUM('Gross Plant'!$AH153:$AM153)/SUM('Gross Plant'!$AH$193:$AM$193)*'Capital Spending'!S$12*Reserve!$DW$1</f>
        <v>0</v>
      </c>
      <c r="EP153" s="57">
        <f>-SUM('Gross Plant'!$AH153:$AM153)/SUM('Gross Plant'!$AH$193:$AM$193)*'Capital Spending'!T$12*Reserve!$DW$1</f>
        <v>0</v>
      </c>
      <c r="EQ153" s="57">
        <f>-SUM('Gross Plant'!$AH153:$AM153)/SUM('Gross Plant'!$AH$193:$AM$193)*'Capital Spending'!U$12*Reserve!$DW$1</f>
        <v>0</v>
      </c>
    </row>
    <row r="154" spans="1:147">
      <c r="A154" s="150">
        <v>37603</v>
      </c>
      <c r="B154" t="s">
        <v>219</v>
      </c>
      <c r="C154" s="50"/>
      <c r="D154" s="50"/>
      <c r="E154" s="68"/>
      <c r="AG154" s="23"/>
      <c r="AH154" s="79">
        <f>'[26]009'!D49</f>
        <v>0.05</v>
      </c>
      <c r="AI154" s="79">
        <f>'[26]009'!E49</f>
        <v>0.05</v>
      </c>
      <c r="AJ154" s="31"/>
      <c r="AK154" s="31"/>
      <c r="AL154" s="31"/>
      <c r="AM154" s="31"/>
      <c r="AN154" s="31"/>
      <c r="AO154" s="31"/>
      <c r="BK154" s="23">
        <f t="shared" si="267"/>
        <v>0</v>
      </c>
      <c r="BL154" s="41"/>
      <c r="BM154" s="31"/>
      <c r="BN154" s="31"/>
      <c r="BO154" s="31"/>
      <c r="BP154" s="31"/>
      <c r="BQ154" s="31"/>
      <c r="BR154" s="31"/>
      <c r="BS154" s="3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31"/>
      <c r="DR154" s="31"/>
      <c r="DS154" s="31"/>
      <c r="DT154" s="31"/>
      <c r="DU154" s="31"/>
      <c r="DV154" s="31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</row>
    <row r="155" spans="1:147">
      <c r="A155" s="150">
        <v>37604</v>
      </c>
      <c r="B155" t="s">
        <v>220</v>
      </c>
      <c r="C155" s="50"/>
      <c r="D155" s="50"/>
      <c r="E155" s="68"/>
      <c r="AG155" s="23"/>
      <c r="AH155" s="79">
        <f>'[26]009'!D50</f>
        <v>0.05</v>
      </c>
      <c r="AI155" s="79">
        <f>'[26]009'!E50</f>
        <v>0.05</v>
      </c>
      <c r="AJ155" s="31"/>
      <c r="AK155" s="31"/>
      <c r="AL155" s="31"/>
      <c r="AM155" s="31"/>
      <c r="AN155" s="31"/>
      <c r="AO155" s="31"/>
      <c r="BK155" s="23">
        <f t="shared" si="267"/>
        <v>0</v>
      </c>
      <c r="BL155" s="41"/>
      <c r="BM155" s="31"/>
      <c r="BN155" s="31"/>
      <c r="BO155" s="31"/>
      <c r="BP155" s="31"/>
      <c r="BQ155" s="31"/>
      <c r="BR155" s="31"/>
      <c r="BS155" s="3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31"/>
      <c r="DR155" s="31"/>
      <c r="DS155" s="31"/>
      <c r="DT155" s="31"/>
      <c r="DU155" s="31"/>
      <c r="DV155" s="31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</row>
    <row r="156" spans="1:147">
      <c r="A156" s="150">
        <v>37800</v>
      </c>
      <c r="B156" t="s">
        <v>54</v>
      </c>
      <c r="C156" s="50">
        <f t="shared" si="268"/>
        <v>2040538.0490784433</v>
      </c>
      <c r="D156" s="50">
        <f t="shared" si="238"/>
        <v>2894798.8048856384</v>
      </c>
      <c r="E156" s="68">
        <f>'[20]Reserve End Balances'!$Q$77</f>
        <v>1757955.51</v>
      </c>
      <c r="F156" s="41">
        <f t="shared" si="269"/>
        <v>1881261.9100000001</v>
      </c>
      <c r="G156" s="41">
        <f t="shared" si="270"/>
        <v>1910451.86</v>
      </c>
      <c r="H156" s="41">
        <f t="shared" si="271"/>
        <v>1931205.06</v>
      </c>
      <c r="I156" s="41">
        <f t="shared" si="272"/>
        <v>1964920.29</v>
      </c>
      <c r="J156" s="41">
        <f t="shared" si="273"/>
        <v>1998720.6500000001</v>
      </c>
      <c r="K156" s="41">
        <f t="shared" si="274"/>
        <v>2026244.6500000001</v>
      </c>
      <c r="L156" s="41">
        <f t="shared" si="275"/>
        <v>2065027.7071940619</v>
      </c>
      <c r="M156" s="41">
        <f t="shared" si="276"/>
        <v>2106232.1050388878</v>
      </c>
      <c r="N156" s="41">
        <f t="shared" si="277"/>
        <v>2149621.9141570022</v>
      </c>
      <c r="O156" s="41">
        <f t="shared" si="278"/>
        <v>2195444.116670426</v>
      </c>
      <c r="P156" s="41">
        <f t="shared" si="279"/>
        <v>2244106.9076155471</v>
      </c>
      <c r="Q156" s="41">
        <f t="shared" si="280"/>
        <v>2295801.9573438382</v>
      </c>
      <c r="R156" s="41">
        <f t="shared" si="281"/>
        <v>2350307.8249787921</v>
      </c>
      <c r="S156" s="41">
        <f t="shared" si="282"/>
        <v>2407046.4327665973</v>
      </c>
      <c r="T156" s="41">
        <f t="shared" si="283"/>
        <v>2465558.393221722</v>
      </c>
      <c r="U156" s="41">
        <f t="shared" si="284"/>
        <v>2529235.2526935153</v>
      </c>
      <c r="V156" s="41">
        <f t="shared" si="285"/>
        <v>2594926.9995914646</v>
      </c>
      <c r="W156" s="41">
        <f t="shared" si="286"/>
        <v>2662609.61806218</v>
      </c>
      <c r="X156" s="41">
        <f t="shared" si="287"/>
        <v>2732331.5507567381</v>
      </c>
      <c r="Y156" s="41">
        <f t="shared" si="288"/>
        <v>2804086.4469905556</v>
      </c>
      <c r="Z156" s="41">
        <f t="shared" si="289"/>
        <v>2877747.8810222163</v>
      </c>
      <c r="AA156" s="41">
        <f t="shared" si="290"/>
        <v>2953733.4965552827</v>
      </c>
      <c r="AB156" s="41">
        <f t="shared" si="291"/>
        <v>3032726.7313144393</v>
      </c>
      <c r="AC156" s="41">
        <f t="shared" si="292"/>
        <v>3114921.1258013602</v>
      </c>
      <c r="AD156" s="41">
        <f t="shared" si="293"/>
        <v>3200065.8417663681</v>
      </c>
      <c r="AE156" s="41">
        <f t="shared" si="294"/>
        <v>3287547.6352825849</v>
      </c>
      <c r="AF156" s="41">
        <f t="shared" si="295"/>
        <v>3376893.4904548689</v>
      </c>
      <c r="AG156" s="23">
        <f t="shared" si="266"/>
        <v>2894799</v>
      </c>
      <c r="AH156" s="79">
        <f>'[26]009'!D51</f>
        <v>2.8900000000000002E-2</v>
      </c>
      <c r="AI156" s="79">
        <f>'[26]009'!E51</f>
        <v>3.0499999999999999E-2</v>
      </c>
      <c r="AJ156" s="31">
        <f>'[20]Depreciation Provision'!R77</f>
        <v>27780.31</v>
      </c>
      <c r="AK156" s="31">
        <f>'[20]Depreciation Provision'!S77</f>
        <v>29184.199999999997</v>
      </c>
      <c r="AL156" s="31">
        <f>'[20]Depreciation Provision'!T77</f>
        <v>29510.47</v>
      </c>
      <c r="AM156" s="31">
        <f>'[20]Depreciation Provision'!U77</f>
        <v>33742</v>
      </c>
      <c r="AN156" s="31">
        <f>'[20]Depreciation Provision'!V77</f>
        <v>33800.33</v>
      </c>
      <c r="AO156" s="31">
        <f>'[20]Depreciation Provision'!W77</f>
        <v>33871.040000000001</v>
      </c>
      <c r="AP156" s="41">
        <f>IF('Net Plant'!I153&gt;0,'Gross Plant'!L156*$AH156/12,0)</f>
        <v>40228.113237966558</v>
      </c>
      <c r="AQ156" s="41">
        <f>IF('Net Plant'!J153&gt;0,'Gross Plant'!M156*$AH156/12,0)</f>
        <v>42388.503894198111</v>
      </c>
      <c r="AR156" s="41">
        <f>IF('Net Plant'!K153&gt;0,'Gross Plant'!N156*$AH156/12,0)</f>
        <v>44604.261916588868</v>
      </c>
      <c r="AS156" s="41">
        <f>IF('Net Plant'!L153&gt;0,'Gross Plant'!O156*$AH156/12,0)</f>
        <v>47299.405798568361</v>
      </c>
      <c r="AT156" s="41">
        <f>IF('Net Plant'!M153&gt;0,'Gross Plant'!P156*$AH156/12,0)</f>
        <v>50316.399522287313</v>
      </c>
      <c r="AU156" s="41">
        <f>IF('Net Plant'!N153&gt;0,'Gross Plant'!Q156*$AH156/12,0)</f>
        <v>53367.172834021483</v>
      </c>
      <c r="AV156" s="41">
        <f>IF('Net Plant'!O153&gt;0,'Gross Plant'!R156*$AH156/12,0)</f>
        <v>55886.956092868822</v>
      </c>
      <c r="AW156" s="41">
        <f>IF('Net Plant'!P153&gt;0,'Gross Plant'!S156*$AH156/12,0)</f>
        <v>57771.550350708654</v>
      </c>
      <c r="AX156" s="41">
        <f>IF('Net Plant'!Q153&gt;0,'Gross Plant'!T156*$AH156/12,0)</f>
        <v>59409.981459958748</v>
      </c>
      <c r="AY156" s="41">
        <f>IF('Net Plant'!R153&gt;0,'Gross Plant'!U156*$AI156/12,0)</f>
        <v>64733.308225711291</v>
      </c>
      <c r="AZ156" s="41">
        <f>IF('Net Plant'!S153&gt;0,'Gross Plant'!V156*$AI156/12,0)</f>
        <v>66727.336221543097</v>
      </c>
      <c r="BA156" s="41">
        <f>IF('Net Plant'!T153&gt;0,'Gross Plant'!W156*$AI156/12,0)</f>
        <v>68714.797291245573</v>
      </c>
      <c r="BB156" s="41">
        <f>IF('Net Plant'!U153&gt;0,'Gross Plant'!X156*$AI156/12,0)</f>
        <v>70810.138650029287</v>
      </c>
      <c r="BC156" s="41">
        <f>IF('Net Plant'!V153&gt;0,'Gross Plant'!Y156*$AI156/12,0)</f>
        <v>72775.703193610316</v>
      </c>
      <c r="BD156" s="41">
        <f>IF('Net Plant'!W153&gt;0,'Gross Plant'!Z156*$AI156/12,0)</f>
        <v>74618.462818198299</v>
      </c>
      <c r="BE156" s="41">
        <f>IF('Net Plant'!X153&gt;0,'Gross Plant'!AA156*$AI156/12,0)</f>
        <v>77462.818818211264</v>
      </c>
      <c r="BF156" s="41">
        <f>IF('Net Plant'!Y153&gt;0,'Gross Plant'!AB156*$AI156/12,0)</f>
        <v>80646.843336322956</v>
      </c>
      <c r="BG156" s="41">
        <f>IF('Net Plant'!Z153&gt;0,'Gross Plant'!AC156*$AI156/12,0)</f>
        <v>83866.517592651406</v>
      </c>
      <c r="BH156" s="41">
        <f>IF('Net Plant'!AA153&gt;0,'Gross Plant'!AD156*$AI156/12,0)</f>
        <v>86525.804422922825</v>
      </c>
      <c r="BI156" s="41">
        <f>IF('Net Plant'!AB153&gt;0,'Gross Plant'!AE156*$AI156/12,0)</f>
        <v>88514.736079120601</v>
      </c>
      <c r="BJ156" s="41">
        <f>IF('Net Plant'!AC153&gt;0,'Gross Plant'!AF156*$AI156/12,0)</f>
        <v>90243.876177118102</v>
      </c>
      <c r="BK156" s="23">
        <f t="shared" si="267"/>
        <v>925640.34282668494</v>
      </c>
      <c r="BL156" s="41"/>
      <c r="BM156" s="31">
        <f>[20]Retires!R220</f>
        <v>-1204.25</v>
      </c>
      <c r="BN156" s="31">
        <f>[20]Retires!S220</f>
        <v>0</v>
      </c>
      <c r="BO156" s="31">
        <f>[20]Retires!T220</f>
        <v>-1956.36</v>
      </c>
      <c r="BP156" s="31">
        <f>[20]Retires!U220</f>
        <v>0</v>
      </c>
      <c r="BQ156" s="31">
        <f>[20]Retires!V220</f>
        <v>0</v>
      </c>
      <c r="BR156" s="31">
        <f>[20]Retires!W220</f>
        <v>-1073.8499999999999</v>
      </c>
      <c r="BS156" s="31">
        <f>'Gross Plant'!BQ156</f>
        <v>-1445.0560439047265</v>
      </c>
      <c r="BT156" s="41">
        <f>'Gross Plant'!BR156</f>
        <v>-1184.1060493725613</v>
      </c>
      <c r="BU156" s="41">
        <f>'Gross Plant'!BS156</f>
        <v>-1214.452798474548</v>
      </c>
      <c r="BV156" s="41">
        <f>'Gross Plant'!BT156</f>
        <v>-1477.2032851447941</v>
      </c>
      <c r="BW156" s="41">
        <f>'Gross Plant'!BU156</f>
        <v>-1653.6085771664016</v>
      </c>
      <c r="BX156" s="41">
        <f>'Gross Plant'!BV156</f>
        <v>-1672.1231057303776</v>
      </c>
      <c r="BY156" s="41">
        <f>'Gross Plant'!BW156</f>
        <v>-1381.0884579150131</v>
      </c>
      <c r="BZ156" s="41">
        <f>'Gross Plant'!BX156</f>
        <v>-1032.9425629036614</v>
      </c>
      <c r="CA156" s="41">
        <f>'Gross Plant'!BY156</f>
        <v>-898.02100483408526</v>
      </c>
      <c r="CB156" s="41">
        <f>'Gross Plant'!BZ156</f>
        <v>-1056.4487539182487</v>
      </c>
      <c r="CC156" s="41">
        <f>'Gross Plant'!CA156</f>
        <v>-1035.5893235938161</v>
      </c>
      <c r="CD156" s="41">
        <f>'Gross Plant'!CB156</f>
        <v>-1032.1788205303719</v>
      </c>
      <c r="CE156" s="41">
        <f>'Gross Plant'!CC156</f>
        <v>-1088.2059554714469</v>
      </c>
      <c r="CF156" s="41">
        <f>'Gross Plant'!CD156</f>
        <v>-1020.8069597929359</v>
      </c>
      <c r="CG156" s="41">
        <f>'Gross Plant'!CE156</f>
        <v>-957.02878653766879</v>
      </c>
      <c r="CH156" s="41">
        <f>'Gross Plant'!CF156</f>
        <v>-1477.2032851447941</v>
      </c>
      <c r="CI156" s="41">
        <f>'Gross Plant'!CG156</f>
        <v>-1653.6085771664016</v>
      </c>
      <c r="CJ156" s="41">
        <f>'Gross Plant'!CH156</f>
        <v>-1672.1231057303776</v>
      </c>
      <c r="CK156" s="41">
        <f>'Gross Plant'!CI156</f>
        <v>-1381.0884579150131</v>
      </c>
      <c r="CL156" s="41">
        <f>'Gross Plant'!CJ156</f>
        <v>-1032.9425629036614</v>
      </c>
      <c r="CM156" s="41">
        <f>'Gross Plant'!CK156</f>
        <v>-898.02100483408526</v>
      </c>
      <c r="CN156" s="41"/>
      <c r="CO156" s="31">
        <f>[20]Transfers!R220</f>
        <v>0</v>
      </c>
      <c r="CP156" s="31">
        <f>[20]Transfers!S220</f>
        <v>0</v>
      </c>
      <c r="CQ156" s="31">
        <f>[20]Transfers!T220</f>
        <v>0</v>
      </c>
      <c r="CR156" s="31">
        <f>[20]Transfers!U220</f>
        <v>0</v>
      </c>
      <c r="CS156" s="31">
        <f>[20]Transfers!V220</f>
        <v>0</v>
      </c>
      <c r="CT156" s="31">
        <f>[20]Transfers!W220</f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/>
      <c r="DQ156" s="31">
        <f>[20]COR!Q77</f>
        <v>96730.34</v>
      </c>
      <c r="DR156" s="31">
        <f>[20]COR!R77</f>
        <v>5.75</v>
      </c>
      <c r="DS156" s="31">
        <f>[20]COR!S77</f>
        <v>-6800.91</v>
      </c>
      <c r="DT156" s="31">
        <f>[20]COR!T77</f>
        <v>-26.77</v>
      </c>
      <c r="DU156" s="31">
        <f>[20]COR!U77</f>
        <v>0.03</v>
      </c>
      <c r="DV156" s="31">
        <f>[20]COR!V77</f>
        <v>-5273.19</v>
      </c>
      <c r="DW156" s="57">
        <f>SUM('Gross Plant'!$AH156:$AM156)/SUM('Gross Plant'!$AH$193:$AM$193)*DW$193</f>
        <v>0</v>
      </c>
      <c r="DX156" s="57">
        <f>SUM('Gross Plant'!$AH156:$AM156)/SUM('Gross Plant'!$AH$193:$AM$193)*DX$193</f>
        <v>0</v>
      </c>
      <c r="DY156" s="57">
        <f>SUM('Gross Plant'!$AH156:$AM156)/SUM('Gross Plant'!$AH$193:$AM$193)*DY$193</f>
        <v>0</v>
      </c>
      <c r="DZ156" s="57">
        <f>-SUM('Gross Plant'!$AH156:$AM156)/SUM('Gross Plant'!$AH$193:$AM$193)*'Capital Spending'!D$12*Reserve!$DW$1</f>
        <v>0</v>
      </c>
      <c r="EA156" s="57">
        <f>-SUM('Gross Plant'!$AH156:$AM156)/SUM('Gross Plant'!$AH$193:$AM$193)*'Capital Spending'!E$12*Reserve!$DW$1</f>
        <v>0</v>
      </c>
      <c r="EB156" s="57">
        <f>-SUM('Gross Plant'!$AH156:$AM156)/SUM('Gross Plant'!$AH$193:$AM$193)*'Capital Spending'!F$12*Reserve!$DW$1</f>
        <v>0</v>
      </c>
      <c r="EC156" s="57">
        <f>-SUM('Gross Plant'!$AH156:$AM156)/SUM('Gross Plant'!$AH$193:$AM$193)*'Capital Spending'!G$12*Reserve!$DW$1</f>
        <v>0</v>
      </c>
      <c r="ED156" s="57">
        <f>-SUM('Gross Plant'!$AH156:$AM156)/SUM('Gross Plant'!$AH$193:$AM$193)*'Capital Spending'!H$12*Reserve!$DW$1</f>
        <v>0</v>
      </c>
      <c r="EE156" s="57">
        <f>-SUM('Gross Plant'!$AH156:$AM156)/SUM('Gross Plant'!$AH$193:$AM$193)*'Capital Spending'!I$12*Reserve!$DW$1</f>
        <v>0</v>
      </c>
      <c r="EF156" s="57">
        <f>-SUM('Gross Plant'!$AH156:$AM156)/SUM('Gross Plant'!$AH$193:$AM$193)*'Capital Spending'!J$12*Reserve!$DW$1</f>
        <v>0</v>
      </c>
      <c r="EG156" s="57">
        <f>-SUM('Gross Plant'!$AH156:$AM156)/SUM('Gross Plant'!$AH$193:$AM$193)*'Capital Spending'!K$12*Reserve!$DW$1</f>
        <v>0</v>
      </c>
      <c r="EH156" s="57">
        <f>-SUM('Gross Plant'!$AH156:$AM156)/SUM('Gross Plant'!$AH$193:$AM$193)*'Capital Spending'!L$12*Reserve!$DW$1</f>
        <v>0</v>
      </c>
      <c r="EI156" s="57">
        <f>-SUM('Gross Plant'!$AH156:$AM156)/SUM('Gross Plant'!$AH$193:$AM$193)*'Capital Spending'!M$12*Reserve!$DW$1</f>
        <v>0</v>
      </c>
      <c r="EJ156" s="57">
        <f>-SUM('Gross Plant'!$AH156:$AM156)/SUM('Gross Plant'!$AH$193:$AM$193)*'Capital Spending'!N$12*Reserve!$DW$1</f>
        <v>0</v>
      </c>
      <c r="EK156" s="57">
        <f>-SUM('Gross Plant'!$AH156:$AM156)/SUM('Gross Plant'!$AH$193:$AM$193)*'Capital Spending'!O$12*Reserve!$DW$1</f>
        <v>0</v>
      </c>
      <c r="EL156" s="57">
        <f>-SUM('Gross Plant'!$AH156:$AM156)/SUM('Gross Plant'!$AH$193:$AM$193)*'Capital Spending'!P$12*Reserve!$DW$1</f>
        <v>0</v>
      </c>
      <c r="EM156" s="57">
        <f>-SUM('Gross Plant'!$AH156:$AM156)/SUM('Gross Plant'!$AH$193:$AM$193)*'Capital Spending'!Q$12*Reserve!$DW$1</f>
        <v>0</v>
      </c>
      <c r="EN156" s="57">
        <f>-SUM('Gross Plant'!$AH156:$AM156)/SUM('Gross Plant'!$AH$193:$AM$193)*'Capital Spending'!R$12*Reserve!$DW$1</f>
        <v>0</v>
      </c>
      <c r="EO156" s="57">
        <f>-SUM('Gross Plant'!$AH156:$AM156)/SUM('Gross Plant'!$AH$193:$AM$193)*'Capital Spending'!S$12*Reserve!$DW$1</f>
        <v>0</v>
      </c>
      <c r="EP156" s="57">
        <f>-SUM('Gross Plant'!$AH156:$AM156)/SUM('Gross Plant'!$AH$193:$AM$193)*'Capital Spending'!T$12*Reserve!$DW$1</f>
        <v>0</v>
      </c>
      <c r="EQ156" s="57">
        <f>-SUM('Gross Plant'!$AH156:$AM156)/SUM('Gross Plant'!$AH$193:$AM$193)*'Capital Spending'!U$12*Reserve!$DW$1</f>
        <v>0</v>
      </c>
    </row>
    <row r="157" spans="1:147">
      <c r="A157" s="150">
        <v>37900</v>
      </c>
      <c r="B157" t="s">
        <v>55</v>
      </c>
      <c r="C157" s="50">
        <f t="shared" si="268"/>
        <v>874827.97025741392</v>
      </c>
      <c r="D157" s="50">
        <f t="shared" si="238"/>
        <v>984408.909178845</v>
      </c>
      <c r="E157" s="68">
        <f>'[20]Reserve End Balances'!$Q$78</f>
        <v>832276.01</v>
      </c>
      <c r="F157" s="41">
        <f t="shared" si="269"/>
        <v>841669</v>
      </c>
      <c r="G157" s="41">
        <f t="shared" si="270"/>
        <v>851061.99</v>
      </c>
      <c r="H157" s="41">
        <f t="shared" si="271"/>
        <v>858864.97</v>
      </c>
      <c r="I157" s="41">
        <f t="shared" si="272"/>
        <v>868723.45</v>
      </c>
      <c r="J157" s="41">
        <f t="shared" si="273"/>
        <v>874652.89999999991</v>
      </c>
      <c r="K157" s="41">
        <f t="shared" si="274"/>
        <v>873676.27999999991</v>
      </c>
      <c r="L157" s="41">
        <f t="shared" si="275"/>
        <v>879377.3534720852</v>
      </c>
      <c r="M157" s="41">
        <f t="shared" si="276"/>
        <v>886015.10238444596</v>
      </c>
      <c r="N157" s="41">
        <f t="shared" si="277"/>
        <v>892709.1202239116</v>
      </c>
      <c r="O157" s="41">
        <f t="shared" si="278"/>
        <v>898786.14014803944</v>
      </c>
      <c r="P157" s="41">
        <f t="shared" si="279"/>
        <v>904529.78036203096</v>
      </c>
      <c r="Q157" s="41">
        <f t="shared" si="280"/>
        <v>910421.51675586833</v>
      </c>
      <c r="R157" s="41">
        <f t="shared" si="281"/>
        <v>917365.30453681713</v>
      </c>
      <c r="S157" s="41">
        <f t="shared" si="282"/>
        <v>925491.94762598467</v>
      </c>
      <c r="T157" s="41">
        <f t="shared" si="283"/>
        <v>934137.80544359819</v>
      </c>
      <c r="U157" s="41">
        <f t="shared" si="284"/>
        <v>942311.25516737148</v>
      </c>
      <c r="V157" s="41">
        <f t="shared" si="285"/>
        <v>950673.21000065363</v>
      </c>
      <c r="W157" s="41">
        <f t="shared" si="286"/>
        <v>959170.29844034067</v>
      </c>
      <c r="X157" s="41">
        <f t="shared" si="287"/>
        <v>967628.8946904327</v>
      </c>
      <c r="Y157" s="41">
        <f t="shared" si="288"/>
        <v>976415.46110704308</v>
      </c>
      <c r="Z157" s="41">
        <f t="shared" si="289"/>
        <v>985511.29785480071</v>
      </c>
      <c r="AA157" s="41">
        <f t="shared" si="290"/>
        <v>993206.93654932582</v>
      </c>
      <c r="AB157" s="41">
        <f t="shared" si="291"/>
        <v>1000567.0763631482</v>
      </c>
      <c r="AC157" s="41">
        <f t="shared" si="292"/>
        <v>1008073.1694590846</v>
      </c>
      <c r="AD157" s="41">
        <f t="shared" si="293"/>
        <v>1016629.5440178288</v>
      </c>
      <c r="AE157" s="41">
        <f t="shared" si="294"/>
        <v>1026367.4501244373</v>
      </c>
      <c r="AF157" s="41">
        <f t="shared" si="295"/>
        <v>1036623.4201069215</v>
      </c>
      <c r="AG157" s="23">
        <f t="shared" si="266"/>
        <v>984409</v>
      </c>
      <c r="AH157" s="79">
        <f>'[26]009'!D52</f>
        <v>2.86E-2</v>
      </c>
      <c r="AI157" s="79">
        <f>'[26]009'!E52</f>
        <v>2.8300000000000002E-2</v>
      </c>
      <c r="AJ157" s="31">
        <f>'[20]Depreciation Provision'!R78</f>
        <v>9392.99</v>
      </c>
      <c r="AK157" s="31">
        <f>'[20]Depreciation Provision'!S78</f>
        <v>9392.99</v>
      </c>
      <c r="AL157" s="31">
        <f>'[20]Depreciation Provision'!T78</f>
        <v>9858.48</v>
      </c>
      <c r="AM157" s="31">
        <f>'[20]Depreciation Provision'!U78</f>
        <v>9858.48</v>
      </c>
      <c r="AN157" s="31">
        <f>'[20]Depreciation Provision'!V78</f>
        <v>9858.48</v>
      </c>
      <c r="AO157" s="31">
        <f>'[20]Depreciation Provision'!W78</f>
        <v>9819.8799999999992</v>
      </c>
      <c r="AP157" s="41">
        <f>IF('Net Plant'!I154&gt;0,'Gross Plant'!L157*$AH157/12,0)</f>
        <v>10086.959813263029</v>
      </c>
      <c r="AQ157" s="41">
        <f>IF('Net Plant'!J154&gt;0,'Gross Plant'!M157*$AH157/12,0)</f>
        <v>10231.626513409352</v>
      </c>
      <c r="AR157" s="41">
        <f>IF('Net Plant'!K154&gt;0,'Gross Plant'!N157*$AH157/12,0)</f>
        <v>10380.000790301086</v>
      </c>
      <c r="AS157" s="41">
        <f>IF('Net Plant'!L154&gt;0,'Gross Plant'!O157*$AH157/12,0)</f>
        <v>10560.476284721912</v>
      </c>
      <c r="AT157" s="41">
        <f>IF('Net Plant'!M154&gt;0,'Gross Plant'!P157*$AH157/12,0)</f>
        <v>10762.503878719157</v>
      </c>
      <c r="AU157" s="41">
        <f>IF('Net Plant'!N154&gt;0,'Gross Plant'!Q157*$AH157/12,0)</f>
        <v>10966.793462471063</v>
      </c>
      <c r="AV157" s="41">
        <f>IF('Net Plant'!O154&gt;0,'Gross Plant'!R157*$AH157/12,0)</f>
        <v>11135.52624609514</v>
      </c>
      <c r="AW157" s="41">
        <f>IF('Net Plant'!P154&gt;0,'Gross Plant'!S157*$AH157/12,0)</f>
        <v>11261.724733211338</v>
      </c>
      <c r="AX157" s="41">
        <f>IF('Net Plant'!Q154&gt;0,'Gross Plant'!T157*$AH157/12,0)</f>
        <v>11371.439344922233</v>
      </c>
      <c r="AY157" s="41">
        <f>IF('Net Plant'!R154&gt;0,'Gross Plant'!U157*$AI157/12,0)</f>
        <v>11379.874955174018</v>
      </c>
      <c r="AZ157" s="41">
        <f>IF('Net Plant'!S154&gt;0,'Gross Plant'!V157*$AI157/12,0)</f>
        <v>11505.069654729945</v>
      </c>
      <c r="BA157" s="41">
        <f>IF('Net Plant'!T154&gt;0,'Gross Plant'!W157*$AI157/12,0)</f>
        <v>11629.85205097544</v>
      </c>
      <c r="BB157" s="41">
        <f>IF('Net Plant'!U154&gt;0,'Gross Plant'!X157*$AI157/12,0)</f>
        <v>11761.407692334729</v>
      </c>
      <c r="BC157" s="41">
        <f>IF('Net Plant'!V154&gt;0,'Gross Plant'!Y157*$AI157/12,0)</f>
        <v>11884.815319010879</v>
      </c>
      <c r="BD157" s="41">
        <f>IF('Net Plant'!W154&gt;0,'Gross Plant'!Z157*$AI157/12,0)</f>
        <v>12000.512660290105</v>
      </c>
      <c r="BE157" s="41">
        <f>IF('Net Plant'!X154&gt;0,'Gross Plant'!AA157*$AI157/12,0)</f>
        <v>12179.095055119105</v>
      </c>
      <c r="BF157" s="41">
        <f>IF('Net Plant'!Y154&gt;0,'Gross Plant'!AB157*$AI157/12,0)</f>
        <v>12379.003478549945</v>
      </c>
      <c r="BG157" s="41">
        <f>IF('Net Plant'!Z154&gt;0,'Gross Plant'!AC157*$AI157/12,0)</f>
        <v>12581.150164570188</v>
      </c>
      <c r="BH157" s="41">
        <f>IF('Net Plant'!AA154&gt;0,'Gross Plant'!AD157*$AI157/12,0)</f>
        <v>12748.113023890515</v>
      </c>
      <c r="BI157" s="41">
        <f>IF('Net Plant'!AB154&gt;0,'Gross Plant'!AE157*$AI157/12,0)</f>
        <v>12872.987750652348</v>
      </c>
      <c r="BJ157" s="41">
        <f>IF('Net Plant'!AC154&gt;0,'Gross Plant'!AF157*$AI157/12,0)</f>
        <v>12981.551509792851</v>
      </c>
      <c r="BK157" s="23">
        <f t="shared" si="267"/>
        <v>145903.43331509008</v>
      </c>
      <c r="BL157" s="41"/>
      <c r="BM157" s="31">
        <f>[20]Retires!R221</f>
        <v>0</v>
      </c>
      <c r="BN157" s="31">
        <f>[20]Retires!S221</f>
        <v>0</v>
      </c>
      <c r="BO157" s="31">
        <f>[20]Retires!T221</f>
        <v>-2055.5</v>
      </c>
      <c r="BP157" s="31">
        <f>[20]Retires!U221</f>
        <v>0</v>
      </c>
      <c r="BQ157" s="31">
        <f>[20]Retires!V221</f>
        <v>0</v>
      </c>
      <c r="BR157" s="31">
        <f>[20]Retires!W221</f>
        <v>-10796.5</v>
      </c>
      <c r="BS157" s="31">
        <f>'Gross Plant'!BQ157</f>
        <v>-4385.8863411777538</v>
      </c>
      <c r="BT157" s="41">
        <f>'Gross Plant'!BR157</f>
        <v>-3593.8776010485785</v>
      </c>
      <c r="BU157" s="41">
        <f>'Gross Plant'!BS157</f>
        <v>-3685.9829508355015</v>
      </c>
      <c r="BV157" s="41">
        <f>'Gross Plant'!BT157</f>
        <v>-4483.4563605940075</v>
      </c>
      <c r="BW157" s="41">
        <f>'Gross Plant'!BU157</f>
        <v>-5018.8636647276398</v>
      </c>
      <c r="BX157" s="41">
        <f>'Gross Plant'!BV157</f>
        <v>-5075.0570686337387</v>
      </c>
      <c r="BY157" s="41">
        <f>'Gross Plant'!BW157</f>
        <v>-4191.7384651463826</v>
      </c>
      <c r="BZ157" s="41">
        <f>'Gross Plant'!BX157</f>
        <v>-3135.0816440438357</v>
      </c>
      <c r="CA157" s="41">
        <f>'Gross Plant'!BY157</f>
        <v>-2725.5815273087164</v>
      </c>
      <c r="CB157" s="41">
        <f>'Gross Plant'!BZ157</f>
        <v>-3206.4252314007781</v>
      </c>
      <c r="CC157" s="41">
        <f>'Gross Plant'!CA157</f>
        <v>-3143.1148214477712</v>
      </c>
      <c r="CD157" s="41">
        <f>'Gross Plant'!CB157</f>
        <v>-3132.7636112884156</v>
      </c>
      <c r="CE157" s="41">
        <f>'Gross Plant'!CC157</f>
        <v>-3302.8114422427038</v>
      </c>
      <c r="CF157" s="41">
        <f>'Gross Plant'!CD157</f>
        <v>-3098.248902400499</v>
      </c>
      <c r="CG157" s="41">
        <f>'Gross Plant'!CE157</f>
        <v>-2904.675912532442</v>
      </c>
      <c r="CH157" s="41">
        <f>'Gross Plant'!CF157</f>
        <v>-4483.4563605940075</v>
      </c>
      <c r="CI157" s="41">
        <f>'Gross Plant'!CG157</f>
        <v>-5018.8636647276398</v>
      </c>
      <c r="CJ157" s="41">
        <f>'Gross Plant'!CH157</f>
        <v>-5075.0570686337387</v>
      </c>
      <c r="CK157" s="41">
        <f>'Gross Plant'!CI157</f>
        <v>-4191.7384651463826</v>
      </c>
      <c r="CL157" s="41">
        <f>'Gross Plant'!CJ157</f>
        <v>-3135.0816440438357</v>
      </c>
      <c r="CM157" s="41">
        <f>'Gross Plant'!CK157</f>
        <v>-2725.5815273087164</v>
      </c>
      <c r="CN157" s="41"/>
      <c r="CO157" s="31">
        <f>[20]Transfers!R221</f>
        <v>0</v>
      </c>
      <c r="CP157" s="31">
        <f>[20]Transfers!S221</f>
        <v>0</v>
      </c>
      <c r="CQ157" s="31">
        <f>[20]Transfers!T221</f>
        <v>0</v>
      </c>
      <c r="CR157" s="31">
        <f>[20]Transfers!U221</f>
        <v>0</v>
      </c>
      <c r="CS157" s="31">
        <f>[20]Transfers!V221</f>
        <v>0</v>
      </c>
      <c r="CT157" s="31">
        <f>[20]Transfers!W221</f>
        <v>0</v>
      </c>
      <c r="CU157" s="31">
        <v>0</v>
      </c>
      <c r="CV157" s="31">
        <v>0</v>
      </c>
      <c r="CW157" s="31">
        <v>0</v>
      </c>
      <c r="CX157" s="31">
        <v>0</v>
      </c>
      <c r="CY157" s="31">
        <v>0</v>
      </c>
      <c r="CZ157" s="3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/>
      <c r="DQ157" s="31">
        <f>[20]COR!Q78</f>
        <v>0</v>
      </c>
      <c r="DR157" s="31">
        <f>[20]COR!R78</f>
        <v>0</v>
      </c>
      <c r="DS157" s="31">
        <f>[20]COR!S78</f>
        <v>0</v>
      </c>
      <c r="DT157" s="31">
        <f>[20]COR!T78</f>
        <v>0</v>
      </c>
      <c r="DU157" s="31">
        <f>[20]COR!U78</f>
        <v>-3929.03</v>
      </c>
      <c r="DV157" s="31">
        <f>[20]COR!V78</f>
        <v>0</v>
      </c>
      <c r="DW157" s="57">
        <f>SUM('Gross Plant'!$AH157:$AM157)/SUM('Gross Plant'!$AH$193:$AM$193)*DW$193</f>
        <v>0</v>
      </c>
      <c r="DX157" s="57">
        <f>SUM('Gross Plant'!$AH157:$AM157)/SUM('Gross Plant'!$AH$193:$AM$193)*DX$193</f>
        <v>0</v>
      </c>
      <c r="DY157" s="57">
        <f>SUM('Gross Plant'!$AH157:$AM157)/SUM('Gross Plant'!$AH$193:$AM$193)*DY$193</f>
        <v>0</v>
      </c>
      <c r="DZ157" s="57">
        <f>-SUM('Gross Plant'!$AH157:$AM157)/SUM('Gross Plant'!$AH$193:$AM$193)*'Capital Spending'!D$12*Reserve!$DW$1</f>
        <v>0</v>
      </c>
      <c r="EA157" s="57">
        <f>-SUM('Gross Plant'!$AH157:$AM157)/SUM('Gross Plant'!$AH$193:$AM$193)*'Capital Spending'!E$12*Reserve!$DW$1</f>
        <v>0</v>
      </c>
      <c r="EB157" s="57">
        <f>-SUM('Gross Plant'!$AH157:$AM157)/SUM('Gross Plant'!$AH$193:$AM$193)*'Capital Spending'!F$12*Reserve!$DW$1</f>
        <v>0</v>
      </c>
      <c r="EC157" s="57">
        <f>-SUM('Gross Plant'!$AH157:$AM157)/SUM('Gross Plant'!$AH$193:$AM$193)*'Capital Spending'!G$12*Reserve!$DW$1</f>
        <v>0</v>
      </c>
      <c r="ED157" s="57">
        <f>-SUM('Gross Plant'!$AH157:$AM157)/SUM('Gross Plant'!$AH$193:$AM$193)*'Capital Spending'!H$12*Reserve!$DW$1</f>
        <v>0</v>
      </c>
      <c r="EE157" s="57">
        <f>-SUM('Gross Plant'!$AH157:$AM157)/SUM('Gross Plant'!$AH$193:$AM$193)*'Capital Spending'!I$12*Reserve!$DW$1</f>
        <v>0</v>
      </c>
      <c r="EF157" s="57">
        <f>-SUM('Gross Plant'!$AH157:$AM157)/SUM('Gross Plant'!$AH$193:$AM$193)*'Capital Spending'!J$12*Reserve!$DW$1</f>
        <v>0</v>
      </c>
      <c r="EG157" s="57">
        <f>-SUM('Gross Plant'!$AH157:$AM157)/SUM('Gross Plant'!$AH$193:$AM$193)*'Capital Spending'!K$12*Reserve!$DW$1</f>
        <v>0</v>
      </c>
      <c r="EH157" s="57">
        <f>-SUM('Gross Plant'!$AH157:$AM157)/SUM('Gross Plant'!$AH$193:$AM$193)*'Capital Spending'!L$12*Reserve!$DW$1</f>
        <v>0</v>
      </c>
      <c r="EI157" s="57">
        <f>-SUM('Gross Plant'!$AH157:$AM157)/SUM('Gross Plant'!$AH$193:$AM$193)*'Capital Spending'!M$12*Reserve!$DW$1</f>
        <v>0</v>
      </c>
      <c r="EJ157" s="57">
        <f>-SUM('Gross Plant'!$AH157:$AM157)/SUM('Gross Plant'!$AH$193:$AM$193)*'Capital Spending'!N$12*Reserve!$DW$1</f>
        <v>0</v>
      </c>
      <c r="EK157" s="57">
        <f>-SUM('Gross Plant'!$AH157:$AM157)/SUM('Gross Plant'!$AH$193:$AM$193)*'Capital Spending'!O$12*Reserve!$DW$1</f>
        <v>0</v>
      </c>
      <c r="EL157" s="57">
        <f>-SUM('Gross Plant'!$AH157:$AM157)/SUM('Gross Plant'!$AH$193:$AM$193)*'Capital Spending'!P$12*Reserve!$DW$1</f>
        <v>0</v>
      </c>
      <c r="EM157" s="57">
        <f>-SUM('Gross Plant'!$AH157:$AM157)/SUM('Gross Plant'!$AH$193:$AM$193)*'Capital Spending'!Q$12*Reserve!$DW$1</f>
        <v>0</v>
      </c>
      <c r="EN157" s="57">
        <f>-SUM('Gross Plant'!$AH157:$AM157)/SUM('Gross Plant'!$AH$193:$AM$193)*'Capital Spending'!R$12*Reserve!$DW$1</f>
        <v>0</v>
      </c>
      <c r="EO157" s="57">
        <f>-SUM('Gross Plant'!$AH157:$AM157)/SUM('Gross Plant'!$AH$193:$AM$193)*'Capital Spending'!S$12*Reserve!$DW$1</f>
        <v>0</v>
      </c>
      <c r="EP157" s="57">
        <f>-SUM('Gross Plant'!$AH157:$AM157)/SUM('Gross Plant'!$AH$193:$AM$193)*'Capital Spending'!T$12*Reserve!$DW$1</f>
        <v>0</v>
      </c>
      <c r="EQ157" s="57">
        <f>-SUM('Gross Plant'!$AH157:$AM157)/SUM('Gross Plant'!$AH$193:$AM$193)*'Capital Spending'!U$12*Reserve!$DW$1</f>
        <v>0</v>
      </c>
    </row>
    <row r="158" spans="1:147">
      <c r="A158" s="150">
        <v>37905</v>
      </c>
      <c r="B158" t="s">
        <v>105</v>
      </c>
      <c r="C158" s="50">
        <f t="shared" si="268"/>
        <v>980669.81460976927</v>
      </c>
      <c r="D158" s="50">
        <f t="shared" si="238"/>
        <v>1038110.9840240001</v>
      </c>
      <c r="E158" s="68">
        <f>'[20]Reserve End Balances'!$Q$79</f>
        <v>961613.71</v>
      </c>
      <c r="F158" s="41">
        <f t="shared" si="269"/>
        <v>965552.5</v>
      </c>
      <c r="G158" s="41">
        <f t="shared" si="270"/>
        <v>969491.29</v>
      </c>
      <c r="H158" s="41">
        <f t="shared" si="271"/>
        <v>967502.16</v>
      </c>
      <c r="I158" s="41">
        <f t="shared" si="272"/>
        <v>971440.16</v>
      </c>
      <c r="J158" s="41">
        <f t="shared" si="273"/>
        <v>975378.17</v>
      </c>
      <c r="K158" s="41">
        <f t="shared" si="274"/>
        <v>979290.58000000007</v>
      </c>
      <c r="L158" s="41">
        <f t="shared" si="275"/>
        <v>983228.46285366674</v>
      </c>
      <c r="M158" s="41">
        <f t="shared" si="276"/>
        <v>987166.34570733341</v>
      </c>
      <c r="N158" s="41">
        <f t="shared" si="277"/>
        <v>991104.22856100008</v>
      </c>
      <c r="O158" s="41">
        <f t="shared" si="278"/>
        <v>995042.11141466675</v>
      </c>
      <c r="P158" s="41">
        <f t="shared" si="279"/>
        <v>998979.99426833342</v>
      </c>
      <c r="Q158" s="41">
        <f t="shared" si="280"/>
        <v>1002917.8771220001</v>
      </c>
      <c r="R158" s="41">
        <f t="shared" si="281"/>
        <v>1006855.7599756668</v>
      </c>
      <c r="S158" s="41">
        <f t="shared" si="282"/>
        <v>1010793.6428293334</v>
      </c>
      <c r="T158" s="41">
        <f t="shared" si="283"/>
        <v>1014731.5256830001</v>
      </c>
      <c r="U158" s="41">
        <f t="shared" si="284"/>
        <v>1018628.1020731668</v>
      </c>
      <c r="V158" s="41">
        <f t="shared" si="285"/>
        <v>1022524.6784633334</v>
      </c>
      <c r="W158" s="41">
        <f t="shared" si="286"/>
        <v>1026421.2548535001</v>
      </c>
      <c r="X158" s="41">
        <f t="shared" si="287"/>
        <v>1030317.8312436667</v>
      </c>
      <c r="Y158" s="41">
        <f t="shared" si="288"/>
        <v>1034214.4076338334</v>
      </c>
      <c r="Z158" s="41">
        <f t="shared" si="289"/>
        <v>1038110.984024</v>
      </c>
      <c r="AA158" s="41">
        <f t="shared" si="290"/>
        <v>1042007.5604141667</v>
      </c>
      <c r="AB158" s="41">
        <f t="shared" si="291"/>
        <v>1045904.1368043333</v>
      </c>
      <c r="AC158" s="41">
        <f t="shared" si="292"/>
        <v>1049800.7131945</v>
      </c>
      <c r="AD158" s="41">
        <f t="shared" si="293"/>
        <v>1053697.2895846667</v>
      </c>
      <c r="AE158" s="41">
        <f t="shared" si="294"/>
        <v>1057593.8659748335</v>
      </c>
      <c r="AF158" s="41">
        <f t="shared" si="295"/>
        <v>1061490.4423650003</v>
      </c>
      <c r="AG158" s="23">
        <f t="shared" si="266"/>
        <v>1038111</v>
      </c>
      <c r="AH158" s="79">
        <f>'[26]009'!D53</f>
        <v>2.86E-2</v>
      </c>
      <c r="AI158" s="79">
        <f>'[26]009'!E53</f>
        <v>2.8300000000000002E-2</v>
      </c>
      <c r="AJ158" s="31">
        <f>'[20]Depreciation Provision'!R79</f>
        <v>3938.79</v>
      </c>
      <c r="AK158" s="31">
        <f>'[20]Depreciation Provision'!S79</f>
        <v>3938.79</v>
      </c>
      <c r="AL158" s="31">
        <f>'[20]Depreciation Provision'!T79</f>
        <v>3938.01</v>
      </c>
      <c r="AM158" s="31">
        <f>'[20]Depreciation Provision'!U79</f>
        <v>3938.01</v>
      </c>
      <c r="AN158" s="31">
        <f>'[20]Depreciation Provision'!V79</f>
        <v>3938.01</v>
      </c>
      <c r="AO158" s="31">
        <f>'[20]Depreciation Provision'!W79</f>
        <v>3938.01</v>
      </c>
      <c r="AP158" s="41">
        <f>IF('Net Plant'!I155&gt;0,'Gross Plant'!L158*$AH158/12,0)</f>
        <v>3937.8828536666665</v>
      </c>
      <c r="AQ158" s="41">
        <f>IF('Net Plant'!J155&gt;0,'Gross Plant'!M158*$AH158/12,0)</f>
        <v>3937.8828536666665</v>
      </c>
      <c r="AR158" s="41">
        <f>IF('Net Plant'!K155&gt;0,'Gross Plant'!N158*$AH158/12,0)</f>
        <v>3937.8828536666665</v>
      </c>
      <c r="AS158" s="41">
        <f>IF('Net Plant'!L155&gt;0,'Gross Plant'!O158*$AH158/12,0)</f>
        <v>3937.8828536666665</v>
      </c>
      <c r="AT158" s="41">
        <f>IF('Net Plant'!M155&gt;0,'Gross Plant'!P158*$AH158/12,0)</f>
        <v>3937.8828536666665</v>
      </c>
      <c r="AU158" s="41">
        <f>IF('Net Plant'!N155&gt;0,'Gross Plant'!Q158*$AH158/12,0)</f>
        <v>3937.8828536666665</v>
      </c>
      <c r="AV158" s="41">
        <f>IF('Net Plant'!O155&gt;0,'Gross Plant'!R158*$AH158/12,0)</f>
        <v>3937.8828536666665</v>
      </c>
      <c r="AW158" s="41">
        <f>IF('Net Plant'!P155&gt;0,'Gross Plant'!S158*$AH158/12,0)</f>
        <v>3937.8828536666665</v>
      </c>
      <c r="AX158" s="41">
        <f>IF('Net Plant'!Q155&gt;0,'Gross Plant'!T158*$AH158/12,0)</f>
        <v>3937.8828536666665</v>
      </c>
      <c r="AY158" s="41">
        <f>IF('Net Plant'!R155&gt;0,'Gross Plant'!U158*$AI158/12,0)</f>
        <v>3896.5763901666669</v>
      </c>
      <c r="AZ158" s="41">
        <f>IF('Net Plant'!S155&gt;0,'Gross Plant'!V158*$AI158/12,0)</f>
        <v>3896.5763901666669</v>
      </c>
      <c r="BA158" s="41">
        <f>IF('Net Plant'!T155&gt;0,'Gross Plant'!W158*$AI158/12,0)</f>
        <v>3896.5763901666669</v>
      </c>
      <c r="BB158" s="41">
        <f>IF('Net Plant'!U155&gt;0,'Gross Plant'!X158*$AI158/12,0)</f>
        <v>3896.5763901666669</v>
      </c>
      <c r="BC158" s="41">
        <f>IF('Net Plant'!V155&gt;0,'Gross Plant'!Y158*$AI158/12,0)</f>
        <v>3896.5763901666669</v>
      </c>
      <c r="BD158" s="41">
        <f>IF('Net Plant'!W155&gt;0,'Gross Plant'!Z158*$AI158/12,0)</f>
        <v>3896.5763901666669</v>
      </c>
      <c r="BE158" s="41">
        <f>IF('Net Plant'!X155&gt;0,'Gross Plant'!AA158*$AI158/12,0)</f>
        <v>3896.5763901666669</v>
      </c>
      <c r="BF158" s="41">
        <f>IF('Net Plant'!Y155&gt;0,'Gross Plant'!AB158*$AI158/12,0)</f>
        <v>3896.5763901666669</v>
      </c>
      <c r="BG158" s="41">
        <f>IF('Net Plant'!Z155&gt;0,'Gross Plant'!AC158*$AI158/12,0)</f>
        <v>3896.5763901666669</v>
      </c>
      <c r="BH158" s="41">
        <f>IF('Net Plant'!AA155&gt;0,'Gross Plant'!AD158*$AI158/12,0)</f>
        <v>3896.5763901666669</v>
      </c>
      <c r="BI158" s="41">
        <f>IF('Net Plant'!AB155&gt;0,'Gross Plant'!AE158*$AI158/12,0)</f>
        <v>3896.5763901666669</v>
      </c>
      <c r="BJ158" s="41">
        <f>IF('Net Plant'!AC155&gt;0,'Gross Plant'!AF158*$AI158/12,0)</f>
        <v>3896.5763901666669</v>
      </c>
      <c r="BK158" s="23">
        <f t="shared" si="267"/>
        <v>46758.916681999988</v>
      </c>
      <c r="BL158" s="41"/>
      <c r="BM158" s="31">
        <f>[20]Retires!R222</f>
        <v>0</v>
      </c>
      <c r="BN158" s="31">
        <f>[20]Retires!S222</f>
        <v>0</v>
      </c>
      <c r="BO158" s="31">
        <f>[20]Retires!T222</f>
        <v>-380.81</v>
      </c>
      <c r="BP158" s="31">
        <f>[20]Retires!U222</f>
        <v>0</v>
      </c>
      <c r="BQ158" s="31">
        <f>[20]Retires!V222</f>
        <v>0</v>
      </c>
      <c r="BR158" s="31">
        <f>[20]Retires!W222</f>
        <v>0</v>
      </c>
      <c r="BS158" s="31">
        <f>'Gross Plant'!BQ158</f>
        <v>0</v>
      </c>
      <c r="BT158" s="41">
        <f>'Gross Plant'!BR158</f>
        <v>0</v>
      </c>
      <c r="BU158" s="41">
        <f>'Gross Plant'!BS158</f>
        <v>0</v>
      </c>
      <c r="BV158" s="41">
        <f>'Gross Plant'!BT158</f>
        <v>0</v>
      </c>
      <c r="BW158" s="41">
        <f>'Gross Plant'!BU158</f>
        <v>0</v>
      </c>
      <c r="BX158" s="41">
        <f>'Gross Plant'!BV158</f>
        <v>0</v>
      </c>
      <c r="BY158" s="41">
        <f>'Gross Plant'!BW158</f>
        <v>0</v>
      </c>
      <c r="BZ158" s="41">
        <f>'Gross Plant'!BX158</f>
        <v>0</v>
      </c>
      <c r="CA158" s="41">
        <f>'Gross Plant'!BY158</f>
        <v>0</v>
      </c>
      <c r="CB158" s="41">
        <f>'Gross Plant'!BZ158</f>
        <v>0</v>
      </c>
      <c r="CC158" s="41">
        <f>'Gross Plant'!CA158</f>
        <v>0</v>
      </c>
      <c r="CD158" s="41">
        <f>'Gross Plant'!CB158</f>
        <v>0</v>
      </c>
      <c r="CE158" s="41">
        <f>'Gross Plant'!CC158</f>
        <v>0</v>
      </c>
      <c r="CF158" s="41">
        <f>'Gross Plant'!CD158</f>
        <v>0</v>
      </c>
      <c r="CG158" s="41">
        <f>'Gross Plant'!CE158</f>
        <v>0</v>
      </c>
      <c r="CH158" s="41">
        <f>'Gross Plant'!CF158</f>
        <v>0</v>
      </c>
      <c r="CI158" s="41">
        <f>'Gross Plant'!CG158</f>
        <v>0</v>
      </c>
      <c r="CJ158" s="41">
        <f>'Gross Plant'!CH158</f>
        <v>0</v>
      </c>
      <c r="CK158" s="41">
        <f>'Gross Plant'!CI158</f>
        <v>0</v>
      </c>
      <c r="CL158" s="41">
        <f>'Gross Plant'!CJ158</f>
        <v>0</v>
      </c>
      <c r="CM158" s="41">
        <f>'Gross Plant'!CK158</f>
        <v>0</v>
      </c>
      <c r="CN158" s="41"/>
      <c r="CO158" s="31">
        <f>[20]Transfers!R222</f>
        <v>0</v>
      </c>
      <c r="CP158" s="31">
        <f>[20]Transfers!S222</f>
        <v>0</v>
      </c>
      <c r="CQ158" s="31">
        <f>[20]Transfers!T222</f>
        <v>0</v>
      </c>
      <c r="CR158" s="31">
        <f>[20]Transfers!U222</f>
        <v>0</v>
      </c>
      <c r="CS158" s="31">
        <f>[20]Transfers!V222</f>
        <v>0</v>
      </c>
      <c r="CT158" s="31">
        <f>[20]Transfers!W222</f>
        <v>0</v>
      </c>
      <c r="CU158" s="31">
        <v>0</v>
      </c>
      <c r="CV158" s="31">
        <v>0</v>
      </c>
      <c r="CW158" s="31">
        <v>0</v>
      </c>
      <c r="CX158" s="31">
        <v>0</v>
      </c>
      <c r="CY158" s="31">
        <v>0</v>
      </c>
      <c r="CZ158" s="3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0</v>
      </c>
      <c r="DJ158" s="41">
        <v>0</v>
      </c>
      <c r="DK158" s="41">
        <v>0</v>
      </c>
      <c r="DL158" s="41">
        <v>0</v>
      </c>
      <c r="DM158" s="41">
        <v>0</v>
      </c>
      <c r="DN158" s="41">
        <v>0</v>
      </c>
      <c r="DO158" s="41">
        <v>0</v>
      </c>
      <c r="DP158" s="41"/>
      <c r="DQ158" s="31">
        <f>[20]COR!Q79</f>
        <v>0</v>
      </c>
      <c r="DR158" s="31">
        <f>[20]COR!R79</f>
        <v>0</v>
      </c>
      <c r="DS158" s="31">
        <f>[20]COR!S79</f>
        <v>-5546.33</v>
      </c>
      <c r="DT158" s="31">
        <f>[20]COR!T79</f>
        <v>-0.01</v>
      </c>
      <c r="DU158" s="31">
        <f>[20]COR!U79</f>
        <v>0</v>
      </c>
      <c r="DV158" s="31">
        <f>[20]COR!V79</f>
        <v>-25.6</v>
      </c>
      <c r="DW158" s="57">
        <f>SUM('Gross Plant'!$AH158:$AM158)/SUM('Gross Plant'!$AH$193:$AM$193)*DW$193</f>
        <v>0</v>
      </c>
      <c r="DX158" s="57">
        <f>SUM('Gross Plant'!$AH158:$AM158)/SUM('Gross Plant'!$AH$193:$AM$193)*DX$193</f>
        <v>0</v>
      </c>
      <c r="DY158" s="57">
        <f>SUM('Gross Plant'!$AH158:$AM158)/SUM('Gross Plant'!$AH$193:$AM$193)*DY$193</f>
        <v>0</v>
      </c>
      <c r="DZ158" s="57">
        <f>-SUM('Gross Plant'!$AH158:$AM158)/SUM('Gross Plant'!$AH$193:$AM$193)*'Capital Spending'!D$12*Reserve!$DW$1</f>
        <v>0</v>
      </c>
      <c r="EA158" s="57">
        <f>-SUM('Gross Plant'!$AH158:$AM158)/SUM('Gross Plant'!$AH$193:$AM$193)*'Capital Spending'!E$12*Reserve!$DW$1</f>
        <v>0</v>
      </c>
      <c r="EB158" s="57">
        <f>-SUM('Gross Plant'!$AH158:$AM158)/SUM('Gross Plant'!$AH$193:$AM$193)*'Capital Spending'!F$12*Reserve!$DW$1</f>
        <v>0</v>
      </c>
      <c r="EC158" s="57">
        <f>-SUM('Gross Plant'!$AH158:$AM158)/SUM('Gross Plant'!$AH$193:$AM$193)*'Capital Spending'!G$12*Reserve!$DW$1</f>
        <v>0</v>
      </c>
      <c r="ED158" s="57">
        <f>-SUM('Gross Plant'!$AH158:$AM158)/SUM('Gross Plant'!$AH$193:$AM$193)*'Capital Spending'!H$12*Reserve!$DW$1</f>
        <v>0</v>
      </c>
      <c r="EE158" s="57">
        <f>-SUM('Gross Plant'!$AH158:$AM158)/SUM('Gross Plant'!$AH$193:$AM$193)*'Capital Spending'!I$12*Reserve!$DW$1</f>
        <v>0</v>
      </c>
      <c r="EF158" s="57">
        <f>-SUM('Gross Plant'!$AH158:$AM158)/SUM('Gross Plant'!$AH$193:$AM$193)*'Capital Spending'!J$12*Reserve!$DW$1</f>
        <v>0</v>
      </c>
      <c r="EG158" s="57">
        <f>-SUM('Gross Plant'!$AH158:$AM158)/SUM('Gross Plant'!$AH$193:$AM$193)*'Capital Spending'!K$12*Reserve!$DW$1</f>
        <v>0</v>
      </c>
      <c r="EH158" s="57">
        <f>-SUM('Gross Plant'!$AH158:$AM158)/SUM('Gross Plant'!$AH$193:$AM$193)*'Capital Spending'!L$12*Reserve!$DW$1</f>
        <v>0</v>
      </c>
      <c r="EI158" s="57">
        <f>-SUM('Gross Plant'!$AH158:$AM158)/SUM('Gross Plant'!$AH$193:$AM$193)*'Capital Spending'!M$12*Reserve!$DW$1</f>
        <v>0</v>
      </c>
      <c r="EJ158" s="57">
        <f>-SUM('Gross Plant'!$AH158:$AM158)/SUM('Gross Plant'!$AH$193:$AM$193)*'Capital Spending'!N$12*Reserve!$DW$1</f>
        <v>0</v>
      </c>
      <c r="EK158" s="57">
        <f>-SUM('Gross Plant'!$AH158:$AM158)/SUM('Gross Plant'!$AH$193:$AM$193)*'Capital Spending'!O$12*Reserve!$DW$1</f>
        <v>0</v>
      </c>
      <c r="EL158" s="57">
        <f>-SUM('Gross Plant'!$AH158:$AM158)/SUM('Gross Plant'!$AH$193:$AM$193)*'Capital Spending'!P$12*Reserve!$DW$1</f>
        <v>0</v>
      </c>
      <c r="EM158" s="57">
        <f>-SUM('Gross Plant'!$AH158:$AM158)/SUM('Gross Plant'!$AH$193:$AM$193)*'Capital Spending'!Q$12*Reserve!$DW$1</f>
        <v>0</v>
      </c>
      <c r="EN158" s="57">
        <f>-SUM('Gross Plant'!$AH158:$AM158)/SUM('Gross Plant'!$AH$193:$AM$193)*'Capital Spending'!R$12*Reserve!$DW$1</f>
        <v>0</v>
      </c>
      <c r="EO158" s="57">
        <f>-SUM('Gross Plant'!$AH158:$AM158)/SUM('Gross Plant'!$AH$193:$AM$193)*'Capital Spending'!S$12*Reserve!$DW$1</f>
        <v>0</v>
      </c>
      <c r="EP158" s="57">
        <f>-SUM('Gross Plant'!$AH158:$AM158)/SUM('Gross Plant'!$AH$193:$AM$193)*'Capital Spending'!T$12*Reserve!$DW$1</f>
        <v>0</v>
      </c>
      <c r="EQ158" s="57">
        <f>-SUM('Gross Plant'!$AH158:$AM158)/SUM('Gross Plant'!$AH$193:$AM$193)*'Capital Spending'!U$12*Reserve!$DW$1</f>
        <v>0</v>
      </c>
    </row>
    <row r="159" spans="1:147">
      <c r="A159" s="150">
        <v>38000</v>
      </c>
      <c r="B159" t="s">
        <v>56</v>
      </c>
      <c r="C159" s="50">
        <f t="shared" si="268"/>
        <v>35036562.02058433</v>
      </c>
      <c r="D159" s="50">
        <f t="shared" si="238"/>
        <v>30562138.525764562</v>
      </c>
      <c r="E159" s="68">
        <f>'[20]Reserve End Balances'!$Q$80</f>
        <v>36234894.07</v>
      </c>
      <c r="F159" s="41">
        <f t="shared" si="269"/>
        <v>36495244.659999996</v>
      </c>
      <c r="G159" s="41">
        <f t="shared" si="270"/>
        <v>35207180.169999994</v>
      </c>
      <c r="H159" s="41">
        <f t="shared" si="271"/>
        <v>35273186.809999995</v>
      </c>
      <c r="I159" s="41">
        <f t="shared" si="272"/>
        <v>35566188.43999999</v>
      </c>
      <c r="J159" s="41">
        <f t="shared" si="273"/>
        <v>35864559.139999993</v>
      </c>
      <c r="K159" s="41">
        <f t="shared" si="274"/>
        <v>35669396.859999992</v>
      </c>
      <c r="L159" s="41">
        <f t="shared" si="275"/>
        <v>35198639.569956318</v>
      </c>
      <c r="M159" s="41">
        <f t="shared" si="276"/>
        <v>34884004.925320931</v>
      </c>
      <c r="N159" s="41">
        <f t="shared" si="277"/>
        <v>34556279.034130454</v>
      </c>
      <c r="O159" s="41">
        <f t="shared" si="278"/>
        <v>34081352.370574035</v>
      </c>
      <c r="P159" s="41">
        <f t="shared" si="279"/>
        <v>33510077.199496988</v>
      </c>
      <c r="Q159" s="41">
        <f t="shared" si="280"/>
        <v>32934303.018117521</v>
      </c>
      <c r="R159" s="41">
        <f t="shared" si="281"/>
        <v>32532877.194930602</v>
      </c>
      <c r="S159" s="41">
        <f t="shared" si="282"/>
        <v>32337693.811905492</v>
      </c>
      <c r="T159" s="41">
        <f t="shared" si="283"/>
        <v>32224302.55372528</v>
      </c>
      <c r="U159" s="41">
        <f t="shared" si="284"/>
        <v>31989484.752942789</v>
      </c>
      <c r="V159" s="41">
        <f t="shared" si="285"/>
        <v>31770358.315392639</v>
      </c>
      <c r="W159" s="41">
        <f t="shared" si="286"/>
        <v>31556768.629523065</v>
      </c>
      <c r="X159" s="41">
        <f t="shared" si="287"/>
        <v>31314358.183547959</v>
      </c>
      <c r="Y159" s="41">
        <f t="shared" si="288"/>
        <v>31114641.130831409</v>
      </c>
      <c r="Z159" s="41">
        <f t="shared" si="289"/>
        <v>30955293.11006872</v>
      </c>
      <c r="AA159" s="41">
        <f t="shared" si="290"/>
        <v>30498660.117389128</v>
      </c>
      <c r="AB159" s="41">
        <f t="shared" si="291"/>
        <v>29945178.818837378</v>
      </c>
      <c r="AC159" s="41">
        <f t="shared" si="292"/>
        <v>29386693.115669619</v>
      </c>
      <c r="AD159" s="41">
        <f t="shared" si="293"/>
        <v>29002138.340751126</v>
      </c>
      <c r="AE159" s="41">
        <f t="shared" si="294"/>
        <v>28823513.802128732</v>
      </c>
      <c r="AF159" s="41">
        <f t="shared" si="295"/>
        <v>28726409.964131471</v>
      </c>
      <c r="AG159" s="23">
        <f t="shared" si="266"/>
        <v>30562139</v>
      </c>
      <c r="AH159" s="79">
        <f>'[26]009'!D54</f>
        <v>3.4700000000000002E-2</v>
      </c>
      <c r="AI159" s="79">
        <f>'[26]009'!E54</f>
        <v>3.1899999999999998E-2</v>
      </c>
      <c r="AJ159" s="31">
        <f>'[20]Depreciation Provision'!R80</f>
        <v>345640.19</v>
      </c>
      <c r="AK159" s="31">
        <f>'[20]Depreciation Provision'!S80</f>
        <v>344759.72000000003</v>
      </c>
      <c r="AL159" s="31">
        <f>'[20]Depreciation Provision'!T80</f>
        <v>348268.49</v>
      </c>
      <c r="AM159" s="31">
        <f>'[20]Depreciation Provision'!U80</f>
        <v>352074.68999999994</v>
      </c>
      <c r="AN159" s="31">
        <f>'[20]Depreciation Provision'!V80</f>
        <v>356514.6</v>
      </c>
      <c r="AO159" s="31">
        <f>'[20]Depreciation Provision'!W80</f>
        <v>361693.87</v>
      </c>
      <c r="AP159" s="41">
        <f>IF('Net Plant'!I156&gt;0,'Gross Plant'!L159*$AH159/12,0)</f>
        <v>369237.73945594538</v>
      </c>
      <c r="AQ159" s="41">
        <f>IF('Net Plant'!J156&gt;0,'Gross Plant'!M159*$AH159/12,0)</f>
        <v>373673.05115870148</v>
      </c>
      <c r="AR159" s="41">
        <f>IF('Net Plant'!K156&gt;0,'Gross Plant'!N159*$AH159/12,0)</f>
        <v>378222.03282497474</v>
      </c>
      <c r="AS159" s="41">
        <f>IF('Net Plant'!L156&gt;0,'Gross Plant'!O159*$AH159/12,0)</f>
        <v>383755.20024813269</v>
      </c>
      <c r="AT159" s="41">
        <f>IF('Net Plant'!M156&gt;0,'Gross Plant'!P159*$AH159/12,0)</f>
        <v>389949.12981885852</v>
      </c>
      <c r="AU159" s="41">
        <f>IF('Net Plant'!N156&gt;0,'Gross Plant'!Q159*$AH159/12,0)</f>
        <v>396212.40934793832</v>
      </c>
      <c r="AV159" s="41">
        <f>IF('Net Plant'!O156&gt;0,'Gross Plant'!R159*$AH159/12,0)</f>
        <v>401385.55900220928</v>
      </c>
      <c r="AW159" s="41">
        <f>IF('Net Plant'!P156&gt;0,'Gross Plant'!S159*$AH159/12,0)</f>
        <v>405254.65690940182</v>
      </c>
      <c r="AX159" s="41">
        <f>IF('Net Plant'!Q156&gt;0,'Gross Plant'!T159*$AH159/12,0)</f>
        <v>408618.37849005923</v>
      </c>
      <c r="AY159" s="41">
        <f>IF('Net Plant'!R156&gt;0,'Gross Plant'!U159*$AI159/12,0)</f>
        <v>379284.12692856224</v>
      </c>
      <c r="AZ159" s="41">
        <f>IF('Net Plant'!S156&gt;0,'Gross Plant'!V159*$AI159/12,0)</f>
        <v>382850.13497857354</v>
      </c>
      <c r="BA159" s="41">
        <f>IF('Net Plant'!T156&gt;0,'Gross Plant'!W159*$AI159/12,0)</f>
        <v>386404.39910548547</v>
      </c>
      <c r="BB159" s="41">
        <f>IF('Net Plant'!U156&gt;0,'Gross Plant'!X159*$AI159/12,0)</f>
        <v>390151.59030268196</v>
      </c>
      <c r="BC159" s="41">
        <f>IF('Net Plant'!V156&gt;0,'Gross Plant'!Y159*$AI159/12,0)</f>
        <v>393666.69590795849</v>
      </c>
      <c r="BD159" s="41">
        <f>IF('Net Plant'!W156&gt;0,'Gross Plant'!Z159*$AI159/12,0)</f>
        <v>396962.18407023745</v>
      </c>
      <c r="BE159" s="41">
        <f>IF('Net Plant'!X156&gt;0,'Gross Plant'!AA159*$AI159/12,0)</f>
        <v>402048.87112495606</v>
      </c>
      <c r="BF159" s="41">
        <f>IF('Net Plant'!Y156&gt;0,'Gross Plant'!AB159*$AI159/12,0)</f>
        <v>407743.00234415353</v>
      </c>
      <c r="BG159" s="41">
        <f>IF('Net Plant'!Z156&gt;0,'Gross Plant'!AC159*$AI159/12,0)</f>
        <v>413500.88755964767</v>
      </c>
      <c r="BH159" s="41">
        <f>IF('Net Plant'!AA156&gt;0,'Gross Plant'!AD159*$AI159/12,0)</f>
        <v>418256.60727063456</v>
      </c>
      <c r="BI159" s="41">
        <f>IF('Net Plant'!AB156&gt;0,'Gross Plant'!AE159*$AI159/12,0)</f>
        <v>421813.50131211703</v>
      </c>
      <c r="BJ159" s="41">
        <f>IF('Net Plant'!AC156&gt;0,'Gross Plant'!AF159*$AI159/12,0)</f>
        <v>424905.79867300956</v>
      </c>
      <c r="BK159" s="23">
        <f t="shared" si="267"/>
        <v>4817587.7995780176</v>
      </c>
      <c r="BL159" s="41"/>
      <c r="BM159" s="31">
        <f>[20]Retires!R223</f>
        <v>-85289.600000000006</v>
      </c>
      <c r="BN159" s="31">
        <f>[20]Retires!S223</f>
        <v>-1632824.21</v>
      </c>
      <c r="BO159" s="31">
        <f>[20]Retires!T223</f>
        <v>-165089.54</v>
      </c>
      <c r="BP159" s="31">
        <f>[20]Retires!U223</f>
        <v>-59073.06</v>
      </c>
      <c r="BQ159" s="31">
        <f>[20]Retires!V223</f>
        <v>-58143.9</v>
      </c>
      <c r="BR159" s="31">
        <f>[20]Retires!W223</f>
        <v>-461024.26</v>
      </c>
      <c r="BS159" s="31">
        <f>'Gross Plant'!BQ159</f>
        <v>-839995.02949962264</v>
      </c>
      <c r="BT159" s="41">
        <f>'Gross Plant'!BR159</f>
        <v>-688307.69579409051</v>
      </c>
      <c r="BU159" s="41">
        <f>'Gross Plant'!BS159</f>
        <v>-705947.9240154546</v>
      </c>
      <c r="BV159" s="41">
        <f>'Gross Plant'!BT159</f>
        <v>-858681.86380455061</v>
      </c>
      <c r="BW159" s="41">
        <f>'Gross Plant'!BU159</f>
        <v>-961224.30089590338</v>
      </c>
      <c r="BX159" s="41">
        <f>'Gross Plant'!BV159</f>
        <v>-971986.59072740702</v>
      </c>
      <c r="BY159" s="41">
        <f>'Gross Plant'!BW159</f>
        <v>-802811.38218913018</v>
      </c>
      <c r="BZ159" s="41">
        <f>'Gross Plant'!BX159</f>
        <v>-600438.03993451397</v>
      </c>
      <c r="CA159" s="41">
        <f>'Gross Plant'!BY159</f>
        <v>-522009.63667027297</v>
      </c>
      <c r="CB159" s="41">
        <f>'Gross Plant'!BZ159</f>
        <v>-614101.92771105189</v>
      </c>
      <c r="CC159" s="41">
        <f>'Gross Plant'!CA159</f>
        <v>-601976.57252872211</v>
      </c>
      <c r="CD159" s="41">
        <f>'Gross Plant'!CB159</f>
        <v>-599994.08497505938</v>
      </c>
      <c r="CE159" s="41">
        <f>'Gross Plant'!CC159</f>
        <v>-632562.03627779125</v>
      </c>
      <c r="CF159" s="41">
        <f>'Gross Plant'!CD159</f>
        <v>-593383.74862450745</v>
      </c>
      <c r="CG159" s="41">
        <f>'Gross Plant'!CE159</f>
        <v>-556310.20483292674</v>
      </c>
      <c r="CH159" s="41">
        <f>'Gross Plant'!CF159</f>
        <v>-858681.86380455061</v>
      </c>
      <c r="CI159" s="41">
        <f>'Gross Plant'!CG159</f>
        <v>-961224.30089590338</v>
      </c>
      <c r="CJ159" s="41">
        <f>'Gross Plant'!CH159</f>
        <v>-971986.59072740702</v>
      </c>
      <c r="CK159" s="41">
        <f>'Gross Plant'!CI159</f>
        <v>-802811.38218913018</v>
      </c>
      <c r="CL159" s="41">
        <f>'Gross Plant'!CJ159</f>
        <v>-600438.03993451397</v>
      </c>
      <c r="CM159" s="41">
        <f>'Gross Plant'!CK159</f>
        <v>-522009.63667027297</v>
      </c>
      <c r="CN159" s="41"/>
      <c r="CO159" s="31">
        <f>[20]Transfers!R223</f>
        <v>0</v>
      </c>
      <c r="CP159" s="31">
        <f>[20]Transfers!S223</f>
        <v>0</v>
      </c>
      <c r="CQ159" s="31">
        <f>[20]Transfers!T223</f>
        <v>0</v>
      </c>
      <c r="CR159" s="31">
        <f>[20]Transfers!U223</f>
        <v>0</v>
      </c>
      <c r="CS159" s="31">
        <f>[20]Transfers!V223</f>
        <v>0</v>
      </c>
      <c r="CT159" s="31">
        <f>[20]Transfers!W223</f>
        <v>0</v>
      </c>
      <c r="CU159" s="31">
        <v>0</v>
      </c>
      <c r="CV159" s="31">
        <v>0</v>
      </c>
      <c r="CW159" s="31">
        <v>0</v>
      </c>
      <c r="CX159" s="31">
        <v>0</v>
      </c>
      <c r="CY159" s="31">
        <v>0</v>
      </c>
      <c r="CZ159" s="3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/>
      <c r="DQ159" s="31">
        <f>[20]COR!Q80</f>
        <v>0</v>
      </c>
      <c r="DR159" s="31">
        <f>[20]COR!R80</f>
        <v>0</v>
      </c>
      <c r="DS159" s="31">
        <f>[20]COR!S80</f>
        <v>-117172.31</v>
      </c>
      <c r="DT159" s="31">
        <f>[20]COR!T80</f>
        <v>0</v>
      </c>
      <c r="DU159" s="31">
        <f>[20]COR!U80</f>
        <v>0</v>
      </c>
      <c r="DV159" s="31">
        <f>[20]COR!V80</f>
        <v>-95831.89</v>
      </c>
      <c r="DW159" s="57">
        <f>SUM('Gross Plant'!$AH159:$AM159)/SUM('Gross Plant'!$AH$193:$AM$193)*DW$193</f>
        <v>0</v>
      </c>
      <c r="DX159" s="57">
        <f>SUM('Gross Plant'!$AH159:$AM159)/SUM('Gross Plant'!$AH$193:$AM$193)*DX$193</f>
        <v>0</v>
      </c>
      <c r="DY159" s="57">
        <f>SUM('Gross Plant'!$AH159:$AM159)/SUM('Gross Plant'!$AH$193:$AM$193)*DY$193</f>
        <v>0</v>
      </c>
      <c r="DZ159" s="57">
        <f>-SUM('Gross Plant'!$AH159:$AM159)/SUM('Gross Plant'!$AH$193:$AM$193)*'Capital Spending'!D$12*Reserve!$DW$1</f>
        <v>0</v>
      </c>
      <c r="EA159" s="57">
        <f>-SUM('Gross Plant'!$AH159:$AM159)/SUM('Gross Plant'!$AH$193:$AM$193)*'Capital Spending'!E$12*Reserve!$DW$1</f>
        <v>0</v>
      </c>
      <c r="EB159" s="57">
        <f>-SUM('Gross Plant'!$AH159:$AM159)/SUM('Gross Plant'!$AH$193:$AM$193)*'Capital Spending'!F$12*Reserve!$DW$1</f>
        <v>0</v>
      </c>
      <c r="EC159" s="57">
        <f>-SUM('Gross Plant'!$AH159:$AM159)/SUM('Gross Plant'!$AH$193:$AM$193)*'Capital Spending'!G$12*Reserve!$DW$1</f>
        <v>0</v>
      </c>
      <c r="ED159" s="57">
        <f>-SUM('Gross Plant'!$AH159:$AM159)/SUM('Gross Plant'!$AH$193:$AM$193)*'Capital Spending'!H$12*Reserve!$DW$1</f>
        <v>0</v>
      </c>
      <c r="EE159" s="57">
        <f>-SUM('Gross Plant'!$AH159:$AM159)/SUM('Gross Plant'!$AH$193:$AM$193)*'Capital Spending'!I$12*Reserve!$DW$1</f>
        <v>0</v>
      </c>
      <c r="EF159" s="57">
        <f>-SUM('Gross Plant'!$AH159:$AM159)/SUM('Gross Plant'!$AH$193:$AM$193)*'Capital Spending'!J$12*Reserve!$DW$1</f>
        <v>0</v>
      </c>
      <c r="EG159" s="57">
        <f>-SUM('Gross Plant'!$AH159:$AM159)/SUM('Gross Plant'!$AH$193:$AM$193)*'Capital Spending'!K$12*Reserve!$DW$1</f>
        <v>0</v>
      </c>
      <c r="EH159" s="57">
        <f>-SUM('Gross Plant'!$AH159:$AM159)/SUM('Gross Plant'!$AH$193:$AM$193)*'Capital Spending'!L$12*Reserve!$DW$1</f>
        <v>0</v>
      </c>
      <c r="EI159" s="57">
        <f>-SUM('Gross Plant'!$AH159:$AM159)/SUM('Gross Plant'!$AH$193:$AM$193)*'Capital Spending'!M$12*Reserve!$DW$1</f>
        <v>0</v>
      </c>
      <c r="EJ159" s="57">
        <f>-SUM('Gross Plant'!$AH159:$AM159)/SUM('Gross Plant'!$AH$193:$AM$193)*'Capital Spending'!N$12*Reserve!$DW$1</f>
        <v>0</v>
      </c>
      <c r="EK159" s="57">
        <f>-SUM('Gross Plant'!$AH159:$AM159)/SUM('Gross Plant'!$AH$193:$AM$193)*'Capital Spending'!O$12*Reserve!$DW$1</f>
        <v>0</v>
      </c>
      <c r="EL159" s="57">
        <f>-SUM('Gross Plant'!$AH159:$AM159)/SUM('Gross Plant'!$AH$193:$AM$193)*'Capital Spending'!P$12*Reserve!$DW$1</f>
        <v>0</v>
      </c>
      <c r="EM159" s="57">
        <f>-SUM('Gross Plant'!$AH159:$AM159)/SUM('Gross Plant'!$AH$193:$AM$193)*'Capital Spending'!Q$12*Reserve!$DW$1</f>
        <v>0</v>
      </c>
      <c r="EN159" s="57">
        <f>-SUM('Gross Plant'!$AH159:$AM159)/SUM('Gross Plant'!$AH$193:$AM$193)*'Capital Spending'!R$12*Reserve!$DW$1</f>
        <v>0</v>
      </c>
      <c r="EO159" s="57">
        <f>-SUM('Gross Plant'!$AH159:$AM159)/SUM('Gross Plant'!$AH$193:$AM$193)*'Capital Spending'!S$12*Reserve!$DW$1</f>
        <v>0</v>
      </c>
      <c r="EP159" s="57">
        <f>-SUM('Gross Plant'!$AH159:$AM159)/SUM('Gross Plant'!$AH$193:$AM$193)*'Capital Spending'!T$12*Reserve!$DW$1</f>
        <v>0</v>
      </c>
      <c r="EQ159" s="57">
        <f>-SUM('Gross Plant'!$AH159:$AM159)/SUM('Gross Plant'!$AH$193:$AM$193)*'Capital Spending'!U$12*Reserve!$DW$1</f>
        <v>0</v>
      </c>
    </row>
    <row r="160" spans="1:147">
      <c r="A160" s="150">
        <v>38100</v>
      </c>
      <c r="B160" t="s">
        <v>57</v>
      </c>
      <c r="C160" s="50">
        <f t="shared" si="268"/>
        <v>18290751.65068578</v>
      </c>
      <c r="D160" s="50">
        <f t="shared" si="238"/>
        <v>21386354.010763943</v>
      </c>
      <c r="E160" s="68">
        <f>'[20]Reserve End Balances'!$Q$81</f>
        <v>17052798.989999998</v>
      </c>
      <c r="F160" s="41">
        <f t="shared" si="269"/>
        <v>17264589.409999996</v>
      </c>
      <c r="G160" s="41">
        <f t="shared" si="270"/>
        <v>17475896.749999996</v>
      </c>
      <c r="H160" s="41">
        <f t="shared" si="271"/>
        <v>17663150.789999995</v>
      </c>
      <c r="I160" s="41">
        <f t="shared" si="272"/>
        <v>17887047.869999994</v>
      </c>
      <c r="J160" s="41">
        <f t="shared" si="273"/>
        <v>18092236.989999995</v>
      </c>
      <c r="K160" s="41">
        <f t="shared" si="274"/>
        <v>18292573.159999993</v>
      </c>
      <c r="L160" s="41">
        <f t="shared" si="275"/>
        <v>18491116.854068574</v>
      </c>
      <c r="M160" s="41">
        <f t="shared" si="276"/>
        <v>18698213.621554445</v>
      </c>
      <c r="N160" s="41">
        <f t="shared" si="277"/>
        <v>18907040.435898472</v>
      </c>
      <c r="O160" s="41">
        <f t="shared" si="278"/>
        <v>19112634.394928049</v>
      </c>
      <c r="P160" s="41">
        <f t="shared" si="279"/>
        <v>19317391.555296447</v>
      </c>
      <c r="Q160" s="41">
        <f t="shared" si="280"/>
        <v>19525080.637169223</v>
      </c>
      <c r="R160" s="41">
        <f t="shared" si="281"/>
        <v>19742430.715760909</v>
      </c>
      <c r="S160" s="41">
        <f t="shared" si="282"/>
        <v>19970089.949572042</v>
      </c>
      <c r="T160" s="41">
        <f t="shared" si="283"/>
        <v>20202747.357073009</v>
      </c>
      <c r="U160" s="41">
        <f t="shared" si="284"/>
        <v>20395233.917273384</v>
      </c>
      <c r="V160" s="41">
        <f t="shared" si="285"/>
        <v>20589985.970439192</v>
      </c>
      <c r="W160" s="41">
        <f t="shared" si="286"/>
        <v>20786585.310901698</v>
      </c>
      <c r="X160" s="41">
        <f t="shared" si="287"/>
        <v>20983723.153316639</v>
      </c>
      <c r="Y160" s="41">
        <f t="shared" si="288"/>
        <v>21184201.050527334</v>
      </c>
      <c r="Z160" s="41">
        <f t="shared" si="289"/>
        <v>21387824.268767882</v>
      </c>
      <c r="AA160" s="41">
        <f t="shared" si="290"/>
        <v>21581682.666569047</v>
      </c>
      <c r="AB160" s="41">
        <f t="shared" si="291"/>
        <v>21774202.433696985</v>
      </c>
      <c r="AC160" s="41">
        <f t="shared" si="292"/>
        <v>21969146.671585441</v>
      </c>
      <c r="AD160" s="41">
        <f t="shared" si="293"/>
        <v>22173332.77774293</v>
      </c>
      <c r="AE160" s="41">
        <f t="shared" si="294"/>
        <v>22387514.564908478</v>
      </c>
      <c r="AF160" s="41">
        <f t="shared" si="295"/>
        <v>22606421.99712925</v>
      </c>
      <c r="AG160" s="23">
        <f t="shared" si="266"/>
        <v>21386354</v>
      </c>
      <c r="AH160" s="79">
        <f>'[26]009'!D55</f>
        <v>8.3000000000000004E-2</v>
      </c>
      <c r="AI160" s="79">
        <f>'[26]009'!E55</f>
        <v>7.0499999999999993E-2</v>
      </c>
      <c r="AJ160" s="31">
        <f>'[20]Depreciation Provision'!R81</f>
        <v>220180.99</v>
      </c>
      <c r="AK160" s="31">
        <f>'[20]Depreciation Provision'!S81</f>
        <v>220990.53</v>
      </c>
      <c r="AL160" s="31">
        <f>'[20]Depreciation Provision'!T81</f>
        <v>222836.11</v>
      </c>
      <c r="AM160" s="31">
        <f>'[20]Depreciation Provision'!U81</f>
        <v>223897.08000000002</v>
      </c>
      <c r="AN160" s="31">
        <f>'[20]Depreciation Provision'!V81</f>
        <v>225518.3</v>
      </c>
      <c r="AO160" s="31">
        <f>'[20]Depreciation Provision'!W81</f>
        <v>228481.34</v>
      </c>
      <c r="AP160" s="41">
        <f>IF('Net Plant'!I157&gt;0,'Gross Plant'!L160*$AH160/12,0)</f>
        <v>232694.51477542173</v>
      </c>
      <c r="AQ160" s="41">
        <f>IF('Net Plant'!J157&gt;0,'Gross Plant'!M160*$AH160/12,0)</f>
        <v>235080.59106183573</v>
      </c>
      <c r="AR160" s="41">
        <f>IF('Net Plant'!K157&gt;0,'Gross Plant'!N160*$AH160/12,0)</f>
        <v>237527.8186770858</v>
      </c>
      <c r="AS160" s="41">
        <f>IF('Net Plant'!L157&gt;0,'Gross Plant'!O160*$AH160/12,0)</f>
        <v>240504.5112890056</v>
      </c>
      <c r="AT160" s="41">
        <f>IF('Net Plant'!M157&gt;0,'Gross Plant'!P160*$AH160/12,0)</f>
        <v>243836.67584899437</v>
      </c>
      <c r="AU160" s="41">
        <f>IF('Net Plant'!N157&gt;0,'Gross Plant'!Q160*$AH160/12,0)</f>
        <v>247206.1487882318</v>
      </c>
      <c r="AV160" s="41">
        <f>IF('Net Plant'!O157&gt;0,'Gross Plant'!R160*$AH160/12,0)</f>
        <v>249989.16169540954</v>
      </c>
      <c r="AW160" s="41">
        <f>IF('Net Plant'!P157&gt;0,'Gross Plant'!S160*$AH160/12,0)</f>
        <v>252070.63045902076</v>
      </c>
      <c r="AX160" s="41">
        <f>IF('Net Plant'!Q157&gt;0,'Gross Plant'!T160*$AH160/12,0)</f>
        <v>253880.22059283665</v>
      </c>
      <c r="AY160" s="41">
        <f>IF('Net Plant'!R157&gt;0,'Gross Plant'!U160*$AI160/12,0)</f>
        <v>217453.47558971852</v>
      </c>
      <c r="AZ160" s="41">
        <f>IF('Net Plant'!S157&gt;0,'Gross Plant'!V160*$AI160/12,0)</f>
        <v>219226.00036332107</v>
      </c>
      <c r="BA160" s="41">
        <f>IF('Net Plant'!T157&gt;0,'Gross Plant'!W160*$AI160/12,0)</f>
        <v>220992.68768665963</v>
      </c>
      <c r="BB160" s="41">
        <f>IF('Net Plant'!U157&gt;0,'Gross Plant'!X160*$AI160/12,0)</f>
        <v>222855.27159990545</v>
      </c>
      <c r="BC160" s="41">
        <f>IF('Net Plant'!V157&gt;0,'Gross Plant'!Y160*$AI160/12,0)</f>
        <v>224602.4947356362</v>
      </c>
      <c r="BD160" s="41">
        <f>IF('Net Plant'!W157&gt;0,'Gross Plant'!Z160*$AI160/12,0)</f>
        <v>226240.55452878075</v>
      </c>
      <c r="BE160" s="41">
        <f>IF('Net Plant'!X157&gt;0,'Gross Plant'!AA160*$AI160/12,0)</f>
        <v>228768.95006059212</v>
      </c>
      <c r="BF160" s="41">
        <f>IF('Net Plant'!Y157&gt;0,'Gross Plant'!AB160*$AI160/12,0)</f>
        <v>231599.28260853441</v>
      </c>
      <c r="BG160" s="41">
        <f>IF('Net Plant'!Z157&gt;0,'Gross Plant'!AC160*$AI160/12,0)</f>
        <v>234461.30480391078</v>
      </c>
      <c r="BH160" s="41">
        <f>IF('Net Plant'!AA157&gt;0,'Gross Plant'!AD160*$AI160/12,0)</f>
        <v>236825.18926121233</v>
      </c>
      <c r="BI160" s="41">
        <f>IF('Net Plant'!AB157&gt;0,'Gross Plant'!AE160*$AI160/12,0)</f>
        <v>238593.18381343634</v>
      </c>
      <c r="BJ160" s="41">
        <f>IF('Net Plant'!AC157&gt;0,'Gross Plant'!AF160*$AI160/12,0)</f>
        <v>240130.2453126414</v>
      </c>
      <c r="BK160" s="23">
        <f t="shared" si="267"/>
        <v>2741748.6403643494</v>
      </c>
      <c r="BL160" s="41"/>
      <c r="BM160" s="31">
        <f>[20]Retires!R224</f>
        <v>-8390.57</v>
      </c>
      <c r="BN160" s="31">
        <f>[20]Retires!S224</f>
        <v>-9683.19</v>
      </c>
      <c r="BO160" s="31">
        <f>[20]Retires!T224</f>
        <v>-34060.47</v>
      </c>
      <c r="BP160" s="31">
        <f>[20]Retires!U224</f>
        <v>0</v>
      </c>
      <c r="BQ160" s="31">
        <f>[20]Retires!V224</f>
        <v>-20329.18</v>
      </c>
      <c r="BR160" s="31">
        <f>[20]Retires!W224</f>
        <v>-27609.03</v>
      </c>
      <c r="BS160" s="31">
        <f>'Gross Plant'!BQ160</f>
        <v>-34150.820706841754</v>
      </c>
      <c r="BT160" s="41">
        <f>'Gross Plant'!BR160</f>
        <v>-27983.823575963102</v>
      </c>
      <c r="BU160" s="41">
        <f>'Gross Plant'!BS160</f>
        <v>-28701.004333061679</v>
      </c>
      <c r="BV160" s="41">
        <f>'Gross Plant'!BT160</f>
        <v>-34910.552259427503</v>
      </c>
      <c r="BW160" s="41">
        <f>'Gross Plant'!BU160</f>
        <v>-39079.515480597329</v>
      </c>
      <c r="BX160" s="41">
        <f>'Gross Plant'!BV160</f>
        <v>-39517.066915454838</v>
      </c>
      <c r="BY160" s="41">
        <f>'Gross Plant'!BW160</f>
        <v>-32639.083103723431</v>
      </c>
      <c r="BZ160" s="41">
        <f>'Gross Plant'!BX160</f>
        <v>-24411.396647889676</v>
      </c>
      <c r="CA160" s="41">
        <f>'Gross Plant'!BY160</f>
        <v>-21222.813091869739</v>
      </c>
      <c r="CB160" s="41">
        <f>'Gross Plant'!BZ160</f>
        <v>-24966.915389343329</v>
      </c>
      <c r="CC160" s="41">
        <f>'Gross Plant'!CA160</f>
        <v>-24473.947197513447</v>
      </c>
      <c r="CD160" s="41">
        <f>'Gross Plant'!CB160</f>
        <v>-24393.347224155252</v>
      </c>
      <c r="CE160" s="41">
        <f>'Gross Plant'!CC160</f>
        <v>-25717.429184963159</v>
      </c>
      <c r="CF160" s="41">
        <f>'Gross Plant'!CD160</f>
        <v>-24124.597524940851</v>
      </c>
      <c r="CG160" s="41">
        <f>'Gross Plant'!CE160</f>
        <v>-22617.33628823125</v>
      </c>
      <c r="CH160" s="41">
        <f>'Gross Plant'!CF160</f>
        <v>-34910.552259427503</v>
      </c>
      <c r="CI160" s="41">
        <f>'Gross Plant'!CG160</f>
        <v>-39079.515480597329</v>
      </c>
      <c r="CJ160" s="41">
        <f>'Gross Plant'!CH160</f>
        <v>-39517.066915454838</v>
      </c>
      <c r="CK160" s="41">
        <f>'Gross Plant'!CI160</f>
        <v>-32639.083103723431</v>
      </c>
      <c r="CL160" s="41">
        <f>'Gross Plant'!CJ160</f>
        <v>-24411.396647889676</v>
      </c>
      <c r="CM160" s="41">
        <f>'Gross Plant'!CK160</f>
        <v>-21222.813091869739</v>
      </c>
      <c r="CN160" s="41"/>
      <c r="CO160" s="31">
        <f>[20]Transfers!R224</f>
        <v>0</v>
      </c>
      <c r="CP160" s="31">
        <f>[20]Transfers!S224</f>
        <v>0</v>
      </c>
      <c r="CQ160" s="31">
        <f>[20]Transfers!T224</f>
        <v>0</v>
      </c>
      <c r="CR160" s="31">
        <f>[20]Transfers!U224</f>
        <v>0</v>
      </c>
      <c r="CS160" s="31">
        <f>[20]Transfers!V224</f>
        <v>0</v>
      </c>
      <c r="CT160" s="31">
        <f>[20]Transfers!W224</f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/>
      <c r="DQ160" s="31">
        <f>[20]COR!Q81</f>
        <v>0</v>
      </c>
      <c r="DR160" s="31">
        <f>[20]COR!R81</f>
        <v>0</v>
      </c>
      <c r="DS160" s="31">
        <f>[20]COR!S81</f>
        <v>-1521.6</v>
      </c>
      <c r="DT160" s="31">
        <f>[20]COR!T81</f>
        <v>0</v>
      </c>
      <c r="DU160" s="31">
        <f>[20]COR!U81</f>
        <v>0</v>
      </c>
      <c r="DV160" s="31">
        <f>[20]COR!V81</f>
        <v>-536.14</v>
      </c>
      <c r="DW160" s="57">
        <f>SUM('Gross Plant'!$AH160:$AM160)/SUM('Gross Plant'!$AH$193:$AM$193)*DW$193</f>
        <v>0</v>
      </c>
      <c r="DX160" s="57">
        <f>SUM('Gross Plant'!$AH160:$AM160)/SUM('Gross Plant'!$AH$193:$AM$193)*DX$193</f>
        <v>0</v>
      </c>
      <c r="DY160" s="57">
        <f>SUM('Gross Plant'!$AH160:$AM160)/SUM('Gross Plant'!$AH$193:$AM$193)*DY$193</f>
        <v>0</v>
      </c>
      <c r="DZ160" s="57">
        <f>-SUM('Gross Plant'!$AH160:$AM160)/SUM('Gross Plant'!$AH$193:$AM$193)*'Capital Spending'!D$12*Reserve!$DW$1</f>
        <v>0</v>
      </c>
      <c r="EA160" s="57">
        <f>-SUM('Gross Plant'!$AH160:$AM160)/SUM('Gross Plant'!$AH$193:$AM$193)*'Capital Spending'!E$12*Reserve!$DW$1</f>
        <v>0</v>
      </c>
      <c r="EB160" s="57">
        <f>-SUM('Gross Plant'!$AH160:$AM160)/SUM('Gross Plant'!$AH$193:$AM$193)*'Capital Spending'!F$12*Reserve!$DW$1</f>
        <v>0</v>
      </c>
      <c r="EC160" s="57">
        <f>-SUM('Gross Plant'!$AH160:$AM160)/SUM('Gross Plant'!$AH$193:$AM$193)*'Capital Spending'!G$12*Reserve!$DW$1</f>
        <v>0</v>
      </c>
      <c r="ED160" s="57">
        <f>-SUM('Gross Plant'!$AH160:$AM160)/SUM('Gross Plant'!$AH$193:$AM$193)*'Capital Spending'!H$12*Reserve!$DW$1</f>
        <v>0</v>
      </c>
      <c r="EE160" s="57">
        <f>-SUM('Gross Plant'!$AH160:$AM160)/SUM('Gross Plant'!$AH$193:$AM$193)*'Capital Spending'!I$12*Reserve!$DW$1</f>
        <v>0</v>
      </c>
      <c r="EF160" s="57">
        <f>-SUM('Gross Plant'!$AH160:$AM160)/SUM('Gross Plant'!$AH$193:$AM$193)*'Capital Spending'!J$12*Reserve!$DW$1</f>
        <v>0</v>
      </c>
      <c r="EG160" s="57">
        <f>-SUM('Gross Plant'!$AH160:$AM160)/SUM('Gross Plant'!$AH$193:$AM$193)*'Capital Spending'!K$12*Reserve!$DW$1</f>
        <v>0</v>
      </c>
      <c r="EH160" s="57">
        <f>-SUM('Gross Plant'!$AH160:$AM160)/SUM('Gross Plant'!$AH$193:$AM$193)*'Capital Spending'!L$12*Reserve!$DW$1</f>
        <v>0</v>
      </c>
      <c r="EI160" s="57">
        <f>-SUM('Gross Plant'!$AH160:$AM160)/SUM('Gross Plant'!$AH$193:$AM$193)*'Capital Spending'!M$12*Reserve!$DW$1</f>
        <v>0</v>
      </c>
      <c r="EJ160" s="57">
        <f>-SUM('Gross Plant'!$AH160:$AM160)/SUM('Gross Plant'!$AH$193:$AM$193)*'Capital Spending'!N$12*Reserve!$DW$1</f>
        <v>0</v>
      </c>
      <c r="EK160" s="57">
        <f>-SUM('Gross Plant'!$AH160:$AM160)/SUM('Gross Plant'!$AH$193:$AM$193)*'Capital Spending'!O$12*Reserve!$DW$1</f>
        <v>0</v>
      </c>
      <c r="EL160" s="57">
        <f>-SUM('Gross Plant'!$AH160:$AM160)/SUM('Gross Plant'!$AH$193:$AM$193)*'Capital Spending'!P$12*Reserve!$DW$1</f>
        <v>0</v>
      </c>
      <c r="EM160" s="57">
        <f>-SUM('Gross Plant'!$AH160:$AM160)/SUM('Gross Plant'!$AH$193:$AM$193)*'Capital Spending'!Q$12*Reserve!$DW$1</f>
        <v>0</v>
      </c>
      <c r="EN160" s="57">
        <f>-SUM('Gross Plant'!$AH160:$AM160)/SUM('Gross Plant'!$AH$193:$AM$193)*'Capital Spending'!R$12*Reserve!$DW$1</f>
        <v>0</v>
      </c>
      <c r="EO160" s="57">
        <f>-SUM('Gross Plant'!$AH160:$AM160)/SUM('Gross Plant'!$AH$193:$AM$193)*'Capital Spending'!S$12*Reserve!$DW$1</f>
        <v>0</v>
      </c>
      <c r="EP160" s="57">
        <f>-SUM('Gross Plant'!$AH160:$AM160)/SUM('Gross Plant'!$AH$193:$AM$193)*'Capital Spending'!T$12*Reserve!$DW$1</f>
        <v>0</v>
      </c>
      <c r="EQ160" s="57">
        <f>-SUM('Gross Plant'!$AH160:$AM160)/SUM('Gross Plant'!$AH$193:$AM$193)*'Capital Spending'!U$12*Reserve!$DW$1</f>
        <v>0</v>
      </c>
    </row>
    <row r="161" spans="1:147">
      <c r="A161" s="150">
        <v>38200</v>
      </c>
      <c r="B161" t="s">
        <v>58</v>
      </c>
      <c r="C161" s="50">
        <f t="shared" si="268"/>
        <v>25107867.288646057</v>
      </c>
      <c r="D161" s="50">
        <f t="shared" si="238"/>
        <v>26987899.228218969</v>
      </c>
      <c r="E161" s="68">
        <f>'[20]Reserve End Balances'!$Q$82</f>
        <v>24241523.25</v>
      </c>
      <c r="F161" s="41">
        <f t="shared" si="269"/>
        <v>24414505.77</v>
      </c>
      <c r="G161" s="41">
        <f t="shared" si="270"/>
        <v>24583815.059999999</v>
      </c>
      <c r="H161" s="41">
        <f t="shared" si="271"/>
        <v>24694146.079999998</v>
      </c>
      <c r="I161" s="41">
        <f t="shared" si="272"/>
        <v>24885084.34</v>
      </c>
      <c r="J161" s="41">
        <f t="shared" si="273"/>
        <v>25032051.969999999</v>
      </c>
      <c r="K161" s="41">
        <f t="shared" si="274"/>
        <v>25151681.829999998</v>
      </c>
      <c r="L161" s="41">
        <f t="shared" si="275"/>
        <v>25265874.611891292</v>
      </c>
      <c r="M161" s="41">
        <f t="shared" si="276"/>
        <v>25394430.63276726</v>
      </c>
      <c r="N161" s="41">
        <f t="shared" si="277"/>
        <v>25521648.748651084</v>
      </c>
      <c r="O161" s="41">
        <f t="shared" si="278"/>
        <v>25635060.846787576</v>
      </c>
      <c r="P161" s="41">
        <f t="shared" si="279"/>
        <v>25739366.590119228</v>
      </c>
      <c r="Q161" s="41">
        <f t="shared" si="280"/>
        <v>25843085.022182196</v>
      </c>
      <c r="R161" s="41">
        <f t="shared" si="281"/>
        <v>25962837.482913837</v>
      </c>
      <c r="S161" s="41">
        <f t="shared" si="282"/>
        <v>26101618.184347805</v>
      </c>
      <c r="T161" s="41">
        <f t="shared" si="283"/>
        <v>26247895.518568736</v>
      </c>
      <c r="U161" s="41">
        <f t="shared" si="284"/>
        <v>26375503.64337723</v>
      </c>
      <c r="V161" s="41">
        <f t="shared" si="285"/>
        <v>26504477.693036921</v>
      </c>
      <c r="W161" s="41">
        <f t="shared" si="286"/>
        <v>26633875.914648727</v>
      </c>
      <c r="X161" s="41">
        <f t="shared" si="287"/>
        <v>26760506.087393038</v>
      </c>
      <c r="Y161" s="41">
        <f t="shared" si="288"/>
        <v>26891008.458638243</v>
      </c>
      <c r="Z161" s="41">
        <f t="shared" si="289"/>
        <v>27025172.9248579</v>
      </c>
      <c r="AA161" s="41">
        <f t="shared" si="290"/>
        <v>27131630.058480892</v>
      </c>
      <c r="AB161" s="41">
        <f t="shared" si="291"/>
        <v>27228959.180356458</v>
      </c>
      <c r="AC161" s="41">
        <f t="shared" si="292"/>
        <v>27325679.091540109</v>
      </c>
      <c r="AD161" s="41">
        <f t="shared" si="293"/>
        <v>27438414.943585046</v>
      </c>
      <c r="AE161" s="41">
        <f t="shared" si="294"/>
        <v>27570165.508114032</v>
      </c>
      <c r="AF161" s="41">
        <f t="shared" si="295"/>
        <v>27709400.944249243</v>
      </c>
      <c r="AG161" s="23">
        <f t="shared" si="266"/>
        <v>26987899</v>
      </c>
      <c r="AH161" s="79">
        <f>'[26]009'!D56</f>
        <v>4.1300000000000003E-2</v>
      </c>
      <c r="AI161" s="79">
        <f>'[26]009'!E56</f>
        <v>3.9100000000000003E-2</v>
      </c>
      <c r="AJ161" s="31">
        <f>'[20]Depreciation Provision'!R82</f>
        <v>190665.62</v>
      </c>
      <c r="AK161" s="31">
        <f>'[20]Depreciation Provision'!S82</f>
        <v>190949.46</v>
      </c>
      <c r="AL161" s="31">
        <f>'[20]Depreciation Provision'!T82</f>
        <v>190568.53999999998</v>
      </c>
      <c r="AM161" s="31">
        <f>'[20]Depreciation Provision'!U82</f>
        <v>190938.26</v>
      </c>
      <c r="AN161" s="31">
        <f>'[20]Depreciation Provision'!V82</f>
        <v>191395.52000000002</v>
      </c>
      <c r="AO161" s="31">
        <f>'[20]Depreciation Provision'!W82</f>
        <v>191404.6</v>
      </c>
      <c r="AP161" s="41">
        <f>IF('Net Plant'!I158&gt;0,'Gross Plant'!L161*$AH161/12,0)</f>
        <v>192119.55323793567</v>
      </c>
      <c r="AQ161" s="41">
        <f>IF('Net Plant'!J158&gt;0,'Gross Plant'!M161*$AH161/12,0)</f>
        <v>192410.68018059732</v>
      </c>
      <c r="AR161" s="41">
        <f>IF('Net Plant'!K158&gt;0,'Gross Plant'!N161*$AH161/12,0)</f>
        <v>192709.26824237956</v>
      </c>
      <c r="AS161" s="41">
        <f>IF('Net Plant'!L158&gt;0,'Gross Plant'!O161*$AH161/12,0)</f>
        <v>193072.45672226429</v>
      </c>
      <c r="AT161" s="41">
        <f>IF('Net Plant'!M158&gt;0,'Gross Plant'!P161*$AH161/12,0)</f>
        <v>193479.01659896169</v>
      </c>
      <c r="AU161" s="41">
        <f>IF('Net Plant'!N158&gt;0,'Gross Plant'!Q161*$AH161/12,0)</f>
        <v>193890.12849876421</v>
      </c>
      <c r="AV161" s="41">
        <f>IF('Net Plant'!O158&gt;0,'Gross Plant'!R161*$AH161/12,0)</f>
        <v>194229.68597379877</v>
      </c>
      <c r="AW161" s="41">
        <f>IF('Net Plant'!P158&gt;0,'Gross Plant'!S161*$AH161/12,0)</f>
        <v>194483.64752601157</v>
      </c>
      <c r="AX161" s="41">
        <f>IF('Net Plant'!Q158&gt;0,'Gross Plant'!T161*$AH161/12,0)</f>
        <v>194704.43696435774</v>
      </c>
      <c r="AY161" s="41">
        <f>IF('Net Plant'!R158&gt;0,'Gross Plant'!U161*$AI161/12,0)</f>
        <v>184578.67680423241</v>
      </c>
      <c r="AZ161" s="41">
        <f>IF('Net Plant'!S158&gt;0,'Gross Plant'!V161*$AI161/12,0)</f>
        <v>184819.72621259387</v>
      </c>
      <c r="BA161" s="41">
        <f>IF('Net Plant'!T158&gt;0,'Gross Plant'!W161*$AI161/12,0)</f>
        <v>185059.98177369664</v>
      </c>
      <c r="BB161" s="41">
        <f>IF('Net Plant'!U158&gt;0,'Gross Plant'!X161*$AI161/12,0)</f>
        <v>185313.27851572132</v>
      </c>
      <c r="BC161" s="41">
        <f>IF('Net Plant'!V158&gt;0,'Gross Plant'!Y161*$AI161/12,0)</f>
        <v>185550.88710061423</v>
      </c>
      <c r="BD161" s="41">
        <f>IF('Net Plant'!W158&gt;0,'Gross Plant'!Z161*$AI161/12,0)</f>
        <v>185773.65033071322</v>
      </c>
      <c r="BE161" s="41">
        <f>IF('Net Plant'!X158&gt;0,'Gross Plant'!AA161*$AI161/12,0)</f>
        <v>186117.49220876387</v>
      </c>
      <c r="BF161" s="41">
        <f>IF('Net Plant'!Y158&gt;0,'Gross Plant'!AB161*$AI161/12,0)</f>
        <v>186502.39514287692</v>
      </c>
      <c r="BG161" s="41">
        <f>IF('Net Plant'!Z158&gt;0,'Gross Plant'!AC161*$AI161/12,0)</f>
        <v>186891.60761944542</v>
      </c>
      <c r="BH161" s="41">
        <f>IF('Net Plant'!AA158&gt;0,'Gross Plant'!AD161*$AI161/12,0)</f>
        <v>187213.07728709313</v>
      </c>
      <c r="BI161" s="41">
        <f>IF('Net Plant'!AB158&gt;0,'Gross Plant'!AE161*$AI161/12,0)</f>
        <v>187453.51062102825</v>
      </c>
      <c r="BJ161" s="41">
        <f>IF('Net Plant'!AC158&gt;0,'Gross Plant'!AF161*$AI161/12,0)</f>
        <v>187662.53887863926</v>
      </c>
      <c r="BK161" s="23">
        <f t="shared" si="267"/>
        <v>2232936.8224954186</v>
      </c>
      <c r="BL161" s="41"/>
      <c r="BM161" s="31">
        <f>[20]Retires!R225</f>
        <v>-17683.099999999999</v>
      </c>
      <c r="BN161" s="31">
        <f>[20]Retires!S225</f>
        <v>-21640.17</v>
      </c>
      <c r="BO161" s="31">
        <f>[20]Retires!T225</f>
        <v>-74919.88</v>
      </c>
      <c r="BP161" s="31">
        <f>[20]Retires!U225</f>
        <v>0</v>
      </c>
      <c r="BQ161" s="31">
        <f>[20]Retires!V225</f>
        <v>-44427.89</v>
      </c>
      <c r="BR161" s="31">
        <f>[20]Retires!W225</f>
        <v>-69678.44</v>
      </c>
      <c r="BS161" s="31">
        <f>'Gross Plant'!BQ161</f>
        <v>-77926.771346641966</v>
      </c>
      <c r="BT161" s="41">
        <f>'Gross Plant'!BR161</f>
        <v>-63854.659304628876</v>
      </c>
      <c r="BU161" s="41">
        <f>'Gross Plant'!BS161</f>
        <v>-65491.152358555271</v>
      </c>
      <c r="BV161" s="41">
        <f>'Gross Plant'!BT161</f>
        <v>-79660.358585771421</v>
      </c>
      <c r="BW161" s="41">
        <f>'Gross Plant'!BU161</f>
        <v>-89173.273267308658</v>
      </c>
      <c r="BX161" s="41">
        <f>'Gross Plant'!BV161</f>
        <v>-90171.696435795093</v>
      </c>
      <c r="BY161" s="41">
        <f>'Gross Plant'!BW161</f>
        <v>-74477.225242154891</v>
      </c>
      <c r="BZ161" s="41">
        <f>'Gross Plant'!BX161</f>
        <v>-55702.946092044433</v>
      </c>
      <c r="CA161" s="41">
        <f>'Gross Plant'!BY161</f>
        <v>-48427.102743429139</v>
      </c>
      <c r="CB161" s="41">
        <f>'Gross Plant'!BZ161</f>
        <v>-56970.551995739756</v>
      </c>
      <c r="CC161" s="41">
        <f>'Gross Plant'!CA161</f>
        <v>-55845.676552901605</v>
      </c>
      <c r="CD161" s="41">
        <f>'Gross Plant'!CB161</f>
        <v>-55661.760161891681</v>
      </c>
      <c r="CE161" s="41">
        <f>'Gross Plant'!CC161</f>
        <v>-58683.105771410796</v>
      </c>
      <c r="CF161" s="41">
        <f>'Gross Plant'!CD161</f>
        <v>-55048.515855409642</v>
      </c>
      <c r="CG161" s="41">
        <f>'Gross Plant'!CE161</f>
        <v>-51609.184111057308</v>
      </c>
      <c r="CH161" s="41">
        <f>'Gross Plant'!CF161</f>
        <v>-79660.358585771421</v>
      </c>
      <c r="CI161" s="41">
        <f>'Gross Plant'!CG161</f>
        <v>-89173.273267308658</v>
      </c>
      <c r="CJ161" s="41">
        <f>'Gross Plant'!CH161</f>
        <v>-90171.696435795093</v>
      </c>
      <c r="CK161" s="41">
        <f>'Gross Plant'!CI161</f>
        <v>-74477.225242154891</v>
      </c>
      <c r="CL161" s="41">
        <f>'Gross Plant'!CJ161</f>
        <v>-55702.946092044433</v>
      </c>
      <c r="CM161" s="41">
        <f>'Gross Plant'!CK161</f>
        <v>-48427.102743429139</v>
      </c>
      <c r="CN161" s="41"/>
      <c r="CO161" s="31">
        <f>[20]Transfers!R225</f>
        <v>0</v>
      </c>
      <c r="CP161" s="31">
        <f>[20]Transfers!S225</f>
        <v>0</v>
      </c>
      <c r="CQ161" s="31">
        <f>[20]Transfers!T225</f>
        <v>0</v>
      </c>
      <c r="CR161" s="31">
        <f>[20]Transfers!U225</f>
        <v>0</v>
      </c>
      <c r="CS161" s="31">
        <f>[20]Transfers!V225</f>
        <v>0</v>
      </c>
      <c r="CT161" s="31">
        <f>[20]Transfers!W225</f>
        <v>0</v>
      </c>
      <c r="CU161" s="31">
        <v>0</v>
      </c>
      <c r="CV161" s="31">
        <v>0</v>
      </c>
      <c r="CW161" s="31">
        <v>0</v>
      </c>
      <c r="CX161" s="31">
        <v>0</v>
      </c>
      <c r="CY161" s="31">
        <v>0</v>
      </c>
      <c r="CZ161" s="3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/>
      <c r="DQ161" s="31">
        <f>[20]COR!Q82</f>
        <v>0</v>
      </c>
      <c r="DR161" s="31">
        <f>[20]COR!R82</f>
        <v>0</v>
      </c>
      <c r="DS161" s="31">
        <f>[20]COR!S82</f>
        <v>-5317.64</v>
      </c>
      <c r="DT161" s="31">
        <f>[20]COR!T82</f>
        <v>0</v>
      </c>
      <c r="DU161" s="31">
        <f>[20]COR!U82</f>
        <v>0</v>
      </c>
      <c r="DV161" s="31">
        <f>[20]COR!V82</f>
        <v>-2096.3000000000002</v>
      </c>
      <c r="DW161" s="57">
        <f>SUM('Gross Plant'!$AH161:$AM161)/SUM('Gross Plant'!$AH$193:$AM$193)*DW$193</f>
        <v>0</v>
      </c>
      <c r="DX161" s="57">
        <f>SUM('Gross Plant'!$AH161:$AM161)/SUM('Gross Plant'!$AH$193:$AM$193)*DX$193</f>
        <v>0</v>
      </c>
      <c r="DY161" s="57">
        <f>SUM('Gross Plant'!$AH161:$AM161)/SUM('Gross Plant'!$AH$193:$AM$193)*DY$193</f>
        <v>0</v>
      </c>
      <c r="DZ161" s="57">
        <f>-SUM('Gross Plant'!$AH161:$AM161)/SUM('Gross Plant'!$AH$193:$AM$193)*'Capital Spending'!D$12*Reserve!$DW$1</f>
        <v>0</v>
      </c>
      <c r="EA161" s="57">
        <f>-SUM('Gross Plant'!$AH161:$AM161)/SUM('Gross Plant'!$AH$193:$AM$193)*'Capital Spending'!E$12*Reserve!$DW$1</f>
        <v>0</v>
      </c>
      <c r="EB161" s="57">
        <f>-SUM('Gross Plant'!$AH161:$AM161)/SUM('Gross Plant'!$AH$193:$AM$193)*'Capital Spending'!F$12*Reserve!$DW$1</f>
        <v>0</v>
      </c>
      <c r="EC161" s="57">
        <f>-SUM('Gross Plant'!$AH161:$AM161)/SUM('Gross Plant'!$AH$193:$AM$193)*'Capital Spending'!G$12*Reserve!$DW$1</f>
        <v>0</v>
      </c>
      <c r="ED161" s="57">
        <f>-SUM('Gross Plant'!$AH161:$AM161)/SUM('Gross Plant'!$AH$193:$AM$193)*'Capital Spending'!H$12*Reserve!$DW$1</f>
        <v>0</v>
      </c>
      <c r="EE161" s="57">
        <f>-SUM('Gross Plant'!$AH161:$AM161)/SUM('Gross Plant'!$AH$193:$AM$193)*'Capital Spending'!I$12*Reserve!$DW$1</f>
        <v>0</v>
      </c>
      <c r="EF161" s="57">
        <f>-SUM('Gross Plant'!$AH161:$AM161)/SUM('Gross Plant'!$AH$193:$AM$193)*'Capital Spending'!J$12*Reserve!$DW$1</f>
        <v>0</v>
      </c>
      <c r="EG161" s="57">
        <f>-SUM('Gross Plant'!$AH161:$AM161)/SUM('Gross Plant'!$AH$193:$AM$193)*'Capital Spending'!K$12*Reserve!$DW$1</f>
        <v>0</v>
      </c>
      <c r="EH161" s="57">
        <f>-SUM('Gross Plant'!$AH161:$AM161)/SUM('Gross Plant'!$AH$193:$AM$193)*'Capital Spending'!L$12*Reserve!$DW$1</f>
        <v>0</v>
      </c>
      <c r="EI161" s="57">
        <f>-SUM('Gross Plant'!$AH161:$AM161)/SUM('Gross Plant'!$AH$193:$AM$193)*'Capital Spending'!M$12*Reserve!$DW$1</f>
        <v>0</v>
      </c>
      <c r="EJ161" s="57">
        <f>-SUM('Gross Plant'!$AH161:$AM161)/SUM('Gross Plant'!$AH$193:$AM$193)*'Capital Spending'!N$12*Reserve!$DW$1</f>
        <v>0</v>
      </c>
      <c r="EK161" s="57">
        <f>-SUM('Gross Plant'!$AH161:$AM161)/SUM('Gross Plant'!$AH$193:$AM$193)*'Capital Spending'!O$12*Reserve!$DW$1</f>
        <v>0</v>
      </c>
      <c r="EL161" s="57">
        <f>-SUM('Gross Plant'!$AH161:$AM161)/SUM('Gross Plant'!$AH$193:$AM$193)*'Capital Spending'!P$12*Reserve!$DW$1</f>
        <v>0</v>
      </c>
      <c r="EM161" s="57">
        <f>-SUM('Gross Plant'!$AH161:$AM161)/SUM('Gross Plant'!$AH$193:$AM$193)*'Capital Spending'!Q$12*Reserve!$DW$1</f>
        <v>0</v>
      </c>
      <c r="EN161" s="57">
        <f>-SUM('Gross Plant'!$AH161:$AM161)/SUM('Gross Plant'!$AH$193:$AM$193)*'Capital Spending'!R$12*Reserve!$DW$1</f>
        <v>0</v>
      </c>
      <c r="EO161" s="57">
        <f>-SUM('Gross Plant'!$AH161:$AM161)/SUM('Gross Plant'!$AH$193:$AM$193)*'Capital Spending'!S$12*Reserve!$DW$1</f>
        <v>0</v>
      </c>
      <c r="EP161" s="57">
        <f>-SUM('Gross Plant'!$AH161:$AM161)/SUM('Gross Plant'!$AH$193:$AM$193)*'Capital Spending'!T$12*Reserve!$DW$1</f>
        <v>0</v>
      </c>
      <c r="EQ161" s="57">
        <f>-SUM('Gross Plant'!$AH161:$AM161)/SUM('Gross Plant'!$AH$193:$AM$193)*'Capital Spending'!U$12*Reserve!$DW$1</f>
        <v>0</v>
      </c>
    </row>
    <row r="162" spans="1:147">
      <c r="A162" s="150">
        <v>38300</v>
      </c>
      <c r="B162" t="s">
        <v>59</v>
      </c>
      <c r="C162" s="50">
        <f t="shared" si="268"/>
        <v>3793935.4090875285</v>
      </c>
      <c r="D162" s="50">
        <f t="shared" si="238"/>
        <v>4321264.836593736</v>
      </c>
      <c r="E162" s="68">
        <f>'[20]Reserve End Balances'!$Q$83</f>
        <v>3623777.74</v>
      </c>
      <c r="F162" s="41">
        <f t="shared" si="269"/>
        <v>3652168.25</v>
      </c>
      <c r="G162" s="41">
        <f t="shared" si="270"/>
        <v>3680598.69</v>
      </c>
      <c r="H162" s="41">
        <f t="shared" si="271"/>
        <v>3704890.87</v>
      </c>
      <c r="I162" s="41">
        <f t="shared" si="272"/>
        <v>3733842.31</v>
      </c>
      <c r="J162" s="41">
        <f t="shared" si="273"/>
        <v>3762911.17</v>
      </c>
      <c r="K162" s="41">
        <f t="shared" si="274"/>
        <v>3789843.44</v>
      </c>
      <c r="L162" s="41">
        <f t="shared" si="275"/>
        <v>3819577.4469549325</v>
      </c>
      <c r="M162" s="41">
        <f t="shared" si="276"/>
        <v>3849563.2088300553</v>
      </c>
      <c r="N162" s="41">
        <f t="shared" si="277"/>
        <v>3879807.1777023608</v>
      </c>
      <c r="O162" s="41">
        <f t="shared" si="278"/>
        <v>3910365.2174261352</v>
      </c>
      <c r="P162" s="41">
        <f t="shared" si="279"/>
        <v>3941274.8338482897</v>
      </c>
      <c r="Q162" s="41">
        <f t="shared" si="280"/>
        <v>3972539.9633760937</v>
      </c>
      <c r="R162" s="41">
        <f t="shared" si="281"/>
        <v>4004098.7286088094</v>
      </c>
      <c r="S162" s="41">
        <f t="shared" si="282"/>
        <v>4035877.109620553</v>
      </c>
      <c r="T162" s="41">
        <f t="shared" si="283"/>
        <v>4067846.4204958174</v>
      </c>
      <c r="U162" s="41">
        <f t="shared" si="284"/>
        <v>4108960.3175133686</v>
      </c>
      <c r="V162" s="41">
        <f t="shared" si="285"/>
        <v>4150355.3979167351</v>
      </c>
      <c r="W162" s="41">
        <f t="shared" si="286"/>
        <v>4192030.7356855567</v>
      </c>
      <c r="X162" s="41">
        <f t="shared" si="287"/>
        <v>4234001.5433168542</v>
      </c>
      <c r="Y162" s="41">
        <f t="shared" si="288"/>
        <v>4276249.5206240835</v>
      </c>
      <c r="Z162" s="41">
        <f t="shared" si="289"/>
        <v>4318757.3505470073</v>
      </c>
      <c r="AA162" s="41">
        <f t="shared" si="290"/>
        <v>4361666.270952221</v>
      </c>
      <c r="AB162" s="41">
        <f t="shared" si="291"/>
        <v>4405024.1794340285</v>
      </c>
      <c r="AC162" s="41">
        <f t="shared" si="292"/>
        <v>4448836.1030603116</v>
      </c>
      <c r="AD162" s="41">
        <f t="shared" si="293"/>
        <v>4493023.0200549699</v>
      </c>
      <c r="AE162" s="41">
        <f t="shared" si="294"/>
        <v>4537490.4017865397</v>
      </c>
      <c r="AF162" s="41">
        <f t="shared" si="295"/>
        <v>4582201.6143310769</v>
      </c>
      <c r="AG162" s="23">
        <f t="shared" si="266"/>
        <v>4321265</v>
      </c>
      <c r="AH162" s="79">
        <f>'[26]009'!D57</f>
        <v>3.1399999999999997E-2</v>
      </c>
      <c r="AI162" s="79">
        <f>'[26]009'!E57</f>
        <v>4.0099999999999997E-2</v>
      </c>
      <c r="AJ162" s="31">
        <f>'[20]Depreciation Provision'!R83</f>
        <v>28390.51</v>
      </c>
      <c r="AK162" s="31">
        <f>'[20]Depreciation Provision'!S83</f>
        <v>28430.44</v>
      </c>
      <c r="AL162" s="31">
        <f>'[20]Depreciation Provision'!T83</f>
        <v>28924.18</v>
      </c>
      <c r="AM162" s="31">
        <f>'[20]Depreciation Provision'!U83</f>
        <v>28951.439999999999</v>
      </c>
      <c r="AN162" s="31">
        <f>'[20]Depreciation Provision'!V83</f>
        <v>29068.86</v>
      </c>
      <c r="AO162" s="31">
        <f>'[20]Depreciation Provision'!W83</f>
        <v>29250.7</v>
      </c>
      <c r="AP162" s="41">
        <f>IF('Net Plant'!I159&gt;0,'Gross Plant'!L162*$AH162/12,0)</f>
        <v>29734.006954932684</v>
      </c>
      <c r="AQ162" s="41">
        <f>IF('Net Plant'!J159&gt;0,'Gross Plant'!M162*$AH162/12,0)</f>
        <v>29985.761875122695</v>
      </c>
      <c r="AR162" s="41">
        <f>IF('Net Plant'!K159&gt;0,'Gross Plant'!N162*$AH162/12,0)</f>
        <v>30243.968872305504</v>
      </c>
      <c r="AS162" s="41">
        <f>IF('Net Plant'!L159&gt;0,'Gross Plant'!O162*$AH162/12,0)</f>
        <v>30558.03972377452</v>
      </c>
      <c r="AT162" s="41">
        <f>IF('Net Plant'!M159&gt;0,'Gross Plant'!P162*$AH162/12,0)</f>
        <v>30909.616422154391</v>
      </c>
      <c r="AU162" s="41">
        <f>IF('Net Plant'!N159&gt;0,'Gross Plant'!Q162*$AH162/12,0)</f>
        <v>31265.129527804082</v>
      </c>
      <c r="AV162" s="41">
        <f>IF('Net Plant'!O159&gt;0,'Gross Plant'!R162*$AH162/12,0)</f>
        <v>31558.765232715796</v>
      </c>
      <c r="AW162" s="41">
        <f>IF('Net Plant'!P159&gt;0,'Gross Plant'!S162*$AH162/12,0)</f>
        <v>31778.381011743753</v>
      </c>
      <c r="AX162" s="41">
        <f>IF('Net Plant'!Q159&gt;0,'Gross Plant'!T162*$AH162/12,0)</f>
        <v>31969.310875264637</v>
      </c>
      <c r="AY162" s="41">
        <f>IF('Net Plant'!R159&gt;0,'Gross Plant'!U162*$AI162/12,0)</f>
        <v>41113.89701755123</v>
      </c>
      <c r="AZ162" s="41">
        <f>IF('Net Plant'!S159&gt;0,'Gross Plant'!V162*$AI162/12,0)</f>
        <v>41395.08040336665</v>
      </c>
      <c r="BA162" s="41">
        <f>IF('Net Plant'!T159&gt;0,'Gross Plant'!W162*$AI162/12,0)</f>
        <v>41675.337768821606</v>
      </c>
      <c r="BB162" s="41">
        <f>IF('Net Plant'!U159&gt;0,'Gross Plant'!X162*$AI162/12,0)</f>
        <v>41970.807631297685</v>
      </c>
      <c r="BC162" s="41">
        <f>IF('Net Plant'!V159&gt;0,'Gross Plant'!Y162*$AI162/12,0)</f>
        <v>42247.977307229085</v>
      </c>
      <c r="BD162" s="41">
        <f>IF('Net Plant'!W159&gt;0,'Gross Plant'!Z162*$AI162/12,0)</f>
        <v>42507.829922923898</v>
      </c>
      <c r="BE162" s="41">
        <f>IF('Net Plant'!X159&gt;0,'Gross Plant'!AA162*$AI162/12,0)</f>
        <v>42908.920405213947</v>
      </c>
      <c r="BF162" s="41">
        <f>IF('Net Plant'!Y159&gt;0,'Gross Plant'!AB162*$AI162/12,0)</f>
        <v>43357.908481807353</v>
      </c>
      <c r="BG162" s="41">
        <f>IF('Net Plant'!Z159&gt;0,'Gross Plant'!AC162*$AI162/12,0)</f>
        <v>43811.923626283555</v>
      </c>
      <c r="BH162" s="41">
        <f>IF('Net Plant'!AA159&gt;0,'Gross Plant'!AD162*$AI162/12,0)</f>
        <v>44186.916994658059</v>
      </c>
      <c r="BI162" s="41">
        <f>IF('Net Plant'!AB159&gt;0,'Gross Plant'!AE162*$AI162/12,0)</f>
        <v>44467.381731569563</v>
      </c>
      <c r="BJ162" s="41">
        <f>IF('Net Plant'!AC159&gt;0,'Gross Plant'!AF162*$AI162/12,0)</f>
        <v>44711.212544537317</v>
      </c>
      <c r="BK162" s="23">
        <f t="shared" si="267"/>
        <v>514355.19383525994</v>
      </c>
      <c r="BL162" s="41"/>
      <c r="BM162" s="31">
        <f>[20]Retires!R226</f>
        <v>0</v>
      </c>
      <c r="BN162" s="31">
        <f>[20]Retires!S226</f>
        <v>0</v>
      </c>
      <c r="BO162" s="31">
        <f>[20]Retires!T226</f>
        <v>0</v>
      </c>
      <c r="BP162" s="31">
        <f>[20]Retires!U226</f>
        <v>0</v>
      </c>
      <c r="BQ162" s="31">
        <f>[20]Retires!V226</f>
        <v>0</v>
      </c>
      <c r="BR162" s="31">
        <f>[20]Retires!W226</f>
        <v>0</v>
      </c>
      <c r="BS162" s="31">
        <f>'Gross Plant'!BQ162</f>
        <v>0</v>
      </c>
      <c r="BT162" s="41">
        <f>'Gross Plant'!BR162</f>
        <v>0</v>
      </c>
      <c r="BU162" s="41">
        <f>'Gross Plant'!BS162</f>
        <v>0</v>
      </c>
      <c r="BV162" s="41">
        <f>'Gross Plant'!BT162</f>
        <v>0</v>
      </c>
      <c r="BW162" s="41">
        <f>'Gross Plant'!BU162</f>
        <v>0</v>
      </c>
      <c r="BX162" s="41">
        <f>'Gross Plant'!BV162</f>
        <v>0</v>
      </c>
      <c r="BY162" s="41">
        <f>'Gross Plant'!BW162</f>
        <v>0</v>
      </c>
      <c r="BZ162" s="41">
        <f>'Gross Plant'!BX162</f>
        <v>0</v>
      </c>
      <c r="CA162" s="41">
        <f>'Gross Plant'!BY162</f>
        <v>0</v>
      </c>
      <c r="CB162" s="41">
        <f>'Gross Plant'!BZ162</f>
        <v>0</v>
      </c>
      <c r="CC162" s="41">
        <f>'Gross Plant'!CA162</f>
        <v>0</v>
      </c>
      <c r="CD162" s="41">
        <f>'Gross Plant'!CB162</f>
        <v>0</v>
      </c>
      <c r="CE162" s="41">
        <f>'Gross Plant'!CC162</f>
        <v>0</v>
      </c>
      <c r="CF162" s="41">
        <f>'Gross Plant'!CD162</f>
        <v>0</v>
      </c>
      <c r="CG162" s="41">
        <f>'Gross Plant'!CE162</f>
        <v>0</v>
      </c>
      <c r="CH162" s="41">
        <f>'Gross Plant'!CF162</f>
        <v>0</v>
      </c>
      <c r="CI162" s="41">
        <f>'Gross Plant'!CG162</f>
        <v>0</v>
      </c>
      <c r="CJ162" s="41">
        <f>'Gross Plant'!CH162</f>
        <v>0</v>
      </c>
      <c r="CK162" s="41">
        <f>'Gross Plant'!CI162</f>
        <v>0</v>
      </c>
      <c r="CL162" s="41">
        <f>'Gross Plant'!CJ162</f>
        <v>0</v>
      </c>
      <c r="CM162" s="41">
        <f>'Gross Plant'!CK162</f>
        <v>0</v>
      </c>
      <c r="CN162" s="41"/>
      <c r="CO162" s="31">
        <f>[20]Transfers!R226</f>
        <v>0</v>
      </c>
      <c r="CP162" s="31">
        <f>[20]Transfers!S226</f>
        <v>0</v>
      </c>
      <c r="CQ162" s="31">
        <f>[20]Transfers!T226</f>
        <v>0</v>
      </c>
      <c r="CR162" s="31">
        <f>[20]Transfers!U226</f>
        <v>0</v>
      </c>
      <c r="CS162" s="31">
        <f>[20]Transfers!V226</f>
        <v>0</v>
      </c>
      <c r="CT162" s="31">
        <f>[20]Transfers!W226</f>
        <v>0</v>
      </c>
      <c r="CU162" s="31">
        <v>0</v>
      </c>
      <c r="CV162" s="31">
        <v>0</v>
      </c>
      <c r="CW162" s="31">
        <v>0</v>
      </c>
      <c r="CX162" s="31">
        <v>0</v>
      </c>
      <c r="CY162" s="31">
        <v>0</v>
      </c>
      <c r="CZ162" s="3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/>
      <c r="DQ162" s="31">
        <f>[20]COR!Q83</f>
        <v>0</v>
      </c>
      <c r="DR162" s="31">
        <f>[20]COR!R83</f>
        <v>0</v>
      </c>
      <c r="DS162" s="31">
        <f>[20]COR!S83</f>
        <v>-4632</v>
      </c>
      <c r="DT162" s="31">
        <f>[20]COR!T83</f>
        <v>0</v>
      </c>
      <c r="DU162" s="31">
        <f>[20]COR!U83</f>
        <v>0</v>
      </c>
      <c r="DV162" s="31">
        <f>[20]COR!V83</f>
        <v>-2318.4299999999998</v>
      </c>
      <c r="DW162" s="57">
        <f>SUM('Gross Plant'!$AH162:$AM162)/SUM('Gross Plant'!$AH$193:$AM$193)*DW$193</f>
        <v>0</v>
      </c>
      <c r="DX162" s="57">
        <f>SUM('Gross Plant'!$AH162:$AM162)/SUM('Gross Plant'!$AH$193:$AM$193)*DX$193</f>
        <v>0</v>
      </c>
      <c r="DY162" s="57">
        <f>SUM('Gross Plant'!$AH162:$AM162)/SUM('Gross Plant'!$AH$193:$AM$193)*DY$193</f>
        <v>0</v>
      </c>
      <c r="DZ162" s="57">
        <f>-SUM('Gross Plant'!$AH162:$AM162)/SUM('Gross Plant'!$AH$193:$AM$193)*'Capital Spending'!D$12*Reserve!$DW$1</f>
        <v>0</v>
      </c>
      <c r="EA162" s="57">
        <f>-SUM('Gross Plant'!$AH162:$AM162)/SUM('Gross Plant'!$AH$193:$AM$193)*'Capital Spending'!E$12*Reserve!$DW$1</f>
        <v>0</v>
      </c>
      <c r="EB162" s="57">
        <f>-SUM('Gross Plant'!$AH162:$AM162)/SUM('Gross Plant'!$AH$193:$AM$193)*'Capital Spending'!F$12*Reserve!$DW$1</f>
        <v>0</v>
      </c>
      <c r="EC162" s="57">
        <f>-SUM('Gross Plant'!$AH162:$AM162)/SUM('Gross Plant'!$AH$193:$AM$193)*'Capital Spending'!G$12*Reserve!$DW$1</f>
        <v>0</v>
      </c>
      <c r="ED162" s="57">
        <f>-SUM('Gross Plant'!$AH162:$AM162)/SUM('Gross Plant'!$AH$193:$AM$193)*'Capital Spending'!H$12*Reserve!$DW$1</f>
        <v>0</v>
      </c>
      <c r="EE162" s="57">
        <f>-SUM('Gross Plant'!$AH162:$AM162)/SUM('Gross Plant'!$AH$193:$AM$193)*'Capital Spending'!I$12*Reserve!$DW$1</f>
        <v>0</v>
      </c>
      <c r="EF162" s="57">
        <f>-SUM('Gross Plant'!$AH162:$AM162)/SUM('Gross Plant'!$AH$193:$AM$193)*'Capital Spending'!J$12*Reserve!$DW$1</f>
        <v>0</v>
      </c>
      <c r="EG162" s="57">
        <f>-SUM('Gross Plant'!$AH162:$AM162)/SUM('Gross Plant'!$AH$193:$AM$193)*'Capital Spending'!K$12*Reserve!$DW$1</f>
        <v>0</v>
      </c>
      <c r="EH162" s="57">
        <f>-SUM('Gross Plant'!$AH162:$AM162)/SUM('Gross Plant'!$AH$193:$AM$193)*'Capital Spending'!L$12*Reserve!$DW$1</f>
        <v>0</v>
      </c>
      <c r="EI162" s="57">
        <f>-SUM('Gross Plant'!$AH162:$AM162)/SUM('Gross Plant'!$AH$193:$AM$193)*'Capital Spending'!M$12*Reserve!$DW$1</f>
        <v>0</v>
      </c>
      <c r="EJ162" s="57">
        <f>-SUM('Gross Plant'!$AH162:$AM162)/SUM('Gross Plant'!$AH$193:$AM$193)*'Capital Spending'!N$12*Reserve!$DW$1</f>
        <v>0</v>
      </c>
      <c r="EK162" s="57">
        <f>-SUM('Gross Plant'!$AH162:$AM162)/SUM('Gross Plant'!$AH$193:$AM$193)*'Capital Spending'!O$12*Reserve!$DW$1</f>
        <v>0</v>
      </c>
      <c r="EL162" s="57">
        <f>-SUM('Gross Plant'!$AH162:$AM162)/SUM('Gross Plant'!$AH$193:$AM$193)*'Capital Spending'!P$12*Reserve!$DW$1</f>
        <v>0</v>
      </c>
      <c r="EM162" s="57">
        <f>-SUM('Gross Plant'!$AH162:$AM162)/SUM('Gross Plant'!$AH$193:$AM$193)*'Capital Spending'!Q$12*Reserve!$DW$1</f>
        <v>0</v>
      </c>
      <c r="EN162" s="57">
        <f>-SUM('Gross Plant'!$AH162:$AM162)/SUM('Gross Plant'!$AH$193:$AM$193)*'Capital Spending'!R$12*Reserve!$DW$1</f>
        <v>0</v>
      </c>
      <c r="EO162" s="57">
        <f>-SUM('Gross Plant'!$AH162:$AM162)/SUM('Gross Plant'!$AH$193:$AM$193)*'Capital Spending'!S$12*Reserve!$DW$1</f>
        <v>0</v>
      </c>
      <c r="EP162" s="57">
        <f>-SUM('Gross Plant'!$AH162:$AM162)/SUM('Gross Plant'!$AH$193:$AM$193)*'Capital Spending'!T$12*Reserve!$DW$1</f>
        <v>0</v>
      </c>
      <c r="EQ162" s="57">
        <f>-SUM('Gross Plant'!$AH162:$AM162)/SUM('Gross Plant'!$AH$193:$AM$193)*'Capital Spending'!U$12*Reserve!$DW$1</f>
        <v>0</v>
      </c>
    </row>
    <row r="163" spans="1:147">
      <c r="A163" s="150">
        <v>38400</v>
      </c>
      <c r="B163" t="s">
        <v>106</v>
      </c>
      <c r="C163" s="50">
        <f t="shared" si="268"/>
        <v>86114.122551642344</v>
      </c>
      <c r="D163" s="50">
        <f t="shared" si="238"/>
        <v>94403.319453106975</v>
      </c>
      <c r="E163" s="68">
        <f>'[20]Reserve End Balances'!$Q$84</f>
        <v>83640.28</v>
      </c>
      <c r="F163" s="41">
        <f t="shared" si="269"/>
        <v>84039.039999999994</v>
      </c>
      <c r="G163" s="41">
        <f t="shared" si="270"/>
        <v>84441.54</v>
      </c>
      <c r="H163" s="41">
        <f t="shared" si="271"/>
        <v>84847.039999999994</v>
      </c>
      <c r="I163" s="41">
        <f t="shared" si="272"/>
        <v>85253.89</v>
      </c>
      <c r="J163" s="41">
        <f t="shared" si="273"/>
        <v>85663.360000000001</v>
      </c>
      <c r="K163" s="41">
        <f t="shared" si="274"/>
        <v>86075.29</v>
      </c>
      <c r="L163" s="41">
        <f t="shared" si="275"/>
        <v>86498.389568228042</v>
      </c>
      <c r="M163" s="41">
        <f t="shared" si="276"/>
        <v>86926.348479521446</v>
      </c>
      <c r="N163" s="41">
        <f t="shared" si="277"/>
        <v>87359.291271091104</v>
      </c>
      <c r="O163" s="41">
        <f t="shared" si="278"/>
        <v>87798.296220305856</v>
      </c>
      <c r="P163" s="41">
        <f t="shared" si="279"/>
        <v>88244.087260493223</v>
      </c>
      <c r="Q163" s="41">
        <f t="shared" si="280"/>
        <v>88696.740371710941</v>
      </c>
      <c r="R163" s="41">
        <f t="shared" si="281"/>
        <v>89155.061203842823</v>
      </c>
      <c r="S163" s="41">
        <f t="shared" si="282"/>
        <v>89617.621033218762</v>
      </c>
      <c r="T163" s="41">
        <f t="shared" si="283"/>
        <v>90083.866167761997</v>
      </c>
      <c r="U163" s="41">
        <f t="shared" si="284"/>
        <v>90778.723474328232</v>
      </c>
      <c r="V163" s="41">
        <f t="shared" si="285"/>
        <v>91479.856104668317</v>
      </c>
      <c r="W163" s="41">
        <f t="shared" si="286"/>
        <v>92187.243392278207</v>
      </c>
      <c r="X163" s="41">
        <f t="shared" si="287"/>
        <v>92901.224842793847</v>
      </c>
      <c r="Y163" s="41">
        <f t="shared" si="288"/>
        <v>93621.392040919425</v>
      </c>
      <c r="Z163" s="41">
        <f t="shared" si="289"/>
        <v>94347.358512327963</v>
      </c>
      <c r="AA163" s="41">
        <f t="shared" si="290"/>
        <v>95082.276339918812</v>
      </c>
      <c r="AB163" s="41">
        <f t="shared" si="291"/>
        <v>95827.214480562849</v>
      </c>
      <c r="AC163" s="41">
        <f t="shared" si="292"/>
        <v>96582.285126089992</v>
      </c>
      <c r="AD163" s="41">
        <f t="shared" si="293"/>
        <v>97345.724704201028</v>
      </c>
      <c r="AE163" s="41">
        <f t="shared" si="294"/>
        <v>98115.423567604346</v>
      </c>
      <c r="AF163" s="41">
        <f t="shared" si="295"/>
        <v>98890.564136935558</v>
      </c>
      <c r="AG163" s="23">
        <f t="shared" si="266"/>
        <v>94403</v>
      </c>
      <c r="AH163" s="79">
        <f>'[26]009'!D58</f>
        <v>2.35E-2</v>
      </c>
      <c r="AI163" s="79">
        <f>'[26]009'!E58</f>
        <v>3.4700000000000002E-2</v>
      </c>
      <c r="AJ163" s="31">
        <f>'[20]Depreciation Provision'!R84</f>
        <v>398.76</v>
      </c>
      <c r="AK163" s="31">
        <f>'[20]Depreciation Provision'!S84</f>
        <v>402.5</v>
      </c>
      <c r="AL163" s="31">
        <f>'[20]Depreciation Provision'!T84</f>
        <v>405.5</v>
      </c>
      <c r="AM163" s="31">
        <f>'[20]Depreciation Provision'!U84</f>
        <v>406.85</v>
      </c>
      <c r="AN163" s="31">
        <f>'[20]Depreciation Provision'!V84</f>
        <v>409.47</v>
      </c>
      <c r="AO163" s="31">
        <f>'[20]Depreciation Provision'!W84</f>
        <v>411.93</v>
      </c>
      <c r="AP163" s="41">
        <f>IF('Net Plant'!I160&gt;0,'Gross Plant'!L163*$AH163/12,0)</f>
        <v>423.09956822804094</v>
      </c>
      <c r="AQ163" s="41">
        <f>IF('Net Plant'!J160&gt;0,'Gross Plant'!M163*$AH163/12,0)</f>
        <v>427.95891129339992</v>
      </c>
      <c r="AR163" s="41">
        <f>IF('Net Plant'!K160&gt;0,'Gross Plant'!N163*$AH163/12,0)</f>
        <v>432.94279156966405</v>
      </c>
      <c r="AS163" s="41">
        <f>IF('Net Plant'!L160&gt;0,'Gross Plant'!O163*$AH163/12,0)</f>
        <v>439.0049492147478</v>
      </c>
      <c r="AT163" s="41">
        <f>IF('Net Plant'!M160&gt;0,'Gross Plant'!P163*$AH163/12,0)</f>
        <v>445.79104018736751</v>
      </c>
      <c r="AU163" s="41">
        <f>IF('Net Plant'!N160&gt;0,'Gross Plant'!Q163*$AH163/12,0)</f>
        <v>452.65311121771384</v>
      </c>
      <c r="AV163" s="41">
        <f>IF('Net Plant'!O160&gt;0,'Gross Plant'!R163*$AH163/12,0)</f>
        <v>458.32083213187752</v>
      </c>
      <c r="AW163" s="41">
        <f>IF('Net Plant'!P160&gt;0,'Gross Plant'!S163*$AH163/12,0)</f>
        <v>462.55982937593313</v>
      </c>
      <c r="AX163" s="41">
        <f>IF('Net Plant'!Q160&gt;0,'Gross Plant'!T163*$AH163/12,0)</f>
        <v>466.24513454323596</v>
      </c>
      <c r="AY163" s="41">
        <f>IF('Net Plant'!R160&gt;0,'Gross Plant'!U163*$AI163/12,0)</f>
        <v>694.85730656622843</v>
      </c>
      <c r="AZ163" s="41">
        <f>IF('Net Plant'!S160&gt;0,'Gross Plant'!V163*$AI163/12,0)</f>
        <v>701.13263034008685</v>
      </c>
      <c r="BA163" s="41">
        <f>IF('Net Plant'!T160&gt;0,'Gross Plant'!W163*$AI163/12,0)</f>
        <v>707.38728760989079</v>
      </c>
      <c r="BB163" s="41">
        <f>IF('Net Plant'!U160&gt;0,'Gross Plant'!X163*$AI163/12,0)</f>
        <v>713.98145051563245</v>
      </c>
      <c r="BC163" s="41">
        <f>IF('Net Plant'!V160&gt;0,'Gross Plant'!Y163*$AI163/12,0)</f>
        <v>720.16719812558119</v>
      </c>
      <c r="BD163" s="41">
        <f>IF('Net Plant'!W160&gt;0,'Gross Plant'!Z163*$AI163/12,0)</f>
        <v>725.96647140853202</v>
      </c>
      <c r="BE163" s="41">
        <f>IF('Net Plant'!X160&gt;0,'Gross Plant'!AA163*$AI163/12,0)</f>
        <v>734.91782759084708</v>
      </c>
      <c r="BF163" s="41">
        <f>IF('Net Plant'!Y160&gt;0,'Gross Plant'!AB163*$AI163/12,0)</f>
        <v>744.93814064403443</v>
      </c>
      <c r="BG163" s="41">
        <f>IF('Net Plant'!Z160&gt;0,'Gross Plant'!AC163*$AI163/12,0)</f>
        <v>755.07064552714166</v>
      </c>
      <c r="BH163" s="41">
        <f>IF('Net Plant'!AA160&gt;0,'Gross Plant'!AD163*$AI163/12,0)</f>
        <v>763.43957811103428</v>
      </c>
      <c r="BI163" s="41">
        <f>IF('Net Plant'!AB160&gt;0,'Gross Plant'!AE163*$AI163/12,0)</f>
        <v>769.69886340332084</v>
      </c>
      <c r="BJ163" s="41">
        <f>IF('Net Plant'!AC160&gt;0,'Gross Plant'!AF163*$AI163/12,0)</f>
        <v>775.14056933121049</v>
      </c>
      <c r="BK163" s="23">
        <f t="shared" si="267"/>
        <v>8806.6979691735396</v>
      </c>
      <c r="BL163" s="41"/>
      <c r="BM163" s="31">
        <f>[20]Retires!R227</f>
        <v>0</v>
      </c>
      <c r="BN163" s="31">
        <f>[20]Retires!S227</f>
        <v>0</v>
      </c>
      <c r="BO163" s="31">
        <f>[20]Retires!T227</f>
        <v>0</v>
      </c>
      <c r="BP163" s="31">
        <f>[20]Retires!U227</f>
        <v>0</v>
      </c>
      <c r="BQ163" s="31">
        <f>[20]Retires!V227</f>
        <v>0</v>
      </c>
      <c r="BR163" s="31">
        <f>[20]Retires!W227</f>
        <v>0</v>
      </c>
      <c r="BS163" s="31">
        <f>'Gross Plant'!BQ163</f>
        <v>0</v>
      </c>
      <c r="BT163" s="41">
        <f>'Gross Plant'!BR163</f>
        <v>0</v>
      </c>
      <c r="BU163" s="41">
        <f>'Gross Plant'!BS163</f>
        <v>0</v>
      </c>
      <c r="BV163" s="41">
        <f>'Gross Plant'!BT163</f>
        <v>0</v>
      </c>
      <c r="BW163" s="41">
        <f>'Gross Plant'!BU163</f>
        <v>0</v>
      </c>
      <c r="BX163" s="41">
        <f>'Gross Plant'!BV163</f>
        <v>0</v>
      </c>
      <c r="BY163" s="41">
        <f>'Gross Plant'!BW163</f>
        <v>0</v>
      </c>
      <c r="BZ163" s="41">
        <f>'Gross Plant'!BX163</f>
        <v>0</v>
      </c>
      <c r="CA163" s="41">
        <f>'Gross Plant'!BY163</f>
        <v>0</v>
      </c>
      <c r="CB163" s="41">
        <f>'Gross Plant'!BZ163</f>
        <v>0</v>
      </c>
      <c r="CC163" s="41">
        <f>'Gross Plant'!CA163</f>
        <v>0</v>
      </c>
      <c r="CD163" s="41">
        <f>'Gross Plant'!CB163</f>
        <v>0</v>
      </c>
      <c r="CE163" s="41">
        <f>'Gross Plant'!CC163</f>
        <v>0</v>
      </c>
      <c r="CF163" s="41">
        <f>'Gross Plant'!CD163</f>
        <v>0</v>
      </c>
      <c r="CG163" s="41">
        <f>'Gross Plant'!CE163</f>
        <v>0</v>
      </c>
      <c r="CH163" s="41">
        <f>'Gross Plant'!CF163</f>
        <v>0</v>
      </c>
      <c r="CI163" s="41">
        <f>'Gross Plant'!CG163</f>
        <v>0</v>
      </c>
      <c r="CJ163" s="41">
        <f>'Gross Plant'!CH163</f>
        <v>0</v>
      </c>
      <c r="CK163" s="41">
        <f>'Gross Plant'!CI163</f>
        <v>0</v>
      </c>
      <c r="CL163" s="41">
        <f>'Gross Plant'!CJ163</f>
        <v>0</v>
      </c>
      <c r="CM163" s="41">
        <f>'Gross Plant'!CK163</f>
        <v>0</v>
      </c>
      <c r="CN163" s="41"/>
      <c r="CO163" s="31">
        <f>[20]Transfers!R227</f>
        <v>0</v>
      </c>
      <c r="CP163" s="31">
        <f>[20]Transfers!S227</f>
        <v>0</v>
      </c>
      <c r="CQ163" s="31">
        <f>[20]Transfers!T227</f>
        <v>0</v>
      </c>
      <c r="CR163" s="31">
        <f>[20]Transfers!U227</f>
        <v>0</v>
      </c>
      <c r="CS163" s="31">
        <f>[20]Transfers!V227</f>
        <v>0</v>
      </c>
      <c r="CT163" s="31">
        <f>[20]Transfers!W227</f>
        <v>0</v>
      </c>
      <c r="CU163" s="31">
        <v>0</v>
      </c>
      <c r="CV163" s="31">
        <v>0</v>
      </c>
      <c r="CW163" s="31">
        <v>0</v>
      </c>
      <c r="CX163" s="31">
        <v>0</v>
      </c>
      <c r="CY163" s="31">
        <v>0</v>
      </c>
      <c r="CZ163" s="3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/>
      <c r="DQ163" s="31">
        <f>[20]COR!Q84</f>
        <v>0</v>
      </c>
      <c r="DR163" s="31">
        <f>[20]COR!R84</f>
        <v>0</v>
      </c>
      <c r="DS163" s="31">
        <f>[20]COR!S84</f>
        <v>0</v>
      </c>
      <c r="DT163" s="31">
        <f>[20]COR!T84</f>
        <v>0</v>
      </c>
      <c r="DU163" s="31">
        <f>[20]COR!U84</f>
        <v>0</v>
      </c>
      <c r="DV163" s="31">
        <f>[20]COR!V84</f>
        <v>0</v>
      </c>
      <c r="DW163" s="57">
        <f>SUM('Gross Plant'!$AH163:$AM163)/SUM('Gross Plant'!$AH$193:$AM$193)*DW$193</f>
        <v>0</v>
      </c>
      <c r="DX163" s="57">
        <f>SUM('Gross Plant'!$AH163:$AM163)/SUM('Gross Plant'!$AH$193:$AM$193)*DX$193</f>
        <v>0</v>
      </c>
      <c r="DY163" s="57">
        <f>SUM('Gross Plant'!$AH163:$AM163)/SUM('Gross Plant'!$AH$193:$AM$193)*DY$193</f>
        <v>0</v>
      </c>
      <c r="DZ163" s="57">
        <f>-SUM('Gross Plant'!$AH163:$AM163)/SUM('Gross Plant'!$AH$193:$AM$193)*'Capital Spending'!D$12*Reserve!$DW$1</f>
        <v>0</v>
      </c>
      <c r="EA163" s="57">
        <f>-SUM('Gross Plant'!$AH163:$AM163)/SUM('Gross Plant'!$AH$193:$AM$193)*'Capital Spending'!E$12*Reserve!$DW$1</f>
        <v>0</v>
      </c>
      <c r="EB163" s="57">
        <f>-SUM('Gross Plant'!$AH163:$AM163)/SUM('Gross Plant'!$AH$193:$AM$193)*'Capital Spending'!F$12*Reserve!$DW$1</f>
        <v>0</v>
      </c>
      <c r="EC163" s="57">
        <f>-SUM('Gross Plant'!$AH163:$AM163)/SUM('Gross Plant'!$AH$193:$AM$193)*'Capital Spending'!G$12*Reserve!$DW$1</f>
        <v>0</v>
      </c>
      <c r="ED163" s="57">
        <f>-SUM('Gross Plant'!$AH163:$AM163)/SUM('Gross Plant'!$AH$193:$AM$193)*'Capital Spending'!H$12*Reserve!$DW$1</f>
        <v>0</v>
      </c>
      <c r="EE163" s="57">
        <f>-SUM('Gross Plant'!$AH163:$AM163)/SUM('Gross Plant'!$AH$193:$AM$193)*'Capital Spending'!I$12*Reserve!$DW$1</f>
        <v>0</v>
      </c>
      <c r="EF163" s="57">
        <f>-SUM('Gross Plant'!$AH163:$AM163)/SUM('Gross Plant'!$AH$193:$AM$193)*'Capital Spending'!J$12*Reserve!$DW$1</f>
        <v>0</v>
      </c>
      <c r="EG163" s="57">
        <f>-SUM('Gross Plant'!$AH163:$AM163)/SUM('Gross Plant'!$AH$193:$AM$193)*'Capital Spending'!K$12*Reserve!$DW$1</f>
        <v>0</v>
      </c>
      <c r="EH163" s="57">
        <f>-SUM('Gross Plant'!$AH163:$AM163)/SUM('Gross Plant'!$AH$193:$AM$193)*'Capital Spending'!L$12*Reserve!$DW$1</f>
        <v>0</v>
      </c>
      <c r="EI163" s="57">
        <f>-SUM('Gross Plant'!$AH163:$AM163)/SUM('Gross Plant'!$AH$193:$AM$193)*'Capital Spending'!M$12*Reserve!$DW$1</f>
        <v>0</v>
      </c>
      <c r="EJ163" s="57">
        <f>-SUM('Gross Plant'!$AH163:$AM163)/SUM('Gross Plant'!$AH$193:$AM$193)*'Capital Spending'!N$12*Reserve!$DW$1</f>
        <v>0</v>
      </c>
      <c r="EK163" s="57">
        <f>-SUM('Gross Plant'!$AH163:$AM163)/SUM('Gross Plant'!$AH$193:$AM$193)*'Capital Spending'!O$12*Reserve!$DW$1</f>
        <v>0</v>
      </c>
      <c r="EL163" s="57">
        <f>-SUM('Gross Plant'!$AH163:$AM163)/SUM('Gross Plant'!$AH$193:$AM$193)*'Capital Spending'!P$12*Reserve!$DW$1</f>
        <v>0</v>
      </c>
      <c r="EM163" s="57">
        <f>-SUM('Gross Plant'!$AH163:$AM163)/SUM('Gross Plant'!$AH$193:$AM$193)*'Capital Spending'!Q$12*Reserve!$DW$1</f>
        <v>0</v>
      </c>
      <c r="EN163" s="57">
        <f>-SUM('Gross Plant'!$AH163:$AM163)/SUM('Gross Plant'!$AH$193:$AM$193)*'Capital Spending'!R$12*Reserve!$DW$1</f>
        <v>0</v>
      </c>
      <c r="EO163" s="57">
        <f>-SUM('Gross Plant'!$AH163:$AM163)/SUM('Gross Plant'!$AH$193:$AM$193)*'Capital Spending'!S$12*Reserve!$DW$1</f>
        <v>0</v>
      </c>
      <c r="EP163" s="57">
        <f>-SUM('Gross Plant'!$AH163:$AM163)/SUM('Gross Plant'!$AH$193:$AM$193)*'Capital Spending'!T$12*Reserve!$DW$1</f>
        <v>0</v>
      </c>
      <c r="EQ163" s="57">
        <f>-SUM('Gross Plant'!$AH163:$AM163)/SUM('Gross Plant'!$AH$193:$AM$193)*'Capital Spending'!U$12*Reserve!$DW$1</f>
        <v>0</v>
      </c>
    </row>
    <row r="164" spans="1:147">
      <c r="A164" s="150">
        <v>38500</v>
      </c>
      <c r="B164" t="s">
        <v>60</v>
      </c>
      <c r="C164" s="50">
        <f t="shared" si="268"/>
        <v>2796966.5955148404</v>
      </c>
      <c r="D164" s="50">
        <f t="shared" si="238"/>
        <v>2958740.7152310316</v>
      </c>
      <c r="E164" s="68">
        <f>'[20]Reserve End Balances'!$Q$85</f>
        <v>2726747.51</v>
      </c>
      <c r="F164" s="41">
        <f t="shared" si="269"/>
        <v>2738426.8499999996</v>
      </c>
      <c r="G164" s="41">
        <f t="shared" si="270"/>
        <v>2750114.2499999995</v>
      </c>
      <c r="H164" s="41">
        <f t="shared" si="271"/>
        <v>2761800.5099999993</v>
      </c>
      <c r="I164" s="41">
        <f t="shared" si="272"/>
        <v>2773498.4199999995</v>
      </c>
      <c r="J164" s="41">
        <f t="shared" si="273"/>
        <v>2785208.9599999995</v>
      </c>
      <c r="K164" s="41">
        <f t="shared" si="274"/>
        <v>2796904.1399999997</v>
      </c>
      <c r="L164" s="41">
        <f t="shared" si="275"/>
        <v>2808625.1254272037</v>
      </c>
      <c r="M164" s="41">
        <f t="shared" si="276"/>
        <v>2820353.9236755823</v>
      </c>
      <c r="N164" s="41">
        <f t="shared" si="277"/>
        <v>2832090.7349752793</v>
      </c>
      <c r="O164" s="41">
        <f t="shared" si="278"/>
        <v>2843837.2929738564</v>
      </c>
      <c r="P164" s="41">
        <f t="shared" si="279"/>
        <v>2855594.7616067585</v>
      </c>
      <c r="Q164" s="41">
        <f t="shared" si="280"/>
        <v>2867363.2630342436</v>
      </c>
      <c r="R164" s="41">
        <f t="shared" si="281"/>
        <v>2879140.8769877176</v>
      </c>
      <c r="S164" s="41">
        <f t="shared" si="282"/>
        <v>2890925.3063742616</v>
      </c>
      <c r="T164" s="41">
        <f t="shared" si="283"/>
        <v>2902715.6609712425</v>
      </c>
      <c r="U164" s="41">
        <f t="shared" si="284"/>
        <v>2912031.6298896726</v>
      </c>
      <c r="V164" s="41">
        <f t="shared" si="285"/>
        <v>2921352.9945271872</v>
      </c>
      <c r="W164" s="41">
        <f t="shared" si="286"/>
        <v>2930679.7371140816</v>
      </c>
      <c r="X164" s="41">
        <f t="shared" si="287"/>
        <v>2940012.149567889</v>
      </c>
      <c r="Y164" s="41">
        <f t="shared" si="288"/>
        <v>2949349.8807204016</v>
      </c>
      <c r="Z164" s="41">
        <f t="shared" si="289"/>
        <v>2958692.5982689401</v>
      </c>
      <c r="AA164" s="41">
        <f t="shared" si="290"/>
        <v>2968043.0124726831</v>
      </c>
      <c r="AB164" s="41">
        <f t="shared" si="291"/>
        <v>2977402.0424540848</v>
      </c>
      <c r="AC164" s="41">
        <f t="shared" si="292"/>
        <v>2986769.7846791795</v>
      </c>
      <c r="AD164" s="41">
        <f t="shared" si="293"/>
        <v>2996144.7227735054</v>
      </c>
      <c r="AE164" s="41">
        <f t="shared" si="294"/>
        <v>3005525.0427965289</v>
      </c>
      <c r="AF164" s="41">
        <f t="shared" si="295"/>
        <v>3014910.0417680154</v>
      </c>
      <c r="AG164" s="23">
        <f t="shared" si="266"/>
        <v>2958741</v>
      </c>
      <c r="AH164" s="79">
        <f>'[26]009'!D59</f>
        <v>2.7099999999999999E-2</v>
      </c>
      <c r="AI164" s="79">
        <f>'[26]009'!E59</f>
        <v>2.1400000000000002E-2</v>
      </c>
      <c r="AJ164" s="31">
        <f>'[20]Depreciation Provision'!R85</f>
        <v>11679.34</v>
      </c>
      <c r="AK164" s="31">
        <f>'[20]Depreciation Provision'!S85</f>
        <v>11687.4</v>
      </c>
      <c r="AL164" s="31">
        <f>'[20]Depreciation Provision'!T85</f>
        <v>11686.26</v>
      </c>
      <c r="AM164" s="31">
        <f>'[20]Depreciation Provision'!U85</f>
        <v>11697.91</v>
      </c>
      <c r="AN164" s="31">
        <f>'[20]Depreciation Provision'!V85</f>
        <v>11710.539999999999</v>
      </c>
      <c r="AO164" s="31">
        <f>'[20]Depreciation Provision'!W85</f>
        <v>11695.18</v>
      </c>
      <c r="AP164" s="41">
        <f>IF('Net Plant'!I161&gt;0,'Gross Plant'!L164*$AH164/12,0)</f>
        <v>11720.985427203903</v>
      </c>
      <c r="AQ164" s="41">
        <f>IF('Net Plant'!J161&gt;0,'Gross Plant'!M164*$AH164/12,0)</f>
        <v>11728.798248378707</v>
      </c>
      <c r="AR164" s="41">
        <f>IF('Net Plant'!K161&gt;0,'Gross Plant'!N164*$AH164/12,0)</f>
        <v>11736.811299696828</v>
      </c>
      <c r="AS164" s="41">
        <f>IF('Net Plant'!L161&gt;0,'Gross Plant'!O164*$AH164/12,0)</f>
        <v>11746.557998577206</v>
      </c>
      <c r="AT164" s="41">
        <f>IF('Net Plant'!M161&gt;0,'Gross Plant'!P164*$AH164/12,0)</f>
        <v>11757.468632902033</v>
      </c>
      <c r="AU164" s="41">
        <f>IF('Net Plant'!N161&gt;0,'Gross Plant'!Q164*$AH164/12,0)</f>
        <v>11768.501427485127</v>
      </c>
      <c r="AV164" s="41">
        <f>IF('Net Plant'!O161&gt;0,'Gross Plant'!R164*$AH164/12,0)</f>
        <v>11777.613953473819</v>
      </c>
      <c r="AW164" s="41">
        <f>IF('Net Plant'!P161&gt;0,'Gross Plant'!S164*$AH164/12,0)</f>
        <v>11784.429386544265</v>
      </c>
      <c r="AX164" s="41">
        <f>IF('Net Plant'!Q161&gt;0,'Gross Plant'!T164*$AH164/12,0)</f>
        <v>11790.354596981035</v>
      </c>
      <c r="AY164" s="41">
        <f>IF('Net Plant'!R161&gt;0,'Gross Plant'!U164*$AI164/12,0)</f>
        <v>9315.9689184302788</v>
      </c>
      <c r="AZ164" s="41">
        <f>IF('Net Plant'!S161&gt;0,'Gross Plant'!V164*$AI164/12,0)</f>
        <v>9321.3646375146091</v>
      </c>
      <c r="BA164" s="41">
        <f>IF('Net Plant'!T161&gt;0,'Gross Plant'!W164*$AI164/12,0)</f>
        <v>9326.7425868942428</v>
      </c>
      <c r="BB164" s="41">
        <f>IF('Net Plant'!U161&gt;0,'Gross Plant'!X164*$AI164/12,0)</f>
        <v>9332.4124538075521</v>
      </c>
      <c r="BC164" s="41">
        <f>IF('Net Plant'!V161&gt;0,'Gross Plant'!Y164*$AI164/12,0)</f>
        <v>9337.7311525126115</v>
      </c>
      <c r="BD164" s="41">
        <f>IF('Net Plant'!W161&gt;0,'Gross Plant'!Z164*$AI164/12,0)</f>
        <v>9342.7175485386488</v>
      </c>
      <c r="BE164" s="41">
        <f>IF('Net Plant'!X161&gt;0,'Gross Plant'!AA164*$AI164/12,0)</f>
        <v>9350.4142037430793</v>
      </c>
      <c r="BF164" s="41">
        <f>IF('Net Plant'!Y161&gt;0,'Gross Plant'!AB164*$AI164/12,0)</f>
        <v>9359.0299814017999</v>
      </c>
      <c r="BG164" s="41">
        <f>IF('Net Plant'!Z161&gt;0,'Gross Plant'!AC164*$AI164/12,0)</f>
        <v>9367.742225094722</v>
      </c>
      <c r="BH164" s="41">
        <f>IF('Net Plant'!AA161&gt;0,'Gross Plant'!AD164*$AI164/12,0)</f>
        <v>9374.9380943256456</v>
      </c>
      <c r="BI164" s="41">
        <f>IF('Net Plant'!AB161&gt;0,'Gross Plant'!AE164*$AI164/12,0)</f>
        <v>9380.3200230233397</v>
      </c>
      <c r="BJ164" s="41">
        <f>IF('Net Plant'!AC161&gt;0,'Gross Plant'!AF164*$AI164/12,0)</f>
        <v>9384.9989714863241</v>
      </c>
      <c r="BK164" s="23">
        <f t="shared" si="267"/>
        <v>112194.38079677284</v>
      </c>
      <c r="BL164" s="41"/>
      <c r="BM164" s="31">
        <f>[20]Retires!R228</f>
        <v>0</v>
      </c>
      <c r="BN164" s="31">
        <f>[20]Retires!S228</f>
        <v>0</v>
      </c>
      <c r="BO164" s="31">
        <f>[20]Retires!T228</f>
        <v>0</v>
      </c>
      <c r="BP164" s="31">
        <f>[20]Retires!U228</f>
        <v>0</v>
      </c>
      <c r="BQ164" s="31">
        <f>[20]Retires!V228</f>
        <v>0</v>
      </c>
      <c r="BR164" s="31">
        <f>[20]Retires!W228</f>
        <v>0</v>
      </c>
      <c r="BS164" s="31">
        <f>'Gross Plant'!BQ164</f>
        <v>0</v>
      </c>
      <c r="BT164" s="41">
        <f>'Gross Plant'!BR164</f>
        <v>0</v>
      </c>
      <c r="BU164" s="41">
        <f>'Gross Plant'!BS164</f>
        <v>0</v>
      </c>
      <c r="BV164" s="41">
        <f>'Gross Plant'!BT164</f>
        <v>0</v>
      </c>
      <c r="BW164" s="41">
        <f>'Gross Plant'!BU164</f>
        <v>0</v>
      </c>
      <c r="BX164" s="41">
        <f>'Gross Plant'!BV164</f>
        <v>0</v>
      </c>
      <c r="BY164" s="41">
        <f>'Gross Plant'!BW164</f>
        <v>0</v>
      </c>
      <c r="BZ164" s="41">
        <f>'Gross Plant'!BX164</f>
        <v>0</v>
      </c>
      <c r="CA164" s="41">
        <f>'Gross Plant'!BY164</f>
        <v>0</v>
      </c>
      <c r="CB164" s="41">
        <f>'Gross Plant'!BZ164</f>
        <v>0</v>
      </c>
      <c r="CC164" s="41">
        <f>'Gross Plant'!CA164</f>
        <v>0</v>
      </c>
      <c r="CD164" s="41">
        <f>'Gross Plant'!CB164</f>
        <v>0</v>
      </c>
      <c r="CE164" s="41">
        <f>'Gross Plant'!CC164</f>
        <v>0</v>
      </c>
      <c r="CF164" s="41">
        <f>'Gross Plant'!CD164</f>
        <v>0</v>
      </c>
      <c r="CG164" s="41">
        <f>'Gross Plant'!CE164</f>
        <v>0</v>
      </c>
      <c r="CH164" s="41">
        <f>'Gross Plant'!CF164</f>
        <v>0</v>
      </c>
      <c r="CI164" s="41">
        <f>'Gross Plant'!CG164</f>
        <v>0</v>
      </c>
      <c r="CJ164" s="41">
        <f>'Gross Plant'!CH164</f>
        <v>0</v>
      </c>
      <c r="CK164" s="41">
        <f>'Gross Plant'!CI164</f>
        <v>0</v>
      </c>
      <c r="CL164" s="41">
        <f>'Gross Plant'!CJ164</f>
        <v>0</v>
      </c>
      <c r="CM164" s="41">
        <f>'Gross Plant'!CK164</f>
        <v>0</v>
      </c>
      <c r="CN164" s="41"/>
      <c r="CO164" s="31">
        <f>[20]Transfers!R228</f>
        <v>0</v>
      </c>
      <c r="CP164" s="31">
        <f>[20]Transfers!S228</f>
        <v>0</v>
      </c>
      <c r="CQ164" s="31">
        <f>[20]Transfers!T228</f>
        <v>0</v>
      </c>
      <c r="CR164" s="31">
        <f>[20]Transfers!U228</f>
        <v>0</v>
      </c>
      <c r="CS164" s="31">
        <f>[20]Transfers!V228</f>
        <v>0</v>
      </c>
      <c r="CT164" s="31">
        <f>[20]Transfers!W228</f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/>
      <c r="DQ164" s="31">
        <f>[20]COR!Q85</f>
        <v>0</v>
      </c>
      <c r="DR164" s="31">
        <f>[20]COR!R85</f>
        <v>0</v>
      </c>
      <c r="DS164" s="31">
        <f>[20]COR!S85</f>
        <v>0</v>
      </c>
      <c r="DT164" s="31">
        <f>[20]COR!T85</f>
        <v>0</v>
      </c>
      <c r="DU164" s="31">
        <f>[20]COR!U85</f>
        <v>0</v>
      </c>
      <c r="DV164" s="31">
        <f>[20]COR!V85</f>
        <v>0</v>
      </c>
      <c r="DW164" s="57">
        <f>SUM('Gross Plant'!$AH164:$AM164)/SUM('Gross Plant'!$AH$193:$AM$193)*DW$193</f>
        <v>0</v>
      </c>
      <c r="DX164" s="57">
        <f>SUM('Gross Plant'!$AH164:$AM164)/SUM('Gross Plant'!$AH$193:$AM$193)*DX$193</f>
        <v>0</v>
      </c>
      <c r="DY164" s="57">
        <f>SUM('Gross Plant'!$AH164:$AM164)/SUM('Gross Plant'!$AH$193:$AM$193)*DY$193</f>
        <v>0</v>
      </c>
      <c r="DZ164" s="57">
        <f>-SUM('Gross Plant'!$AH164:$AM164)/SUM('Gross Plant'!$AH$193:$AM$193)*'Capital Spending'!D$12*Reserve!$DW$1</f>
        <v>0</v>
      </c>
      <c r="EA164" s="57">
        <f>-SUM('Gross Plant'!$AH164:$AM164)/SUM('Gross Plant'!$AH$193:$AM$193)*'Capital Spending'!E$12*Reserve!$DW$1</f>
        <v>0</v>
      </c>
      <c r="EB164" s="57">
        <f>-SUM('Gross Plant'!$AH164:$AM164)/SUM('Gross Plant'!$AH$193:$AM$193)*'Capital Spending'!F$12*Reserve!$DW$1</f>
        <v>0</v>
      </c>
      <c r="EC164" s="57">
        <f>-SUM('Gross Plant'!$AH164:$AM164)/SUM('Gross Plant'!$AH$193:$AM$193)*'Capital Spending'!G$12*Reserve!$DW$1</f>
        <v>0</v>
      </c>
      <c r="ED164" s="57">
        <f>-SUM('Gross Plant'!$AH164:$AM164)/SUM('Gross Plant'!$AH$193:$AM$193)*'Capital Spending'!H$12*Reserve!$DW$1</f>
        <v>0</v>
      </c>
      <c r="EE164" s="57">
        <f>-SUM('Gross Plant'!$AH164:$AM164)/SUM('Gross Plant'!$AH$193:$AM$193)*'Capital Spending'!I$12*Reserve!$DW$1</f>
        <v>0</v>
      </c>
      <c r="EF164" s="57">
        <f>-SUM('Gross Plant'!$AH164:$AM164)/SUM('Gross Plant'!$AH$193:$AM$193)*'Capital Spending'!J$12*Reserve!$DW$1</f>
        <v>0</v>
      </c>
      <c r="EG164" s="57">
        <f>-SUM('Gross Plant'!$AH164:$AM164)/SUM('Gross Plant'!$AH$193:$AM$193)*'Capital Spending'!K$12*Reserve!$DW$1</f>
        <v>0</v>
      </c>
      <c r="EH164" s="57">
        <f>-SUM('Gross Plant'!$AH164:$AM164)/SUM('Gross Plant'!$AH$193:$AM$193)*'Capital Spending'!L$12*Reserve!$DW$1</f>
        <v>0</v>
      </c>
      <c r="EI164" s="57">
        <f>-SUM('Gross Plant'!$AH164:$AM164)/SUM('Gross Plant'!$AH$193:$AM$193)*'Capital Spending'!M$12*Reserve!$DW$1</f>
        <v>0</v>
      </c>
      <c r="EJ164" s="57">
        <f>-SUM('Gross Plant'!$AH164:$AM164)/SUM('Gross Plant'!$AH$193:$AM$193)*'Capital Spending'!N$12*Reserve!$DW$1</f>
        <v>0</v>
      </c>
      <c r="EK164" s="57">
        <f>-SUM('Gross Plant'!$AH164:$AM164)/SUM('Gross Plant'!$AH$193:$AM$193)*'Capital Spending'!O$12*Reserve!$DW$1</f>
        <v>0</v>
      </c>
      <c r="EL164" s="57">
        <f>-SUM('Gross Plant'!$AH164:$AM164)/SUM('Gross Plant'!$AH$193:$AM$193)*'Capital Spending'!P$12*Reserve!$DW$1</f>
        <v>0</v>
      </c>
      <c r="EM164" s="57">
        <f>-SUM('Gross Plant'!$AH164:$AM164)/SUM('Gross Plant'!$AH$193:$AM$193)*'Capital Spending'!Q$12*Reserve!$DW$1</f>
        <v>0</v>
      </c>
      <c r="EN164" s="57">
        <f>-SUM('Gross Plant'!$AH164:$AM164)/SUM('Gross Plant'!$AH$193:$AM$193)*'Capital Spending'!R$12*Reserve!$DW$1</f>
        <v>0</v>
      </c>
      <c r="EO164" s="57">
        <f>-SUM('Gross Plant'!$AH164:$AM164)/SUM('Gross Plant'!$AH$193:$AM$193)*'Capital Spending'!S$12*Reserve!$DW$1</f>
        <v>0</v>
      </c>
      <c r="EP164" s="57">
        <f>-SUM('Gross Plant'!$AH164:$AM164)/SUM('Gross Plant'!$AH$193:$AM$193)*'Capital Spending'!T$12*Reserve!$DW$1</f>
        <v>0</v>
      </c>
      <c r="EQ164" s="57">
        <f>-SUM('Gross Plant'!$AH164:$AM164)/SUM('Gross Plant'!$AH$193:$AM$193)*'Capital Spending'!U$12*Reserve!$DW$1</f>
        <v>0</v>
      </c>
    </row>
    <row r="165" spans="1:147">
      <c r="A165" s="150">
        <v>38900</v>
      </c>
      <c r="B165" t="s">
        <v>61</v>
      </c>
      <c r="C165" s="50">
        <f t="shared" si="268"/>
        <v>0</v>
      </c>
      <c r="D165" s="50">
        <f t="shared" si="238"/>
        <v>0</v>
      </c>
      <c r="E165" s="68">
        <f>'[20]Reserve End Balances'!$Q$86</f>
        <v>0</v>
      </c>
      <c r="F165" s="41">
        <f t="shared" si="269"/>
        <v>0</v>
      </c>
      <c r="G165" s="41">
        <f t="shared" si="270"/>
        <v>0</v>
      </c>
      <c r="H165" s="41">
        <f t="shared" si="271"/>
        <v>0</v>
      </c>
      <c r="I165" s="41">
        <f t="shared" si="272"/>
        <v>0</v>
      </c>
      <c r="J165" s="41">
        <f t="shared" si="273"/>
        <v>0</v>
      </c>
      <c r="K165" s="41">
        <f t="shared" si="274"/>
        <v>0</v>
      </c>
      <c r="L165" s="41">
        <f t="shared" si="275"/>
        <v>0</v>
      </c>
      <c r="M165" s="41">
        <f t="shared" si="276"/>
        <v>0</v>
      </c>
      <c r="N165" s="41">
        <f t="shared" si="277"/>
        <v>0</v>
      </c>
      <c r="O165" s="41">
        <f t="shared" si="278"/>
        <v>0</v>
      </c>
      <c r="P165" s="41">
        <f t="shared" si="279"/>
        <v>0</v>
      </c>
      <c r="Q165" s="41">
        <f t="shared" si="280"/>
        <v>0</v>
      </c>
      <c r="R165" s="41">
        <f t="shared" si="281"/>
        <v>0</v>
      </c>
      <c r="S165" s="41">
        <f t="shared" si="282"/>
        <v>0</v>
      </c>
      <c r="T165" s="41">
        <f t="shared" si="283"/>
        <v>0</v>
      </c>
      <c r="U165" s="41">
        <f t="shared" si="284"/>
        <v>0</v>
      </c>
      <c r="V165" s="41">
        <f t="shared" si="285"/>
        <v>0</v>
      </c>
      <c r="W165" s="41">
        <f t="shared" si="286"/>
        <v>0</v>
      </c>
      <c r="X165" s="41">
        <f t="shared" si="287"/>
        <v>0</v>
      </c>
      <c r="Y165" s="41">
        <f t="shared" si="288"/>
        <v>0</v>
      </c>
      <c r="Z165" s="41">
        <f t="shared" si="289"/>
        <v>0</v>
      </c>
      <c r="AA165" s="41">
        <f t="shared" si="290"/>
        <v>0</v>
      </c>
      <c r="AB165" s="41">
        <f t="shared" si="291"/>
        <v>0</v>
      </c>
      <c r="AC165" s="41">
        <f t="shared" si="292"/>
        <v>0</v>
      </c>
      <c r="AD165" s="41">
        <f t="shared" si="293"/>
        <v>0</v>
      </c>
      <c r="AE165" s="41">
        <f t="shared" si="294"/>
        <v>0</v>
      </c>
      <c r="AF165" s="41">
        <f t="shared" si="295"/>
        <v>0</v>
      </c>
      <c r="AG165" s="23">
        <f t="shared" si="266"/>
        <v>0</v>
      </c>
      <c r="AH165" s="79">
        <f>'[26]009'!D$61</f>
        <v>0</v>
      </c>
      <c r="AI165" s="79">
        <f>'[26]009'!E$61</f>
        <v>0</v>
      </c>
      <c r="AJ165" s="31">
        <f>'[20]Depreciation Provision'!R86</f>
        <v>0</v>
      </c>
      <c r="AK165" s="31">
        <f>'[20]Depreciation Provision'!S86</f>
        <v>0</v>
      </c>
      <c r="AL165" s="31">
        <f>'[20]Depreciation Provision'!T86</f>
        <v>0</v>
      </c>
      <c r="AM165" s="31">
        <f>'[20]Depreciation Provision'!U86</f>
        <v>0</v>
      </c>
      <c r="AN165" s="31">
        <f>'[20]Depreciation Provision'!V86</f>
        <v>0</v>
      </c>
      <c r="AO165" s="31">
        <f>'[20]Depreciation Provision'!W86</f>
        <v>0</v>
      </c>
      <c r="AP165" s="41">
        <f>IF('Net Plant'!I162&gt;0,'Gross Plant'!L165*$AH165/12,0)</f>
        <v>0</v>
      </c>
      <c r="AQ165" s="41">
        <f>IF('Net Plant'!J162&gt;0,'Gross Plant'!M165*$AH165/12,0)</f>
        <v>0</v>
      </c>
      <c r="AR165" s="41">
        <f>IF('Net Plant'!K162&gt;0,'Gross Plant'!N165*$AH165/12,0)</f>
        <v>0</v>
      </c>
      <c r="AS165" s="41">
        <f>IF('Net Plant'!L162&gt;0,'Gross Plant'!O165*$AH165/12,0)</f>
        <v>0</v>
      </c>
      <c r="AT165" s="41">
        <f>IF('Net Plant'!M162&gt;0,'Gross Plant'!P165*$AH165/12,0)</f>
        <v>0</v>
      </c>
      <c r="AU165" s="41">
        <f>IF('Net Plant'!N162&gt;0,'Gross Plant'!Q165*$AH165/12,0)</f>
        <v>0</v>
      </c>
      <c r="AV165" s="41">
        <f>IF('Net Plant'!O162&gt;0,'Gross Plant'!R165*$AH165/12,0)</f>
        <v>0</v>
      </c>
      <c r="AW165" s="41">
        <f>IF('Net Plant'!P162&gt;0,'Gross Plant'!S165*$AH165/12,0)</f>
        <v>0</v>
      </c>
      <c r="AX165" s="41">
        <f>IF('Net Plant'!Q162&gt;0,'Gross Plant'!T165*$AH165/12,0)</f>
        <v>0</v>
      </c>
      <c r="AY165" s="41">
        <f>IF('Net Plant'!R162&gt;0,'Gross Plant'!U165*$AI165/12,0)</f>
        <v>0</v>
      </c>
      <c r="AZ165" s="41">
        <f>IF('Net Plant'!S162&gt;0,'Gross Plant'!V165*$AI165/12,0)</f>
        <v>0</v>
      </c>
      <c r="BA165" s="41">
        <f>IF('Net Plant'!T162&gt;0,'Gross Plant'!W165*$AI165/12,0)</f>
        <v>0</v>
      </c>
      <c r="BB165" s="41">
        <f>IF('Net Plant'!U162&gt;0,'Gross Plant'!X165*$AI165/12,0)</f>
        <v>0</v>
      </c>
      <c r="BC165" s="41">
        <f>IF('Net Plant'!V162&gt;0,'Gross Plant'!Y165*$AI165/12,0)</f>
        <v>0</v>
      </c>
      <c r="BD165" s="41">
        <f>IF('Net Plant'!W162&gt;0,'Gross Plant'!Z165*$AI165/12,0)</f>
        <v>0</v>
      </c>
      <c r="BE165" s="41">
        <f>IF('Net Plant'!X162&gt;0,'Gross Plant'!AA165*$AI165/12,0)</f>
        <v>0</v>
      </c>
      <c r="BF165" s="41">
        <f>IF('Net Plant'!Y162&gt;0,'Gross Plant'!AB165*$AI165/12,0)</f>
        <v>0</v>
      </c>
      <c r="BG165" s="41">
        <f>IF('Net Plant'!Z162&gt;0,'Gross Plant'!AC165*$AI165/12,0)</f>
        <v>0</v>
      </c>
      <c r="BH165" s="41">
        <f>IF('Net Plant'!AA162&gt;0,'Gross Plant'!AD165*$AI165/12,0)</f>
        <v>0</v>
      </c>
      <c r="BI165" s="41">
        <f>IF('Net Plant'!AB162&gt;0,'Gross Plant'!AE165*$AI165/12,0)</f>
        <v>0</v>
      </c>
      <c r="BJ165" s="41">
        <f>IF('Net Plant'!AC162&gt;0,'Gross Plant'!AF165*$AI165/12,0)</f>
        <v>0</v>
      </c>
      <c r="BK165" s="23">
        <f t="shared" si="267"/>
        <v>0</v>
      </c>
      <c r="BL165" s="41"/>
      <c r="BM165" s="31">
        <f>[20]Retires!R229</f>
        <v>0</v>
      </c>
      <c r="BN165" s="31">
        <f>[20]Retires!S229</f>
        <v>0</v>
      </c>
      <c r="BO165" s="31">
        <f>[20]Retires!T229</f>
        <v>0</v>
      </c>
      <c r="BP165" s="31">
        <f>[20]Retires!U229</f>
        <v>0</v>
      </c>
      <c r="BQ165" s="31">
        <f>[20]Retires!V229</f>
        <v>0</v>
      </c>
      <c r="BR165" s="31">
        <f>[20]Retires!W229</f>
        <v>0</v>
      </c>
      <c r="BS165" s="31">
        <f>'Gross Plant'!BQ165</f>
        <v>0</v>
      </c>
      <c r="BT165" s="41">
        <f>'Gross Plant'!BR165</f>
        <v>0</v>
      </c>
      <c r="BU165" s="41">
        <f>'Gross Plant'!BS165</f>
        <v>0</v>
      </c>
      <c r="BV165" s="41">
        <f>'Gross Plant'!BT165</f>
        <v>0</v>
      </c>
      <c r="BW165" s="41">
        <f>'Gross Plant'!BU165</f>
        <v>0</v>
      </c>
      <c r="BX165" s="41">
        <f>'Gross Plant'!BV165</f>
        <v>0</v>
      </c>
      <c r="BY165" s="41">
        <f>'Gross Plant'!BW165</f>
        <v>0</v>
      </c>
      <c r="BZ165" s="41">
        <f>'Gross Plant'!BX165</f>
        <v>0</v>
      </c>
      <c r="CA165" s="41">
        <f>'Gross Plant'!BY165</f>
        <v>0</v>
      </c>
      <c r="CB165" s="41">
        <f>'Gross Plant'!BZ165</f>
        <v>0</v>
      </c>
      <c r="CC165" s="41">
        <f>'Gross Plant'!CA165</f>
        <v>0</v>
      </c>
      <c r="CD165" s="41">
        <f>'Gross Plant'!CB165</f>
        <v>0</v>
      </c>
      <c r="CE165" s="41">
        <f>'Gross Plant'!CC165</f>
        <v>0</v>
      </c>
      <c r="CF165" s="41">
        <f>'Gross Plant'!CD165</f>
        <v>0</v>
      </c>
      <c r="CG165" s="41">
        <f>'Gross Plant'!CE165</f>
        <v>0</v>
      </c>
      <c r="CH165" s="41">
        <f>'Gross Plant'!CF165</f>
        <v>0</v>
      </c>
      <c r="CI165" s="41">
        <f>'Gross Plant'!CG165</f>
        <v>0</v>
      </c>
      <c r="CJ165" s="41">
        <f>'Gross Plant'!CH165</f>
        <v>0</v>
      </c>
      <c r="CK165" s="41">
        <f>'Gross Plant'!CI165</f>
        <v>0</v>
      </c>
      <c r="CL165" s="41">
        <f>'Gross Plant'!CJ165</f>
        <v>0</v>
      </c>
      <c r="CM165" s="41">
        <f>'Gross Plant'!CK165</f>
        <v>0</v>
      </c>
      <c r="CN165" s="41"/>
      <c r="CO165" s="31">
        <f>[20]Transfers!R229</f>
        <v>0</v>
      </c>
      <c r="CP165" s="31">
        <f>[20]Transfers!S229</f>
        <v>0</v>
      </c>
      <c r="CQ165" s="31">
        <f>[20]Transfers!T229</f>
        <v>0</v>
      </c>
      <c r="CR165" s="31">
        <f>[20]Transfers!U229</f>
        <v>0</v>
      </c>
      <c r="CS165" s="31">
        <f>[20]Transfers!V229</f>
        <v>0</v>
      </c>
      <c r="CT165" s="31">
        <f>[20]Transfers!W229</f>
        <v>0</v>
      </c>
      <c r="CU165" s="31">
        <v>0</v>
      </c>
      <c r="CV165" s="31">
        <v>0</v>
      </c>
      <c r="CW165" s="31">
        <v>0</v>
      </c>
      <c r="CX165" s="31">
        <v>0</v>
      </c>
      <c r="CY165" s="31">
        <v>0</v>
      </c>
      <c r="CZ165" s="3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/>
      <c r="DQ165" s="31">
        <f>[20]COR!Q86</f>
        <v>0</v>
      </c>
      <c r="DR165" s="31">
        <f>[20]COR!R86</f>
        <v>0</v>
      </c>
      <c r="DS165" s="31">
        <f>[20]COR!S86</f>
        <v>0</v>
      </c>
      <c r="DT165" s="31">
        <f>[20]COR!T86</f>
        <v>0</v>
      </c>
      <c r="DU165" s="31">
        <f>[20]COR!U86</f>
        <v>0</v>
      </c>
      <c r="DV165" s="31">
        <f>[20]COR!V86</f>
        <v>0</v>
      </c>
      <c r="DW165" s="57">
        <f>SUM('Gross Plant'!$AH165:$AM165)/SUM('Gross Plant'!$AH$193:$AM$193)*DW$193</f>
        <v>0</v>
      </c>
      <c r="DX165" s="57">
        <f>SUM('Gross Plant'!$AH165:$AM165)/SUM('Gross Plant'!$AH$193:$AM$193)*DX$193</f>
        <v>0</v>
      </c>
      <c r="DY165" s="57">
        <f>SUM('Gross Plant'!$AH165:$AM165)/SUM('Gross Plant'!$AH$193:$AM$193)*DY$193</f>
        <v>0</v>
      </c>
      <c r="DZ165" s="57">
        <f>-SUM('Gross Plant'!$AH165:$AM165)/SUM('Gross Plant'!$AH$193:$AM$193)*'Capital Spending'!D$12*Reserve!$DW$1</f>
        <v>0</v>
      </c>
      <c r="EA165" s="57">
        <f>-SUM('Gross Plant'!$AH165:$AM165)/SUM('Gross Plant'!$AH$193:$AM$193)*'Capital Spending'!E$12*Reserve!$DW$1</f>
        <v>0</v>
      </c>
      <c r="EB165" s="57">
        <f>-SUM('Gross Plant'!$AH165:$AM165)/SUM('Gross Plant'!$AH$193:$AM$193)*'Capital Spending'!F$12*Reserve!$DW$1</f>
        <v>0</v>
      </c>
      <c r="EC165" s="57">
        <f>-SUM('Gross Plant'!$AH165:$AM165)/SUM('Gross Plant'!$AH$193:$AM$193)*'Capital Spending'!G$12*Reserve!$DW$1</f>
        <v>0</v>
      </c>
      <c r="ED165" s="57">
        <f>-SUM('Gross Plant'!$AH165:$AM165)/SUM('Gross Plant'!$AH$193:$AM$193)*'Capital Spending'!H$12*Reserve!$DW$1</f>
        <v>0</v>
      </c>
      <c r="EE165" s="57">
        <f>-SUM('Gross Plant'!$AH165:$AM165)/SUM('Gross Plant'!$AH$193:$AM$193)*'Capital Spending'!I$12*Reserve!$DW$1</f>
        <v>0</v>
      </c>
      <c r="EF165" s="57">
        <f>-SUM('Gross Plant'!$AH165:$AM165)/SUM('Gross Plant'!$AH$193:$AM$193)*'Capital Spending'!J$12*Reserve!$DW$1</f>
        <v>0</v>
      </c>
      <c r="EG165" s="57">
        <f>-SUM('Gross Plant'!$AH165:$AM165)/SUM('Gross Plant'!$AH$193:$AM$193)*'Capital Spending'!K$12*Reserve!$DW$1</f>
        <v>0</v>
      </c>
      <c r="EH165" s="57">
        <f>-SUM('Gross Plant'!$AH165:$AM165)/SUM('Gross Plant'!$AH$193:$AM$193)*'Capital Spending'!L$12*Reserve!$DW$1</f>
        <v>0</v>
      </c>
      <c r="EI165" s="57">
        <f>-SUM('Gross Plant'!$AH165:$AM165)/SUM('Gross Plant'!$AH$193:$AM$193)*'Capital Spending'!M$12*Reserve!$DW$1</f>
        <v>0</v>
      </c>
      <c r="EJ165" s="57">
        <f>-SUM('Gross Plant'!$AH165:$AM165)/SUM('Gross Plant'!$AH$193:$AM$193)*'Capital Spending'!N$12*Reserve!$DW$1</f>
        <v>0</v>
      </c>
      <c r="EK165" s="57">
        <f>-SUM('Gross Plant'!$AH165:$AM165)/SUM('Gross Plant'!$AH$193:$AM$193)*'Capital Spending'!O$12*Reserve!$DW$1</f>
        <v>0</v>
      </c>
      <c r="EL165" s="57">
        <f>-SUM('Gross Plant'!$AH165:$AM165)/SUM('Gross Plant'!$AH$193:$AM$193)*'Capital Spending'!P$12*Reserve!$DW$1</f>
        <v>0</v>
      </c>
      <c r="EM165" s="57">
        <f>-SUM('Gross Plant'!$AH165:$AM165)/SUM('Gross Plant'!$AH$193:$AM$193)*'Capital Spending'!Q$12*Reserve!$DW$1</f>
        <v>0</v>
      </c>
      <c r="EN165" s="57">
        <f>-SUM('Gross Plant'!$AH165:$AM165)/SUM('Gross Plant'!$AH$193:$AM$193)*'Capital Spending'!R$12*Reserve!$DW$1</f>
        <v>0</v>
      </c>
      <c r="EO165" s="57">
        <f>-SUM('Gross Plant'!$AH165:$AM165)/SUM('Gross Plant'!$AH$193:$AM$193)*'Capital Spending'!S$12*Reserve!$DW$1</f>
        <v>0</v>
      </c>
      <c r="EP165" s="57">
        <f>-SUM('Gross Plant'!$AH165:$AM165)/SUM('Gross Plant'!$AH$193:$AM$193)*'Capital Spending'!T$12*Reserve!$DW$1</f>
        <v>0</v>
      </c>
      <c r="EQ165" s="57">
        <f>-SUM('Gross Plant'!$AH165:$AM165)/SUM('Gross Plant'!$AH$193:$AM$193)*'Capital Spending'!U$12*Reserve!$DW$1</f>
        <v>0</v>
      </c>
    </row>
    <row r="166" spans="1:147">
      <c r="A166" s="150">
        <v>39000</v>
      </c>
      <c r="B166" s="34" t="s">
        <v>10</v>
      </c>
      <c r="C166" s="50">
        <f t="shared" si="268"/>
        <v>923762.4874014433</v>
      </c>
      <c r="D166" s="50">
        <f t="shared" si="238"/>
        <v>1253482.0488933777</v>
      </c>
      <c r="E166" s="68">
        <f>'[20]Reserve End Balances'!$Q$87</f>
        <v>787776.43</v>
      </c>
      <c r="F166" s="41">
        <f t="shared" si="269"/>
        <v>810270.08000000007</v>
      </c>
      <c r="G166" s="41">
        <f t="shared" si="270"/>
        <v>832763.7300000001</v>
      </c>
      <c r="H166" s="41">
        <f t="shared" si="271"/>
        <v>855257.38000000012</v>
      </c>
      <c r="I166" s="41">
        <f t="shared" si="272"/>
        <v>877751.03000000014</v>
      </c>
      <c r="J166" s="41">
        <f t="shared" si="273"/>
        <v>900298.9600000002</v>
      </c>
      <c r="K166" s="41">
        <f t="shared" si="274"/>
        <v>923111.24000000022</v>
      </c>
      <c r="L166" s="41">
        <f t="shared" si="275"/>
        <v>945998.92910088203</v>
      </c>
      <c r="M166" s="41">
        <f t="shared" si="276"/>
        <v>968948.54787336721</v>
      </c>
      <c r="N166" s="41">
        <f t="shared" si="277"/>
        <v>991961.68347614573</v>
      </c>
      <c r="O166" s="41">
        <f t="shared" si="278"/>
        <v>1015052.077964975</v>
      </c>
      <c r="P166" s="41">
        <f t="shared" si="279"/>
        <v>1038228.957474465</v>
      </c>
      <c r="Q166" s="41">
        <f t="shared" si="280"/>
        <v>1061493.2903289264</v>
      </c>
      <c r="R166" s="41">
        <f t="shared" si="281"/>
        <v>1084829.8551888734</v>
      </c>
      <c r="S166" s="41">
        <f t="shared" si="282"/>
        <v>1108220.4437519673</v>
      </c>
      <c r="T166" s="41">
        <f t="shared" si="283"/>
        <v>1131657.9995152978</v>
      </c>
      <c r="U166" s="41">
        <f t="shared" si="284"/>
        <v>1151776.8411442349</v>
      </c>
      <c r="V166" s="41">
        <f t="shared" si="285"/>
        <v>1171942.0663000797</v>
      </c>
      <c r="W166" s="41">
        <f t="shared" si="286"/>
        <v>1192153.522228109</v>
      </c>
      <c r="X166" s="41">
        <f t="shared" si="287"/>
        <v>1212413.7183556235</v>
      </c>
      <c r="Y166" s="41">
        <f t="shared" si="288"/>
        <v>1232719.6359153781</v>
      </c>
      <c r="Z166" s="41">
        <f t="shared" si="289"/>
        <v>1253068.4183149494</v>
      </c>
      <c r="AA166" s="41">
        <f t="shared" si="290"/>
        <v>1273483.3639094897</v>
      </c>
      <c r="AB166" s="41">
        <f t="shared" si="291"/>
        <v>1293972.3738036384</v>
      </c>
      <c r="AC166" s="41">
        <f t="shared" si="292"/>
        <v>1314536.2772538529</v>
      </c>
      <c r="AD166" s="41">
        <f t="shared" si="293"/>
        <v>1335162.0389640843</v>
      </c>
      <c r="AE166" s="41">
        <f t="shared" si="294"/>
        <v>1355834.0656541386</v>
      </c>
      <c r="AF166" s="41">
        <f t="shared" si="295"/>
        <v>1376546.3142550336</v>
      </c>
      <c r="AG166" s="23">
        <f t="shared" si="266"/>
        <v>1253482</v>
      </c>
      <c r="AH166" s="79">
        <f>'[26]009'!D$62</f>
        <v>3.7600000000000001E-2</v>
      </c>
      <c r="AI166" s="79">
        <f>'[26]009'!E$62</f>
        <v>3.2199999999999999E-2</v>
      </c>
      <c r="AJ166" s="31">
        <f>'[20]Depreciation Provision'!R87</f>
        <v>22493.65</v>
      </c>
      <c r="AK166" s="31">
        <f>'[20]Depreciation Provision'!S87</f>
        <v>22493.65</v>
      </c>
      <c r="AL166" s="31">
        <f>'[20]Depreciation Provision'!T87</f>
        <v>22493.65</v>
      </c>
      <c r="AM166" s="31">
        <f>'[20]Depreciation Provision'!U87</f>
        <v>22493.65</v>
      </c>
      <c r="AN166" s="31">
        <f>'[20]Depreciation Provision'!V87</f>
        <v>22547.93</v>
      </c>
      <c r="AO166" s="31">
        <f>'[20]Depreciation Provision'!W87</f>
        <v>22812.28</v>
      </c>
      <c r="AP166" s="41">
        <f>IF('Net Plant'!I163&gt;0,'Gross Plant'!L166*$AH166/12,0)</f>
        <v>22887.689100881773</v>
      </c>
      <c r="AQ166" s="41">
        <f>IF('Net Plant'!J163&gt;0,'Gross Plant'!M166*$AH166/12,0)</f>
        <v>22949.618772485166</v>
      </c>
      <c r="AR166" s="41">
        <f>IF('Net Plant'!K163&gt;0,'Gross Plant'!N166*$AH166/12,0)</f>
        <v>23013.13560277854</v>
      </c>
      <c r="AS166" s="41">
        <f>IF('Net Plant'!L163&gt;0,'Gross Plant'!O166*$AH166/12,0)</f>
        <v>23090.39448882929</v>
      </c>
      <c r="AT166" s="41">
        <f>IF('Net Plant'!M163&gt;0,'Gross Plant'!P166*$AH166/12,0)</f>
        <v>23176.879509490016</v>
      </c>
      <c r="AU166" s="41">
        <f>IF('Net Plant'!N163&gt;0,'Gross Plant'!Q166*$AH166/12,0)</f>
        <v>23264.332854461274</v>
      </c>
      <c r="AV166" s="41">
        <f>IF('Net Plant'!O163&gt;0,'Gross Plant'!R166*$AH166/12,0)</f>
        <v>23336.564859946968</v>
      </c>
      <c r="AW166" s="41">
        <f>IF('Net Plant'!P163&gt;0,'Gross Plant'!S166*$AH166/12,0)</f>
        <v>23390.588563093901</v>
      </c>
      <c r="AX166" s="41">
        <f>IF('Net Plant'!Q163&gt;0,'Gross Plant'!T166*$AH166/12,0)</f>
        <v>23437.555763330569</v>
      </c>
      <c r="AY166" s="41">
        <f>IF('Net Plant'!R163&gt;0,'Gross Plant'!U166*$AI166/12,0)</f>
        <v>20118.841628937014</v>
      </c>
      <c r="AZ166" s="41">
        <f>IF('Net Plant'!S163&gt;0,'Gross Plant'!V166*$AI166/12,0)</f>
        <v>20165.225155844775</v>
      </c>
      <c r="BA166" s="41">
        <f>IF('Net Plant'!T163&gt;0,'Gross Plant'!W166*$AI166/12,0)</f>
        <v>20211.455928029201</v>
      </c>
      <c r="BB166" s="41">
        <f>IF('Net Plant'!U163&gt;0,'Gross Plant'!X166*$AI166/12,0)</f>
        <v>20260.196127514489</v>
      </c>
      <c r="BC166" s="41">
        <f>IF('Net Plant'!V163&gt;0,'Gross Plant'!Y166*$AI166/12,0)</f>
        <v>20305.917559754507</v>
      </c>
      <c r="BD166" s="41">
        <f>IF('Net Plant'!W163&gt;0,'Gross Plant'!Z166*$AI166/12,0)</f>
        <v>20348.782399571341</v>
      </c>
      <c r="BE166" s="41">
        <f>IF('Net Plant'!X163&gt;0,'Gross Plant'!AA166*$AI166/12,0)</f>
        <v>20414.945594540335</v>
      </c>
      <c r="BF166" s="41">
        <f>IF('Net Plant'!Y163&gt;0,'Gross Plant'!AB166*$AI166/12,0)</f>
        <v>20489.009894148719</v>
      </c>
      <c r="BG166" s="41">
        <f>IF('Net Plant'!Z163&gt;0,'Gross Plant'!AC166*$AI166/12,0)</f>
        <v>20563.903450214533</v>
      </c>
      <c r="BH166" s="41">
        <f>IF('Net Plant'!AA163&gt;0,'Gross Plant'!AD166*$AI166/12,0)</f>
        <v>20625.761710231534</v>
      </c>
      <c r="BI166" s="41">
        <f>IF('Net Plant'!AB163&gt;0,'Gross Plant'!AE166*$AI166/12,0)</f>
        <v>20672.026690054176</v>
      </c>
      <c r="BJ166" s="41">
        <f>IF('Net Plant'!AC163&gt;0,'Gross Plant'!AF166*$AI166/12,0)</f>
        <v>20712.248600895149</v>
      </c>
      <c r="BK166" s="23">
        <f t="shared" si="267"/>
        <v>244888.31473973577</v>
      </c>
      <c r="BL166" s="41"/>
      <c r="BM166" s="31">
        <f>[20]Retires!R230</f>
        <v>0</v>
      </c>
      <c r="BN166" s="31">
        <f>[20]Retires!S230</f>
        <v>0</v>
      </c>
      <c r="BO166" s="31">
        <f>[20]Retires!T230</f>
        <v>0</v>
      </c>
      <c r="BP166" s="31">
        <f>[20]Retires!U230</f>
        <v>0</v>
      </c>
      <c r="BQ166" s="31">
        <f>[20]Retires!V230</f>
        <v>0</v>
      </c>
      <c r="BR166" s="31">
        <f>[20]Retires!W230</f>
        <v>0</v>
      </c>
      <c r="BS166" s="31">
        <f>'Gross Plant'!BQ166</f>
        <v>0</v>
      </c>
      <c r="BT166" s="41">
        <f>'Gross Plant'!BR166</f>
        <v>0</v>
      </c>
      <c r="BU166" s="41">
        <f>'Gross Plant'!BS166</f>
        <v>0</v>
      </c>
      <c r="BV166" s="41">
        <f>'Gross Plant'!BT166</f>
        <v>0</v>
      </c>
      <c r="BW166" s="41">
        <f>'Gross Plant'!BU166</f>
        <v>0</v>
      </c>
      <c r="BX166" s="41">
        <f>'Gross Plant'!BV166</f>
        <v>0</v>
      </c>
      <c r="BY166" s="41">
        <f>'Gross Plant'!BW166</f>
        <v>0</v>
      </c>
      <c r="BZ166" s="41">
        <f>'Gross Plant'!BX166</f>
        <v>0</v>
      </c>
      <c r="CA166" s="41">
        <f>'Gross Plant'!BY166</f>
        <v>0</v>
      </c>
      <c r="CB166" s="41">
        <f>'Gross Plant'!BZ166</f>
        <v>0</v>
      </c>
      <c r="CC166" s="41">
        <f>'Gross Plant'!CA166</f>
        <v>0</v>
      </c>
      <c r="CD166" s="41">
        <f>'Gross Plant'!CB166</f>
        <v>0</v>
      </c>
      <c r="CE166" s="41">
        <f>'Gross Plant'!CC166</f>
        <v>0</v>
      </c>
      <c r="CF166" s="41">
        <f>'Gross Plant'!CD166</f>
        <v>0</v>
      </c>
      <c r="CG166" s="41">
        <f>'Gross Plant'!CE166</f>
        <v>0</v>
      </c>
      <c r="CH166" s="41">
        <f>'Gross Plant'!CF166</f>
        <v>0</v>
      </c>
      <c r="CI166" s="41">
        <f>'Gross Plant'!CG166</f>
        <v>0</v>
      </c>
      <c r="CJ166" s="41">
        <f>'Gross Plant'!CH166</f>
        <v>0</v>
      </c>
      <c r="CK166" s="41">
        <f>'Gross Plant'!CI166</f>
        <v>0</v>
      </c>
      <c r="CL166" s="41">
        <f>'Gross Plant'!CJ166</f>
        <v>0</v>
      </c>
      <c r="CM166" s="41">
        <f>'Gross Plant'!CK166</f>
        <v>0</v>
      </c>
      <c r="CN166" s="41"/>
      <c r="CO166" s="31">
        <f>[20]Transfers!R230</f>
        <v>0</v>
      </c>
      <c r="CP166" s="31">
        <f>[20]Transfers!S230</f>
        <v>0</v>
      </c>
      <c r="CQ166" s="31">
        <f>[20]Transfers!T230</f>
        <v>0</v>
      </c>
      <c r="CR166" s="31">
        <f>[20]Transfers!U230</f>
        <v>0</v>
      </c>
      <c r="CS166" s="31">
        <f>[20]Transfers!V230</f>
        <v>0</v>
      </c>
      <c r="CT166" s="31">
        <f>[20]Transfers!W230</f>
        <v>0</v>
      </c>
      <c r="CU166" s="31">
        <v>0</v>
      </c>
      <c r="CV166" s="31">
        <v>0</v>
      </c>
      <c r="CW166" s="31">
        <v>0</v>
      </c>
      <c r="CX166" s="31">
        <v>0</v>
      </c>
      <c r="CY166" s="31">
        <v>0</v>
      </c>
      <c r="CZ166" s="3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/>
      <c r="DQ166" s="31">
        <f>[20]COR!Q87</f>
        <v>0</v>
      </c>
      <c r="DR166" s="31">
        <f>[20]COR!R87</f>
        <v>0</v>
      </c>
      <c r="DS166" s="31">
        <f>[20]COR!S87</f>
        <v>0</v>
      </c>
      <c r="DT166" s="31">
        <f>[20]COR!T87</f>
        <v>0</v>
      </c>
      <c r="DU166" s="31">
        <f>[20]COR!U87</f>
        <v>0</v>
      </c>
      <c r="DV166" s="31">
        <f>[20]COR!V87</f>
        <v>0</v>
      </c>
      <c r="DW166" s="57">
        <f>SUM('Gross Plant'!$AH166:$AM166)/SUM('Gross Plant'!$AH$193:$AM$193)*DW$193</f>
        <v>0</v>
      </c>
      <c r="DX166" s="57">
        <f>SUM('Gross Plant'!$AH166:$AM166)/SUM('Gross Plant'!$AH$193:$AM$193)*DX$193</f>
        <v>0</v>
      </c>
      <c r="DY166" s="57">
        <f>SUM('Gross Plant'!$AH166:$AM166)/SUM('Gross Plant'!$AH$193:$AM$193)*DY$193</f>
        <v>0</v>
      </c>
      <c r="DZ166" s="57">
        <f>-SUM('Gross Plant'!$AH166:$AM166)/SUM('Gross Plant'!$AH$193:$AM$193)*'Capital Spending'!D$12*Reserve!$DW$1</f>
        <v>0</v>
      </c>
      <c r="EA166" s="57">
        <f>-SUM('Gross Plant'!$AH166:$AM166)/SUM('Gross Plant'!$AH$193:$AM$193)*'Capital Spending'!E$12*Reserve!$DW$1</f>
        <v>0</v>
      </c>
      <c r="EB166" s="57">
        <f>-SUM('Gross Plant'!$AH166:$AM166)/SUM('Gross Plant'!$AH$193:$AM$193)*'Capital Spending'!F$12*Reserve!$DW$1</f>
        <v>0</v>
      </c>
      <c r="EC166" s="57">
        <f>-SUM('Gross Plant'!$AH166:$AM166)/SUM('Gross Plant'!$AH$193:$AM$193)*'Capital Spending'!G$12*Reserve!$DW$1</f>
        <v>0</v>
      </c>
      <c r="ED166" s="57">
        <f>-SUM('Gross Plant'!$AH166:$AM166)/SUM('Gross Plant'!$AH$193:$AM$193)*'Capital Spending'!H$12*Reserve!$DW$1</f>
        <v>0</v>
      </c>
      <c r="EE166" s="57">
        <f>-SUM('Gross Plant'!$AH166:$AM166)/SUM('Gross Plant'!$AH$193:$AM$193)*'Capital Spending'!I$12*Reserve!$DW$1</f>
        <v>0</v>
      </c>
      <c r="EF166" s="57">
        <f>-SUM('Gross Plant'!$AH166:$AM166)/SUM('Gross Plant'!$AH$193:$AM$193)*'Capital Spending'!J$12*Reserve!$DW$1</f>
        <v>0</v>
      </c>
      <c r="EG166" s="57">
        <f>-SUM('Gross Plant'!$AH166:$AM166)/SUM('Gross Plant'!$AH$193:$AM$193)*'Capital Spending'!K$12*Reserve!$DW$1</f>
        <v>0</v>
      </c>
      <c r="EH166" s="57">
        <f>-SUM('Gross Plant'!$AH166:$AM166)/SUM('Gross Plant'!$AH$193:$AM$193)*'Capital Spending'!L$12*Reserve!$DW$1</f>
        <v>0</v>
      </c>
      <c r="EI166" s="57">
        <f>-SUM('Gross Plant'!$AH166:$AM166)/SUM('Gross Plant'!$AH$193:$AM$193)*'Capital Spending'!M$12*Reserve!$DW$1</f>
        <v>0</v>
      </c>
      <c r="EJ166" s="57">
        <f>-SUM('Gross Plant'!$AH166:$AM166)/SUM('Gross Plant'!$AH$193:$AM$193)*'Capital Spending'!N$12*Reserve!$DW$1</f>
        <v>0</v>
      </c>
      <c r="EK166" s="57">
        <f>-SUM('Gross Plant'!$AH166:$AM166)/SUM('Gross Plant'!$AH$193:$AM$193)*'Capital Spending'!O$12*Reserve!$DW$1</f>
        <v>0</v>
      </c>
      <c r="EL166" s="57">
        <f>-SUM('Gross Plant'!$AH166:$AM166)/SUM('Gross Plant'!$AH$193:$AM$193)*'Capital Spending'!P$12*Reserve!$DW$1</f>
        <v>0</v>
      </c>
      <c r="EM166" s="57">
        <f>-SUM('Gross Plant'!$AH166:$AM166)/SUM('Gross Plant'!$AH$193:$AM$193)*'Capital Spending'!Q$12*Reserve!$DW$1</f>
        <v>0</v>
      </c>
      <c r="EN166" s="57">
        <f>-SUM('Gross Plant'!$AH166:$AM166)/SUM('Gross Plant'!$AH$193:$AM$193)*'Capital Spending'!R$12*Reserve!$DW$1</f>
        <v>0</v>
      </c>
      <c r="EO166" s="57">
        <f>-SUM('Gross Plant'!$AH166:$AM166)/SUM('Gross Plant'!$AH$193:$AM$193)*'Capital Spending'!S$12*Reserve!$DW$1</f>
        <v>0</v>
      </c>
      <c r="EP166" s="57">
        <f>-SUM('Gross Plant'!$AH166:$AM166)/SUM('Gross Plant'!$AH$193:$AM$193)*'Capital Spending'!T$12*Reserve!$DW$1</f>
        <v>0</v>
      </c>
      <c r="EQ166" s="57">
        <f>-SUM('Gross Plant'!$AH166:$AM166)/SUM('Gross Plant'!$AH$193:$AM$193)*'Capital Spending'!U$12*Reserve!$DW$1</f>
        <v>0</v>
      </c>
    </row>
    <row r="167" spans="1:147">
      <c r="A167" s="150">
        <v>39002</v>
      </c>
      <c r="B167" t="s">
        <v>107</v>
      </c>
      <c r="C167" s="50">
        <f t="shared" si="268"/>
        <v>99913.744394615351</v>
      </c>
      <c r="D167" s="50">
        <f t="shared" si="238"/>
        <v>107582.7378549999</v>
      </c>
      <c r="E167" s="68">
        <f>'[20]Reserve End Balances'!$Q$88</f>
        <v>96659.17</v>
      </c>
      <c r="F167" s="41">
        <f t="shared" si="269"/>
        <v>97201.599999999991</v>
      </c>
      <c r="G167" s="41">
        <f t="shared" si="270"/>
        <v>97744.029999999984</v>
      </c>
      <c r="H167" s="41">
        <f t="shared" si="271"/>
        <v>98286.459999999977</v>
      </c>
      <c r="I167" s="41">
        <f t="shared" si="272"/>
        <v>98828.88999999997</v>
      </c>
      <c r="J167" s="41">
        <f t="shared" si="273"/>
        <v>99371.319999999963</v>
      </c>
      <c r="K167" s="41">
        <f t="shared" si="274"/>
        <v>99913.749999999956</v>
      </c>
      <c r="L167" s="41">
        <f t="shared" si="275"/>
        <v>100456.17652999995</v>
      </c>
      <c r="M167" s="41">
        <f t="shared" si="276"/>
        <v>100998.60305999995</v>
      </c>
      <c r="N167" s="41">
        <f t="shared" si="277"/>
        <v>101541.02958999995</v>
      </c>
      <c r="O167" s="41">
        <f t="shared" si="278"/>
        <v>102083.45611999994</v>
      </c>
      <c r="P167" s="41">
        <f t="shared" si="279"/>
        <v>102625.88264999994</v>
      </c>
      <c r="Q167" s="41">
        <f t="shared" si="280"/>
        <v>103168.30917999994</v>
      </c>
      <c r="R167" s="41">
        <f t="shared" si="281"/>
        <v>103710.73570999994</v>
      </c>
      <c r="S167" s="41">
        <f t="shared" si="282"/>
        <v>104253.16223999993</v>
      </c>
      <c r="T167" s="41">
        <f t="shared" si="283"/>
        <v>104795.58876999993</v>
      </c>
      <c r="U167" s="41">
        <f t="shared" si="284"/>
        <v>105260.11361749993</v>
      </c>
      <c r="V167" s="41">
        <f t="shared" si="285"/>
        <v>105724.63846499992</v>
      </c>
      <c r="W167" s="41">
        <f t="shared" si="286"/>
        <v>106189.16331249992</v>
      </c>
      <c r="X167" s="41">
        <f t="shared" si="287"/>
        <v>106653.68815999992</v>
      </c>
      <c r="Y167" s="41">
        <f t="shared" si="288"/>
        <v>107118.21300749991</v>
      </c>
      <c r="Z167" s="41">
        <f t="shared" si="289"/>
        <v>107582.73785499991</v>
      </c>
      <c r="AA167" s="41">
        <f t="shared" si="290"/>
        <v>108047.26270249991</v>
      </c>
      <c r="AB167" s="41">
        <f t="shared" si="291"/>
        <v>108511.78754999991</v>
      </c>
      <c r="AC167" s="41">
        <f t="shared" si="292"/>
        <v>108976.3123974999</v>
      </c>
      <c r="AD167" s="41">
        <f t="shared" si="293"/>
        <v>109440.8372449999</v>
      </c>
      <c r="AE167" s="41">
        <f t="shared" si="294"/>
        <v>109905.3620924999</v>
      </c>
      <c r="AF167" s="41">
        <f t="shared" si="295"/>
        <v>110369.88693999989</v>
      </c>
      <c r="AG167" s="23">
        <f t="shared" si="266"/>
        <v>107583</v>
      </c>
      <c r="AH167" s="79">
        <f>'[26]009'!D$63</f>
        <v>3.7600000000000001E-2</v>
      </c>
      <c r="AI167" s="79">
        <f>'[26]009'!E$63</f>
        <v>3.2199999999999999E-2</v>
      </c>
      <c r="AJ167" s="31">
        <f>'[20]Depreciation Provision'!R88</f>
        <v>542.43000000000006</v>
      </c>
      <c r="AK167" s="31">
        <f>'[20]Depreciation Provision'!S88</f>
        <v>542.43000000000006</v>
      </c>
      <c r="AL167" s="31">
        <f>'[20]Depreciation Provision'!T88</f>
        <v>542.43000000000006</v>
      </c>
      <c r="AM167" s="31">
        <f>'[20]Depreciation Provision'!U88</f>
        <v>542.43000000000006</v>
      </c>
      <c r="AN167" s="31">
        <f>'[20]Depreciation Provision'!V88</f>
        <v>542.43000000000006</v>
      </c>
      <c r="AO167" s="31">
        <f>'[20]Depreciation Provision'!W88</f>
        <v>542.43000000000006</v>
      </c>
      <c r="AP167" s="41">
        <f>IF('Net Plant'!I164&gt;0,'Gross Plant'!L167*$AH167/12,0)</f>
        <v>542.42653000000007</v>
      </c>
      <c r="AQ167" s="41">
        <f>IF('Net Plant'!J164&gt;0,'Gross Plant'!M167*$AH167/12,0)</f>
        <v>542.42653000000007</v>
      </c>
      <c r="AR167" s="41">
        <f>IF('Net Plant'!K164&gt;0,'Gross Plant'!N167*$AH167/12,0)</f>
        <v>542.42653000000007</v>
      </c>
      <c r="AS167" s="41">
        <f>IF('Net Plant'!L164&gt;0,'Gross Plant'!O167*$AH167/12,0)</f>
        <v>542.42653000000007</v>
      </c>
      <c r="AT167" s="41">
        <f>IF('Net Plant'!M164&gt;0,'Gross Plant'!P167*$AH167/12,0)</f>
        <v>542.42653000000007</v>
      </c>
      <c r="AU167" s="41">
        <f>IF('Net Plant'!N164&gt;0,'Gross Plant'!Q167*$AH167/12,0)</f>
        <v>542.42653000000007</v>
      </c>
      <c r="AV167" s="41">
        <f>IF('Net Plant'!O164&gt;0,'Gross Plant'!R167*$AH167/12,0)</f>
        <v>542.42653000000007</v>
      </c>
      <c r="AW167" s="41">
        <f>IF('Net Plant'!P164&gt;0,'Gross Plant'!S167*$AH167/12,0)</f>
        <v>542.42653000000007</v>
      </c>
      <c r="AX167" s="41">
        <f>IF('Net Plant'!Q164&gt;0,'Gross Plant'!T167*$AH167/12,0)</f>
        <v>542.42653000000007</v>
      </c>
      <c r="AY167" s="41">
        <f>IF('Net Plant'!R164&gt;0,'Gross Plant'!U167*$AI167/12,0)</f>
        <v>464.52484750000002</v>
      </c>
      <c r="AZ167" s="41">
        <f>IF('Net Plant'!S164&gt;0,'Gross Plant'!V167*$AI167/12,0)</f>
        <v>464.52484750000002</v>
      </c>
      <c r="BA167" s="41">
        <f>IF('Net Plant'!T164&gt;0,'Gross Plant'!W167*$AI167/12,0)</f>
        <v>464.52484750000002</v>
      </c>
      <c r="BB167" s="41">
        <f>IF('Net Plant'!U164&gt;0,'Gross Plant'!X167*$AI167/12,0)</f>
        <v>464.52484750000002</v>
      </c>
      <c r="BC167" s="41">
        <f>IF('Net Plant'!V164&gt;0,'Gross Plant'!Y167*$AI167/12,0)</f>
        <v>464.52484750000002</v>
      </c>
      <c r="BD167" s="41">
        <f>IF('Net Plant'!W164&gt;0,'Gross Plant'!Z167*$AI167/12,0)</f>
        <v>464.52484750000002</v>
      </c>
      <c r="BE167" s="41">
        <f>IF('Net Plant'!X164&gt;0,'Gross Plant'!AA167*$AI167/12,0)</f>
        <v>464.52484750000002</v>
      </c>
      <c r="BF167" s="41">
        <f>IF('Net Plant'!Y164&gt;0,'Gross Plant'!AB167*$AI167/12,0)</f>
        <v>464.52484750000002</v>
      </c>
      <c r="BG167" s="41">
        <f>IF('Net Plant'!Z164&gt;0,'Gross Plant'!AC167*$AI167/12,0)</f>
        <v>464.52484750000002</v>
      </c>
      <c r="BH167" s="41">
        <f>IF('Net Plant'!AA164&gt;0,'Gross Plant'!AD167*$AI167/12,0)</f>
        <v>464.52484750000002</v>
      </c>
      <c r="BI167" s="41">
        <f>IF('Net Plant'!AB164&gt;0,'Gross Plant'!AE167*$AI167/12,0)</f>
        <v>464.52484750000002</v>
      </c>
      <c r="BJ167" s="41">
        <f>IF('Net Plant'!AC164&gt;0,'Gross Plant'!AF167*$AI167/12,0)</f>
        <v>464.52484750000002</v>
      </c>
      <c r="BK167" s="23">
        <f t="shared" si="267"/>
        <v>5574.2981699999991</v>
      </c>
      <c r="BL167" s="41"/>
      <c r="BM167" s="31">
        <f>[20]Retires!R231</f>
        <v>0</v>
      </c>
      <c r="BN167" s="31">
        <f>[20]Retires!S231</f>
        <v>0</v>
      </c>
      <c r="BO167" s="31">
        <f>[20]Retires!T231</f>
        <v>0</v>
      </c>
      <c r="BP167" s="31">
        <f>[20]Retires!U231</f>
        <v>0</v>
      </c>
      <c r="BQ167" s="31">
        <f>[20]Retires!V231</f>
        <v>0</v>
      </c>
      <c r="BR167" s="31">
        <f>[20]Retires!W231</f>
        <v>0</v>
      </c>
      <c r="BS167" s="31">
        <f>'Gross Plant'!BQ167</f>
        <v>0</v>
      </c>
      <c r="BT167" s="41">
        <f>'Gross Plant'!BR167</f>
        <v>0</v>
      </c>
      <c r="BU167" s="41">
        <f>'Gross Plant'!BS167</f>
        <v>0</v>
      </c>
      <c r="BV167" s="41">
        <f>'Gross Plant'!BT167</f>
        <v>0</v>
      </c>
      <c r="BW167" s="41">
        <f>'Gross Plant'!BU167</f>
        <v>0</v>
      </c>
      <c r="BX167" s="41">
        <f>'Gross Plant'!BV167</f>
        <v>0</v>
      </c>
      <c r="BY167" s="41">
        <f>'Gross Plant'!BW167</f>
        <v>0</v>
      </c>
      <c r="BZ167" s="41">
        <f>'Gross Plant'!BX167</f>
        <v>0</v>
      </c>
      <c r="CA167" s="41">
        <f>'Gross Plant'!BY167</f>
        <v>0</v>
      </c>
      <c r="CB167" s="41">
        <f>'Gross Plant'!BZ167</f>
        <v>0</v>
      </c>
      <c r="CC167" s="41">
        <f>'Gross Plant'!CA167</f>
        <v>0</v>
      </c>
      <c r="CD167" s="41">
        <f>'Gross Plant'!CB167</f>
        <v>0</v>
      </c>
      <c r="CE167" s="41">
        <f>'Gross Plant'!CC167</f>
        <v>0</v>
      </c>
      <c r="CF167" s="41">
        <f>'Gross Plant'!CD167</f>
        <v>0</v>
      </c>
      <c r="CG167" s="41">
        <f>'Gross Plant'!CE167</f>
        <v>0</v>
      </c>
      <c r="CH167" s="41">
        <f>'Gross Plant'!CF167</f>
        <v>0</v>
      </c>
      <c r="CI167" s="41">
        <f>'Gross Plant'!CG167</f>
        <v>0</v>
      </c>
      <c r="CJ167" s="41">
        <f>'Gross Plant'!CH167</f>
        <v>0</v>
      </c>
      <c r="CK167" s="41">
        <f>'Gross Plant'!CI167</f>
        <v>0</v>
      </c>
      <c r="CL167" s="41">
        <f>'Gross Plant'!CJ167</f>
        <v>0</v>
      </c>
      <c r="CM167" s="41">
        <f>'Gross Plant'!CK167</f>
        <v>0</v>
      </c>
      <c r="CN167" s="41"/>
      <c r="CO167" s="31">
        <f>[20]Transfers!R231</f>
        <v>0</v>
      </c>
      <c r="CP167" s="31">
        <f>[20]Transfers!S231</f>
        <v>0</v>
      </c>
      <c r="CQ167" s="31">
        <f>[20]Transfers!T231</f>
        <v>0</v>
      </c>
      <c r="CR167" s="31">
        <f>[20]Transfers!U231</f>
        <v>0</v>
      </c>
      <c r="CS167" s="31">
        <f>[20]Transfers!V231</f>
        <v>0</v>
      </c>
      <c r="CT167" s="31">
        <f>[20]Transfers!W231</f>
        <v>0</v>
      </c>
      <c r="CU167" s="31">
        <v>0</v>
      </c>
      <c r="CV167" s="31">
        <v>0</v>
      </c>
      <c r="CW167" s="31">
        <v>0</v>
      </c>
      <c r="CX167" s="31">
        <v>0</v>
      </c>
      <c r="CY167" s="31">
        <v>0</v>
      </c>
      <c r="CZ167" s="3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/>
      <c r="DQ167" s="31">
        <f>[20]COR!Q88</f>
        <v>0</v>
      </c>
      <c r="DR167" s="31">
        <f>[20]COR!R88</f>
        <v>0</v>
      </c>
      <c r="DS167" s="31">
        <f>[20]COR!S88</f>
        <v>0</v>
      </c>
      <c r="DT167" s="31">
        <f>[20]COR!T88</f>
        <v>0</v>
      </c>
      <c r="DU167" s="31">
        <f>[20]COR!U88</f>
        <v>0</v>
      </c>
      <c r="DV167" s="31">
        <f>[20]COR!V88</f>
        <v>0</v>
      </c>
      <c r="DW167" s="57">
        <f>SUM('Gross Plant'!$AH167:$AM167)/SUM('Gross Plant'!$AH$193:$AM$193)*DW$193</f>
        <v>0</v>
      </c>
      <c r="DX167" s="57">
        <f>SUM('Gross Plant'!$AH167:$AM167)/SUM('Gross Plant'!$AH$193:$AM$193)*DX$193</f>
        <v>0</v>
      </c>
      <c r="DY167" s="57">
        <f>SUM('Gross Plant'!$AH167:$AM167)/SUM('Gross Plant'!$AH$193:$AM$193)*DY$193</f>
        <v>0</v>
      </c>
      <c r="DZ167" s="57">
        <f>-SUM('Gross Plant'!$AH167:$AM167)/SUM('Gross Plant'!$AH$193:$AM$193)*'Capital Spending'!D$12*Reserve!$DW$1</f>
        <v>0</v>
      </c>
      <c r="EA167" s="57">
        <f>-SUM('Gross Plant'!$AH167:$AM167)/SUM('Gross Plant'!$AH$193:$AM$193)*'Capital Spending'!E$12*Reserve!$DW$1</f>
        <v>0</v>
      </c>
      <c r="EB167" s="57">
        <f>-SUM('Gross Plant'!$AH167:$AM167)/SUM('Gross Plant'!$AH$193:$AM$193)*'Capital Spending'!F$12*Reserve!$DW$1</f>
        <v>0</v>
      </c>
      <c r="EC167" s="57">
        <f>-SUM('Gross Plant'!$AH167:$AM167)/SUM('Gross Plant'!$AH$193:$AM$193)*'Capital Spending'!G$12*Reserve!$DW$1</f>
        <v>0</v>
      </c>
      <c r="ED167" s="57">
        <f>-SUM('Gross Plant'!$AH167:$AM167)/SUM('Gross Plant'!$AH$193:$AM$193)*'Capital Spending'!H$12*Reserve!$DW$1</f>
        <v>0</v>
      </c>
      <c r="EE167" s="57">
        <f>-SUM('Gross Plant'!$AH167:$AM167)/SUM('Gross Plant'!$AH$193:$AM$193)*'Capital Spending'!I$12*Reserve!$DW$1</f>
        <v>0</v>
      </c>
      <c r="EF167" s="57">
        <f>-SUM('Gross Plant'!$AH167:$AM167)/SUM('Gross Plant'!$AH$193:$AM$193)*'Capital Spending'!J$12*Reserve!$DW$1</f>
        <v>0</v>
      </c>
      <c r="EG167" s="57">
        <f>-SUM('Gross Plant'!$AH167:$AM167)/SUM('Gross Plant'!$AH$193:$AM$193)*'Capital Spending'!K$12*Reserve!$DW$1</f>
        <v>0</v>
      </c>
      <c r="EH167" s="57">
        <f>-SUM('Gross Plant'!$AH167:$AM167)/SUM('Gross Plant'!$AH$193:$AM$193)*'Capital Spending'!L$12*Reserve!$DW$1</f>
        <v>0</v>
      </c>
      <c r="EI167" s="57">
        <f>-SUM('Gross Plant'!$AH167:$AM167)/SUM('Gross Plant'!$AH$193:$AM$193)*'Capital Spending'!M$12*Reserve!$DW$1</f>
        <v>0</v>
      </c>
      <c r="EJ167" s="57">
        <f>-SUM('Gross Plant'!$AH167:$AM167)/SUM('Gross Plant'!$AH$193:$AM$193)*'Capital Spending'!N$12*Reserve!$DW$1</f>
        <v>0</v>
      </c>
      <c r="EK167" s="57">
        <f>-SUM('Gross Plant'!$AH167:$AM167)/SUM('Gross Plant'!$AH$193:$AM$193)*'Capital Spending'!O$12*Reserve!$DW$1</f>
        <v>0</v>
      </c>
      <c r="EL167" s="57">
        <f>-SUM('Gross Plant'!$AH167:$AM167)/SUM('Gross Plant'!$AH$193:$AM$193)*'Capital Spending'!P$12*Reserve!$DW$1</f>
        <v>0</v>
      </c>
      <c r="EM167" s="57">
        <f>-SUM('Gross Plant'!$AH167:$AM167)/SUM('Gross Plant'!$AH$193:$AM$193)*'Capital Spending'!Q$12*Reserve!$DW$1</f>
        <v>0</v>
      </c>
      <c r="EN167" s="57">
        <f>-SUM('Gross Plant'!$AH167:$AM167)/SUM('Gross Plant'!$AH$193:$AM$193)*'Capital Spending'!R$12*Reserve!$DW$1</f>
        <v>0</v>
      </c>
      <c r="EO167" s="57">
        <f>-SUM('Gross Plant'!$AH167:$AM167)/SUM('Gross Plant'!$AH$193:$AM$193)*'Capital Spending'!S$12*Reserve!$DW$1</f>
        <v>0</v>
      </c>
      <c r="EP167" s="57">
        <f>-SUM('Gross Plant'!$AH167:$AM167)/SUM('Gross Plant'!$AH$193:$AM$193)*'Capital Spending'!T$12*Reserve!$DW$1</f>
        <v>0</v>
      </c>
      <c r="EQ167" s="57">
        <f>-SUM('Gross Plant'!$AH167:$AM167)/SUM('Gross Plant'!$AH$193:$AM$193)*'Capital Spending'!U$12*Reserve!$DW$1</f>
        <v>0</v>
      </c>
    </row>
    <row r="168" spans="1:147">
      <c r="A168" s="150">
        <v>39003</v>
      </c>
      <c r="B168" t="s">
        <v>62</v>
      </c>
      <c r="C168" s="50">
        <f t="shared" si="268"/>
        <v>261312.39584953847</v>
      </c>
      <c r="D168" s="50">
        <f t="shared" si="238"/>
        <v>292729.92367400019</v>
      </c>
      <c r="E168" s="68">
        <f>'[20]Reserve End Balances'!$Q$89</f>
        <v>247979.44</v>
      </c>
      <c r="F168" s="41">
        <f t="shared" si="269"/>
        <v>250201.60000000001</v>
      </c>
      <c r="G168" s="41">
        <f t="shared" si="270"/>
        <v>252423.76</v>
      </c>
      <c r="H168" s="41">
        <f t="shared" si="271"/>
        <v>254645.92</v>
      </c>
      <c r="I168" s="41">
        <f t="shared" si="272"/>
        <v>256868.08000000002</v>
      </c>
      <c r="J168" s="41">
        <f t="shared" si="273"/>
        <v>259090.24000000002</v>
      </c>
      <c r="K168" s="41">
        <f t="shared" si="274"/>
        <v>261312.40000000002</v>
      </c>
      <c r="L168" s="41">
        <f t="shared" si="275"/>
        <v>263534.5574306667</v>
      </c>
      <c r="M168" s="41">
        <f t="shared" si="276"/>
        <v>265756.71486133337</v>
      </c>
      <c r="N168" s="41">
        <f t="shared" si="277"/>
        <v>267978.87229200004</v>
      </c>
      <c r="O168" s="41">
        <f t="shared" si="278"/>
        <v>270201.02972266672</v>
      </c>
      <c r="P168" s="41">
        <f t="shared" si="279"/>
        <v>272423.18715333339</v>
      </c>
      <c r="Q168" s="41">
        <f t="shared" si="280"/>
        <v>274645.34458400006</v>
      </c>
      <c r="R168" s="41">
        <f t="shared" si="281"/>
        <v>276867.50201466674</v>
      </c>
      <c r="S168" s="41">
        <f t="shared" si="282"/>
        <v>279089.65944533341</v>
      </c>
      <c r="T168" s="41">
        <f t="shared" si="283"/>
        <v>281311.81687600008</v>
      </c>
      <c r="U168" s="41">
        <f t="shared" si="284"/>
        <v>283214.83467566676</v>
      </c>
      <c r="V168" s="41">
        <f t="shared" si="285"/>
        <v>285117.85247533343</v>
      </c>
      <c r="W168" s="41">
        <f t="shared" si="286"/>
        <v>287020.87027500011</v>
      </c>
      <c r="X168" s="41">
        <f t="shared" si="287"/>
        <v>288923.88807466679</v>
      </c>
      <c r="Y168" s="41">
        <f t="shared" si="288"/>
        <v>290826.90587433346</v>
      </c>
      <c r="Z168" s="41">
        <f t="shared" si="289"/>
        <v>292729.92367400014</v>
      </c>
      <c r="AA168" s="41">
        <f t="shared" si="290"/>
        <v>294632.94147366681</v>
      </c>
      <c r="AB168" s="41">
        <f t="shared" si="291"/>
        <v>296535.95927333349</v>
      </c>
      <c r="AC168" s="41">
        <f t="shared" si="292"/>
        <v>298438.97707300016</v>
      </c>
      <c r="AD168" s="41">
        <f t="shared" si="293"/>
        <v>300341.99487266684</v>
      </c>
      <c r="AE168" s="41">
        <f t="shared" si="294"/>
        <v>302245.01267233351</v>
      </c>
      <c r="AF168" s="41">
        <f t="shared" si="295"/>
        <v>304148.03047200019</v>
      </c>
      <c r="AG168" s="23">
        <f t="shared" si="266"/>
        <v>292730</v>
      </c>
      <c r="AH168" s="79">
        <f>'[26]009'!D$64</f>
        <v>3.7600000000000001E-2</v>
      </c>
      <c r="AI168" s="79">
        <f>'[26]009'!E$64</f>
        <v>3.2199999999999999E-2</v>
      </c>
      <c r="AJ168" s="31">
        <f>'[20]Depreciation Provision'!R89</f>
        <v>2222.16</v>
      </c>
      <c r="AK168" s="31">
        <f>'[20]Depreciation Provision'!S89</f>
        <v>2222.16</v>
      </c>
      <c r="AL168" s="31">
        <f>'[20]Depreciation Provision'!T89</f>
        <v>2222.16</v>
      </c>
      <c r="AM168" s="31">
        <f>'[20]Depreciation Provision'!U89</f>
        <v>2222.16</v>
      </c>
      <c r="AN168" s="31">
        <f>'[20]Depreciation Provision'!V89</f>
        <v>2222.16</v>
      </c>
      <c r="AO168" s="31">
        <f>'[20]Depreciation Provision'!W89</f>
        <v>2222.16</v>
      </c>
      <c r="AP168" s="41">
        <f>IF('Net Plant'!I165&gt;0,'Gross Plant'!L168*$AH168/12,0)</f>
        <v>2222.1574306666666</v>
      </c>
      <c r="AQ168" s="41">
        <f>IF('Net Plant'!J165&gt;0,'Gross Plant'!M168*$AH168/12,0)</f>
        <v>2222.1574306666666</v>
      </c>
      <c r="AR168" s="41">
        <f>IF('Net Plant'!K165&gt;0,'Gross Plant'!N168*$AH168/12,0)</f>
        <v>2222.1574306666666</v>
      </c>
      <c r="AS168" s="41">
        <f>IF('Net Plant'!L165&gt;0,'Gross Plant'!O168*$AH168/12,0)</f>
        <v>2222.1574306666666</v>
      </c>
      <c r="AT168" s="41">
        <f>IF('Net Plant'!M165&gt;0,'Gross Plant'!P168*$AH168/12,0)</f>
        <v>2222.1574306666666</v>
      </c>
      <c r="AU168" s="41">
        <f>IF('Net Plant'!N165&gt;0,'Gross Plant'!Q168*$AH168/12,0)</f>
        <v>2222.1574306666666</v>
      </c>
      <c r="AV168" s="41">
        <f>IF('Net Plant'!O165&gt;0,'Gross Plant'!R168*$AH168/12,0)</f>
        <v>2222.1574306666666</v>
      </c>
      <c r="AW168" s="41">
        <f>IF('Net Plant'!P165&gt;0,'Gross Plant'!S168*$AH168/12,0)</f>
        <v>2222.1574306666666</v>
      </c>
      <c r="AX168" s="41">
        <f>IF('Net Plant'!Q165&gt;0,'Gross Plant'!T168*$AH168/12,0)</f>
        <v>2222.1574306666666</v>
      </c>
      <c r="AY168" s="41">
        <f>IF('Net Plant'!R165&gt;0,'Gross Plant'!U168*$AI168/12,0)</f>
        <v>1903.0177996666669</v>
      </c>
      <c r="AZ168" s="41">
        <f>IF('Net Plant'!S165&gt;0,'Gross Plant'!V168*$AI168/12,0)</f>
        <v>1903.0177996666669</v>
      </c>
      <c r="BA168" s="41">
        <f>IF('Net Plant'!T165&gt;0,'Gross Plant'!W168*$AI168/12,0)</f>
        <v>1903.0177996666669</v>
      </c>
      <c r="BB168" s="41">
        <f>IF('Net Plant'!U165&gt;0,'Gross Plant'!X168*$AI168/12,0)</f>
        <v>1903.0177996666669</v>
      </c>
      <c r="BC168" s="41">
        <f>IF('Net Plant'!V165&gt;0,'Gross Plant'!Y168*$AI168/12,0)</f>
        <v>1903.0177996666669</v>
      </c>
      <c r="BD168" s="41">
        <f>IF('Net Plant'!W165&gt;0,'Gross Plant'!Z168*$AI168/12,0)</f>
        <v>1903.0177996666669</v>
      </c>
      <c r="BE168" s="41">
        <f>IF('Net Plant'!X165&gt;0,'Gross Plant'!AA168*$AI168/12,0)</f>
        <v>1903.0177996666669</v>
      </c>
      <c r="BF168" s="41">
        <f>IF('Net Plant'!Y165&gt;0,'Gross Plant'!AB168*$AI168/12,0)</f>
        <v>1903.0177996666669</v>
      </c>
      <c r="BG168" s="41">
        <f>IF('Net Plant'!Z165&gt;0,'Gross Plant'!AC168*$AI168/12,0)</f>
        <v>1903.0177996666669</v>
      </c>
      <c r="BH168" s="41">
        <f>IF('Net Plant'!AA165&gt;0,'Gross Plant'!AD168*$AI168/12,0)</f>
        <v>1903.0177996666669</v>
      </c>
      <c r="BI168" s="41">
        <f>IF('Net Plant'!AB165&gt;0,'Gross Plant'!AE168*$AI168/12,0)</f>
        <v>1903.0177996666669</v>
      </c>
      <c r="BJ168" s="41">
        <f>IF('Net Plant'!AC165&gt;0,'Gross Plant'!AF168*$AI168/12,0)</f>
        <v>1903.0177996666669</v>
      </c>
      <c r="BK168" s="23">
        <f t="shared" si="267"/>
        <v>22836.213596000005</v>
      </c>
      <c r="BL168" s="41"/>
      <c r="BM168" s="31">
        <f>[20]Retires!R232</f>
        <v>0</v>
      </c>
      <c r="BN168" s="31">
        <f>[20]Retires!S232</f>
        <v>0</v>
      </c>
      <c r="BO168" s="31">
        <f>[20]Retires!T232</f>
        <v>0</v>
      </c>
      <c r="BP168" s="31">
        <f>[20]Retires!U232</f>
        <v>0</v>
      </c>
      <c r="BQ168" s="31">
        <f>[20]Retires!V232</f>
        <v>0</v>
      </c>
      <c r="BR168" s="31">
        <f>[20]Retires!W232</f>
        <v>0</v>
      </c>
      <c r="BS168" s="31">
        <f>'Gross Plant'!BQ168</f>
        <v>0</v>
      </c>
      <c r="BT168" s="41">
        <f>'Gross Plant'!BR168</f>
        <v>0</v>
      </c>
      <c r="BU168" s="41">
        <f>'Gross Plant'!BS168</f>
        <v>0</v>
      </c>
      <c r="BV168" s="41">
        <f>'Gross Plant'!BT168</f>
        <v>0</v>
      </c>
      <c r="BW168" s="41">
        <f>'Gross Plant'!BU168</f>
        <v>0</v>
      </c>
      <c r="BX168" s="41">
        <f>'Gross Plant'!BV168</f>
        <v>0</v>
      </c>
      <c r="BY168" s="41">
        <f>'Gross Plant'!BW168</f>
        <v>0</v>
      </c>
      <c r="BZ168" s="41">
        <f>'Gross Plant'!BX168</f>
        <v>0</v>
      </c>
      <c r="CA168" s="41">
        <f>'Gross Plant'!BY168</f>
        <v>0</v>
      </c>
      <c r="CB168" s="41">
        <f>'Gross Plant'!BZ168</f>
        <v>0</v>
      </c>
      <c r="CC168" s="41">
        <f>'Gross Plant'!CA168</f>
        <v>0</v>
      </c>
      <c r="CD168" s="41">
        <f>'Gross Plant'!CB168</f>
        <v>0</v>
      </c>
      <c r="CE168" s="41">
        <f>'Gross Plant'!CC168</f>
        <v>0</v>
      </c>
      <c r="CF168" s="41">
        <f>'Gross Plant'!CD168</f>
        <v>0</v>
      </c>
      <c r="CG168" s="41">
        <f>'Gross Plant'!CE168</f>
        <v>0</v>
      </c>
      <c r="CH168" s="41">
        <f>'Gross Plant'!CF168</f>
        <v>0</v>
      </c>
      <c r="CI168" s="41">
        <f>'Gross Plant'!CG168</f>
        <v>0</v>
      </c>
      <c r="CJ168" s="41">
        <f>'Gross Plant'!CH168</f>
        <v>0</v>
      </c>
      <c r="CK168" s="41">
        <f>'Gross Plant'!CI168</f>
        <v>0</v>
      </c>
      <c r="CL168" s="41">
        <f>'Gross Plant'!CJ168</f>
        <v>0</v>
      </c>
      <c r="CM168" s="41">
        <f>'Gross Plant'!CK168</f>
        <v>0</v>
      </c>
      <c r="CN168" s="41"/>
      <c r="CO168" s="31">
        <f>[20]Transfers!R232</f>
        <v>0</v>
      </c>
      <c r="CP168" s="31">
        <f>[20]Transfers!S232</f>
        <v>0</v>
      </c>
      <c r="CQ168" s="31">
        <f>[20]Transfers!T232</f>
        <v>0</v>
      </c>
      <c r="CR168" s="31">
        <f>[20]Transfers!U232</f>
        <v>0</v>
      </c>
      <c r="CS168" s="31">
        <f>[20]Transfers!V232</f>
        <v>0</v>
      </c>
      <c r="CT168" s="31">
        <f>[20]Transfers!W232</f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/>
      <c r="DQ168" s="31">
        <f>[20]COR!Q89</f>
        <v>0</v>
      </c>
      <c r="DR168" s="31">
        <f>[20]COR!R89</f>
        <v>0</v>
      </c>
      <c r="DS168" s="31">
        <f>[20]COR!S89</f>
        <v>0</v>
      </c>
      <c r="DT168" s="31">
        <f>[20]COR!T89</f>
        <v>0</v>
      </c>
      <c r="DU168" s="31">
        <f>[20]COR!U89</f>
        <v>0</v>
      </c>
      <c r="DV168" s="31">
        <f>[20]COR!V89</f>
        <v>0</v>
      </c>
      <c r="DW168" s="57">
        <f>SUM('Gross Plant'!$AH168:$AM168)/SUM('Gross Plant'!$AH$193:$AM$193)*DW$193</f>
        <v>0</v>
      </c>
      <c r="DX168" s="57">
        <f>SUM('Gross Plant'!$AH168:$AM168)/SUM('Gross Plant'!$AH$193:$AM$193)*DX$193</f>
        <v>0</v>
      </c>
      <c r="DY168" s="57">
        <f>SUM('Gross Plant'!$AH168:$AM168)/SUM('Gross Plant'!$AH$193:$AM$193)*DY$193</f>
        <v>0</v>
      </c>
      <c r="DZ168" s="57">
        <f>-SUM('Gross Plant'!$AH168:$AM168)/SUM('Gross Plant'!$AH$193:$AM$193)*'Capital Spending'!D$12*Reserve!$DW$1</f>
        <v>0</v>
      </c>
      <c r="EA168" s="57">
        <f>-SUM('Gross Plant'!$AH168:$AM168)/SUM('Gross Plant'!$AH$193:$AM$193)*'Capital Spending'!E$12*Reserve!$DW$1</f>
        <v>0</v>
      </c>
      <c r="EB168" s="57">
        <f>-SUM('Gross Plant'!$AH168:$AM168)/SUM('Gross Plant'!$AH$193:$AM$193)*'Capital Spending'!F$12*Reserve!$DW$1</f>
        <v>0</v>
      </c>
      <c r="EC168" s="57">
        <f>-SUM('Gross Plant'!$AH168:$AM168)/SUM('Gross Plant'!$AH$193:$AM$193)*'Capital Spending'!G$12*Reserve!$DW$1</f>
        <v>0</v>
      </c>
      <c r="ED168" s="57">
        <f>-SUM('Gross Plant'!$AH168:$AM168)/SUM('Gross Plant'!$AH$193:$AM$193)*'Capital Spending'!H$12*Reserve!$DW$1</f>
        <v>0</v>
      </c>
      <c r="EE168" s="57">
        <f>-SUM('Gross Plant'!$AH168:$AM168)/SUM('Gross Plant'!$AH$193:$AM$193)*'Capital Spending'!I$12*Reserve!$DW$1</f>
        <v>0</v>
      </c>
      <c r="EF168" s="57">
        <f>-SUM('Gross Plant'!$AH168:$AM168)/SUM('Gross Plant'!$AH$193:$AM$193)*'Capital Spending'!J$12*Reserve!$DW$1</f>
        <v>0</v>
      </c>
      <c r="EG168" s="57">
        <f>-SUM('Gross Plant'!$AH168:$AM168)/SUM('Gross Plant'!$AH$193:$AM$193)*'Capital Spending'!K$12*Reserve!$DW$1</f>
        <v>0</v>
      </c>
      <c r="EH168" s="57">
        <f>-SUM('Gross Plant'!$AH168:$AM168)/SUM('Gross Plant'!$AH$193:$AM$193)*'Capital Spending'!L$12*Reserve!$DW$1</f>
        <v>0</v>
      </c>
      <c r="EI168" s="57">
        <f>-SUM('Gross Plant'!$AH168:$AM168)/SUM('Gross Plant'!$AH$193:$AM$193)*'Capital Spending'!M$12*Reserve!$DW$1</f>
        <v>0</v>
      </c>
      <c r="EJ168" s="57">
        <f>-SUM('Gross Plant'!$AH168:$AM168)/SUM('Gross Plant'!$AH$193:$AM$193)*'Capital Spending'!N$12*Reserve!$DW$1</f>
        <v>0</v>
      </c>
      <c r="EK168" s="57">
        <f>-SUM('Gross Plant'!$AH168:$AM168)/SUM('Gross Plant'!$AH$193:$AM$193)*'Capital Spending'!O$12*Reserve!$DW$1</f>
        <v>0</v>
      </c>
      <c r="EL168" s="57">
        <f>-SUM('Gross Plant'!$AH168:$AM168)/SUM('Gross Plant'!$AH$193:$AM$193)*'Capital Spending'!P$12*Reserve!$DW$1</f>
        <v>0</v>
      </c>
      <c r="EM168" s="57">
        <f>-SUM('Gross Plant'!$AH168:$AM168)/SUM('Gross Plant'!$AH$193:$AM$193)*'Capital Spending'!Q$12*Reserve!$DW$1</f>
        <v>0</v>
      </c>
      <c r="EN168" s="57">
        <f>-SUM('Gross Plant'!$AH168:$AM168)/SUM('Gross Plant'!$AH$193:$AM$193)*'Capital Spending'!R$12*Reserve!$DW$1</f>
        <v>0</v>
      </c>
      <c r="EO168" s="57">
        <f>-SUM('Gross Plant'!$AH168:$AM168)/SUM('Gross Plant'!$AH$193:$AM$193)*'Capital Spending'!S$12*Reserve!$DW$1</f>
        <v>0</v>
      </c>
      <c r="EP168" s="57">
        <f>-SUM('Gross Plant'!$AH168:$AM168)/SUM('Gross Plant'!$AH$193:$AM$193)*'Capital Spending'!T$12*Reserve!$DW$1</f>
        <v>0</v>
      </c>
      <c r="EQ168" s="57">
        <f>-SUM('Gross Plant'!$AH168:$AM168)/SUM('Gross Plant'!$AH$193:$AM$193)*'Capital Spending'!U$12*Reserve!$DW$1</f>
        <v>0</v>
      </c>
    </row>
    <row r="169" spans="1:147">
      <c r="A169" s="150">
        <v>39004</v>
      </c>
      <c r="B169" t="s">
        <v>39</v>
      </c>
      <c r="C169" s="50">
        <f t="shared" si="268"/>
        <v>4318.7524532307707</v>
      </c>
      <c r="D169" s="50">
        <f t="shared" si="238"/>
        <v>5049.3973360000055</v>
      </c>
      <c r="E169" s="68">
        <f>'[20]Reserve End Balances'!$Q$90</f>
        <v>4075.21</v>
      </c>
      <c r="F169" s="41">
        <f t="shared" si="269"/>
        <v>4115.8</v>
      </c>
      <c r="G169" s="41">
        <f t="shared" si="270"/>
        <v>4156.3900000000003</v>
      </c>
      <c r="H169" s="41">
        <f t="shared" si="271"/>
        <v>4196.9800000000005</v>
      </c>
      <c r="I169" s="41">
        <f t="shared" si="272"/>
        <v>4237.5700000000006</v>
      </c>
      <c r="J169" s="41">
        <f t="shared" si="273"/>
        <v>4278.1600000000008</v>
      </c>
      <c r="K169" s="41">
        <f t="shared" si="274"/>
        <v>4318.7500000000009</v>
      </c>
      <c r="L169" s="41">
        <f t="shared" si="275"/>
        <v>4359.341518666668</v>
      </c>
      <c r="M169" s="41">
        <f t="shared" si="276"/>
        <v>4399.9330373333351</v>
      </c>
      <c r="N169" s="41">
        <f t="shared" si="277"/>
        <v>4440.5245560000021</v>
      </c>
      <c r="O169" s="41">
        <f t="shared" si="278"/>
        <v>4481.1160746666692</v>
      </c>
      <c r="P169" s="41">
        <f t="shared" si="279"/>
        <v>4521.7075933333363</v>
      </c>
      <c r="Q169" s="41">
        <f t="shared" si="280"/>
        <v>4562.2991120000033</v>
      </c>
      <c r="R169" s="41">
        <f t="shared" si="281"/>
        <v>4602.8906306666704</v>
      </c>
      <c r="S169" s="41">
        <f t="shared" si="282"/>
        <v>4643.4821493333375</v>
      </c>
      <c r="T169" s="41">
        <f t="shared" si="283"/>
        <v>4684.0736680000045</v>
      </c>
      <c r="U169" s="41">
        <f t="shared" si="284"/>
        <v>4744.9609460000047</v>
      </c>
      <c r="V169" s="41">
        <f t="shared" si="285"/>
        <v>4805.8482240000048</v>
      </c>
      <c r="W169" s="41">
        <f t="shared" si="286"/>
        <v>4866.735502000005</v>
      </c>
      <c r="X169" s="41">
        <f t="shared" si="287"/>
        <v>4927.6227800000052</v>
      </c>
      <c r="Y169" s="41">
        <f t="shared" si="288"/>
        <v>4988.5100580000053</v>
      </c>
      <c r="Z169" s="41">
        <f t="shared" si="289"/>
        <v>5049.3973360000055</v>
      </c>
      <c r="AA169" s="41">
        <f t="shared" si="290"/>
        <v>5110.2846140000056</v>
      </c>
      <c r="AB169" s="41">
        <f t="shared" si="291"/>
        <v>5171.1718920000058</v>
      </c>
      <c r="AC169" s="41">
        <f t="shared" si="292"/>
        <v>5232.0591700000059</v>
      </c>
      <c r="AD169" s="41">
        <f t="shared" si="293"/>
        <v>5292.9464480000061</v>
      </c>
      <c r="AE169" s="41">
        <f t="shared" si="294"/>
        <v>5353.8337260000062</v>
      </c>
      <c r="AF169" s="41">
        <f t="shared" si="295"/>
        <v>5414.7210040000064</v>
      </c>
      <c r="AG169" s="23">
        <f t="shared" si="266"/>
        <v>5049</v>
      </c>
      <c r="AH169" s="79">
        <f>'[26]009'!D65</f>
        <v>3.7600000000000001E-2</v>
      </c>
      <c r="AI169" s="79">
        <f>'[26]009'!E65</f>
        <v>5.6399999999999999E-2</v>
      </c>
      <c r="AJ169" s="31">
        <f>'[20]Depreciation Provision'!R90</f>
        <v>40.590000000000003</v>
      </c>
      <c r="AK169" s="31">
        <f>'[20]Depreciation Provision'!S90</f>
        <v>40.590000000000003</v>
      </c>
      <c r="AL169" s="31">
        <f>'[20]Depreciation Provision'!T90</f>
        <v>40.590000000000003</v>
      </c>
      <c r="AM169" s="31">
        <f>'[20]Depreciation Provision'!U90</f>
        <v>40.590000000000003</v>
      </c>
      <c r="AN169" s="31">
        <f>'[20]Depreciation Provision'!V90</f>
        <v>40.590000000000003</v>
      </c>
      <c r="AO169" s="31">
        <f>'[20]Depreciation Provision'!W90</f>
        <v>40.590000000000003</v>
      </c>
      <c r="AP169" s="41">
        <f>IF('Net Plant'!I166&gt;0,'Gross Plant'!L169*$AH169/12,0)</f>
        <v>40.591518666666666</v>
      </c>
      <c r="AQ169" s="41">
        <f>IF('Net Plant'!J166&gt;0,'Gross Plant'!M169*$AH169/12,0)</f>
        <v>40.591518666666666</v>
      </c>
      <c r="AR169" s="41">
        <f>IF('Net Plant'!K166&gt;0,'Gross Plant'!N169*$AH169/12,0)</f>
        <v>40.591518666666666</v>
      </c>
      <c r="AS169" s="41">
        <f>IF('Net Plant'!L166&gt;0,'Gross Plant'!O169*$AH169/12,0)</f>
        <v>40.591518666666666</v>
      </c>
      <c r="AT169" s="41">
        <f>IF('Net Plant'!M166&gt;0,'Gross Plant'!P169*$AH169/12,0)</f>
        <v>40.591518666666666</v>
      </c>
      <c r="AU169" s="41">
        <f>IF('Net Plant'!N166&gt;0,'Gross Plant'!Q169*$AH169/12,0)</f>
        <v>40.591518666666666</v>
      </c>
      <c r="AV169" s="41">
        <f>IF('Net Plant'!O166&gt;0,'Gross Plant'!R169*$AH169/12,0)</f>
        <v>40.591518666666666</v>
      </c>
      <c r="AW169" s="41">
        <f>IF('Net Plant'!P166&gt;0,'Gross Plant'!S169*$AH169/12,0)</f>
        <v>40.591518666666666</v>
      </c>
      <c r="AX169" s="41">
        <f>IF('Net Plant'!Q166&gt;0,'Gross Plant'!T169*$AH169/12,0)</f>
        <v>40.591518666666666</v>
      </c>
      <c r="AY169" s="41">
        <f>IF('Net Plant'!R166&gt;0,'Gross Plant'!U169*$AI169/12,0)</f>
        <v>60.887278000000002</v>
      </c>
      <c r="AZ169" s="41">
        <f>IF('Net Plant'!S166&gt;0,'Gross Plant'!V169*$AI169/12,0)</f>
        <v>60.887278000000002</v>
      </c>
      <c r="BA169" s="41">
        <f>IF('Net Plant'!T166&gt;0,'Gross Plant'!W169*$AI169/12,0)</f>
        <v>60.887278000000002</v>
      </c>
      <c r="BB169" s="41">
        <f>IF('Net Plant'!U166&gt;0,'Gross Plant'!X169*$AI169/12,0)</f>
        <v>60.887278000000002</v>
      </c>
      <c r="BC169" s="41">
        <f>IF('Net Plant'!V166&gt;0,'Gross Plant'!Y169*$AI169/12,0)</f>
        <v>60.887278000000002</v>
      </c>
      <c r="BD169" s="41">
        <f>IF('Net Plant'!W166&gt;0,'Gross Plant'!Z169*$AI169/12,0)</f>
        <v>60.887278000000002</v>
      </c>
      <c r="BE169" s="41">
        <f>IF('Net Plant'!X166&gt;0,'Gross Plant'!AA169*$AI169/12,0)</f>
        <v>60.887278000000002</v>
      </c>
      <c r="BF169" s="41">
        <f>IF('Net Plant'!Y166&gt;0,'Gross Plant'!AB169*$AI169/12,0)</f>
        <v>60.887278000000002</v>
      </c>
      <c r="BG169" s="41">
        <f>IF('Net Plant'!Z166&gt;0,'Gross Plant'!AC169*$AI169/12,0)</f>
        <v>60.887278000000002</v>
      </c>
      <c r="BH169" s="41">
        <f>IF('Net Plant'!AA166&gt;0,'Gross Plant'!AD169*$AI169/12,0)</f>
        <v>60.887278000000002</v>
      </c>
      <c r="BI169" s="41">
        <f>IF('Net Plant'!AB166&gt;0,'Gross Plant'!AE169*$AI169/12,0)</f>
        <v>60.887278000000002</v>
      </c>
      <c r="BJ169" s="41">
        <f>IF('Net Plant'!AC166&gt;0,'Gross Plant'!AF169*$AI169/12,0)</f>
        <v>60.887278000000002</v>
      </c>
      <c r="BK169" s="23">
        <f t="shared" si="267"/>
        <v>730.64733600000011</v>
      </c>
      <c r="BL169" s="41"/>
      <c r="BM169" s="31">
        <f>[20]Retires!R233</f>
        <v>0</v>
      </c>
      <c r="BN169" s="31">
        <f>[20]Retires!S233</f>
        <v>0</v>
      </c>
      <c r="BO169" s="31">
        <f>[20]Retires!T233</f>
        <v>0</v>
      </c>
      <c r="BP169" s="31">
        <f>[20]Retires!U233</f>
        <v>0</v>
      </c>
      <c r="BQ169" s="31">
        <f>[20]Retires!V233</f>
        <v>0</v>
      </c>
      <c r="BR169" s="31">
        <f>[20]Retires!W233</f>
        <v>0</v>
      </c>
      <c r="BS169" s="31">
        <f>'Gross Plant'!BQ169</f>
        <v>0</v>
      </c>
      <c r="BT169" s="41">
        <f>'Gross Plant'!BR169</f>
        <v>0</v>
      </c>
      <c r="BU169" s="41">
        <f>'Gross Plant'!BS169</f>
        <v>0</v>
      </c>
      <c r="BV169" s="41">
        <f>'Gross Plant'!BT169</f>
        <v>0</v>
      </c>
      <c r="BW169" s="41">
        <f>'Gross Plant'!BU169</f>
        <v>0</v>
      </c>
      <c r="BX169" s="41">
        <f>'Gross Plant'!BV169</f>
        <v>0</v>
      </c>
      <c r="BY169" s="41">
        <f>'Gross Plant'!BW169</f>
        <v>0</v>
      </c>
      <c r="BZ169" s="41">
        <f>'Gross Plant'!BX169</f>
        <v>0</v>
      </c>
      <c r="CA169" s="41">
        <f>'Gross Plant'!BY169</f>
        <v>0</v>
      </c>
      <c r="CB169" s="41">
        <f>'Gross Plant'!BZ169</f>
        <v>0</v>
      </c>
      <c r="CC169" s="41">
        <f>'Gross Plant'!CA169</f>
        <v>0</v>
      </c>
      <c r="CD169" s="41">
        <f>'Gross Plant'!CB169</f>
        <v>0</v>
      </c>
      <c r="CE169" s="41">
        <f>'Gross Plant'!CC169</f>
        <v>0</v>
      </c>
      <c r="CF169" s="41">
        <f>'Gross Plant'!CD169</f>
        <v>0</v>
      </c>
      <c r="CG169" s="41">
        <f>'Gross Plant'!CE169</f>
        <v>0</v>
      </c>
      <c r="CH169" s="41">
        <f>'Gross Plant'!CF169</f>
        <v>0</v>
      </c>
      <c r="CI169" s="41">
        <f>'Gross Plant'!CG169</f>
        <v>0</v>
      </c>
      <c r="CJ169" s="41">
        <f>'Gross Plant'!CH169</f>
        <v>0</v>
      </c>
      <c r="CK169" s="41">
        <f>'Gross Plant'!CI169</f>
        <v>0</v>
      </c>
      <c r="CL169" s="41">
        <f>'Gross Plant'!CJ169</f>
        <v>0</v>
      </c>
      <c r="CM169" s="41">
        <f>'Gross Plant'!CK169</f>
        <v>0</v>
      </c>
      <c r="CN169" s="41"/>
      <c r="CO169" s="31">
        <f>[20]Transfers!R233</f>
        <v>0</v>
      </c>
      <c r="CP169" s="31">
        <f>[20]Transfers!S233</f>
        <v>0</v>
      </c>
      <c r="CQ169" s="31">
        <f>[20]Transfers!T233</f>
        <v>0</v>
      </c>
      <c r="CR169" s="31">
        <f>[20]Transfers!U233</f>
        <v>0</v>
      </c>
      <c r="CS169" s="31">
        <f>[20]Transfers!V233</f>
        <v>0</v>
      </c>
      <c r="CT169" s="31">
        <f>[20]Transfers!W233</f>
        <v>0</v>
      </c>
      <c r="CU169" s="31">
        <v>0</v>
      </c>
      <c r="CV169" s="31">
        <v>0</v>
      </c>
      <c r="CW169" s="31">
        <v>0</v>
      </c>
      <c r="CX169" s="31">
        <v>0</v>
      </c>
      <c r="CY169" s="31">
        <v>0</v>
      </c>
      <c r="CZ169" s="3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/>
      <c r="DQ169" s="31">
        <f>[20]COR!Q90</f>
        <v>0</v>
      </c>
      <c r="DR169" s="31">
        <f>[20]COR!R90</f>
        <v>0</v>
      </c>
      <c r="DS169" s="31">
        <f>[20]COR!S90</f>
        <v>0</v>
      </c>
      <c r="DT169" s="31">
        <f>[20]COR!T90</f>
        <v>0</v>
      </c>
      <c r="DU169" s="31">
        <f>[20]COR!U90</f>
        <v>0</v>
      </c>
      <c r="DV169" s="31">
        <f>[20]COR!V90</f>
        <v>0</v>
      </c>
      <c r="DW169" s="57">
        <f>SUM('Gross Plant'!$AH169:$AM169)/SUM('Gross Plant'!$AH$193:$AM$193)*DW$193</f>
        <v>0</v>
      </c>
      <c r="DX169" s="57">
        <f>SUM('Gross Plant'!$AH169:$AM169)/SUM('Gross Plant'!$AH$193:$AM$193)*DX$193</f>
        <v>0</v>
      </c>
      <c r="DY169" s="57">
        <f>SUM('Gross Plant'!$AH169:$AM169)/SUM('Gross Plant'!$AH$193:$AM$193)*DY$193</f>
        <v>0</v>
      </c>
      <c r="DZ169" s="57">
        <f>-SUM('Gross Plant'!$AH169:$AM169)/SUM('Gross Plant'!$AH$193:$AM$193)*'Capital Spending'!D$12*Reserve!$DW$1</f>
        <v>0</v>
      </c>
      <c r="EA169" s="57">
        <f>-SUM('Gross Plant'!$AH169:$AM169)/SUM('Gross Plant'!$AH$193:$AM$193)*'Capital Spending'!E$12*Reserve!$DW$1</f>
        <v>0</v>
      </c>
      <c r="EB169" s="57">
        <f>-SUM('Gross Plant'!$AH169:$AM169)/SUM('Gross Plant'!$AH$193:$AM$193)*'Capital Spending'!F$12*Reserve!$DW$1</f>
        <v>0</v>
      </c>
      <c r="EC169" s="57">
        <f>-SUM('Gross Plant'!$AH169:$AM169)/SUM('Gross Plant'!$AH$193:$AM$193)*'Capital Spending'!G$12*Reserve!$DW$1</f>
        <v>0</v>
      </c>
      <c r="ED169" s="57">
        <f>-SUM('Gross Plant'!$AH169:$AM169)/SUM('Gross Plant'!$AH$193:$AM$193)*'Capital Spending'!H$12*Reserve!$DW$1</f>
        <v>0</v>
      </c>
      <c r="EE169" s="57">
        <f>-SUM('Gross Plant'!$AH169:$AM169)/SUM('Gross Plant'!$AH$193:$AM$193)*'Capital Spending'!I$12*Reserve!$DW$1</f>
        <v>0</v>
      </c>
      <c r="EF169" s="57">
        <f>-SUM('Gross Plant'!$AH169:$AM169)/SUM('Gross Plant'!$AH$193:$AM$193)*'Capital Spending'!J$12*Reserve!$DW$1</f>
        <v>0</v>
      </c>
      <c r="EG169" s="57">
        <f>-SUM('Gross Plant'!$AH169:$AM169)/SUM('Gross Plant'!$AH$193:$AM$193)*'Capital Spending'!K$12*Reserve!$DW$1</f>
        <v>0</v>
      </c>
      <c r="EH169" s="57">
        <f>-SUM('Gross Plant'!$AH169:$AM169)/SUM('Gross Plant'!$AH$193:$AM$193)*'Capital Spending'!L$12*Reserve!$DW$1</f>
        <v>0</v>
      </c>
      <c r="EI169" s="57">
        <f>-SUM('Gross Plant'!$AH169:$AM169)/SUM('Gross Plant'!$AH$193:$AM$193)*'Capital Spending'!M$12*Reserve!$DW$1</f>
        <v>0</v>
      </c>
      <c r="EJ169" s="57">
        <f>-SUM('Gross Plant'!$AH169:$AM169)/SUM('Gross Plant'!$AH$193:$AM$193)*'Capital Spending'!N$12*Reserve!$DW$1</f>
        <v>0</v>
      </c>
      <c r="EK169" s="57">
        <f>-SUM('Gross Plant'!$AH169:$AM169)/SUM('Gross Plant'!$AH$193:$AM$193)*'Capital Spending'!O$12*Reserve!$DW$1</f>
        <v>0</v>
      </c>
      <c r="EL169" s="57">
        <f>-SUM('Gross Plant'!$AH169:$AM169)/SUM('Gross Plant'!$AH$193:$AM$193)*'Capital Spending'!P$12*Reserve!$DW$1</f>
        <v>0</v>
      </c>
      <c r="EM169" s="57">
        <f>-SUM('Gross Plant'!$AH169:$AM169)/SUM('Gross Plant'!$AH$193:$AM$193)*'Capital Spending'!Q$12*Reserve!$DW$1</f>
        <v>0</v>
      </c>
      <c r="EN169" s="57">
        <f>-SUM('Gross Plant'!$AH169:$AM169)/SUM('Gross Plant'!$AH$193:$AM$193)*'Capital Spending'!R$12*Reserve!$DW$1</f>
        <v>0</v>
      </c>
      <c r="EO169" s="57">
        <f>-SUM('Gross Plant'!$AH169:$AM169)/SUM('Gross Plant'!$AH$193:$AM$193)*'Capital Spending'!S$12*Reserve!$DW$1</f>
        <v>0</v>
      </c>
      <c r="EP169" s="57">
        <f>-SUM('Gross Plant'!$AH169:$AM169)/SUM('Gross Plant'!$AH$193:$AM$193)*'Capital Spending'!T$12*Reserve!$DW$1</f>
        <v>0</v>
      </c>
      <c r="EQ169" s="57">
        <f>-SUM('Gross Plant'!$AH169:$AM169)/SUM('Gross Plant'!$AH$193:$AM$193)*'Capital Spending'!U$12*Reserve!$DW$1</f>
        <v>0</v>
      </c>
    </row>
    <row r="170" spans="1:147">
      <c r="A170" s="150">
        <v>39009</v>
      </c>
      <c r="B170" t="s">
        <v>11</v>
      </c>
      <c r="C170" s="50">
        <f t="shared" si="268"/>
        <v>1194302.9851401155</v>
      </c>
      <c r="D170" s="50">
        <f t="shared" si="238"/>
        <v>1248109.8085130001</v>
      </c>
      <c r="E170" s="68">
        <f>'[20]Reserve End Balances'!$Q$91</f>
        <v>1092667.8799999999</v>
      </c>
      <c r="F170" s="41">
        <f t="shared" si="269"/>
        <v>1112098.1199999999</v>
      </c>
      <c r="G170" s="41">
        <f t="shared" si="270"/>
        <v>1131528.3599999999</v>
      </c>
      <c r="H170" s="41">
        <f t="shared" si="271"/>
        <v>1150958.5999999999</v>
      </c>
      <c r="I170" s="41">
        <f t="shared" si="272"/>
        <v>1170388.8399999999</v>
      </c>
      <c r="J170" s="41">
        <f t="shared" si="273"/>
        <v>1189819.0799999998</v>
      </c>
      <c r="K170" s="41">
        <f t="shared" si="274"/>
        <v>1209249.3199999998</v>
      </c>
      <c r="L170" s="41">
        <f t="shared" si="275"/>
        <v>1228679.5642564998</v>
      </c>
      <c r="M170" s="41">
        <f t="shared" si="276"/>
        <v>1248109.8085129997</v>
      </c>
      <c r="N170" s="41">
        <f t="shared" si="277"/>
        <v>1248109.8085129997</v>
      </c>
      <c r="O170" s="41">
        <f t="shared" si="278"/>
        <v>1248109.8085129997</v>
      </c>
      <c r="P170" s="41">
        <f t="shared" si="279"/>
        <v>1248109.8085129997</v>
      </c>
      <c r="Q170" s="41">
        <f t="shared" si="280"/>
        <v>1248109.8085129997</v>
      </c>
      <c r="R170" s="41">
        <f t="shared" si="281"/>
        <v>1248109.8085129997</v>
      </c>
      <c r="S170" s="41">
        <f t="shared" si="282"/>
        <v>1248109.8085129997</v>
      </c>
      <c r="T170" s="41">
        <f t="shared" si="283"/>
        <v>1248109.8085129997</v>
      </c>
      <c r="U170" s="41">
        <f t="shared" si="284"/>
        <v>1248109.8085129997</v>
      </c>
      <c r="V170" s="41">
        <f t="shared" si="285"/>
        <v>1248109.8085129997</v>
      </c>
      <c r="W170" s="41">
        <f t="shared" si="286"/>
        <v>1248109.8085129997</v>
      </c>
      <c r="X170" s="41">
        <f t="shared" si="287"/>
        <v>1248109.8085129997</v>
      </c>
      <c r="Y170" s="41">
        <f t="shared" si="288"/>
        <v>1248109.8085129997</v>
      </c>
      <c r="Z170" s="41">
        <f t="shared" si="289"/>
        <v>1248109.8085129997</v>
      </c>
      <c r="AA170" s="41">
        <f t="shared" si="290"/>
        <v>1248109.8085129997</v>
      </c>
      <c r="AB170" s="41">
        <f t="shared" si="291"/>
        <v>1248109.8085129997</v>
      </c>
      <c r="AC170" s="41">
        <f t="shared" si="292"/>
        <v>1248109.8085129997</v>
      </c>
      <c r="AD170" s="41">
        <f t="shared" si="293"/>
        <v>1248109.8085129997</v>
      </c>
      <c r="AE170" s="41">
        <f t="shared" si="294"/>
        <v>1248109.8085129997</v>
      </c>
      <c r="AF170" s="41">
        <f t="shared" si="295"/>
        <v>1248109.8085129997</v>
      </c>
      <c r="AG170" s="23">
        <f t="shared" si="266"/>
        <v>1248110</v>
      </c>
      <c r="AH170" s="79">
        <f>'[26]009'!D66</f>
        <v>0.18709999999999999</v>
      </c>
      <c r="AI170" s="79">
        <f>'[26]009'!E66</f>
        <v>0.16039999999999999</v>
      </c>
      <c r="AJ170" s="31">
        <f>'[20]Depreciation Provision'!R91</f>
        <v>19430.240000000002</v>
      </c>
      <c r="AK170" s="31">
        <f>'[20]Depreciation Provision'!S91</f>
        <v>19430.240000000002</v>
      </c>
      <c r="AL170" s="31">
        <f>'[20]Depreciation Provision'!T91</f>
        <v>19430.240000000002</v>
      </c>
      <c r="AM170" s="31">
        <f>'[20]Depreciation Provision'!U91</f>
        <v>19430.240000000002</v>
      </c>
      <c r="AN170" s="31">
        <f>'[20]Depreciation Provision'!V91</f>
        <v>19430.240000000002</v>
      </c>
      <c r="AO170" s="31">
        <f>'[20]Depreciation Provision'!W91</f>
        <v>19430.240000000002</v>
      </c>
      <c r="AP170" s="41">
        <f>IF('Net Plant'!I167&gt;0,'Gross Plant'!L170*$AH170/12,0)</f>
        <v>19430.244256499998</v>
      </c>
      <c r="AQ170" s="41">
        <f>IF('Net Plant'!J167&gt;0,'Gross Plant'!M170*$AH170/12,0)</f>
        <v>19430.244256499998</v>
      </c>
      <c r="AR170" s="41">
        <f>IF('Net Plant'!K167&gt;0,'Gross Plant'!N170*$AH170/12,0)</f>
        <v>0</v>
      </c>
      <c r="AS170" s="41">
        <f>IF('Net Plant'!L167&gt;0,'Gross Plant'!O170*$AH170/12,0)</f>
        <v>0</v>
      </c>
      <c r="AT170" s="41">
        <f>IF('Net Plant'!M167&gt;0,'Gross Plant'!P170*$AH170/12,0)</f>
        <v>0</v>
      </c>
      <c r="AU170" s="41">
        <f>IF('Net Plant'!N167&gt;0,'Gross Plant'!Q170*$AH170/12,0)</f>
        <v>0</v>
      </c>
      <c r="AV170" s="41">
        <f>IF('Net Plant'!O167&gt;0,'Gross Plant'!R170*$AH170/12,0)</f>
        <v>0</v>
      </c>
      <c r="AW170" s="41">
        <f>IF('Net Plant'!P167&gt;0,'Gross Plant'!S170*$AH170/12,0)</f>
        <v>0</v>
      </c>
      <c r="AX170" s="41">
        <f>IF('Net Plant'!Q167&gt;0,'Gross Plant'!T170*$AH170/12,0)</f>
        <v>0</v>
      </c>
      <c r="AY170" s="41">
        <f>IF('Net Plant'!R167&gt;0,'Gross Plant'!U170*$AI170/12,0)</f>
        <v>0</v>
      </c>
      <c r="AZ170" s="41">
        <f>IF('Net Plant'!S167&gt;0,'Gross Plant'!V170*$AI170/12,0)</f>
        <v>0</v>
      </c>
      <c r="BA170" s="41">
        <f>IF('Net Plant'!T167&gt;0,'Gross Plant'!W170*$AI170/12,0)</f>
        <v>0</v>
      </c>
      <c r="BB170" s="41">
        <f>IF('Net Plant'!U167&gt;0,'Gross Plant'!X170*$AI170/12,0)</f>
        <v>0</v>
      </c>
      <c r="BC170" s="41">
        <f>IF('Net Plant'!V167&gt;0,'Gross Plant'!Y170*$AI170/12,0)</f>
        <v>0</v>
      </c>
      <c r="BD170" s="41">
        <f>IF('Net Plant'!W167&gt;0,'Gross Plant'!Z170*$AI170/12,0)</f>
        <v>0</v>
      </c>
      <c r="BE170" s="41">
        <f>IF('Net Plant'!X167&gt;0,'Gross Plant'!AA170*$AI170/12,0)</f>
        <v>0</v>
      </c>
      <c r="BF170" s="41">
        <f>IF('Net Plant'!Y167&gt;0,'Gross Plant'!AB170*$AI170/12,0)</f>
        <v>0</v>
      </c>
      <c r="BG170" s="41">
        <f>IF('Net Plant'!Z167&gt;0,'Gross Plant'!AC170*$AI170/12,0)</f>
        <v>0</v>
      </c>
      <c r="BH170" s="41">
        <f>IF('Net Plant'!AA167&gt;0,'Gross Plant'!AD170*$AI170/12,0)</f>
        <v>0</v>
      </c>
      <c r="BI170" s="41">
        <f>IF('Net Plant'!AB167&gt;0,'Gross Plant'!AE170*$AI170/12,0)</f>
        <v>0</v>
      </c>
      <c r="BJ170" s="41">
        <f>IF('Net Plant'!AC167&gt;0,'Gross Plant'!AF170*$AI170/12,0)</f>
        <v>0</v>
      </c>
      <c r="BK170" s="23">
        <f t="shared" si="267"/>
        <v>0</v>
      </c>
      <c r="BL170" s="41"/>
      <c r="BM170" s="31">
        <f>[20]Retires!R234</f>
        <v>0</v>
      </c>
      <c r="BN170" s="31">
        <f>[20]Retires!S234</f>
        <v>0</v>
      </c>
      <c r="BO170" s="31">
        <f>[20]Retires!T234</f>
        <v>0</v>
      </c>
      <c r="BP170" s="31">
        <f>[20]Retires!U234</f>
        <v>0</v>
      </c>
      <c r="BQ170" s="31">
        <f>[20]Retires!V234</f>
        <v>0</v>
      </c>
      <c r="BR170" s="31">
        <f>[20]Retires!W234</f>
        <v>0</v>
      </c>
      <c r="BS170" s="31">
        <f>'Gross Plant'!BQ170</f>
        <v>0</v>
      </c>
      <c r="BT170" s="41">
        <f>'Gross Plant'!BR170</f>
        <v>0</v>
      </c>
      <c r="BU170" s="41">
        <f>'Gross Plant'!BS170</f>
        <v>0</v>
      </c>
      <c r="BV170" s="41">
        <f>'Gross Plant'!BT170</f>
        <v>0</v>
      </c>
      <c r="BW170" s="41">
        <f>'Gross Plant'!BU170</f>
        <v>0</v>
      </c>
      <c r="BX170" s="41">
        <f>'Gross Plant'!BV170</f>
        <v>0</v>
      </c>
      <c r="BY170" s="41">
        <f>'Gross Plant'!BW170</f>
        <v>0</v>
      </c>
      <c r="BZ170" s="41">
        <f>'Gross Plant'!BX170</f>
        <v>0</v>
      </c>
      <c r="CA170" s="41">
        <f>'Gross Plant'!BY170</f>
        <v>0</v>
      </c>
      <c r="CB170" s="41">
        <f>'Gross Plant'!BZ170</f>
        <v>0</v>
      </c>
      <c r="CC170" s="41">
        <f>'Gross Plant'!CA170</f>
        <v>0</v>
      </c>
      <c r="CD170" s="41">
        <f>'Gross Plant'!CB170</f>
        <v>0</v>
      </c>
      <c r="CE170" s="41">
        <f>'Gross Plant'!CC170</f>
        <v>0</v>
      </c>
      <c r="CF170" s="41">
        <f>'Gross Plant'!CD170</f>
        <v>0</v>
      </c>
      <c r="CG170" s="41">
        <f>'Gross Plant'!CE170</f>
        <v>0</v>
      </c>
      <c r="CH170" s="41">
        <f>'Gross Plant'!CF170</f>
        <v>0</v>
      </c>
      <c r="CI170" s="41">
        <f>'Gross Plant'!CG170</f>
        <v>0</v>
      </c>
      <c r="CJ170" s="41">
        <f>'Gross Plant'!CH170</f>
        <v>0</v>
      </c>
      <c r="CK170" s="41">
        <f>'Gross Plant'!CI170</f>
        <v>0</v>
      </c>
      <c r="CL170" s="41">
        <f>'Gross Plant'!CJ170</f>
        <v>0</v>
      </c>
      <c r="CM170" s="41">
        <f>'Gross Plant'!CK170</f>
        <v>0</v>
      </c>
      <c r="CN170" s="41"/>
      <c r="CO170" s="31">
        <f>[20]Transfers!R234</f>
        <v>0</v>
      </c>
      <c r="CP170" s="31">
        <f>[20]Transfers!S234</f>
        <v>0</v>
      </c>
      <c r="CQ170" s="31">
        <f>[20]Transfers!T234</f>
        <v>0</v>
      </c>
      <c r="CR170" s="31">
        <f>[20]Transfers!U234</f>
        <v>0</v>
      </c>
      <c r="CS170" s="31">
        <f>[20]Transfers!V234</f>
        <v>0</v>
      </c>
      <c r="CT170" s="31">
        <f>[20]Transfers!W234</f>
        <v>0</v>
      </c>
      <c r="CU170" s="31">
        <v>0</v>
      </c>
      <c r="CV170" s="31">
        <v>0</v>
      </c>
      <c r="CW170" s="31">
        <v>0</v>
      </c>
      <c r="CX170" s="31">
        <v>0</v>
      </c>
      <c r="CY170" s="31">
        <v>0</v>
      </c>
      <c r="CZ170" s="3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/>
      <c r="DQ170" s="31">
        <f>[20]COR!Q91</f>
        <v>0</v>
      </c>
      <c r="DR170" s="31">
        <f>[20]COR!R91</f>
        <v>0</v>
      </c>
      <c r="DS170" s="31">
        <f>[20]COR!S91</f>
        <v>0</v>
      </c>
      <c r="DT170" s="31">
        <f>[20]COR!T91</f>
        <v>0</v>
      </c>
      <c r="DU170" s="31">
        <f>[20]COR!U91</f>
        <v>0</v>
      </c>
      <c r="DV170" s="31">
        <f>[20]COR!V91</f>
        <v>0</v>
      </c>
      <c r="DW170" s="57">
        <f>SUM('Gross Plant'!$AH170:$AM170)/SUM('Gross Plant'!$AH$193:$AM$193)*DW$193</f>
        <v>0</v>
      </c>
      <c r="DX170" s="57">
        <f>SUM('Gross Plant'!$AH170:$AM170)/SUM('Gross Plant'!$AH$193:$AM$193)*DX$193</f>
        <v>0</v>
      </c>
      <c r="DY170" s="57">
        <f>SUM('Gross Plant'!$AH170:$AM170)/SUM('Gross Plant'!$AH$193:$AM$193)*DY$193</f>
        <v>0</v>
      </c>
      <c r="DZ170" s="57">
        <f>-SUM('Gross Plant'!$AH170:$AM170)/SUM('Gross Plant'!$AH$193:$AM$193)*'Capital Spending'!D$12*Reserve!$DW$1</f>
        <v>0</v>
      </c>
      <c r="EA170" s="57">
        <f>-SUM('Gross Plant'!$AH170:$AM170)/SUM('Gross Plant'!$AH$193:$AM$193)*'Capital Spending'!E$12*Reserve!$DW$1</f>
        <v>0</v>
      </c>
      <c r="EB170" s="57">
        <f>-SUM('Gross Plant'!$AH170:$AM170)/SUM('Gross Plant'!$AH$193:$AM$193)*'Capital Spending'!F$12*Reserve!$DW$1</f>
        <v>0</v>
      </c>
      <c r="EC170" s="57">
        <f>-SUM('Gross Plant'!$AH170:$AM170)/SUM('Gross Plant'!$AH$193:$AM$193)*'Capital Spending'!G$12*Reserve!$DW$1</f>
        <v>0</v>
      </c>
      <c r="ED170" s="57">
        <f>-SUM('Gross Plant'!$AH170:$AM170)/SUM('Gross Plant'!$AH$193:$AM$193)*'Capital Spending'!H$12*Reserve!$DW$1</f>
        <v>0</v>
      </c>
      <c r="EE170" s="57">
        <f>-SUM('Gross Plant'!$AH170:$AM170)/SUM('Gross Plant'!$AH$193:$AM$193)*'Capital Spending'!I$12*Reserve!$DW$1</f>
        <v>0</v>
      </c>
      <c r="EF170" s="57">
        <f>-SUM('Gross Plant'!$AH170:$AM170)/SUM('Gross Plant'!$AH$193:$AM$193)*'Capital Spending'!J$12*Reserve!$DW$1</f>
        <v>0</v>
      </c>
      <c r="EG170" s="57">
        <f>-SUM('Gross Plant'!$AH170:$AM170)/SUM('Gross Plant'!$AH$193:$AM$193)*'Capital Spending'!K$12*Reserve!$DW$1</f>
        <v>0</v>
      </c>
      <c r="EH170" s="57">
        <f>-SUM('Gross Plant'!$AH170:$AM170)/SUM('Gross Plant'!$AH$193:$AM$193)*'Capital Spending'!L$12*Reserve!$DW$1</f>
        <v>0</v>
      </c>
      <c r="EI170" s="57">
        <f>-SUM('Gross Plant'!$AH170:$AM170)/SUM('Gross Plant'!$AH$193:$AM$193)*'Capital Spending'!M$12*Reserve!$DW$1</f>
        <v>0</v>
      </c>
      <c r="EJ170" s="57">
        <f>-SUM('Gross Plant'!$AH170:$AM170)/SUM('Gross Plant'!$AH$193:$AM$193)*'Capital Spending'!N$12*Reserve!$DW$1</f>
        <v>0</v>
      </c>
      <c r="EK170" s="57">
        <f>-SUM('Gross Plant'!$AH170:$AM170)/SUM('Gross Plant'!$AH$193:$AM$193)*'Capital Spending'!O$12*Reserve!$DW$1</f>
        <v>0</v>
      </c>
      <c r="EL170" s="57">
        <f>-SUM('Gross Plant'!$AH170:$AM170)/SUM('Gross Plant'!$AH$193:$AM$193)*'Capital Spending'!P$12*Reserve!$DW$1</f>
        <v>0</v>
      </c>
      <c r="EM170" s="57">
        <f>-SUM('Gross Plant'!$AH170:$AM170)/SUM('Gross Plant'!$AH$193:$AM$193)*'Capital Spending'!Q$12*Reserve!$DW$1</f>
        <v>0</v>
      </c>
      <c r="EN170" s="57">
        <f>-SUM('Gross Plant'!$AH170:$AM170)/SUM('Gross Plant'!$AH$193:$AM$193)*'Capital Spending'!R$12*Reserve!$DW$1</f>
        <v>0</v>
      </c>
      <c r="EO170" s="57">
        <f>-SUM('Gross Plant'!$AH170:$AM170)/SUM('Gross Plant'!$AH$193:$AM$193)*'Capital Spending'!S$12*Reserve!$DW$1</f>
        <v>0</v>
      </c>
      <c r="EP170" s="57">
        <f>-SUM('Gross Plant'!$AH170:$AM170)/SUM('Gross Plant'!$AH$193:$AM$193)*'Capital Spending'!T$12*Reserve!$DW$1</f>
        <v>0</v>
      </c>
      <c r="EQ170" s="57">
        <f>-SUM('Gross Plant'!$AH170:$AM170)/SUM('Gross Plant'!$AH$193:$AM$193)*'Capital Spending'!U$12*Reserve!$DW$1</f>
        <v>0</v>
      </c>
    </row>
    <row r="171" spans="1:147">
      <c r="A171" s="150">
        <v>39100</v>
      </c>
      <c r="B171" t="s">
        <v>12</v>
      </c>
      <c r="C171" s="50">
        <f t="shared" si="268"/>
        <v>994844.35406668484</v>
      </c>
      <c r="D171" s="50">
        <f t="shared" si="238"/>
        <v>1144609.4214875565</v>
      </c>
      <c r="E171" s="68">
        <f>'[20]Reserve End Balances'!$Q$92</f>
        <v>900006.45</v>
      </c>
      <c r="F171" s="41">
        <f t="shared" si="269"/>
        <v>917935.52999999991</v>
      </c>
      <c r="G171" s="41">
        <f t="shared" si="270"/>
        <v>935864.60999999987</v>
      </c>
      <c r="H171" s="41">
        <f t="shared" si="271"/>
        <v>953793.68999999983</v>
      </c>
      <c r="I171" s="41">
        <f t="shared" si="272"/>
        <v>971722.76999999979</v>
      </c>
      <c r="J171" s="41">
        <f t="shared" si="273"/>
        <v>989794.49999999977</v>
      </c>
      <c r="K171" s="41">
        <f t="shared" si="274"/>
        <v>1007866.5499999998</v>
      </c>
      <c r="L171" s="41">
        <f t="shared" si="275"/>
        <v>1017748.2797032294</v>
      </c>
      <c r="M171" s="41">
        <f t="shared" si="276"/>
        <v>1027663.3108182676</v>
      </c>
      <c r="N171" s="41">
        <f t="shared" si="277"/>
        <v>1037612.496807175</v>
      </c>
      <c r="O171" s="41">
        <f t="shared" si="278"/>
        <v>1047603.2271788254</v>
      </c>
      <c r="P171" s="41">
        <f t="shared" si="279"/>
        <v>1057640.4630980385</v>
      </c>
      <c r="Q171" s="41">
        <f t="shared" si="280"/>
        <v>1067724.7252613688</v>
      </c>
      <c r="R171" s="41">
        <f t="shared" si="281"/>
        <v>1077847.8287054319</v>
      </c>
      <c r="S171" s="41">
        <f t="shared" si="282"/>
        <v>1087999.9822887795</v>
      </c>
      <c r="T171" s="41">
        <f t="shared" si="283"/>
        <v>1098177.391521577</v>
      </c>
      <c r="U171" s="41">
        <f t="shared" si="284"/>
        <v>1105828.9061036769</v>
      </c>
      <c r="V171" s="41">
        <f t="shared" si="285"/>
        <v>1113502.2532014572</v>
      </c>
      <c r="W171" s="41">
        <f t="shared" si="286"/>
        <v>1121197.3609139626</v>
      </c>
      <c r="X171" s="41">
        <f t="shared" si="287"/>
        <v>1128915.4104172387</v>
      </c>
      <c r="Y171" s="41">
        <f t="shared" si="288"/>
        <v>1136654.9807912391</v>
      </c>
      <c r="Z171" s="41">
        <f t="shared" si="289"/>
        <v>1144414.72745087</v>
      </c>
      <c r="AA171" s="41">
        <f t="shared" si="290"/>
        <v>1152205.6168262002</v>
      </c>
      <c r="AB171" s="41">
        <f t="shared" si="291"/>
        <v>1160031.3679313376</v>
      </c>
      <c r="AC171" s="41">
        <f t="shared" si="292"/>
        <v>1167892.3710935344</v>
      </c>
      <c r="AD171" s="41">
        <f t="shared" si="293"/>
        <v>1175782.4906580795</v>
      </c>
      <c r="AE171" s="41">
        <f t="shared" si="294"/>
        <v>1183694.38693873</v>
      </c>
      <c r="AF171" s="41">
        <f t="shared" si="295"/>
        <v>1191625.2154903326</v>
      </c>
      <c r="AG171" s="23">
        <f t="shared" si="266"/>
        <v>1144609</v>
      </c>
      <c r="AH171" s="79">
        <f>'[26]009'!D67</f>
        <v>6.6699999999999995E-2</v>
      </c>
      <c r="AI171" s="79">
        <f>'[26]009'!E67</f>
        <v>0.05</v>
      </c>
      <c r="AJ171" s="31">
        <f>'[20]Depreciation Provision'!R92</f>
        <v>17929.080000000002</v>
      </c>
      <c r="AK171" s="31">
        <f>'[20]Depreciation Provision'!S92</f>
        <v>17929.080000000002</v>
      </c>
      <c r="AL171" s="31">
        <f>'[20]Depreciation Provision'!T92</f>
        <v>17929.080000000002</v>
      </c>
      <c r="AM171" s="31">
        <f>'[20]Depreciation Provision'!U92</f>
        <v>17929.080000000002</v>
      </c>
      <c r="AN171" s="31">
        <f>'[20]Depreciation Provision'!V92</f>
        <v>18071.73</v>
      </c>
      <c r="AO171" s="31">
        <f>'[20]Depreciation Provision'!W92</f>
        <v>18072.05</v>
      </c>
      <c r="AP171" s="41">
        <f>IF('Net Plant'!I168&gt;0,'Gross Plant'!L171*$AH171/12,0)</f>
        <v>9881.7297032296046</v>
      </c>
      <c r="AQ171" s="41">
        <f>IF('Net Plant'!J168&gt;0,'Gross Plant'!M171*$AH171/12,0)</f>
        <v>9915.0311150381476</v>
      </c>
      <c r="AR171" s="41">
        <f>IF('Net Plant'!K168&gt;0,'Gross Plant'!N171*$AH171/12,0)</f>
        <v>9949.1859889073148</v>
      </c>
      <c r="AS171" s="41">
        <f>IF('Net Plant'!L168&gt;0,'Gross Plant'!O171*$AH171/12,0)</f>
        <v>9990.7303716504048</v>
      </c>
      <c r="AT171" s="41">
        <f>IF('Net Plant'!M168&gt;0,'Gross Plant'!P171*$AH171/12,0)</f>
        <v>10037.235919213088</v>
      </c>
      <c r="AU171" s="41">
        <f>IF('Net Plant'!N168&gt;0,'Gross Plant'!Q171*$AH171/12,0)</f>
        <v>10084.262163330337</v>
      </c>
      <c r="AV171" s="41">
        <f>IF('Net Plant'!O168&gt;0,'Gross Plant'!R171*$AH171/12,0)</f>
        <v>10123.103444063108</v>
      </c>
      <c r="AW171" s="41">
        <f>IF('Net Plant'!P168&gt;0,'Gross Plant'!S171*$AH171/12,0)</f>
        <v>10152.153583347554</v>
      </c>
      <c r="AX171" s="41">
        <f>IF('Net Plant'!Q168&gt;0,'Gross Plant'!T171*$AH171/12,0)</f>
        <v>10177.40923279766</v>
      </c>
      <c r="AY171" s="41">
        <f>IF('Net Plant'!R168&gt;0,'Gross Plant'!U171*$AI171/12,0)</f>
        <v>7651.5145820998332</v>
      </c>
      <c r="AZ171" s="41">
        <f>IF('Net Plant'!S168&gt;0,'Gross Plant'!V171*$AI171/12,0)</f>
        <v>7673.347097780249</v>
      </c>
      <c r="BA171" s="41">
        <f>IF('Net Plant'!T168&gt;0,'Gross Plant'!W171*$AI171/12,0)</f>
        <v>7695.1077125054153</v>
      </c>
      <c r="BB171" s="41">
        <f>IF('Net Plant'!U168&gt;0,'Gross Plant'!X171*$AI171/12,0)</f>
        <v>7718.0495032762046</v>
      </c>
      <c r="BC171" s="41">
        <f>IF('Net Plant'!V168&gt;0,'Gross Plant'!Y171*$AI171/12,0)</f>
        <v>7739.5703740003382</v>
      </c>
      <c r="BD171" s="41">
        <f>IF('Net Plant'!W168&gt;0,'Gross Plant'!Z171*$AI171/12,0)</f>
        <v>7759.7466596308077</v>
      </c>
      <c r="BE171" s="41">
        <f>IF('Net Plant'!X168&gt;0,'Gross Plant'!AA171*$AI171/12,0)</f>
        <v>7790.8893753302737</v>
      </c>
      <c r="BF171" s="41">
        <f>IF('Net Plant'!Y168&gt;0,'Gross Plant'!AB171*$AI171/12,0)</f>
        <v>7825.7511051373831</v>
      </c>
      <c r="BG171" s="41">
        <f>IF('Net Plant'!Z168&gt;0,'Gross Plant'!AC171*$AI171/12,0)</f>
        <v>7861.003162196791</v>
      </c>
      <c r="BH171" s="41">
        <f>IF('Net Plant'!AA168&gt;0,'Gross Plant'!AD171*$AI171/12,0)</f>
        <v>7890.1195645451953</v>
      </c>
      <c r="BI171" s="41">
        <f>IF('Net Plant'!AB168&gt;0,'Gross Plant'!AE171*$AI171/12,0)</f>
        <v>7911.896280650476</v>
      </c>
      <c r="BJ171" s="41">
        <f>IF('Net Plant'!AC168&gt;0,'Gross Plant'!AF171*$AI171/12,0)</f>
        <v>7930.828551602579</v>
      </c>
      <c r="BK171" s="23">
        <f t="shared" si="267"/>
        <v>93447.823968755547</v>
      </c>
      <c r="BL171" s="41"/>
      <c r="BM171" s="31">
        <f>[20]Retires!R235</f>
        <v>0</v>
      </c>
      <c r="BN171" s="31">
        <f>[20]Retires!S235</f>
        <v>0</v>
      </c>
      <c r="BO171" s="31">
        <f>[20]Retires!T235</f>
        <v>0</v>
      </c>
      <c r="BP171" s="31">
        <f>[20]Retires!U235</f>
        <v>0</v>
      </c>
      <c r="BQ171" s="31">
        <f>[20]Retires!V235</f>
        <v>0</v>
      </c>
      <c r="BR171" s="31">
        <f>[20]Retires!W235</f>
        <v>0</v>
      </c>
      <c r="BS171" s="31">
        <f>'Gross Plant'!BQ171</f>
        <v>0</v>
      </c>
      <c r="BT171" s="41">
        <f>'Gross Plant'!BR171</f>
        <v>0</v>
      </c>
      <c r="BU171" s="41">
        <f>'Gross Plant'!BS171</f>
        <v>0</v>
      </c>
      <c r="BV171" s="41">
        <f>'Gross Plant'!BT171</f>
        <v>0</v>
      </c>
      <c r="BW171" s="41">
        <f>'Gross Plant'!BU171</f>
        <v>0</v>
      </c>
      <c r="BX171" s="41">
        <f>'Gross Plant'!BV171</f>
        <v>0</v>
      </c>
      <c r="BY171" s="41">
        <f>'Gross Plant'!BW171</f>
        <v>0</v>
      </c>
      <c r="BZ171" s="41">
        <f>'Gross Plant'!BX171</f>
        <v>0</v>
      </c>
      <c r="CA171" s="41">
        <f>'Gross Plant'!BY171</f>
        <v>0</v>
      </c>
      <c r="CB171" s="41">
        <f>'Gross Plant'!BZ171</f>
        <v>0</v>
      </c>
      <c r="CC171" s="41">
        <f>'Gross Plant'!CA171</f>
        <v>0</v>
      </c>
      <c r="CD171" s="41">
        <f>'Gross Plant'!CB171</f>
        <v>0</v>
      </c>
      <c r="CE171" s="41">
        <f>'Gross Plant'!CC171</f>
        <v>0</v>
      </c>
      <c r="CF171" s="41">
        <f>'Gross Plant'!CD171</f>
        <v>0</v>
      </c>
      <c r="CG171" s="41">
        <f>'Gross Plant'!CE171</f>
        <v>0</v>
      </c>
      <c r="CH171" s="41">
        <f>'Gross Plant'!CF171</f>
        <v>0</v>
      </c>
      <c r="CI171" s="41">
        <f>'Gross Plant'!CG171</f>
        <v>0</v>
      </c>
      <c r="CJ171" s="41">
        <f>'Gross Plant'!CH171</f>
        <v>0</v>
      </c>
      <c r="CK171" s="41">
        <f>'Gross Plant'!CI171</f>
        <v>0</v>
      </c>
      <c r="CL171" s="41">
        <f>'Gross Plant'!CJ171</f>
        <v>0</v>
      </c>
      <c r="CM171" s="41">
        <f>'Gross Plant'!CK171</f>
        <v>0</v>
      </c>
      <c r="CN171" s="41"/>
      <c r="CO171" s="31">
        <f>[20]Transfers!R235</f>
        <v>0</v>
      </c>
      <c r="CP171" s="31">
        <f>[20]Transfers!S235</f>
        <v>0</v>
      </c>
      <c r="CQ171" s="31">
        <f>[20]Transfers!T235</f>
        <v>0</v>
      </c>
      <c r="CR171" s="31">
        <f>[20]Transfers!U235</f>
        <v>0</v>
      </c>
      <c r="CS171" s="31">
        <f>[20]Transfers!V235</f>
        <v>0</v>
      </c>
      <c r="CT171" s="31">
        <f>[20]Transfers!W235</f>
        <v>0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/>
      <c r="DQ171" s="31">
        <f>[20]COR!Q92</f>
        <v>0</v>
      </c>
      <c r="DR171" s="31">
        <f>[20]COR!R92</f>
        <v>0</v>
      </c>
      <c r="DS171" s="31">
        <f>[20]COR!S92</f>
        <v>0</v>
      </c>
      <c r="DT171" s="31">
        <f>[20]COR!T92</f>
        <v>0</v>
      </c>
      <c r="DU171" s="31">
        <f>[20]COR!U92</f>
        <v>0</v>
      </c>
      <c r="DV171" s="31">
        <f>[20]COR!V92</f>
        <v>0</v>
      </c>
      <c r="DW171" s="57">
        <f>SUM('Gross Plant'!$AH171:$AM171)/SUM('Gross Plant'!$AH$193:$AM$193)*DW$193</f>
        <v>0</v>
      </c>
      <c r="DX171" s="57">
        <f>SUM('Gross Plant'!$AH171:$AM171)/SUM('Gross Plant'!$AH$193:$AM$193)*DX$193</f>
        <v>0</v>
      </c>
      <c r="DY171" s="57">
        <f>SUM('Gross Plant'!$AH171:$AM171)/SUM('Gross Plant'!$AH$193:$AM$193)*DY$193</f>
        <v>0</v>
      </c>
      <c r="DZ171" s="57">
        <f>-SUM('Gross Plant'!$AH171:$AM171)/SUM('Gross Plant'!$AH$193:$AM$193)*'Capital Spending'!D$12*Reserve!$DW$1</f>
        <v>0</v>
      </c>
      <c r="EA171" s="57">
        <f>-SUM('Gross Plant'!$AH171:$AM171)/SUM('Gross Plant'!$AH$193:$AM$193)*'Capital Spending'!E$12*Reserve!$DW$1</f>
        <v>0</v>
      </c>
      <c r="EB171" s="57">
        <f>-SUM('Gross Plant'!$AH171:$AM171)/SUM('Gross Plant'!$AH$193:$AM$193)*'Capital Spending'!F$12*Reserve!$DW$1</f>
        <v>0</v>
      </c>
      <c r="EC171" s="57">
        <f>-SUM('Gross Plant'!$AH171:$AM171)/SUM('Gross Plant'!$AH$193:$AM$193)*'Capital Spending'!G$12*Reserve!$DW$1</f>
        <v>0</v>
      </c>
      <c r="ED171" s="57">
        <f>-SUM('Gross Plant'!$AH171:$AM171)/SUM('Gross Plant'!$AH$193:$AM$193)*'Capital Spending'!H$12*Reserve!$DW$1</f>
        <v>0</v>
      </c>
      <c r="EE171" s="57">
        <f>-SUM('Gross Plant'!$AH171:$AM171)/SUM('Gross Plant'!$AH$193:$AM$193)*'Capital Spending'!I$12*Reserve!$DW$1</f>
        <v>0</v>
      </c>
      <c r="EF171" s="57">
        <f>-SUM('Gross Plant'!$AH171:$AM171)/SUM('Gross Plant'!$AH$193:$AM$193)*'Capital Spending'!J$12*Reserve!$DW$1</f>
        <v>0</v>
      </c>
      <c r="EG171" s="57">
        <f>-SUM('Gross Plant'!$AH171:$AM171)/SUM('Gross Plant'!$AH$193:$AM$193)*'Capital Spending'!K$12*Reserve!$DW$1</f>
        <v>0</v>
      </c>
      <c r="EH171" s="57">
        <f>-SUM('Gross Plant'!$AH171:$AM171)/SUM('Gross Plant'!$AH$193:$AM$193)*'Capital Spending'!L$12*Reserve!$DW$1</f>
        <v>0</v>
      </c>
      <c r="EI171" s="57">
        <f>-SUM('Gross Plant'!$AH171:$AM171)/SUM('Gross Plant'!$AH$193:$AM$193)*'Capital Spending'!M$12*Reserve!$DW$1</f>
        <v>0</v>
      </c>
      <c r="EJ171" s="57">
        <f>-SUM('Gross Plant'!$AH171:$AM171)/SUM('Gross Plant'!$AH$193:$AM$193)*'Capital Spending'!N$12*Reserve!$DW$1</f>
        <v>0</v>
      </c>
      <c r="EK171" s="57">
        <f>-SUM('Gross Plant'!$AH171:$AM171)/SUM('Gross Plant'!$AH$193:$AM$193)*'Capital Spending'!O$12*Reserve!$DW$1</f>
        <v>0</v>
      </c>
      <c r="EL171" s="57">
        <f>-SUM('Gross Plant'!$AH171:$AM171)/SUM('Gross Plant'!$AH$193:$AM$193)*'Capital Spending'!P$12*Reserve!$DW$1</f>
        <v>0</v>
      </c>
      <c r="EM171" s="57">
        <f>-SUM('Gross Plant'!$AH171:$AM171)/SUM('Gross Plant'!$AH$193:$AM$193)*'Capital Spending'!Q$12*Reserve!$DW$1</f>
        <v>0</v>
      </c>
      <c r="EN171" s="57">
        <f>-SUM('Gross Plant'!$AH171:$AM171)/SUM('Gross Plant'!$AH$193:$AM$193)*'Capital Spending'!R$12*Reserve!$DW$1</f>
        <v>0</v>
      </c>
      <c r="EO171" s="57">
        <f>-SUM('Gross Plant'!$AH171:$AM171)/SUM('Gross Plant'!$AH$193:$AM$193)*'Capital Spending'!S$12*Reserve!$DW$1</f>
        <v>0</v>
      </c>
      <c r="EP171" s="57">
        <f>-SUM('Gross Plant'!$AH171:$AM171)/SUM('Gross Plant'!$AH$193:$AM$193)*'Capital Spending'!T$12*Reserve!$DW$1</f>
        <v>0</v>
      </c>
      <c r="EQ171" s="57">
        <f>-SUM('Gross Plant'!$AH171:$AM171)/SUM('Gross Plant'!$AH$193:$AM$193)*'Capital Spending'!U$12*Reserve!$DW$1</f>
        <v>0</v>
      </c>
    </row>
    <row r="172" spans="1:147">
      <c r="A172" s="82">
        <v>39103</v>
      </c>
      <c r="B172" t="s">
        <v>210</v>
      </c>
      <c r="C172" s="50"/>
      <c r="D172" s="50"/>
      <c r="E172" s="68">
        <v>0</v>
      </c>
      <c r="F172" s="41">
        <f t="shared" ref="F172:F185" si="296">E172+AJ172+BM172+CO172+DQ172</f>
        <v>0</v>
      </c>
      <c r="G172" s="41">
        <f t="shared" ref="G172:G185" si="297">F172+AK172+BN172+CP172+DR172</f>
        <v>0</v>
      </c>
      <c r="H172" s="41">
        <f t="shared" ref="H172:H185" si="298">G172+AL172+BO172+CQ172+DS172</f>
        <v>0</v>
      </c>
      <c r="I172" s="41">
        <f t="shared" ref="I172:I185" si="299">H172+AM172+BP172+CR172+DT172</f>
        <v>0</v>
      </c>
      <c r="J172" s="41">
        <f t="shared" ref="J172:J185" si="300">I172+AN172+BQ172+CS172+DU172</f>
        <v>0</v>
      </c>
      <c r="K172" s="41">
        <f t="shared" ref="K172:K185" si="301">J172+AO172+BR172+CT172+DV172</f>
        <v>0</v>
      </c>
      <c r="L172" s="41">
        <f t="shared" ref="L172:L185" si="302">K172+AP172+BS172+CU172+DW172</f>
        <v>0</v>
      </c>
      <c r="M172" s="41">
        <f t="shared" ref="M172:M185" si="303">L172+AQ172+BT172+CV172+DX172</f>
        <v>0</v>
      </c>
      <c r="N172" s="41">
        <f t="shared" ref="N172:N185" si="304">M172+AR172+BU172+CW172+DY172</f>
        <v>0</v>
      </c>
      <c r="O172" s="41">
        <f t="shared" ref="O172:O185" si="305">N172+AS172+BV172+CX172+DZ172</f>
        <v>0</v>
      </c>
      <c r="P172" s="41">
        <f t="shared" ref="P172:P185" si="306">O172+AT172+BW172+CY172+EA172</f>
        <v>0</v>
      </c>
      <c r="Q172" s="41">
        <f t="shared" ref="Q172:Q185" si="307">P172+AU172+BX172+CZ172+EB172</f>
        <v>0</v>
      </c>
      <c r="R172" s="41">
        <f t="shared" ref="R172:R185" si="308">Q172+AV172+BY172+DA172+EC172</f>
        <v>0</v>
      </c>
      <c r="S172" s="41">
        <f t="shared" ref="S172:S185" si="309">R172+AW172+BZ172+DB172+ED172</f>
        <v>0</v>
      </c>
      <c r="T172" s="41">
        <f t="shared" ref="T172:T185" si="310">S172+AX172+CA172+DC172+EE172</f>
        <v>0</v>
      </c>
      <c r="U172" s="41">
        <f t="shared" ref="U172:U185" si="311">T172+AY172+CB172+DD172+EF172</f>
        <v>0</v>
      </c>
      <c r="V172" s="41">
        <f t="shared" ref="V172:V185" si="312">U172+AZ172+CC172+DE172+EG172</f>
        <v>0</v>
      </c>
      <c r="W172" s="41">
        <f t="shared" ref="W172:W185" si="313">V172+BA172+CD172+DF172+EH172</f>
        <v>0</v>
      </c>
      <c r="X172" s="41">
        <f t="shared" ref="X172:X185" si="314">W172+BB172+CE172+DG172+EI172</f>
        <v>0</v>
      </c>
      <c r="Y172" s="41">
        <f t="shared" ref="Y172:Y185" si="315">X172+BC172+CF172+DH172+EJ172</f>
        <v>0</v>
      </c>
      <c r="Z172" s="41">
        <f t="shared" ref="Z172:Z185" si="316">Y172+BD172+CG172+DI172+EK172</f>
        <v>0</v>
      </c>
      <c r="AA172" s="41">
        <f t="shared" ref="AA172:AA185" si="317">Z172+BE172+CH172+DJ172+EL172</f>
        <v>0</v>
      </c>
      <c r="AB172" s="41">
        <f t="shared" ref="AB172:AB185" si="318">AA172+BF172+CI172+DK172+EM172</f>
        <v>0</v>
      </c>
      <c r="AC172" s="41">
        <f t="shared" ref="AC172:AC185" si="319">AB172+BG172+CJ172+DL172+EN172</f>
        <v>0</v>
      </c>
      <c r="AD172" s="41">
        <f t="shared" ref="AD172:AD185" si="320">AC172+BH172+CK172+DM172+EO172</f>
        <v>0</v>
      </c>
      <c r="AE172" s="41">
        <f t="shared" ref="AE172:AE185" si="321">AD172+BI172+CL172+DN172+EP172</f>
        <v>0</v>
      </c>
      <c r="AF172" s="41">
        <f t="shared" ref="AF172:AF185" si="322">AE172+BJ172+CM172+DO172+EQ172</f>
        <v>0</v>
      </c>
      <c r="AG172" s="23"/>
      <c r="AH172" s="79">
        <f>'[26]009'!D68</f>
        <v>6.6699999999999995E-2</v>
      </c>
      <c r="AI172" s="79">
        <f>'[26]009'!E68</f>
        <v>0.05</v>
      </c>
      <c r="AJ172" s="31">
        <f>0</f>
        <v>0</v>
      </c>
      <c r="AK172" s="31">
        <f>0</f>
        <v>0</v>
      </c>
      <c r="AL172" s="31">
        <f>0</f>
        <v>0</v>
      </c>
      <c r="AM172" s="31">
        <f>0</f>
        <v>0</v>
      </c>
      <c r="AN172" s="31">
        <f>0</f>
        <v>0</v>
      </c>
      <c r="AO172" s="31">
        <f>0</f>
        <v>0</v>
      </c>
      <c r="AP172" s="41">
        <f>IF('Net Plant'!I169&gt;0,'Gross Plant'!L172*$AH172/12,0)</f>
        <v>0</v>
      </c>
      <c r="AQ172" s="41">
        <f>IF('Net Plant'!J169&gt;0,'Gross Plant'!M172*$AH172/12,0)</f>
        <v>0</v>
      </c>
      <c r="AR172" s="41">
        <f>IF('Net Plant'!K169&gt;0,'Gross Plant'!N172*$AH172/12,0)</f>
        <v>0</v>
      </c>
      <c r="AS172" s="41">
        <f>IF('Net Plant'!L169&gt;0,'Gross Plant'!O172*$AH172/12,0)</f>
        <v>0</v>
      </c>
      <c r="AT172" s="41">
        <f>IF('Net Plant'!M169&gt;0,'Gross Plant'!P172*$AH172/12,0)</f>
        <v>0</v>
      </c>
      <c r="AU172" s="41">
        <f>IF('Net Plant'!N169&gt;0,'Gross Plant'!Q172*$AH172/12,0)</f>
        <v>0</v>
      </c>
      <c r="AV172" s="41">
        <f>IF('Net Plant'!O169&gt;0,'Gross Plant'!R172*$AH172/12,0)</f>
        <v>0</v>
      </c>
      <c r="AW172" s="41">
        <f>IF('Net Plant'!P169&gt;0,'Gross Plant'!S172*$AH172/12,0)</f>
        <v>0</v>
      </c>
      <c r="AX172" s="41">
        <f>IF('Net Plant'!Q169&gt;0,'Gross Plant'!T172*$AH172/12,0)</f>
        <v>0</v>
      </c>
      <c r="AY172" s="41">
        <f>IF('Net Plant'!R169&gt;0,'Gross Plant'!U172*$AI172/12,0)</f>
        <v>0</v>
      </c>
      <c r="AZ172" s="41">
        <f>IF('Net Plant'!S169&gt;0,'Gross Plant'!V172*$AI172/12,0)</f>
        <v>0</v>
      </c>
      <c r="BA172" s="41">
        <f>IF('Net Plant'!T169&gt;0,'Gross Plant'!W172*$AI172/12,0)</f>
        <v>0</v>
      </c>
      <c r="BB172" s="41">
        <f>IF('Net Plant'!U169&gt;0,'Gross Plant'!X172*$AI172/12,0)</f>
        <v>0</v>
      </c>
      <c r="BC172" s="41">
        <f>IF('Net Plant'!V169&gt;0,'Gross Plant'!Y172*$AI172/12,0)</f>
        <v>0</v>
      </c>
      <c r="BD172" s="41">
        <f>IF('Net Plant'!W169&gt;0,'Gross Plant'!Z172*$AI172/12,0)</f>
        <v>0</v>
      </c>
      <c r="BE172" s="41">
        <f>IF('Net Plant'!X169&gt;0,'Gross Plant'!AA172*$AI172/12,0)</f>
        <v>0</v>
      </c>
      <c r="BF172" s="41">
        <f>IF('Net Plant'!Y169&gt;0,'Gross Plant'!AB172*$AI172/12,0)</f>
        <v>0</v>
      </c>
      <c r="BG172" s="41">
        <f>IF('Net Plant'!Z169&gt;0,'Gross Plant'!AC172*$AI172/12,0)</f>
        <v>0</v>
      </c>
      <c r="BH172" s="41">
        <f>IF('Net Plant'!AA169&gt;0,'Gross Plant'!AD172*$AI172/12,0)</f>
        <v>0</v>
      </c>
      <c r="BI172" s="41">
        <f>IF('Net Plant'!AB169&gt;0,'Gross Plant'!AE172*$AI172/12,0)</f>
        <v>0</v>
      </c>
      <c r="BJ172" s="41">
        <f>IF('Net Plant'!AC169&gt;0,'Gross Plant'!AF172*$AI172/12,0)</f>
        <v>0</v>
      </c>
      <c r="BK172" s="23">
        <f t="shared" ref="BK172:BK192" si="323">SUM(AY172:BJ172)</f>
        <v>0</v>
      </c>
      <c r="BL172" s="41"/>
      <c r="BM172" s="31">
        <f>0</f>
        <v>0</v>
      </c>
      <c r="BN172" s="31">
        <f>0</f>
        <v>0</v>
      </c>
      <c r="BO172" s="31">
        <f>0</f>
        <v>0</v>
      </c>
      <c r="BP172" s="31">
        <f>0</f>
        <v>0</v>
      </c>
      <c r="BQ172" s="31">
        <f>0</f>
        <v>0</v>
      </c>
      <c r="BR172" s="31">
        <f>0</f>
        <v>0</v>
      </c>
      <c r="BS172" s="31">
        <f>'Gross Plant'!BQ172</f>
        <v>0</v>
      </c>
      <c r="BT172" s="41">
        <f>'Gross Plant'!BR172</f>
        <v>0</v>
      </c>
      <c r="BU172" s="41">
        <f>'Gross Plant'!BS172</f>
        <v>0</v>
      </c>
      <c r="BV172" s="41">
        <f>'Gross Plant'!BT172</f>
        <v>0</v>
      </c>
      <c r="BW172" s="41">
        <f>'Gross Plant'!BU172</f>
        <v>0</v>
      </c>
      <c r="BX172" s="41">
        <f>'Gross Plant'!BV172</f>
        <v>0</v>
      </c>
      <c r="BY172" s="41">
        <f>'Gross Plant'!BW172</f>
        <v>0</v>
      </c>
      <c r="BZ172" s="41">
        <f>'Gross Plant'!BX172</f>
        <v>0</v>
      </c>
      <c r="CA172" s="41">
        <f>'Gross Plant'!BY172</f>
        <v>0</v>
      </c>
      <c r="CB172" s="41">
        <f>'Gross Plant'!BZ172</f>
        <v>0</v>
      </c>
      <c r="CC172" s="41">
        <f>'Gross Plant'!CA172</f>
        <v>0</v>
      </c>
      <c r="CD172" s="41">
        <f>'Gross Plant'!CB172</f>
        <v>0</v>
      </c>
      <c r="CE172" s="41">
        <f>'Gross Plant'!CC172</f>
        <v>0</v>
      </c>
      <c r="CF172" s="41">
        <f>'Gross Plant'!CD172</f>
        <v>0</v>
      </c>
      <c r="CG172" s="41">
        <f>'Gross Plant'!CE172</f>
        <v>0</v>
      </c>
      <c r="CH172" s="41">
        <f>'Gross Plant'!CF172</f>
        <v>0</v>
      </c>
      <c r="CI172" s="41">
        <f>'Gross Plant'!CG172</f>
        <v>0</v>
      </c>
      <c r="CJ172" s="41">
        <f>'Gross Plant'!CH172</f>
        <v>0</v>
      </c>
      <c r="CK172" s="41">
        <f>'Gross Plant'!CI172</f>
        <v>0</v>
      </c>
      <c r="CL172" s="41">
        <f>'Gross Plant'!CJ172</f>
        <v>0</v>
      </c>
      <c r="CM172" s="41">
        <f>'Gross Plant'!CK172</f>
        <v>0</v>
      </c>
      <c r="CN172" s="41"/>
      <c r="CO172" s="31">
        <f>0</f>
        <v>0</v>
      </c>
      <c r="CP172" s="31">
        <f>0</f>
        <v>0</v>
      </c>
      <c r="CQ172" s="31">
        <f>0</f>
        <v>0</v>
      </c>
      <c r="CR172" s="31">
        <f>0</f>
        <v>0</v>
      </c>
      <c r="CS172" s="31">
        <f>0</f>
        <v>0</v>
      </c>
      <c r="CT172" s="31">
        <f>0</f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/>
      <c r="DQ172" s="31">
        <f>0</f>
        <v>0</v>
      </c>
      <c r="DR172" s="31">
        <f>0</f>
        <v>0</v>
      </c>
      <c r="DS172" s="31">
        <f>0</f>
        <v>0</v>
      </c>
      <c r="DT172" s="31">
        <f>0</f>
        <v>0</v>
      </c>
      <c r="DU172" s="31">
        <f>0</f>
        <v>0</v>
      </c>
      <c r="DV172" s="31">
        <f>0</f>
        <v>0</v>
      </c>
      <c r="DW172" s="57">
        <f>SUM('Gross Plant'!$AH172:$AM172)/SUM('Gross Plant'!$AH$193:$AM$193)*DW$193</f>
        <v>0</v>
      </c>
      <c r="DX172" s="57">
        <f>SUM('Gross Plant'!$AH172:$AM172)/SUM('Gross Plant'!$AH$193:$AM$193)*DX$193</f>
        <v>0</v>
      </c>
      <c r="DY172" s="57">
        <f>SUM('Gross Plant'!$AH172:$AM172)/SUM('Gross Plant'!$AH$193:$AM$193)*DY$193</f>
        <v>0</v>
      </c>
      <c r="DZ172" s="57">
        <f>-SUM('Gross Plant'!$AH172:$AM172)/SUM('Gross Plant'!$AH$193:$AM$193)*'Capital Spending'!D$12*Reserve!$DW$1</f>
        <v>0</v>
      </c>
      <c r="EA172" s="57">
        <f>-SUM('Gross Plant'!$AH172:$AM172)/SUM('Gross Plant'!$AH$193:$AM$193)*'Capital Spending'!E$12*Reserve!$DW$1</f>
        <v>0</v>
      </c>
      <c r="EB172" s="57">
        <f>-SUM('Gross Plant'!$AH172:$AM172)/SUM('Gross Plant'!$AH$193:$AM$193)*'Capital Spending'!F$12*Reserve!$DW$1</f>
        <v>0</v>
      </c>
      <c r="EC172" s="57">
        <f>-SUM('Gross Plant'!$AH172:$AM172)/SUM('Gross Plant'!$AH$193:$AM$193)*'Capital Spending'!G$12*Reserve!$DW$1</f>
        <v>0</v>
      </c>
      <c r="ED172" s="57">
        <f>-SUM('Gross Plant'!$AH172:$AM172)/SUM('Gross Plant'!$AH$193:$AM$193)*'Capital Spending'!H$12*Reserve!$DW$1</f>
        <v>0</v>
      </c>
      <c r="EE172" s="57">
        <f>-SUM('Gross Plant'!$AH172:$AM172)/SUM('Gross Plant'!$AH$193:$AM$193)*'Capital Spending'!I$12*Reserve!$DW$1</f>
        <v>0</v>
      </c>
      <c r="EF172" s="57">
        <f>-SUM('Gross Plant'!$AH172:$AM172)/SUM('Gross Plant'!$AH$193:$AM$193)*'Capital Spending'!J$12*Reserve!$DW$1</f>
        <v>0</v>
      </c>
      <c r="EG172" s="57">
        <f>-SUM('Gross Plant'!$AH172:$AM172)/SUM('Gross Plant'!$AH$193:$AM$193)*'Capital Spending'!K$12*Reserve!$DW$1</f>
        <v>0</v>
      </c>
      <c r="EH172" s="57">
        <f>-SUM('Gross Plant'!$AH172:$AM172)/SUM('Gross Plant'!$AH$193:$AM$193)*'Capital Spending'!L$12*Reserve!$DW$1</f>
        <v>0</v>
      </c>
      <c r="EI172" s="57">
        <f>-SUM('Gross Plant'!$AH172:$AM172)/SUM('Gross Plant'!$AH$193:$AM$193)*'Capital Spending'!M$12*Reserve!$DW$1</f>
        <v>0</v>
      </c>
      <c r="EJ172" s="57">
        <f>-SUM('Gross Plant'!$AH172:$AM172)/SUM('Gross Plant'!$AH$193:$AM$193)*'Capital Spending'!N$12*Reserve!$DW$1</f>
        <v>0</v>
      </c>
      <c r="EK172" s="57">
        <f>-SUM('Gross Plant'!$AH172:$AM172)/SUM('Gross Plant'!$AH$193:$AM$193)*'Capital Spending'!O$12*Reserve!$DW$1</f>
        <v>0</v>
      </c>
      <c r="EL172" s="57">
        <f>-SUM('Gross Plant'!$AH172:$AM172)/SUM('Gross Plant'!$AH$193:$AM$193)*'Capital Spending'!P$12*Reserve!$DW$1</f>
        <v>0</v>
      </c>
      <c r="EM172" s="57">
        <f>-SUM('Gross Plant'!$AH172:$AM172)/SUM('Gross Plant'!$AH$193:$AM$193)*'Capital Spending'!Q$12*Reserve!$DW$1</f>
        <v>0</v>
      </c>
      <c r="EN172" s="57">
        <f>-SUM('Gross Plant'!$AH172:$AM172)/SUM('Gross Plant'!$AH$193:$AM$193)*'Capital Spending'!R$12*Reserve!$DW$1</f>
        <v>0</v>
      </c>
      <c r="EO172" s="57">
        <f>-SUM('Gross Plant'!$AH172:$AM172)/SUM('Gross Plant'!$AH$193:$AM$193)*'Capital Spending'!S$12*Reserve!$DW$1</f>
        <v>0</v>
      </c>
      <c r="EP172" s="57">
        <f>-SUM('Gross Plant'!$AH172:$AM172)/SUM('Gross Plant'!$AH$193:$AM$193)*'Capital Spending'!T$12*Reserve!$DW$1</f>
        <v>0</v>
      </c>
      <c r="EQ172" s="57">
        <f>-SUM('Gross Plant'!$AH172:$AM172)/SUM('Gross Plant'!$AH$193:$AM$193)*'Capital Spending'!U$12*Reserve!$DW$1</f>
        <v>0</v>
      </c>
    </row>
    <row r="173" spans="1:147">
      <c r="A173" s="150">
        <v>39200</v>
      </c>
      <c r="B173" t="s">
        <v>15</v>
      </c>
      <c r="C173" s="50">
        <f t="shared" si="268"/>
        <v>83004.206858076912</v>
      </c>
      <c r="D173" s="50">
        <f t="shared" si="238"/>
        <v>113787.68516999995</v>
      </c>
      <c r="E173" s="68">
        <f>'[20]Reserve End Balances'!$Q$93</f>
        <v>66275.490000000005</v>
      </c>
      <c r="F173" s="41">
        <f t="shared" si="296"/>
        <v>69063.61</v>
      </c>
      <c r="G173" s="41">
        <f t="shared" si="297"/>
        <v>71851.73</v>
      </c>
      <c r="H173" s="41">
        <f t="shared" si="298"/>
        <v>74639.849999999991</v>
      </c>
      <c r="I173" s="41">
        <f t="shared" si="299"/>
        <v>77427.969999999987</v>
      </c>
      <c r="J173" s="41">
        <f t="shared" si="300"/>
        <v>80216.089999999982</v>
      </c>
      <c r="K173" s="41">
        <f t="shared" si="301"/>
        <v>83004.209999999977</v>
      </c>
      <c r="L173" s="41">
        <f t="shared" si="302"/>
        <v>85792.328054999976</v>
      </c>
      <c r="M173" s="41">
        <f t="shared" si="303"/>
        <v>88580.446109999975</v>
      </c>
      <c r="N173" s="41">
        <f t="shared" si="304"/>
        <v>91368.564164999974</v>
      </c>
      <c r="O173" s="41">
        <f t="shared" si="305"/>
        <v>94156.682219999973</v>
      </c>
      <c r="P173" s="41">
        <f t="shared" si="306"/>
        <v>96944.800274999972</v>
      </c>
      <c r="Q173" s="41">
        <f t="shared" si="307"/>
        <v>99732.918329999971</v>
      </c>
      <c r="R173" s="41">
        <f t="shared" si="308"/>
        <v>102521.03638499997</v>
      </c>
      <c r="S173" s="41">
        <f t="shared" si="309"/>
        <v>105309.15443999997</v>
      </c>
      <c r="T173" s="41">
        <f t="shared" si="310"/>
        <v>108097.27249499997</v>
      </c>
      <c r="U173" s="41">
        <f t="shared" si="311"/>
        <v>109045.67460749997</v>
      </c>
      <c r="V173" s="41">
        <f t="shared" si="312"/>
        <v>109994.07671999997</v>
      </c>
      <c r="W173" s="41">
        <f t="shared" si="313"/>
        <v>110942.47883249997</v>
      </c>
      <c r="X173" s="41">
        <f t="shared" si="314"/>
        <v>111890.88094499997</v>
      </c>
      <c r="Y173" s="41">
        <f t="shared" si="315"/>
        <v>112839.28305749997</v>
      </c>
      <c r="Z173" s="41">
        <f t="shared" si="316"/>
        <v>113787.68516999997</v>
      </c>
      <c r="AA173" s="41">
        <f t="shared" si="317"/>
        <v>114736.08728249997</v>
      </c>
      <c r="AB173" s="41">
        <f t="shared" si="318"/>
        <v>115684.48939499997</v>
      </c>
      <c r="AC173" s="41">
        <f t="shared" si="319"/>
        <v>116632.89150749997</v>
      </c>
      <c r="AD173" s="41">
        <f t="shared" si="320"/>
        <v>117581.29361999997</v>
      </c>
      <c r="AE173" s="41">
        <f t="shared" si="321"/>
        <v>118529.69573249997</v>
      </c>
      <c r="AF173" s="41">
        <f t="shared" si="322"/>
        <v>119478.09784499997</v>
      </c>
      <c r="AG173" s="23">
        <f t="shared" si="266"/>
        <v>113788</v>
      </c>
      <c r="AH173" s="79">
        <f>'[26]009'!D69</f>
        <v>0.15140000000000001</v>
      </c>
      <c r="AI173" s="79">
        <f>'[26]009'!E69</f>
        <v>5.1500000000000004E-2</v>
      </c>
      <c r="AJ173" s="31">
        <f>'[20]Depreciation Provision'!R93</f>
        <v>2788.12</v>
      </c>
      <c r="AK173" s="31">
        <f>'[20]Depreciation Provision'!S93</f>
        <v>2788.12</v>
      </c>
      <c r="AL173" s="31">
        <f>'[20]Depreciation Provision'!T93</f>
        <v>2788.12</v>
      </c>
      <c r="AM173" s="31">
        <f>'[20]Depreciation Provision'!U93</f>
        <v>2788.12</v>
      </c>
      <c r="AN173" s="31">
        <f>'[20]Depreciation Provision'!V93</f>
        <v>2788.12</v>
      </c>
      <c r="AO173" s="31">
        <f>'[20]Depreciation Provision'!W93</f>
        <v>2788.12</v>
      </c>
      <c r="AP173" s="41">
        <f>IF('Net Plant'!I170&gt;0,'Gross Plant'!L173*$AH173/12,0)</f>
        <v>2788.1180550000004</v>
      </c>
      <c r="AQ173" s="41">
        <f>IF('Net Plant'!J170&gt;0,'Gross Plant'!M173*$AH173/12,0)</f>
        <v>2788.1180550000004</v>
      </c>
      <c r="AR173" s="41">
        <f>IF('Net Plant'!K170&gt;0,'Gross Plant'!N173*$AH173/12,0)</f>
        <v>2788.1180550000004</v>
      </c>
      <c r="AS173" s="41">
        <f>IF('Net Plant'!L170&gt;0,'Gross Plant'!O173*$AH173/12,0)</f>
        <v>2788.1180550000004</v>
      </c>
      <c r="AT173" s="41">
        <f>IF('Net Plant'!M170&gt;0,'Gross Plant'!P173*$AH173/12,0)</f>
        <v>2788.1180550000004</v>
      </c>
      <c r="AU173" s="41">
        <f>IF('Net Plant'!N170&gt;0,'Gross Plant'!Q173*$AH173/12,0)</f>
        <v>2788.1180550000004</v>
      </c>
      <c r="AV173" s="41">
        <f>IF('Net Plant'!O170&gt;0,'Gross Plant'!R173*$AH173/12,0)</f>
        <v>2788.1180550000004</v>
      </c>
      <c r="AW173" s="41">
        <f>IF('Net Plant'!P170&gt;0,'Gross Plant'!S173*$AH173/12,0)</f>
        <v>2788.1180550000004</v>
      </c>
      <c r="AX173" s="41">
        <f>IF('Net Plant'!Q170&gt;0,'Gross Plant'!T173*$AH173/12,0)</f>
        <v>2788.1180550000004</v>
      </c>
      <c r="AY173" s="41">
        <f>IF('Net Plant'!R170&gt;0,'Gross Plant'!U173*$AI173/12,0)</f>
        <v>948.40211250000004</v>
      </c>
      <c r="AZ173" s="41">
        <f>IF('Net Plant'!S170&gt;0,'Gross Plant'!V173*$AI173/12,0)</f>
        <v>948.40211250000004</v>
      </c>
      <c r="BA173" s="41">
        <f>IF('Net Plant'!T170&gt;0,'Gross Plant'!W173*$AI173/12,0)</f>
        <v>948.40211250000004</v>
      </c>
      <c r="BB173" s="41">
        <f>IF('Net Plant'!U170&gt;0,'Gross Plant'!X173*$AI173/12,0)</f>
        <v>948.40211250000004</v>
      </c>
      <c r="BC173" s="41">
        <f>IF('Net Plant'!V170&gt;0,'Gross Plant'!Y173*$AI173/12,0)</f>
        <v>948.40211250000004</v>
      </c>
      <c r="BD173" s="41">
        <f>IF('Net Plant'!W170&gt;0,'Gross Plant'!Z173*$AI173/12,0)</f>
        <v>948.40211250000004</v>
      </c>
      <c r="BE173" s="41">
        <f>IF('Net Plant'!X170&gt;0,'Gross Plant'!AA173*$AI173/12,0)</f>
        <v>948.40211250000004</v>
      </c>
      <c r="BF173" s="41">
        <f>IF('Net Plant'!Y170&gt;0,'Gross Plant'!AB173*$AI173/12,0)</f>
        <v>948.40211250000004</v>
      </c>
      <c r="BG173" s="41">
        <f>IF('Net Plant'!Z170&gt;0,'Gross Plant'!AC173*$AI173/12,0)</f>
        <v>948.40211250000004</v>
      </c>
      <c r="BH173" s="41">
        <f>IF('Net Plant'!AA170&gt;0,'Gross Plant'!AD173*$AI173/12,0)</f>
        <v>948.40211250000004</v>
      </c>
      <c r="BI173" s="41">
        <f>IF('Net Plant'!AB170&gt;0,'Gross Plant'!AE173*$AI173/12,0)</f>
        <v>948.40211250000004</v>
      </c>
      <c r="BJ173" s="41">
        <f>IF('Net Plant'!AC170&gt;0,'Gross Plant'!AF173*$AI173/12,0)</f>
        <v>948.40211250000004</v>
      </c>
      <c r="BK173" s="23">
        <f t="shared" si="323"/>
        <v>11380.825350000001</v>
      </c>
      <c r="BL173" s="41"/>
      <c r="BM173" s="31">
        <f>[20]Retires!R236</f>
        <v>0</v>
      </c>
      <c r="BN173" s="31">
        <f>[20]Retires!S236</f>
        <v>0</v>
      </c>
      <c r="BO173" s="31">
        <f>[20]Retires!T236</f>
        <v>0</v>
      </c>
      <c r="BP173" s="31">
        <f>[20]Retires!U236</f>
        <v>0</v>
      </c>
      <c r="BQ173" s="31">
        <f>[20]Retires!V236</f>
        <v>0</v>
      </c>
      <c r="BR173" s="31">
        <f>[20]Retires!W236</f>
        <v>0</v>
      </c>
      <c r="BS173" s="31">
        <f>'Gross Plant'!BQ173</f>
        <v>0</v>
      </c>
      <c r="BT173" s="41">
        <f>'Gross Plant'!BR173</f>
        <v>0</v>
      </c>
      <c r="BU173" s="41">
        <f>'Gross Plant'!BS173</f>
        <v>0</v>
      </c>
      <c r="BV173" s="41">
        <f>'Gross Plant'!BT173</f>
        <v>0</v>
      </c>
      <c r="BW173" s="41">
        <f>'Gross Plant'!BU173</f>
        <v>0</v>
      </c>
      <c r="BX173" s="41">
        <f>'Gross Plant'!BV173</f>
        <v>0</v>
      </c>
      <c r="BY173" s="41">
        <f>'Gross Plant'!BW173</f>
        <v>0</v>
      </c>
      <c r="BZ173" s="41">
        <f>'Gross Plant'!BX173</f>
        <v>0</v>
      </c>
      <c r="CA173" s="41">
        <f>'Gross Plant'!BY173</f>
        <v>0</v>
      </c>
      <c r="CB173" s="41">
        <f>'Gross Plant'!BZ173</f>
        <v>0</v>
      </c>
      <c r="CC173" s="41">
        <f>'Gross Plant'!CA173</f>
        <v>0</v>
      </c>
      <c r="CD173" s="41">
        <f>'Gross Plant'!CB173</f>
        <v>0</v>
      </c>
      <c r="CE173" s="41">
        <f>'Gross Plant'!CC173</f>
        <v>0</v>
      </c>
      <c r="CF173" s="41">
        <f>'Gross Plant'!CD173</f>
        <v>0</v>
      </c>
      <c r="CG173" s="41">
        <f>'Gross Plant'!CE173</f>
        <v>0</v>
      </c>
      <c r="CH173" s="41">
        <f>'Gross Plant'!CF173</f>
        <v>0</v>
      </c>
      <c r="CI173" s="41">
        <f>'Gross Plant'!CG173</f>
        <v>0</v>
      </c>
      <c r="CJ173" s="41">
        <f>'Gross Plant'!CH173</f>
        <v>0</v>
      </c>
      <c r="CK173" s="41">
        <f>'Gross Plant'!CI173</f>
        <v>0</v>
      </c>
      <c r="CL173" s="41">
        <f>'Gross Plant'!CJ173</f>
        <v>0</v>
      </c>
      <c r="CM173" s="41">
        <f>'Gross Plant'!CK173</f>
        <v>0</v>
      </c>
      <c r="CN173" s="41"/>
      <c r="CO173" s="31">
        <f>[20]Transfers!R237</f>
        <v>0</v>
      </c>
      <c r="CP173" s="31">
        <f>[20]Transfers!S237</f>
        <v>0</v>
      </c>
      <c r="CQ173" s="31">
        <f>[20]Transfers!T237</f>
        <v>0</v>
      </c>
      <c r="CR173" s="31">
        <f>[20]Transfers!U237</f>
        <v>0</v>
      </c>
      <c r="CS173" s="31">
        <f>[20]Transfers!V237</f>
        <v>0</v>
      </c>
      <c r="CT173" s="31">
        <f>[20]Transfers!W237</f>
        <v>0</v>
      </c>
      <c r="CU173" s="31">
        <v>0</v>
      </c>
      <c r="CV173" s="31">
        <v>0</v>
      </c>
      <c r="CW173" s="31">
        <v>0</v>
      </c>
      <c r="CX173" s="31">
        <v>0</v>
      </c>
      <c r="CY173" s="31">
        <v>0</v>
      </c>
      <c r="CZ173" s="3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/>
      <c r="DQ173" s="31">
        <f>[20]COR!Q93</f>
        <v>0</v>
      </c>
      <c r="DR173" s="31">
        <f>[20]COR!R93</f>
        <v>0</v>
      </c>
      <c r="DS173" s="31">
        <f>[20]COR!S93</f>
        <v>0</v>
      </c>
      <c r="DT173" s="31">
        <f>[20]COR!T93</f>
        <v>0</v>
      </c>
      <c r="DU173" s="31">
        <f>[20]COR!U93</f>
        <v>0</v>
      </c>
      <c r="DV173" s="31">
        <f>[20]COR!V93</f>
        <v>0</v>
      </c>
      <c r="DW173" s="57">
        <f>SUM('Gross Plant'!$AH173:$AM173)/SUM('Gross Plant'!$AH$193:$AM$193)*DW$193</f>
        <v>0</v>
      </c>
      <c r="DX173" s="57">
        <f>SUM('Gross Plant'!$AH173:$AM173)/SUM('Gross Plant'!$AH$193:$AM$193)*DX$193</f>
        <v>0</v>
      </c>
      <c r="DY173" s="57">
        <f>SUM('Gross Plant'!$AH173:$AM173)/SUM('Gross Plant'!$AH$193:$AM$193)*DY$193</f>
        <v>0</v>
      </c>
      <c r="DZ173" s="57">
        <f>-SUM('Gross Plant'!$AH173:$AM173)/SUM('Gross Plant'!$AH$193:$AM$193)*'Capital Spending'!D$12*Reserve!$DW$1</f>
        <v>0</v>
      </c>
      <c r="EA173" s="57">
        <f>-SUM('Gross Plant'!$AH173:$AM173)/SUM('Gross Plant'!$AH$193:$AM$193)*'Capital Spending'!E$12*Reserve!$DW$1</f>
        <v>0</v>
      </c>
      <c r="EB173" s="57">
        <f>-SUM('Gross Plant'!$AH173:$AM173)/SUM('Gross Plant'!$AH$193:$AM$193)*'Capital Spending'!F$12*Reserve!$DW$1</f>
        <v>0</v>
      </c>
      <c r="EC173" s="57">
        <f>-SUM('Gross Plant'!$AH173:$AM173)/SUM('Gross Plant'!$AH$193:$AM$193)*'Capital Spending'!G$12*Reserve!$DW$1</f>
        <v>0</v>
      </c>
      <c r="ED173" s="57">
        <f>-SUM('Gross Plant'!$AH173:$AM173)/SUM('Gross Plant'!$AH$193:$AM$193)*'Capital Spending'!H$12*Reserve!$DW$1</f>
        <v>0</v>
      </c>
      <c r="EE173" s="57">
        <f>-SUM('Gross Plant'!$AH173:$AM173)/SUM('Gross Plant'!$AH$193:$AM$193)*'Capital Spending'!I$12*Reserve!$DW$1</f>
        <v>0</v>
      </c>
      <c r="EF173" s="57">
        <f>-SUM('Gross Plant'!$AH173:$AM173)/SUM('Gross Plant'!$AH$193:$AM$193)*'Capital Spending'!J$12*Reserve!$DW$1</f>
        <v>0</v>
      </c>
      <c r="EG173" s="57">
        <f>-SUM('Gross Plant'!$AH173:$AM173)/SUM('Gross Plant'!$AH$193:$AM$193)*'Capital Spending'!K$12*Reserve!$DW$1</f>
        <v>0</v>
      </c>
      <c r="EH173" s="57">
        <f>-SUM('Gross Plant'!$AH173:$AM173)/SUM('Gross Plant'!$AH$193:$AM$193)*'Capital Spending'!L$12*Reserve!$DW$1</f>
        <v>0</v>
      </c>
      <c r="EI173" s="57">
        <f>-SUM('Gross Plant'!$AH173:$AM173)/SUM('Gross Plant'!$AH$193:$AM$193)*'Capital Spending'!M$12*Reserve!$DW$1</f>
        <v>0</v>
      </c>
      <c r="EJ173" s="57">
        <f>-SUM('Gross Plant'!$AH173:$AM173)/SUM('Gross Plant'!$AH$193:$AM$193)*'Capital Spending'!N$12*Reserve!$DW$1</f>
        <v>0</v>
      </c>
      <c r="EK173" s="57">
        <f>-SUM('Gross Plant'!$AH173:$AM173)/SUM('Gross Plant'!$AH$193:$AM$193)*'Capital Spending'!O$12*Reserve!$DW$1</f>
        <v>0</v>
      </c>
      <c r="EL173" s="57">
        <f>-SUM('Gross Plant'!$AH173:$AM173)/SUM('Gross Plant'!$AH$193:$AM$193)*'Capital Spending'!P$12*Reserve!$DW$1</f>
        <v>0</v>
      </c>
      <c r="EM173" s="57">
        <f>-SUM('Gross Plant'!$AH173:$AM173)/SUM('Gross Plant'!$AH$193:$AM$193)*'Capital Spending'!Q$12*Reserve!$DW$1</f>
        <v>0</v>
      </c>
      <c r="EN173" s="57">
        <f>-SUM('Gross Plant'!$AH173:$AM173)/SUM('Gross Plant'!$AH$193:$AM$193)*'Capital Spending'!R$12*Reserve!$DW$1</f>
        <v>0</v>
      </c>
      <c r="EO173" s="57">
        <f>-SUM('Gross Plant'!$AH173:$AM173)/SUM('Gross Plant'!$AH$193:$AM$193)*'Capital Spending'!S$12*Reserve!$DW$1</f>
        <v>0</v>
      </c>
      <c r="EP173" s="57">
        <f>-SUM('Gross Plant'!$AH173:$AM173)/SUM('Gross Plant'!$AH$193:$AM$193)*'Capital Spending'!T$12*Reserve!$DW$1</f>
        <v>0</v>
      </c>
      <c r="EQ173" s="57">
        <f>-SUM('Gross Plant'!$AH173:$AM173)/SUM('Gross Plant'!$AH$193:$AM$193)*'Capital Spending'!U$12*Reserve!$DW$1</f>
        <v>0</v>
      </c>
    </row>
    <row r="174" spans="1:147">
      <c r="A174" s="150">
        <v>39202</v>
      </c>
      <c r="B174" t="s">
        <v>108</v>
      </c>
      <c r="C174" s="50">
        <f t="shared" si="268"/>
        <v>-2529.39</v>
      </c>
      <c r="D174" s="50">
        <f t="shared" si="238"/>
        <v>-2529.39</v>
      </c>
      <c r="E174" s="68">
        <f>'[20]Reserve End Balances'!$Q$94</f>
        <v>-2529.39</v>
      </c>
      <c r="F174" s="41">
        <f t="shared" si="296"/>
        <v>-2529.39</v>
      </c>
      <c r="G174" s="41">
        <f t="shared" si="297"/>
        <v>-2529.39</v>
      </c>
      <c r="H174" s="41">
        <f t="shared" si="298"/>
        <v>-2529.39</v>
      </c>
      <c r="I174" s="41">
        <f t="shared" si="299"/>
        <v>-2529.39</v>
      </c>
      <c r="J174" s="41">
        <f t="shared" si="300"/>
        <v>-2529.39</v>
      </c>
      <c r="K174" s="41">
        <f t="shared" si="301"/>
        <v>-2529.39</v>
      </c>
      <c r="L174" s="41">
        <f t="shared" si="302"/>
        <v>-2529.39</v>
      </c>
      <c r="M174" s="41">
        <f t="shared" si="303"/>
        <v>-2529.39</v>
      </c>
      <c r="N174" s="41">
        <f t="shared" si="304"/>
        <v>-2529.39</v>
      </c>
      <c r="O174" s="41">
        <f t="shared" si="305"/>
        <v>-2529.39</v>
      </c>
      <c r="P174" s="41">
        <f t="shared" si="306"/>
        <v>-2529.39</v>
      </c>
      <c r="Q174" s="41">
        <f t="shared" si="307"/>
        <v>-2529.39</v>
      </c>
      <c r="R174" s="41">
        <f t="shared" si="308"/>
        <v>-2529.39</v>
      </c>
      <c r="S174" s="41">
        <f t="shared" si="309"/>
        <v>-2529.39</v>
      </c>
      <c r="T174" s="41">
        <f t="shared" si="310"/>
        <v>-2529.39</v>
      </c>
      <c r="U174" s="41">
        <f t="shared" si="311"/>
        <v>-2529.39</v>
      </c>
      <c r="V174" s="41">
        <f t="shared" si="312"/>
        <v>-2529.39</v>
      </c>
      <c r="W174" s="41">
        <f t="shared" si="313"/>
        <v>-2529.39</v>
      </c>
      <c r="X174" s="41">
        <f t="shared" si="314"/>
        <v>-2529.39</v>
      </c>
      <c r="Y174" s="41">
        <f t="shared" si="315"/>
        <v>-2529.39</v>
      </c>
      <c r="Z174" s="41">
        <f t="shared" si="316"/>
        <v>-2529.39</v>
      </c>
      <c r="AA174" s="41">
        <f t="shared" si="317"/>
        <v>-2529.39</v>
      </c>
      <c r="AB174" s="41">
        <f t="shared" si="318"/>
        <v>-2529.39</v>
      </c>
      <c r="AC174" s="41">
        <f t="shared" si="319"/>
        <v>-2529.39</v>
      </c>
      <c r="AD174" s="41">
        <f t="shared" si="320"/>
        <v>-2529.39</v>
      </c>
      <c r="AE174" s="41">
        <f t="shared" si="321"/>
        <v>-2529.39</v>
      </c>
      <c r="AF174" s="41">
        <f t="shared" si="322"/>
        <v>-2529.39</v>
      </c>
      <c r="AG174" s="23">
        <f t="shared" si="266"/>
        <v>-2529</v>
      </c>
      <c r="AH174" s="79">
        <f>'[26]009'!D71</f>
        <v>9.9500000000000005E-2</v>
      </c>
      <c r="AI174" s="79">
        <f>'[26]009'!E71</f>
        <v>5.1500000000000004E-2</v>
      </c>
      <c r="AJ174" s="31">
        <f>'[20]Depreciation Provision'!R94</f>
        <v>0</v>
      </c>
      <c r="AK174" s="31">
        <f>'[20]Depreciation Provision'!S94</f>
        <v>0</v>
      </c>
      <c r="AL174" s="31">
        <f>'[20]Depreciation Provision'!T94</f>
        <v>0</v>
      </c>
      <c r="AM174" s="31">
        <f>'[20]Depreciation Provision'!U94</f>
        <v>0</v>
      </c>
      <c r="AN174" s="31">
        <f>'[20]Depreciation Provision'!V94</f>
        <v>0</v>
      </c>
      <c r="AO174" s="31">
        <f>'[20]Depreciation Provision'!W94</f>
        <v>0</v>
      </c>
      <c r="AP174" s="41">
        <f>IF('Net Plant'!I171&gt;0,'Gross Plant'!L174*$AH174/12,0)</f>
        <v>0</v>
      </c>
      <c r="AQ174" s="41">
        <f>IF('Net Plant'!J171&gt;0,'Gross Plant'!M174*$AH174/12,0)</f>
        <v>0</v>
      </c>
      <c r="AR174" s="41">
        <f>IF('Net Plant'!K171&gt;0,'Gross Plant'!N174*$AH174/12,0)</f>
        <v>0</v>
      </c>
      <c r="AS174" s="41">
        <f>IF('Net Plant'!L171&gt;0,'Gross Plant'!O174*$AH174/12,0)</f>
        <v>0</v>
      </c>
      <c r="AT174" s="41">
        <f>IF('Net Plant'!M171&gt;0,'Gross Plant'!P174*$AH174/12,0)</f>
        <v>0</v>
      </c>
      <c r="AU174" s="41">
        <f>IF('Net Plant'!N171&gt;0,'Gross Plant'!Q174*$AH174/12,0)</f>
        <v>0</v>
      </c>
      <c r="AV174" s="41">
        <f>IF('Net Plant'!O171&gt;0,'Gross Plant'!R174*$AH174/12,0)</f>
        <v>0</v>
      </c>
      <c r="AW174" s="41">
        <f>IF('Net Plant'!P171&gt;0,'Gross Plant'!S174*$AH174/12,0)</f>
        <v>0</v>
      </c>
      <c r="AX174" s="41">
        <f>IF('Net Plant'!Q171&gt;0,'Gross Plant'!T174*$AH174/12,0)</f>
        <v>0</v>
      </c>
      <c r="AY174" s="41">
        <f>IF('Net Plant'!R171&gt;0,'Gross Plant'!U174*$AI174/12,0)</f>
        <v>0</v>
      </c>
      <c r="AZ174" s="41">
        <f>IF('Net Plant'!S171&gt;0,'Gross Plant'!V174*$AI174/12,0)</f>
        <v>0</v>
      </c>
      <c r="BA174" s="41">
        <f>IF('Net Plant'!T171&gt;0,'Gross Plant'!W174*$AI174/12,0)</f>
        <v>0</v>
      </c>
      <c r="BB174" s="41">
        <f>IF('Net Plant'!U171&gt;0,'Gross Plant'!X174*$AI174/12,0)</f>
        <v>0</v>
      </c>
      <c r="BC174" s="41">
        <f>IF('Net Plant'!V171&gt;0,'Gross Plant'!Y174*$AI174/12,0)</f>
        <v>0</v>
      </c>
      <c r="BD174" s="41">
        <f>IF('Net Plant'!W171&gt;0,'Gross Plant'!Z174*$AI174/12,0)</f>
        <v>0</v>
      </c>
      <c r="BE174" s="41">
        <f>IF('Net Plant'!X171&gt;0,'Gross Plant'!AA174*$AI174/12,0)</f>
        <v>0</v>
      </c>
      <c r="BF174" s="41">
        <f>IF('Net Plant'!Y171&gt;0,'Gross Plant'!AB174*$AI174/12,0)</f>
        <v>0</v>
      </c>
      <c r="BG174" s="41">
        <f>IF('Net Plant'!Z171&gt;0,'Gross Plant'!AC174*$AI174/12,0)</f>
        <v>0</v>
      </c>
      <c r="BH174" s="41">
        <f>IF('Net Plant'!AA171&gt;0,'Gross Plant'!AD174*$AI174/12,0)</f>
        <v>0</v>
      </c>
      <c r="BI174" s="41">
        <f>IF('Net Plant'!AB171&gt;0,'Gross Plant'!AE174*$AI174/12,0)</f>
        <v>0</v>
      </c>
      <c r="BJ174" s="41">
        <f>IF('Net Plant'!AC171&gt;0,'Gross Plant'!AF174*$AI174/12,0)</f>
        <v>0</v>
      </c>
      <c r="BK174" s="23">
        <f t="shared" si="323"/>
        <v>0</v>
      </c>
      <c r="BL174" s="41"/>
      <c r="BM174" s="31">
        <f>[20]Retires!R237</f>
        <v>0</v>
      </c>
      <c r="BN174" s="31">
        <f>[20]Retires!S237</f>
        <v>0</v>
      </c>
      <c r="BO174" s="31">
        <f>[20]Retires!T237</f>
        <v>0</v>
      </c>
      <c r="BP174" s="31">
        <f>[20]Retires!U237</f>
        <v>0</v>
      </c>
      <c r="BQ174" s="31">
        <f>[20]Retires!V237</f>
        <v>0</v>
      </c>
      <c r="BR174" s="31">
        <f>[20]Retires!W237</f>
        <v>0</v>
      </c>
      <c r="BS174" s="31">
        <f>'Gross Plant'!BQ174</f>
        <v>0</v>
      </c>
      <c r="BT174" s="41">
        <f>'Gross Plant'!BR174</f>
        <v>0</v>
      </c>
      <c r="BU174" s="41">
        <f>'Gross Plant'!BS174</f>
        <v>0</v>
      </c>
      <c r="BV174" s="41">
        <f>'Gross Plant'!BT174</f>
        <v>0</v>
      </c>
      <c r="BW174" s="41">
        <f>'Gross Plant'!BU174</f>
        <v>0</v>
      </c>
      <c r="BX174" s="41">
        <f>'Gross Plant'!BV174</f>
        <v>0</v>
      </c>
      <c r="BY174" s="41">
        <f>'Gross Plant'!BW174</f>
        <v>0</v>
      </c>
      <c r="BZ174" s="41">
        <f>'Gross Plant'!BX174</f>
        <v>0</v>
      </c>
      <c r="CA174" s="41">
        <f>'Gross Plant'!BY174</f>
        <v>0</v>
      </c>
      <c r="CB174" s="41">
        <f>'Gross Plant'!BZ174</f>
        <v>0</v>
      </c>
      <c r="CC174" s="41">
        <f>'Gross Plant'!CA174</f>
        <v>0</v>
      </c>
      <c r="CD174" s="41">
        <f>'Gross Plant'!CB174</f>
        <v>0</v>
      </c>
      <c r="CE174" s="41">
        <f>'Gross Plant'!CC174</f>
        <v>0</v>
      </c>
      <c r="CF174" s="41">
        <f>'Gross Plant'!CD174</f>
        <v>0</v>
      </c>
      <c r="CG174" s="41">
        <f>'Gross Plant'!CE174</f>
        <v>0</v>
      </c>
      <c r="CH174" s="41">
        <f>'Gross Plant'!CF174</f>
        <v>0</v>
      </c>
      <c r="CI174" s="41">
        <f>'Gross Plant'!CG174</f>
        <v>0</v>
      </c>
      <c r="CJ174" s="41">
        <f>'Gross Plant'!CH174</f>
        <v>0</v>
      </c>
      <c r="CK174" s="41">
        <f>'Gross Plant'!CI174</f>
        <v>0</v>
      </c>
      <c r="CL174" s="41">
        <f>'Gross Plant'!CJ174</f>
        <v>0</v>
      </c>
      <c r="CM174" s="41">
        <f>'Gross Plant'!CK174</f>
        <v>0</v>
      </c>
      <c r="CN174" s="41"/>
      <c r="CO174" s="31">
        <f>[20]Transfers!R238</f>
        <v>0</v>
      </c>
      <c r="CP174" s="31">
        <f>[20]Transfers!S238</f>
        <v>0</v>
      </c>
      <c r="CQ174" s="31">
        <f>[20]Transfers!T238</f>
        <v>0</v>
      </c>
      <c r="CR174" s="31">
        <f>[20]Transfers!U238</f>
        <v>0</v>
      </c>
      <c r="CS174" s="31">
        <f>[20]Transfers!V238</f>
        <v>0</v>
      </c>
      <c r="CT174" s="31">
        <f>[20]Transfers!W238</f>
        <v>0</v>
      </c>
      <c r="CU174" s="31">
        <v>0</v>
      </c>
      <c r="CV174" s="31">
        <v>0</v>
      </c>
      <c r="CW174" s="31">
        <v>0</v>
      </c>
      <c r="CX174" s="31">
        <v>0</v>
      </c>
      <c r="CY174" s="31">
        <v>0</v>
      </c>
      <c r="CZ174" s="3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/>
      <c r="DQ174" s="31">
        <f>[20]COR!Q94</f>
        <v>0</v>
      </c>
      <c r="DR174" s="31">
        <f>[20]COR!R94</f>
        <v>0</v>
      </c>
      <c r="DS174" s="31">
        <f>[20]COR!S94</f>
        <v>0</v>
      </c>
      <c r="DT174" s="31">
        <f>[20]COR!T94</f>
        <v>0</v>
      </c>
      <c r="DU174" s="31">
        <f>[20]COR!U94</f>
        <v>0</v>
      </c>
      <c r="DV174" s="31">
        <f>[20]COR!V94</f>
        <v>0</v>
      </c>
      <c r="DW174" s="57">
        <f>SUM('Gross Plant'!$AH174:$AM174)/SUM('Gross Plant'!$AH$193:$AM$193)*DW$193</f>
        <v>0</v>
      </c>
      <c r="DX174" s="57">
        <f>SUM('Gross Plant'!$AH174:$AM174)/SUM('Gross Plant'!$AH$193:$AM$193)*DX$193</f>
        <v>0</v>
      </c>
      <c r="DY174" s="57">
        <f>SUM('Gross Plant'!$AH174:$AM174)/SUM('Gross Plant'!$AH$193:$AM$193)*DY$193</f>
        <v>0</v>
      </c>
      <c r="DZ174" s="57">
        <f>-SUM('Gross Plant'!$AH174:$AM174)/SUM('Gross Plant'!$AH$193:$AM$193)*'Capital Spending'!D$12*Reserve!$DW$1</f>
        <v>0</v>
      </c>
      <c r="EA174" s="57">
        <f>-SUM('Gross Plant'!$AH174:$AM174)/SUM('Gross Plant'!$AH$193:$AM$193)*'Capital Spending'!E$12*Reserve!$DW$1</f>
        <v>0</v>
      </c>
      <c r="EB174" s="57">
        <f>-SUM('Gross Plant'!$AH174:$AM174)/SUM('Gross Plant'!$AH$193:$AM$193)*'Capital Spending'!F$12*Reserve!$DW$1</f>
        <v>0</v>
      </c>
      <c r="EC174" s="57">
        <f>-SUM('Gross Plant'!$AH174:$AM174)/SUM('Gross Plant'!$AH$193:$AM$193)*'Capital Spending'!G$12*Reserve!$DW$1</f>
        <v>0</v>
      </c>
      <c r="ED174" s="57">
        <f>-SUM('Gross Plant'!$AH174:$AM174)/SUM('Gross Plant'!$AH$193:$AM$193)*'Capital Spending'!H$12*Reserve!$DW$1</f>
        <v>0</v>
      </c>
      <c r="EE174" s="57">
        <f>-SUM('Gross Plant'!$AH174:$AM174)/SUM('Gross Plant'!$AH$193:$AM$193)*'Capital Spending'!I$12*Reserve!$DW$1</f>
        <v>0</v>
      </c>
      <c r="EF174" s="57">
        <f>-SUM('Gross Plant'!$AH174:$AM174)/SUM('Gross Plant'!$AH$193:$AM$193)*'Capital Spending'!J$12*Reserve!$DW$1</f>
        <v>0</v>
      </c>
      <c r="EG174" s="57">
        <f>-SUM('Gross Plant'!$AH174:$AM174)/SUM('Gross Plant'!$AH$193:$AM$193)*'Capital Spending'!K$12*Reserve!$DW$1</f>
        <v>0</v>
      </c>
      <c r="EH174" s="57">
        <f>-SUM('Gross Plant'!$AH174:$AM174)/SUM('Gross Plant'!$AH$193:$AM$193)*'Capital Spending'!L$12*Reserve!$DW$1</f>
        <v>0</v>
      </c>
      <c r="EI174" s="57">
        <f>-SUM('Gross Plant'!$AH174:$AM174)/SUM('Gross Plant'!$AH$193:$AM$193)*'Capital Spending'!M$12*Reserve!$DW$1</f>
        <v>0</v>
      </c>
      <c r="EJ174" s="57">
        <f>-SUM('Gross Plant'!$AH174:$AM174)/SUM('Gross Plant'!$AH$193:$AM$193)*'Capital Spending'!N$12*Reserve!$DW$1</f>
        <v>0</v>
      </c>
      <c r="EK174" s="57">
        <f>-SUM('Gross Plant'!$AH174:$AM174)/SUM('Gross Plant'!$AH$193:$AM$193)*'Capital Spending'!O$12*Reserve!$DW$1</f>
        <v>0</v>
      </c>
      <c r="EL174" s="57">
        <f>-SUM('Gross Plant'!$AH174:$AM174)/SUM('Gross Plant'!$AH$193:$AM$193)*'Capital Spending'!P$12*Reserve!$DW$1</f>
        <v>0</v>
      </c>
      <c r="EM174" s="57">
        <f>-SUM('Gross Plant'!$AH174:$AM174)/SUM('Gross Plant'!$AH$193:$AM$193)*'Capital Spending'!Q$12*Reserve!$DW$1</f>
        <v>0</v>
      </c>
      <c r="EN174" s="57">
        <f>-SUM('Gross Plant'!$AH174:$AM174)/SUM('Gross Plant'!$AH$193:$AM$193)*'Capital Spending'!R$12*Reserve!$DW$1</f>
        <v>0</v>
      </c>
      <c r="EO174" s="57">
        <f>-SUM('Gross Plant'!$AH174:$AM174)/SUM('Gross Plant'!$AH$193:$AM$193)*'Capital Spending'!S$12*Reserve!$DW$1</f>
        <v>0</v>
      </c>
      <c r="EP174" s="57">
        <f>-SUM('Gross Plant'!$AH174:$AM174)/SUM('Gross Plant'!$AH$193:$AM$193)*'Capital Spending'!T$12*Reserve!$DW$1</f>
        <v>0</v>
      </c>
      <c r="EQ174" s="57">
        <f>-SUM('Gross Plant'!$AH174:$AM174)/SUM('Gross Plant'!$AH$193:$AM$193)*'Capital Spending'!U$12*Reserve!$DW$1</f>
        <v>0</v>
      </c>
    </row>
    <row r="175" spans="1:147">
      <c r="A175" s="150">
        <v>39400</v>
      </c>
      <c r="B175" t="s">
        <v>17</v>
      </c>
      <c r="C175" s="50">
        <f t="shared" si="268"/>
        <v>1009734.8682471215</v>
      </c>
      <c r="D175" s="50">
        <f t="shared" si="238"/>
        <v>1300851.4776690158</v>
      </c>
      <c r="E175" s="68">
        <f>'[20]Reserve End Balances'!$Q$95</f>
        <v>879617.83</v>
      </c>
      <c r="F175" s="41">
        <f t="shared" si="296"/>
        <v>899713.65</v>
      </c>
      <c r="G175" s="41">
        <f t="shared" si="297"/>
        <v>923604.38</v>
      </c>
      <c r="H175" s="41">
        <f t="shared" si="298"/>
        <v>947570.46</v>
      </c>
      <c r="I175" s="41">
        <f t="shared" si="299"/>
        <v>972013.52999999991</v>
      </c>
      <c r="J175" s="41">
        <f t="shared" si="300"/>
        <v>996470.92999999993</v>
      </c>
      <c r="K175" s="41">
        <f t="shared" si="301"/>
        <v>1020928.3699999999</v>
      </c>
      <c r="L175" s="41">
        <f t="shared" si="302"/>
        <v>1037658.962603617</v>
      </c>
      <c r="M175" s="41">
        <f t="shared" si="303"/>
        <v>1054840.75768199</v>
      </c>
      <c r="N175" s="41">
        <f t="shared" si="304"/>
        <v>1072220.2160549772</v>
      </c>
      <c r="O175" s="41">
        <f t="shared" si="305"/>
        <v>1089639.1852004654</v>
      </c>
      <c r="P175" s="41">
        <f t="shared" si="306"/>
        <v>1107207.115557339</v>
      </c>
      <c r="Q175" s="41">
        <f t="shared" si="307"/>
        <v>1125067.9001141903</v>
      </c>
      <c r="R175" s="41">
        <f t="shared" si="308"/>
        <v>1143443.0917823447</v>
      </c>
      <c r="S175" s="41">
        <f t="shared" si="309"/>
        <v>1162319.0963168987</v>
      </c>
      <c r="T175" s="41">
        <f t="shared" si="310"/>
        <v>1181481.2589379775</v>
      </c>
      <c r="U175" s="41">
        <f t="shared" si="311"/>
        <v>1200697.9080737233</v>
      </c>
      <c r="V175" s="41">
        <f t="shared" si="312"/>
        <v>1220124.6883176859</v>
      </c>
      <c r="W175" s="41">
        <f t="shared" si="313"/>
        <v>1239745.4452713027</v>
      </c>
      <c r="X175" s="41">
        <f t="shared" si="314"/>
        <v>1259517.6645102487</v>
      </c>
      <c r="Y175" s="41">
        <f t="shared" si="315"/>
        <v>1279538.6843344755</v>
      </c>
      <c r="Z175" s="41">
        <f t="shared" si="316"/>
        <v>1299793.4851574777</v>
      </c>
      <c r="AA175" s="41">
        <f t="shared" si="317"/>
        <v>1319858.7787110656</v>
      </c>
      <c r="AB175" s="41">
        <f t="shared" si="318"/>
        <v>1340073.0334760393</v>
      </c>
      <c r="AC175" s="41">
        <f t="shared" si="319"/>
        <v>1360580.1424409903</v>
      </c>
      <c r="AD175" s="41">
        <f t="shared" si="320"/>
        <v>1381601.6585172447</v>
      </c>
      <c r="AE175" s="41">
        <f t="shared" si="321"/>
        <v>1403123.9874598985</v>
      </c>
      <c r="AF175" s="41">
        <f t="shared" si="322"/>
        <v>1424932.474489077</v>
      </c>
      <c r="AG175" s="23">
        <f t="shared" si="266"/>
        <v>1300851</v>
      </c>
      <c r="AH175" s="79">
        <f>'[26]009'!D72</f>
        <v>6.25E-2</v>
      </c>
      <c r="AI175" s="79">
        <f>'[26]009'!E72</f>
        <v>6.25E-2</v>
      </c>
      <c r="AJ175" s="31">
        <f>'[20]Depreciation Provision'!R95</f>
        <v>23863.02</v>
      </c>
      <c r="AK175" s="31">
        <f>'[20]Depreciation Provision'!S95</f>
        <v>23890.73</v>
      </c>
      <c r="AL175" s="31">
        <f>'[20]Depreciation Provision'!T95</f>
        <v>23966.079999999998</v>
      </c>
      <c r="AM175" s="31">
        <f>'[20]Depreciation Provision'!U95</f>
        <v>24443.07</v>
      </c>
      <c r="AN175" s="31">
        <f>'[20]Depreciation Provision'!V95</f>
        <v>24457.399999999998</v>
      </c>
      <c r="AO175" s="31">
        <f>'[20]Depreciation Provision'!W95</f>
        <v>24457.439999999999</v>
      </c>
      <c r="AP175" s="41">
        <f>IF('Net Plant'!I172&gt;0,'Gross Plant'!L175*$AH175/12,0)</f>
        <v>18016.191033782416</v>
      </c>
      <c r="AQ175" s="41">
        <f>IF('Net Plant'!J172&gt;0,'Gross Plant'!M175*$AH175/12,0)</f>
        <v>18235.238565664604</v>
      </c>
      <c r="AR175" s="41">
        <f>IF('Net Plant'!K172&gt;0,'Gross Plant'!N175*$AH175/12,0)</f>
        <v>18459.899936353679</v>
      </c>
      <c r="AS175" s="41">
        <f>IF('Net Plant'!L172&gt;0,'Gross Plant'!O175*$AH175/12,0)</f>
        <v>18733.167464942595</v>
      </c>
      <c r="AT175" s="41">
        <f>IF('Net Plant'!M172&gt;0,'Gross Plant'!P175*$AH175/12,0)</f>
        <v>19039.068171825606</v>
      </c>
      <c r="AU175" s="41">
        <f>IF('Net Plant'!N172&gt;0,'Gross Plant'!Q175*$AH175/12,0)</f>
        <v>19348.393877498256</v>
      </c>
      <c r="AV175" s="41">
        <f>IF('Net Plant'!O172&gt;0,'Gross Plant'!R175*$AH175/12,0)</f>
        <v>19603.881144181472</v>
      </c>
      <c r="AW175" s="41">
        <f>IF('Net Plant'!P172&gt;0,'Gross Plant'!S175*$AH175/12,0)</f>
        <v>19794.96497413066</v>
      </c>
      <c r="AX175" s="41">
        <f>IF('Net Plant'!Q172&gt;0,'Gross Plant'!T175*$AH175/12,0)</f>
        <v>19961.089693104524</v>
      </c>
      <c r="AY175" s="41">
        <f>IF('Net Plant'!R172&gt;0,'Gross Plant'!U175*$AI175/12,0)</f>
        <v>20156.521928442253</v>
      </c>
      <c r="AZ175" s="41">
        <f>IF('Net Plant'!S172&gt;0,'Gross Plant'!V175*$AI175/12,0)</f>
        <v>20348.095382101212</v>
      </c>
      <c r="BA175" s="41">
        <f>IF('Net Plant'!T172&gt;0,'Gross Plant'!W175*$AI175/12,0)</f>
        <v>20539.037927507557</v>
      </c>
      <c r="BB175" s="41">
        <f>IF('Net Plant'!U172&gt;0,'Gross Plant'!X175*$AI175/12,0)</f>
        <v>20740.344920957872</v>
      </c>
      <c r="BC175" s="41">
        <f>IF('Net Plant'!V172&gt;0,'Gross Plant'!Y175*$AI175/12,0)</f>
        <v>20929.183788210754</v>
      </c>
      <c r="BD175" s="41">
        <f>IF('Net Plant'!W172&gt;0,'Gross Plant'!Z175*$AI175/12,0)</f>
        <v>21106.224344453472</v>
      </c>
      <c r="BE175" s="41">
        <f>IF('Net Plant'!X172&gt;0,'Gross Plant'!AA175*$AI175/12,0)</f>
        <v>21379.491873042389</v>
      </c>
      <c r="BF175" s="41">
        <f>IF('Net Plant'!Y172&gt;0,'Gross Plant'!AB175*$AI175/12,0)</f>
        <v>21685.392579925399</v>
      </c>
      <c r="BG175" s="41">
        <f>IF('Net Plant'!Z172&gt;0,'Gross Plant'!AC175*$AI175/12,0)</f>
        <v>21994.718285598046</v>
      </c>
      <c r="BH175" s="41">
        <f>IF('Net Plant'!AA172&gt;0,'Gross Plant'!AD175*$AI175/12,0)</f>
        <v>22250.205552281262</v>
      </c>
      <c r="BI175" s="41">
        <f>IF('Net Plant'!AB172&gt;0,'Gross Plant'!AE175*$AI175/12,0)</f>
        <v>22441.28938223045</v>
      </c>
      <c r="BJ175" s="41">
        <f>IF('Net Plant'!AC172&gt;0,'Gross Plant'!AF175*$AI175/12,0)</f>
        <v>22607.414101204315</v>
      </c>
      <c r="BK175" s="23">
        <f t="shared" si="323"/>
        <v>256177.92006595497</v>
      </c>
      <c r="BL175" s="41"/>
      <c r="BM175" s="31">
        <f>[20]Retires!R238</f>
        <v>-3767.2</v>
      </c>
      <c r="BN175" s="31">
        <f>[20]Retires!S238</f>
        <v>0</v>
      </c>
      <c r="BO175" s="31">
        <f>[20]Retires!T238</f>
        <v>0</v>
      </c>
      <c r="BP175" s="31">
        <f>[20]Retires!U238</f>
        <v>0</v>
      </c>
      <c r="BQ175" s="31">
        <f>[20]Retires!V238</f>
        <v>0</v>
      </c>
      <c r="BR175" s="31">
        <f>[20]Retires!W238</f>
        <v>0</v>
      </c>
      <c r="BS175" s="31">
        <f>'Gross Plant'!BQ175</f>
        <v>-1285.5984301653307</v>
      </c>
      <c r="BT175" s="41">
        <f>'Gross Plant'!BR175</f>
        <v>-1053.4434872914881</v>
      </c>
      <c r="BU175" s="41">
        <f>'Gross Plant'!BS175</f>
        <v>-1080.4415633665967</v>
      </c>
      <c r="BV175" s="41">
        <f>'Gross Plant'!BT175</f>
        <v>-1314.1983194545398</v>
      </c>
      <c r="BW175" s="41">
        <f>'Gross Plant'!BU175</f>
        <v>-1471.1378149519112</v>
      </c>
      <c r="BX175" s="41">
        <f>'Gross Plant'!BV175</f>
        <v>-1487.609320647138</v>
      </c>
      <c r="BY175" s="41">
        <f>'Gross Plant'!BW175</f>
        <v>-1228.689476027035</v>
      </c>
      <c r="BZ175" s="41">
        <f>'Gross Plant'!BX175</f>
        <v>-918.96043957687039</v>
      </c>
      <c r="CA175" s="41">
        <f>'Gross Plant'!BY175</f>
        <v>-798.92707202594124</v>
      </c>
      <c r="CB175" s="41">
        <f>'Gross Plant'!BZ175</f>
        <v>-939.87279269631267</v>
      </c>
      <c r="CC175" s="41">
        <f>'Gross Plant'!CA175</f>
        <v>-921.31513813865888</v>
      </c>
      <c r="CD175" s="41">
        <f>'Gross Plant'!CB175</f>
        <v>-918.2809738908901</v>
      </c>
      <c r="CE175" s="41">
        <f>'Gross Plant'!CC175</f>
        <v>-968.12568201188265</v>
      </c>
      <c r="CF175" s="41">
        <f>'Gross Plant'!CD175</f>
        <v>-908.16396398406152</v>
      </c>
      <c r="CG175" s="41">
        <f>'Gross Plant'!CE175</f>
        <v>-851.42352145130837</v>
      </c>
      <c r="CH175" s="41">
        <f>'Gross Plant'!CF175</f>
        <v>-1314.1983194545398</v>
      </c>
      <c r="CI175" s="41">
        <f>'Gross Plant'!CG175</f>
        <v>-1471.1378149519112</v>
      </c>
      <c r="CJ175" s="41">
        <f>'Gross Plant'!CH175</f>
        <v>-1487.609320647138</v>
      </c>
      <c r="CK175" s="41">
        <f>'Gross Plant'!CI175</f>
        <v>-1228.689476027035</v>
      </c>
      <c r="CL175" s="41">
        <f>'Gross Plant'!CJ175</f>
        <v>-918.96043957687039</v>
      </c>
      <c r="CM175" s="41">
        <f>'Gross Plant'!CK175</f>
        <v>-798.92707202594124</v>
      </c>
      <c r="CN175" s="41"/>
      <c r="CO175" s="31">
        <f>[20]Transfers!R239</f>
        <v>0</v>
      </c>
      <c r="CP175" s="31">
        <f>[20]Transfers!S239</f>
        <v>0</v>
      </c>
      <c r="CQ175" s="31">
        <f>[20]Transfers!T239</f>
        <v>0</v>
      </c>
      <c r="CR175" s="31">
        <f>[20]Transfers!U239</f>
        <v>0</v>
      </c>
      <c r="CS175" s="31">
        <f>[20]Transfers!V239</f>
        <v>0</v>
      </c>
      <c r="CT175" s="31">
        <f>[20]Transfers!W239</f>
        <v>0</v>
      </c>
      <c r="CU175" s="31">
        <v>0</v>
      </c>
      <c r="CV175" s="31">
        <v>0</v>
      </c>
      <c r="CW175" s="31">
        <v>0</v>
      </c>
      <c r="CX175" s="31">
        <v>0</v>
      </c>
      <c r="CY175" s="31">
        <v>0</v>
      </c>
      <c r="CZ175" s="3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/>
      <c r="DQ175" s="31">
        <f>[20]COR!Q95</f>
        <v>0</v>
      </c>
      <c r="DR175" s="31">
        <f>[20]COR!R95</f>
        <v>0</v>
      </c>
      <c r="DS175" s="31">
        <f>[20]COR!S95</f>
        <v>0</v>
      </c>
      <c r="DT175" s="31">
        <f>[20]COR!T95</f>
        <v>0</v>
      </c>
      <c r="DU175" s="31">
        <f>[20]COR!U95</f>
        <v>0</v>
      </c>
      <c r="DV175" s="31">
        <f>[20]COR!V95</f>
        <v>0</v>
      </c>
      <c r="DW175" s="57">
        <f>SUM('Gross Plant'!$AH175:$AM175)/SUM('Gross Plant'!$AH$193:$AM$193)*DW$193</f>
        <v>0</v>
      </c>
      <c r="DX175" s="57">
        <f>SUM('Gross Plant'!$AH175:$AM175)/SUM('Gross Plant'!$AH$193:$AM$193)*DX$193</f>
        <v>0</v>
      </c>
      <c r="DY175" s="57">
        <f>SUM('Gross Plant'!$AH175:$AM175)/SUM('Gross Plant'!$AH$193:$AM$193)*DY$193</f>
        <v>0</v>
      </c>
      <c r="DZ175" s="57">
        <f>-SUM('Gross Plant'!$AH175:$AM175)/SUM('Gross Plant'!$AH$193:$AM$193)*'Capital Spending'!D$12*Reserve!$DW$1</f>
        <v>0</v>
      </c>
      <c r="EA175" s="57">
        <f>-SUM('Gross Plant'!$AH175:$AM175)/SUM('Gross Plant'!$AH$193:$AM$193)*'Capital Spending'!E$12*Reserve!$DW$1</f>
        <v>0</v>
      </c>
      <c r="EB175" s="57">
        <f>-SUM('Gross Plant'!$AH175:$AM175)/SUM('Gross Plant'!$AH$193:$AM$193)*'Capital Spending'!F$12*Reserve!$DW$1</f>
        <v>0</v>
      </c>
      <c r="EC175" s="57">
        <f>-SUM('Gross Plant'!$AH175:$AM175)/SUM('Gross Plant'!$AH$193:$AM$193)*'Capital Spending'!G$12*Reserve!$DW$1</f>
        <v>0</v>
      </c>
      <c r="ED175" s="57">
        <f>-SUM('Gross Plant'!$AH175:$AM175)/SUM('Gross Plant'!$AH$193:$AM$193)*'Capital Spending'!H$12*Reserve!$DW$1</f>
        <v>0</v>
      </c>
      <c r="EE175" s="57">
        <f>-SUM('Gross Plant'!$AH175:$AM175)/SUM('Gross Plant'!$AH$193:$AM$193)*'Capital Spending'!I$12*Reserve!$DW$1</f>
        <v>0</v>
      </c>
      <c r="EF175" s="57">
        <f>-SUM('Gross Plant'!$AH175:$AM175)/SUM('Gross Plant'!$AH$193:$AM$193)*'Capital Spending'!J$12*Reserve!$DW$1</f>
        <v>0</v>
      </c>
      <c r="EG175" s="57">
        <f>-SUM('Gross Plant'!$AH175:$AM175)/SUM('Gross Plant'!$AH$193:$AM$193)*'Capital Spending'!K$12*Reserve!$DW$1</f>
        <v>0</v>
      </c>
      <c r="EH175" s="57">
        <f>-SUM('Gross Plant'!$AH175:$AM175)/SUM('Gross Plant'!$AH$193:$AM$193)*'Capital Spending'!L$12*Reserve!$DW$1</f>
        <v>0</v>
      </c>
      <c r="EI175" s="57">
        <f>-SUM('Gross Plant'!$AH175:$AM175)/SUM('Gross Plant'!$AH$193:$AM$193)*'Capital Spending'!M$12*Reserve!$DW$1</f>
        <v>0</v>
      </c>
      <c r="EJ175" s="57">
        <f>-SUM('Gross Plant'!$AH175:$AM175)/SUM('Gross Plant'!$AH$193:$AM$193)*'Capital Spending'!N$12*Reserve!$DW$1</f>
        <v>0</v>
      </c>
      <c r="EK175" s="57">
        <f>-SUM('Gross Plant'!$AH175:$AM175)/SUM('Gross Plant'!$AH$193:$AM$193)*'Capital Spending'!O$12*Reserve!$DW$1</f>
        <v>0</v>
      </c>
      <c r="EL175" s="57">
        <f>-SUM('Gross Plant'!$AH175:$AM175)/SUM('Gross Plant'!$AH$193:$AM$193)*'Capital Spending'!P$12*Reserve!$DW$1</f>
        <v>0</v>
      </c>
      <c r="EM175" s="57">
        <f>-SUM('Gross Plant'!$AH175:$AM175)/SUM('Gross Plant'!$AH$193:$AM$193)*'Capital Spending'!Q$12*Reserve!$DW$1</f>
        <v>0</v>
      </c>
      <c r="EN175" s="57">
        <f>-SUM('Gross Plant'!$AH175:$AM175)/SUM('Gross Plant'!$AH$193:$AM$193)*'Capital Spending'!R$12*Reserve!$DW$1</f>
        <v>0</v>
      </c>
      <c r="EO175" s="57">
        <f>-SUM('Gross Plant'!$AH175:$AM175)/SUM('Gross Plant'!$AH$193:$AM$193)*'Capital Spending'!S$12*Reserve!$DW$1</f>
        <v>0</v>
      </c>
      <c r="EP175" s="57">
        <f>-SUM('Gross Plant'!$AH175:$AM175)/SUM('Gross Plant'!$AH$193:$AM$193)*'Capital Spending'!T$12*Reserve!$DW$1</f>
        <v>0</v>
      </c>
      <c r="EQ175" s="57">
        <f>-SUM('Gross Plant'!$AH175:$AM175)/SUM('Gross Plant'!$AH$193:$AM$193)*'Capital Spending'!U$12*Reserve!$DW$1</f>
        <v>0</v>
      </c>
    </row>
    <row r="176" spans="1:147">
      <c r="A176" s="150">
        <v>39603</v>
      </c>
      <c r="B176" t="s">
        <v>63</v>
      </c>
      <c r="C176" s="50">
        <f t="shared" si="268"/>
        <v>37157.873150769221</v>
      </c>
      <c r="D176" s="50">
        <f t="shared" si="238"/>
        <v>39654.637739999984</v>
      </c>
      <c r="E176" s="68">
        <f>'[20]Reserve End Balances'!$Q$96</f>
        <v>34619.39</v>
      </c>
      <c r="F176" s="41">
        <f t="shared" si="296"/>
        <v>35262.06</v>
      </c>
      <c r="G176" s="41">
        <f t="shared" si="297"/>
        <v>35904.729999999996</v>
      </c>
      <c r="H176" s="41">
        <f t="shared" si="298"/>
        <v>36441.269999999997</v>
      </c>
      <c r="I176" s="41">
        <f t="shared" si="299"/>
        <v>36441.269999999997</v>
      </c>
      <c r="J176" s="41">
        <f t="shared" si="300"/>
        <v>36441.269999999997</v>
      </c>
      <c r="K176" s="41">
        <f t="shared" si="301"/>
        <v>36441.269999999997</v>
      </c>
      <c r="L176" s="41">
        <f t="shared" si="302"/>
        <v>37083.943547999996</v>
      </c>
      <c r="M176" s="41">
        <f t="shared" si="303"/>
        <v>37726.617095999994</v>
      </c>
      <c r="N176" s="41">
        <f t="shared" si="304"/>
        <v>38369.290643999993</v>
      </c>
      <c r="O176" s="41">
        <f t="shared" si="305"/>
        <v>39011.964191999992</v>
      </c>
      <c r="P176" s="41">
        <f t="shared" si="306"/>
        <v>39654.637739999991</v>
      </c>
      <c r="Q176" s="41">
        <f t="shared" si="307"/>
        <v>39654.637739999991</v>
      </c>
      <c r="R176" s="41">
        <f t="shared" si="308"/>
        <v>39654.637739999991</v>
      </c>
      <c r="S176" s="41">
        <f t="shared" si="309"/>
        <v>39654.637739999991</v>
      </c>
      <c r="T176" s="41">
        <f t="shared" si="310"/>
        <v>39654.637739999991</v>
      </c>
      <c r="U176" s="41">
        <f t="shared" si="311"/>
        <v>39654.637739999991</v>
      </c>
      <c r="V176" s="41">
        <f t="shared" si="312"/>
        <v>39654.637739999991</v>
      </c>
      <c r="W176" s="41">
        <f t="shared" si="313"/>
        <v>39654.637739999991</v>
      </c>
      <c r="X176" s="41">
        <f t="shared" si="314"/>
        <v>39654.637739999991</v>
      </c>
      <c r="Y176" s="41">
        <f t="shared" si="315"/>
        <v>39654.637739999991</v>
      </c>
      <c r="Z176" s="41">
        <f t="shared" si="316"/>
        <v>39654.637739999991</v>
      </c>
      <c r="AA176" s="41">
        <f t="shared" si="317"/>
        <v>39654.637739999991</v>
      </c>
      <c r="AB176" s="41">
        <f t="shared" si="318"/>
        <v>39654.637739999991</v>
      </c>
      <c r="AC176" s="41">
        <f t="shared" si="319"/>
        <v>39654.637739999991</v>
      </c>
      <c r="AD176" s="41">
        <f t="shared" si="320"/>
        <v>39654.637739999991</v>
      </c>
      <c r="AE176" s="41">
        <f t="shared" si="321"/>
        <v>39654.637739999991</v>
      </c>
      <c r="AF176" s="41">
        <f t="shared" si="322"/>
        <v>39654.637739999991</v>
      </c>
      <c r="AG176" s="23">
        <f t="shared" si="266"/>
        <v>39655</v>
      </c>
      <c r="AH176" s="79">
        <f>'[26]009'!D73</f>
        <v>0.19470000000000001</v>
      </c>
      <c r="AI176" s="79">
        <f>'[26]009'!E73</f>
        <v>0.11349999999999999</v>
      </c>
      <c r="AJ176" s="31">
        <f>'[20]Depreciation Provision'!R96</f>
        <v>642.66999999999996</v>
      </c>
      <c r="AK176" s="31">
        <f>'[20]Depreciation Provision'!S96</f>
        <v>642.66999999999996</v>
      </c>
      <c r="AL176" s="31">
        <f>'[20]Depreciation Provision'!T96</f>
        <v>536.54</v>
      </c>
      <c r="AM176" s="31">
        <f>'[20]Depreciation Provision'!U96</f>
        <v>0</v>
      </c>
      <c r="AN176" s="31">
        <f>'[20]Depreciation Provision'!V96</f>
        <v>0</v>
      </c>
      <c r="AO176" s="31">
        <f>'[20]Depreciation Provision'!W96</f>
        <v>0</v>
      </c>
      <c r="AP176" s="41">
        <f>IF('Net Plant'!I173&gt;0,'Gross Plant'!L176*$AH176/12,0)</f>
        <v>642.6735480000001</v>
      </c>
      <c r="AQ176" s="41">
        <f>IF('Net Plant'!J173&gt;0,'Gross Plant'!M176*$AH176/12,0)</f>
        <v>642.6735480000001</v>
      </c>
      <c r="AR176" s="41">
        <f>IF('Net Plant'!K173&gt;0,'Gross Plant'!N176*$AH176/12,0)</f>
        <v>642.6735480000001</v>
      </c>
      <c r="AS176" s="41">
        <f>IF('Net Plant'!L173&gt;0,'Gross Plant'!O176*$AH176/12,0)</f>
        <v>642.6735480000001</v>
      </c>
      <c r="AT176" s="41">
        <f>IF('Net Plant'!M173&gt;0,'Gross Plant'!P176*$AH176/12,0)</f>
        <v>642.6735480000001</v>
      </c>
      <c r="AU176" s="41">
        <f>IF('Net Plant'!N173&gt;0,'Gross Plant'!Q176*$AH176/12,0)</f>
        <v>0</v>
      </c>
      <c r="AV176" s="41">
        <f>IF('Net Plant'!O173&gt;0,'Gross Plant'!R176*$AH176/12,0)</f>
        <v>0</v>
      </c>
      <c r="AW176" s="41">
        <f>IF('Net Plant'!P173&gt;0,'Gross Plant'!S176*$AH176/12,0)</f>
        <v>0</v>
      </c>
      <c r="AX176" s="41">
        <f>IF('Net Plant'!Q173&gt;0,'Gross Plant'!T176*$AH176/12,0)</f>
        <v>0</v>
      </c>
      <c r="AY176" s="41">
        <f>IF('Net Plant'!R173&gt;0,'Gross Plant'!U176*$AI176/12,0)</f>
        <v>0</v>
      </c>
      <c r="AZ176" s="41">
        <f>IF('Net Plant'!S173&gt;0,'Gross Plant'!V176*$AI176/12,0)</f>
        <v>0</v>
      </c>
      <c r="BA176" s="41">
        <f>IF('Net Plant'!T173&gt;0,'Gross Plant'!W176*$AI176/12,0)</f>
        <v>0</v>
      </c>
      <c r="BB176" s="41">
        <f>IF('Net Plant'!U173&gt;0,'Gross Plant'!X176*$AI176/12,0)</f>
        <v>0</v>
      </c>
      <c r="BC176" s="41">
        <f>IF('Net Plant'!V173&gt;0,'Gross Plant'!Y176*$AI176/12,0)</f>
        <v>0</v>
      </c>
      <c r="BD176" s="41">
        <f>IF('Net Plant'!W173&gt;0,'Gross Plant'!Z176*$AI176/12,0)</f>
        <v>0</v>
      </c>
      <c r="BE176" s="41">
        <f>IF('Net Plant'!X173&gt;0,'Gross Plant'!AA176*$AI176/12,0)</f>
        <v>0</v>
      </c>
      <c r="BF176" s="41">
        <f>IF('Net Plant'!Y173&gt;0,'Gross Plant'!AB176*$AI176/12,0)</f>
        <v>0</v>
      </c>
      <c r="BG176" s="41">
        <f>IF('Net Plant'!Z173&gt;0,'Gross Plant'!AC176*$AI176/12,0)</f>
        <v>0</v>
      </c>
      <c r="BH176" s="41">
        <f>IF('Net Plant'!AA173&gt;0,'Gross Plant'!AD176*$AI176/12,0)</f>
        <v>0</v>
      </c>
      <c r="BI176" s="41">
        <f>IF('Net Plant'!AB173&gt;0,'Gross Plant'!AE176*$AI176/12,0)</f>
        <v>0</v>
      </c>
      <c r="BJ176" s="41">
        <f>IF('Net Plant'!AC173&gt;0,'Gross Plant'!AF176*$AI176/12,0)</f>
        <v>0</v>
      </c>
      <c r="BK176" s="23">
        <f t="shared" si="323"/>
        <v>0</v>
      </c>
      <c r="BL176" s="41"/>
      <c r="BM176" s="31">
        <f>[20]Retires!R239</f>
        <v>0</v>
      </c>
      <c r="BN176" s="31">
        <f>[20]Retires!S239</f>
        <v>0</v>
      </c>
      <c r="BO176" s="31">
        <f>[20]Retires!T239</f>
        <v>0</v>
      </c>
      <c r="BP176" s="31">
        <f>[20]Retires!U239</f>
        <v>0</v>
      </c>
      <c r="BQ176" s="31">
        <f>[20]Retires!V239</f>
        <v>0</v>
      </c>
      <c r="BR176" s="31">
        <f>[20]Retires!W239</f>
        <v>0</v>
      </c>
      <c r="BS176" s="31">
        <f>'Gross Plant'!BQ176</f>
        <v>0</v>
      </c>
      <c r="BT176" s="41">
        <f>'Gross Plant'!BR176</f>
        <v>0</v>
      </c>
      <c r="BU176" s="41">
        <f>'Gross Plant'!BS176</f>
        <v>0</v>
      </c>
      <c r="BV176" s="41">
        <f>'Gross Plant'!BT176</f>
        <v>0</v>
      </c>
      <c r="BW176" s="41">
        <f>'Gross Plant'!BU176</f>
        <v>0</v>
      </c>
      <c r="BX176" s="41">
        <f>'Gross Plant'!BV176</f>
        <v>0</v>
      </c>
      <c r="BY176" s="41">
        <f>'Gross Plant'!BW176</f>
        <v>0</v>
      </c>
      <c r="BZ176" s="41">
        <f>'Gross Plant'!BX176</f>
        <v>0</v>
      </c>
      <c r="CA176" s="41">
        <f>'Gross Plant'!BY176</f>
        <v>0</v>
      </c>
      <c r="CB176" s="41">
        <f>'Gross Plant'!BZ176</f>
        <v>0</v>
      </c>
      <c r="CC176" s="41">
        <f>'Gross Plant'!CA176</f>
        <v>0</v>
      </c>
      <c r="CD176" s="41">
        <f>'Gross Plant'!CB176</f>
        <v>0</v>
      </c>
      <c r="CE176" s="41">
        <f>'Gross Plant'!CC176</f>
        <v>0</v>
      </c>
      <c r="CF176" s="41">
        <f>'Gross Plant'!CD176</f>
        <v>0</v>
      </c>
      <c r="CG176" s="41">
        <f>'Gross Plant'!CE176</f>
        <v>0</v>
      </c>
      <c r="CH176" s="41">
        <f>'Gross Plant'!CF176</f>
        <v>0</v>
      </c>
      <c r="CI176" s="41">
        <f>'Gross Plant'!CG176</f>
        <v>0</v>
      </c>
      <c r="CJ176" s="41">
        <f>'Gross Plant'!CH176</f>
        <v>0</v>
      </c>
      <c r="CK176" s="41">
        <f>'Gross Plant'!CI176</f>
        <v>0</v>
      </c>
      <c r="CL176" s="41">
        <f>'Gross Plant'!CJ176</f>
        <v>0</v>
      </c>
      <c r="CM176" s="41">
        <f>'Gross Plant'!CK176</f>
        <v>0</v>
      </c>
      <c r="CN176" s="41"/>
      <c r="CO176" s="31">
        <f>[20]Transfers!R240</f>
        <v>0</v>
      </c>
      <c r="CP176" s="31">
        <f>[20]Transfers!S240</f>
        <v>0</v>
      </c>
      <c r="CQ176" s="31">
        <f>[20]Transfers!T240</f>
        <v>0</v>
      </c>
      <c r="CR176" s="31">
        <f>[20]Transfers!U240</f>
        <v>0</v>
      </c>
      <c r="CS176" s="31">
        <f>[20]Transfers!V240</f>
        <v>0</v>
      </c>
      <c r="CT176" s="31">
        <f>[20]Transfers!W240</f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/>
      <c r="DQ176" s="31">
        <f>[20]COR!Q96</f>
        <v>0</v>
      </c>
      <c r="DR176" s="31">
        <f>[20]COR!R96</f>
        <v>0</v>
      </c>
      <c r="DS176" s="31">
        <f>[20]COR!S96</f>
        <v>0</v>
      </c>
      <c r="DT176" s="31">
        <f>[20]COR!T96</f>
        <v>0</v>
      </c>
      <c r="DU176" s="31">
        <f>[20]COR!U96</f>
        <v>0</v>
      </c>
      <c r="DV176" s="31">
        <f>[20]COR!V96</f>
        <v>0</v>
      </c>
      <c r="DW176" s="57">
        <f>SUM('Gross Plant'!$AH176:$AM176)/SUM('Gross Plant'!$AH$193:$AM$193)*DW$193</f>
        <v>0</v>
      </c>
      <c r="DX176" s="57">
        <f>SUM('Gross Plant'!$AH176:$AM176)/SUM('Gross Plant'!$AH$193:$AM$193)*DX$193</f>
        <v>0</v>
      </c>
      <c r="DY176" s="57">
        <f>SUM('Gross Plant'!$AH176:$AM176)/SUM('Gross Plant'!$AH$193:$AM$193)*DY$193</f>
        <v>0</v>
      </c>
      <c r="DZ176" s="57">
        <f>-SUM('Gross Plant'!$AH176:$AM176)/SUM('Gross Plant'!$AH$193:$AM$193)*'Capital Spending'!D$12*Reserve!$DW$1</f>
        <v>0</v>
      </c>
      <c r="EA176" s="57">
        <f>-SUM('Gross Plant'!$AH176:$AM176)/SUM('Gross Plant'!$AH$193:$AM$193)*'Capital Spending'!E$12*Reserve!$DW$1</f>
        <v>0</v>
      </c>
      <c r="EB176" s="57">
        <f>-SUM('Gross Plant'!$AH176:$AM176)/SUM('Gross Plant'!$AH$193:$AM$193)*'Capital Spending'!F$12*Reserve!$DW$1</f>
        <v>0</v>
      </c>
      <c r="EC176" s="57">
        <f>-SUM('Gross Plant'!$AH176:$AM176)/SUM('Gross Plant'!$AH$193:$AM$193)*'Capital Spending'!G$12*Reserve!$DW$1</f>
        <v>0</v>
      </c>
      <c r="ED176" s="57">
        <f>-SUM('Gross Plant'!$AH176:$AM176)/SUM('Gross Plant'!$AH$193:$AM$193)*'Capital Spending'!H$12*Reserve!$DW$1</f>
        <v>0</v>
      </c>
      <c r="EE176" s="57">
        <f>-SUM('Gross Plant'!$AH176:$AM176)/SUM('Gross Plant'!$AH$193:$AM$193)*'Capital Spending'!I$12*Reserve!$DW$1</f>
        <v>0</v>
      </c>
      <c r="EF176" s="57">
        <f>-SUM('Gross Plant'!$AH176:$AM176)/SUM('Gross Plant'!$AH$193:$AM$193)*'Capital Spending'!J$12*Reserve!$DW$1</f>
        <v>0</v>
      </c>
      <c r="EG176" s="57">
        <f>-SUM('Gross Plant'!$AH176:$AM176)/SUM('Gross Plant'!$AH$193:$AM$193)*'Capital Spending'!K$12*Reserve!$DW$1</f>
        <v>0</v>
      </c>
      <c r="EH176" s="57">
        <f>-SUM('Gross Plant'!$AH176:$AM176)/SUM('Gross Plant'!$AH$193:$AM$193)*'Capital Spending'!L$12*Reserve!$DW$1</f>
        <v>0</v>
      </c>
      <c r="EI176" s="57">
        <f>-SUM('Gross Plant'!$AH176:$AM176)/SUM('Gross Plant'!$AH$193:$AM$193)*'Capital Spending'!M$12*Reserve!$DW$1</f>
        <v>0</v>
      </c>
      <c r="EJ176" s="57">
        <f>-SUM('Gross Plant'!$AH176:$AM176)/SUM('Gross Plant'!$AH$193:$AM$193)*'Capital Spending'!N$12*Reserve!$DW$1</f>
        <v>0</v>
      </c>
      <c r="EK176" s="57">
        <f>-SUM('Gross Plant'!$AH176:$AM176)/SUM('Gross Plant'!$AH$193:$AM$193)*'Capital Spending'!O$12*Reserve!$DW$1</f>
        <v>0</v>
      </c>
      <c r="EL176" s="57">
        <f>-SUM('Gross Plant'!$AH176:$AM176)/SUM('Gross Plant'!$AH$193:$AM$193)*'Capital Spending'!P$12*Reserve!$DW$1</f>
        <v>0</v>
      </c>
      <c r="EM176" s="57">
        <f>-SUM('Gross Plant'!$AH176:$AM176)/SUM('Gross Plant'!$AH$193:$AM$193)*'Capital Spending'!Q$12*Reserve!$DW$1</f>
        <v>0</v>
      </c>
      <c r="EN176" s="57">
        <f>-SUM('Gross Plant'!$AH176:$AM176)/SUM('Gross Plant'!$AH$193:$AM$193)*'Capital Spending'!R$12*Reserve!$DW$1</f>
        <v>0</v>
      </c>
      <c r="EO176" s="57">
        <f>-SUM('Gross Plant'!$AH176:$AM176)/SUM('Gross Plant'!$AH$193:$AM$193)*'Capital Spending'!S$12*Reserve!$DW$1</f>
        <v>0</v>
      </c>
      <c r="EP176" s="57">
        <f>-SUM('Gross Plant'!$AH176:$AM176)/SUM('Gross Plant'!$AH$193:$AM$193)*'Capital Spending'!T$12*Reserve!$DW$1</f>
        <v>0</v>
      </c>
      <c r="EQ176" s="57">
        <f>-SUM('Gross Plant'!$AH176:$AM176)/SUM('Gross Plant'!$AH$193:$AM$193)*'Capital Spending'!U$12*Reserve!$DW$1</f>
        <v>0</v>
      </c>
    </row>
    <row r="177" spans="1:147">
      <c r="A177" s="150">
        <v>39604</v>
      </c>
      <c r="B177" t="s">
        <v>64</v>
      </c>
      <c r="C177" s="50">
        <f t="shared" si="268"/>
        <v>58839.865046538456</v>
      </c>
      <c r="D177" s="50">
        <f t="shared" si="238"/>
        <v>62817.883901249974</v>
      </c>
      <c r="E177" s="68">
        <f>'[20]Reserve End Balances'!$Q$97</f>
        <v>54742.48</v>
      </c>
      <c r="F177" s="41">
        <f t="shared" si="296"/>
        <v>55760.55</v>
      </c>
      <c r="G177" s="41">
        <f t="shared" si="297"/>
        <v>56778.62</v>
      </c>
      <c r="H177" s="41">
        <f t="shared" si="298"/>
        <v>57727.51</v>
      </c>
      <c r="I177" s="41">
        <f t="shared" si="299"/>
        <v>57727.51</v>
      </c>
      <c r="J177" s="41">
        <f t="shared" si="300"/>
        <v>57727.51</v>
      </c>
      <c r="K177" s="41">
        <f t="shared" si="301"/>
        <v>57727.51</v>
      </c>
      <c r="L177" s="41">
        <f t="shared" si="302"/>
        <v>58745.584780249999</v>
      </c>
      <c r="M177" s="41">
        <f t="shared" si="303"/>
        <v>59763.659560499997</v>
      </c>
      <c r="N177" s="41">
        <f t="shared" si="304"/>
        <v>60781.734340749994</v>
      </c>
      <c r="O177" s="41">
        <f t="shared" si="305"/>
        <v>61799.809120999991</v>
      </c>
      <c r="P177" s="41">
        <f t="shared" si="306"/>
        <v>62817.883901249988</v>
      </c>
      <c r="Q177" s="41">
        <f t="shared" si="307"/>
        <v>62817.883901249988</v>
      </c>
      <c r="R177" s="41">
        <f t="shared" si="308"/>
        <v>62817.883901249988</v>
      </c>
      <c r="S177" s="41">
        <f t="shared" si="309"/>
        <v>62817.883901249988</v>
      </c>
      <c r="T177" s="41">
        <f t="shared" si="310"/>
        <v>62817.883901249988</v>
      </c>
      <c r="U177" s="41">
        <f t="shared" si="311"/>
        <v>62817.883901249988</v>
      </c>
      <c r="V177" s="41">
        <f t="shared" si="312"/>
        <v>62817.883901249988</v>
      </c>
      <c r="W177" s="41">
        <f t="shared" si="313"/>
        <v>62817.883901249988</v>
      </c>
      <c r="X177" s="41">
        <f t="shared" si="314"/>
        <v>62817.883901249988</v>
      </c>
      <c r="Y177" s="41">
        <f t="shared" si="315"/>
        <v>62817.883901249988</v>
      </c>
      <c r="Z177" s="41">
        <f t="shared" si="316"/>
        <v>62817.883901249988</v>
      </c>
      <c r="AA177" s="41">
        <f t="shared" si="317"/>
        <v>62817.883901249988</v>
      </c>
      <c r="AB177" s="41">
        <f t="shared" si="318"/>
        <v>62817.883901249988</v>
      </c>
      <c r="AC177" s="41">
        <f t="shared" si="319"/>
        <v>62817.883901249988</v>
      </c>
      <c r="AD177" s="41">
        <f t="shared" si="320"/>
        <v>62817.883901249988</v>
      </c>
      <c r="AE177" s="41">
        <f t="shared" si="321"/>
        <v>62817.883901249988</v>
      </c>
      <c r="AF177" s="41">
        <f t="shared" si="322"/>
        <v>62817.883901249988</v>
      </c>
      <c r="AG177" s="23">
        <f t="shared" si="266"/>
        <v>62818</v>
      </c>
      <c r="AH177" s="79">
        <f>'[26]009'!D74</f>
        <v>0.19470000000000001</v>
      </c>
      <c r="AI177" s="79">
        <f>'[26]009'!E74</f>
        <v>0.11349999999999999</v>
      </c>
      <c r="AJ177" s="31">
        <f>'[20]Depreciation Provision'!R97</f>
        <v>1018.07</v>
      </c>
      <c r="AK177" s="31">
        <f>'[20]Depreciation Provision'!S97</f>
        <v>1018.07</v>
      </c>
      <c r="AL177" s="31">
        <f>'[20]Depreciation Provision'!T97</f>
        <v>948.8900000000001</v>
      </c>
      <c r="AM177" s="31">
        <f>'[20]Depreciation Provision'!U97</f>
        <v>0</v>
      </c>
      <c r="AN177" s="31">
        <f>'[20]Depreciation Provision'!V97</f>
        <v>0</v>
      </c>
      <c r="AO177" s="31">
        <f>'[20]Depreciation Provision'!W97</f>
        <v>0</v>
      </c>
      <c r="AP177" s="41">
        <f>IF('Net Plant'!I174&gt;0,'Gross Plant'!L177*$AH177/12,0)</f>
        <v>1018.07478025</v>
      </c>
      <c r="AQ177" s="41">
        <f>IF('Net Plant'!J174&gt;0,'Gross Plant'!M177*$AH177/12,0)</f>
        <v>1018.07478025</v>
      </c>
      <c r="AR177" s="41">
        <f>IF('Net Plant'!K174&gt;0,'Gross Plant'!N177*$AH177/12,0)</f>
        <v>1018.07478025</v>
      </c>
      <c r="AS177" s="41">
        <f>IF('Net Plant'!L174&gt;0,'Gross Plant'!O177*$AH177/12,0)</f>
        <v>1018.07478025</v>
      </c>
      <c r="AT177" s="41">
        <f>IF('Net Plant'!M174&gt;0,'Gross Plant'!P177*$AH177/12,0)</f>
        <v>1018.07478025</v>
      </c>
      <c r="AU177" s="41">
        <f>IF('Net Plant'!N174&gt;0,'Gross Plant'!Q177*$AH177/12,0)</f>
        <v>0</v>
      </c>
      <c r="AV177" s="41">
        <f>IF('Net Plant'!O174&gt;0,'Gross Plant'!R177*$AH177/12,0)</f>
        <v>0</v>
      </c>
      <c r="AW177" s="41">
        <f>IF('Net Plant'!P174&gt;0,'Gross Plant'!S177*$AH177/12,0)</f>
        <v>0</v>
      </c>
      <c r="AX177" s="41">
        <f>IF('Net Plant'!Q174&gt;0,'Gross Plant'!T177*$AH177/12,0)</f>
        <v>0</v>
      </c>
      <c r="AY177" s="41">
        <f>IF('Net Plant'!R174&gt;0,'Gross Plant'!U177*$AI177/12,0)</f>
        <v>0</v>
      </c>
      <c r="AZ177" s="41">
        <f>IF('Net Plant'!S174&gt;0,'Gross Plant'!V177*$AI177/12,0)</f>
        <v>0</v>
      </c>
      <c r="BA177" s="41">
        <f>IF('Net Plant'!T174&gt;0,'Gross Plant'!W177*$AI177/12,0)</f>
        <v>0</v>
      </c>
      <c r="BB177" s="41">
        <f>IF('Net Plant'!U174&gt;0,'Gross Plant'!X177*$AI177/12,0)</f>
        <v>0</v>
      </c>
      <c r="BC177" s="41">
        <f>IF('Net Plant'!V174&gt;0,'Gross Plant'!Y177*$AI177/12,0)</f>
        <v>0</v>
      </c>
      <c r="BD177" s="41">
        <f>IF('Net Plant'!W174&gt;0,'Gross Plant'!Z177*$AI177/12,0)</f>
        <v>0</v>
      </c>
      <c r="BE177" s="41">
        <f>IF('Net Plant'!X174&gt;0,'Gross Plant'!AA177*$AI177/12,0)</f>
        <v>0</v>
      </c>
      <c r="BF177" s="41">
        <f>IF('Net Plant'!Y174&gt;0,'Gross Plant'!AB177*$AI177/12,0)</f>
        <v>0</v>
      </c>
      <c r="BG177" s="41">
        <f>IF('Net Plant'!Z174&gt;0,'Gross Plant'!AC177*$AI177/12,0)</f>
        <v>0</v>
      </c>
      <c r="BH177" s="41">
        <f>IF('Net Plant'!AA174&gt;0,'Gross Plant'!AD177*$AI177/12,0)</f>
        <v>0</v>
      </c>
      <c r="BI177" s="41">
        <f>IF('Net Plant'!AB174&gt;0,'Gross Plant'!AE177*$AI177/12,0)</f>
        <v>0</v>
      </c>
      <c r="BJ177" s="41">
        <f>IF('Net Plant'!AC174&gt;0,'Gross Plant'!AF177*$AI177/12,0)</f>
        <v>0</v>
      </c>
      <c r="BK177" s="23">
        <f t="shared" si="323"/>
        <v>0</v>
      </c>
      <c r="BL177" s="41"/>
      <c r="BM177" s="31">
        <f>[20]Retires!R240</f>
        <v>0</v>
      </c>
      <c r="BN177" s="31">
        <f>[20]Retires!S240</f>
        <v>0</v>
      </c>
      <c r="BO177" s="31">
        <f>[20]Retires!T240</f>
        <v>0</v>
      </c>
      <c r="BP177" s="31">
        <f>[20]Retires!U240</f>
        <v>0</v>
      </c>
      <c r="BQ177" s="31">
        <f>[20]Retires!V240</f>
        <v>0</v>
      </c>
      <c r="BR177" s="31">
        <f>[20]Retires!W240</f>
        <v>0</v>
      </c>
      <c r="BS177" s="31">
        <f>'Gross Plant'!BQ177</f>
        <v>0</v>
      </c>
      <c r="BT177" s="41">
        <f>'Gross Plant'!BR177</f>
        <v>0</v>
      </c>
      <c r="BU177" s="41">
        <f>'Gross Plant'!BS177</f>
        <v>0</v>
      </c>
      <c r="BV177" s="41">
        <f>'Gross Plant'!BT177</f>
        <v>0</v>
      </c>
      <c r="BW177" s="41">
        <f>'Gross Plant'!BU177</f>
        <v>0</v>
      </c>
      <c r="BX177" s="41">
        <f>'Gross Plant'!BV177</f>
        <v>0</v>
      </c>
      <c r="BY177" s="41">
        <f>'Gross Plant'!BW177</f>
        <v>0</v>
      </c>
      <c r="BZ177" s="41">
        <f>'Gross Plant'!BX177</f>
        <v>0</v>
      </c>
      <c r="CA177" s="41">
        <f>'Gross Plant'!BY177</f>
        <v>0</v>
      </c>
      <c r="CB177" s="41">
        <f>'Gross Plant'!BZ177</f>
        <v>0</v>
      </c>
      <c r="CC177" s="41">
        <f>'Gross Plant'!CA177</f>
        <v>0</v>
      </c>
      <c r="CD177" s="41">
        <f>'Gross Plant'!CB177</f>
        <v>0</v>
      </c>
      <c r="CE177" s="41">
        <f>'Gross Plant'!CC177</f>
        <v>0</v>
      </c>
      <c r="CF177" s="41">
        <f>'Gross Plant'!CD177</f>
        <v>0</v>
      </c>
      <c r="CG177" s="41">
        <f>'Gross Plant'!CE177</f>
        <v>0</v>
      </c>
      <c r="CH177" s="41">
        <f>'Gross Plant'!CF177</f>
        <v>0</v>
      </c>
      <c r="CI177" s="41">
        <f>'Gross Plant'!CG177</f>
        <v>0</v>
      </c>
      <c r="CJ177" s="41">
        <f>'Gross Plant'!CH177</f>
        <v>0</v>
      </c>
      <c r="CK177" s="41">
        <f>'Gross Plant'!CI177</f>
        <v>0</v>
      </c>
      <c r="CL177" s="41">
        <f>'Gross Plant'!CJ177</f>
        <v>0</v>
      </c>
      <c r="CM177" s="41">
        <f>'Gross Plant'!CK177</f>
        <v>0</v>
      </c>
      <c r="CN177" s="41"/>
      <c r="CO177" s="31">
        <f>[20]Transfers!R241</f>
        <v>0</v>
      </c>
      <c r="CP177" s="31">
        <f>[20]Transfers!S241</f>
        <v>0</v>
      </c>
      <c r="CQ177" s="31">
        <f>[20]Transfers!T241</f>
        <v>0</v>
      </c>
      <c r="CR177" s="31">
        <f>[20]Transfers!U241</f>
        <v>0</v>
      </c>
      <c r="CS177" s="31">
        <f>[20]Transfers!V241</f>
        <v>0</v>
      </c>
      <c r="CT177" s="31">
        <f>[20]Transfers!W241</f>
        <v>0</v>
      </c>
      <c r="CU177" s="31">
        <v>0</v>
      </c>
      <c r="CV177" s="31">
        <v>0</v>
      </c>
      <c r="CW177" s="31">
        <v>0</v>
      </c>
      <c r="CX177" s="31">
        <v>0</v>
      </c>
      <c r="CY177" s="31">
        <v>0</v>
      </c>
      <c r="CZ177" s="3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/>
      <c r="DQ177" s="31">
        <f>[20]COR!Q97</f>
        <v>0</v>
      </c>
      <c r="DR177" s="31">
        <f>[20]COR!R97</f>
        <v>0</v>
      </c>
      <c r="DS177" s="31">
        <f>[20]COR!S97</f>
        <v>0</v>
      </c>
      <c r="DT177" s="31">
        <f>[20]COR!T97</f>
        <v>0</v>
      </c>
      <c r="DU177" s="31">
        <f>[20]COR!U97</f>
        <v>0</v>
      </c>
      <c r="DV177" s="31">
        <f>[20]COR!V97</f>
        <v>0</v>
      </c>
      <c r="DW177" s="57">
        <f>SUM('Gross Plant'!$AH177:$AM177)/SUM('Gross Plant'!$AH$193:$AM$193)*DW$193</f>
        <v>0</v>
      </c>
      <c r="DX177" s="57">
        <f>SUM('Gross Plant'!$AH177:$AM177)/SUM('Gross Plant'!$AH$193:$AM$193)*DX$193</f>
        <v>0</v>
      </c>
      <c r="DY177" s="57">
        <f>SUM('Gross Plant'!$AH177:$AM177)/SUM('Gross Plant'!$AH$193:$AM$193)*DY$193</f>
        <v>0</v>
      </c>
      <c r="DZ177" s="57">
        <f>-SUM('Gross Plant'!$AH177:$AM177)/SUM('Gross Plant'!$AH$193:$AM$193)*'Capital Spending'!D$12*Reserve!$DW$1</f>
        <v>0</v>
      </c>
      <c r="EA177" s="57">
        <f>-SUM('Gross Plant'!$AH177:$AM177)/SUM('Gross Plant'!$AH$193:$AM$193)*'Capital Spending'!E$12*Reserve!$DW$1</f>
        <v>0</v>
      </c>
      <c r="EB177" s="57">
        <f>-SUM('Gross Plant'!$AH177:$AM177)/SUM('Gross Plant'!$AH$193:$AM$193)*'Capital Spending'!F$12*Reserve!$DW$1</f>
        <v>0</v>
      </c>
      <c r="EC177" s="57">
        <f>-SUM('Gross Plant'!$AH177:$AM177)/SUM('Gross Plant'!$AH$193:$AM$193)*'Capital Spending'!G$12*Reserve!$DW$1</f>
        <v>0</v>
      </c>
      <c r="ED177" s="57">
        <f>-SUM('Gross Plant'!$AH177:$AM177)/SUM('Gross Plant'!$AH$193:$AM$193)*'Capital Spending'!H$12*Reserve!$DW$1</f>
        <v>0</v>
      </c>
      <c r="EE177" s="57">
        <f>-SUM('Gross Plant'!$AH177:$AM177)/SUM('Gross Plant'!$AH$193:$AM$193)*'Capital Spending'!I$12*Reserve!$DW$1</f>
        <v>0</v>
      </c>
      <c r="EF177" s="57">
        <f>-SUM('Gross Plant'!$AH177:$AM177)/SUM('Gross Plant'!$AH$193:$AM$193)*'Capital Spending'!J$12*Reserve!$DW$1</f>
        <v>0</v>
      </c>
      <c r="EG177" s="57">
        <f>-SUM('Gross Plant'!$AH177:$AM177)/SUM('Gross Plant'!$AH$193:$AM$193)*'Capital Spending'!K$12*Reserve!$DW$1</f>
        <v>0</v>
      </c>
      <c r="EH177" s="57">
        <f>-SUM('Gross Plant'!$AH177:$AM177)/SUM('Gross Plant'!$AH$193:$AM$193)*'Capital Spending'!L$12*Reserve!$DW$1</f>
        <v>0</v>
      </c>
      <c r="EI177" s="57">
        <f>-SUM('Gross Plant'!$AH177:$AM177)/SUM('Gross Plant'!$AH$193:$AM$193)*'Capital Spending'!M$12*Reserve!$DW$1</f>
        <v>0</v>
      </c>
      <c r="EJ177" s="57">
        <f>-SUM('Gross Plant'!$AH177:$AM177)/SUM('Gross Plant'!$AH$193:$AM$193)*'Capital Spending'!N$12*Reserve!$DW$1</f>
        <v>0</v>
      </c>
      <c r="EK177" s="57">
        <f>-SUM('Gross Plant'!$AH177:$AM177)/SUM('Gross Plant'!$AH$193:$AM$193)*'Capital Spending'!O$12*Reserve!$DW$1</f>
        <v>0</v>
      </c>
      <c r="EL177" s="57">
        <f>-SUM('Gross Plant'!$AH177:$AM177)/SUM('Gross Plant'!$AH$193:$AM$193)*'Capital Spending'!P$12*Reserve!$DW$1</f>
        <v>0</v>
      </c>
      <c r="EM177" s="57">
        <f>-SUM('Gross Plant'!$AH177:$AM177)/SUM('Gross Plant'!$AH$193:$AM$193)*'Capital Spending'!Q$12*Reserve!$DW$1</f>
        <v>0</v>
      </c>
      <c r="EN177" s="57">
        <f>-SUM('Gross Plant'!$AH177:$AM177)/SUM('Gross Plant'!$AH$193:$AM$193)*'Capital Spending'!R$12*Reserve!$DW$1</f>
        <v>0</v>
      </c>
      <c r="EO177" s="57">
        <f>-SUM('Gross Plant'!$AH177:$AM177)/SUM('Gross Plant'!$AH$193:$AM$193)*'Capital Spending'!S$12*Reserve!$DW$1</f>
        <v>0</v>
      </c>
      <c r="EP177" s="57">
        <f>-SUM('Gross Plant'!$AH177:$AM177)/SUM('Gross Plant'!$AH$193:$AM$193)*'Capital Spending'!T$12*Reserve!$DW$1</f>
        <v>0</v>
      </c>
      <c r="EQ177" s="57">
        <f>-SUM('Gross Plant'!$AH177:$AM177)/SUM('Gross Plant'!$AH$193:$AM$193)*'Capital Spending'!U$12*Reserve!$DW$1</f>
        <v>0</v>
      </c>
    </row>
    <row r="178" spans="1:147">
      <c r="A178" s="150">
        <v>39605</v>
      </c>
      <c r="B178" t="s">
        <v>109</v>
      </c>
      <c r="C178" s="50">
        <f t="shared" ref="C178:C192" si="324">SUM(E178:Q178)/13</f>
        <v>17249.974841673073</v>
      </c>
      <c r="D178" s="50">
        <f t="shared" ref="D178:D192" si="325">SUM(T178:AF178)/13</f>
        <v>19456.427647250002</v>
      </c>
      <c r="E178" s="68">
        <f>'[20]Reserve End Balances'!$Q$98</f>
        <v>15358.72</v>
      </c>
      <c r="F178" s="41">
        <f t="shared" si="296"/>
        <v>15673.929999999998</v>
      </c>
      <c r="G178" s="41">
        <f t="shared" si="297"/>
        <v>15989.139999999998</v>
      </c>
      <c r="H178" s="41">
        <f t="shared" si="298"/>
        <v>16304.349999999997</v>
      </c>
      <c r="I178" s="41">
        <f t="shared" si="299"/>
        <v>16619.559999999998</v>
      </c>
      <c r="J178" s="41">
        <f t="shared" si="300"/>
        <v>16934.769999999997</v>
      </c>
      <c r="K178" s="41">
        <f t="shared" si="301"/>
        <v>17249.979999999996</v>
      </c>
      <c r="L178" s="41">
        <f t="shared" si="302"/>
        <v>17565.186806749996</v>
      </c>
      <c r="M178" s="41">
        <f t="shared" si="303"/>
        <v>17880.393613499997</v>
      </c>
      <c r="N178" s="41">
        <f t="shared" si="304"/>
        <v>18195.600420249997</v>
      </c>
      <c r="O178" s="41">
        <f t="shared" si="305"/>
        <v>18510.807226999998</v>
      </c>
      <c r="P178" s="41">
        <f t="shared" si="306"/>
        <v>18826.014033749998</v>
      </c>
      <c r="Q178" s="41">
        <f t="shared" si="307"/>
        <v>19141.220840499998</v>
      </c>
      <c r="R178" s="41">
        <f t="shared" si="308"/>
        <v>19456.427647249999</v>
      </c>
      <c r="S178" s="41">
        <f t="shared" si="309"/>
        <v>19456.427647249999</v>
      </c>
      <c r="T178" s="41">
        <f t="shared" si="310"/>
        <v>19456.427647249999</v>
      </c>
      <c r="U178" s="41">
        <f t="shared" si="311"/>
        <v>19456.427647249999</v>
      </c>
      <c r="V178" s="41">
        <f t="shared" si="312"/>
        <v>19456.427647249999</v>
      </c>
      <c r="W178" s="41">
        <f t="shared" si="313"/>
        <v>19456.427647249999</v>
      </c>
      <c r="X178" s="41">
        <f t="shared" si="314"/>
        <v>19456.427647249999</v>
      </c>
      <c r="Y178" s="41">
        <f t="shared" si="315"/>
        <v>19456.427647249999</v>
      </c>
      <c r="Z178" s="41">
        <f t="shared" si="316"/>
        <v>19456.427647249999</v>
      </c>
      <c r="AA178" s="41">
        <f t="shared" si="317"/>
        <v>19456.427647249999</v>
      </c>
      <c r="AB178" s="41">
        <f t="shared" si="318"/>
        <v>19456.427647249999</v>
      </c>
      <c r="AC178" s="41">
        <f t="shared" si="319"/>
        <v>19456.427647249999</v>
      </c>
      <c r="AD178" s="41">
        <f t="shared" si="320"/>
        <v>19456.427647249999</v>
      </c>
      <c r="AE178" s="41">
        <f t="shared" si="321"/>
        <v>19456.427647249999</v>
      </c>
      <c r="AF178" s="41">
        <f t="shared" si="322"/>
        <v>19456.427647249999</v>
      </c>
      <c r="AG178" s="23">
        <f t="shared" ref="AG178:AG192" si="326">ROUND(AVERAGE(T178:AF178),0)</f>
        <v>19456</v>
      </c>
      <c r="AH178" s="79">
        <f>'[26]009'!D75</f>
        <v>0.19470000000000001</v>
      </c>
      <c r="AI178" s="79">
        <f>'[26]009'!E75</f>
        <v>0.11349999999999999</v>
      </c>
      <c r="AJ178" s="31">
        <f>'[20]Depreciation Provision'!R98</f>
        <v>315.20999999999998</v>
      </c>
      <c r="AK178" s="31">
        <f>'[20]Depreciation Provision'!S98</f>
        <v>315.20999999999998</v>
      </c>
      <c r="AL178" s="31">
        <f>'[20]Depreciation Provision'!T98</f>
        <v>315.20999999999998</v>
      </c>
      <c r="AM178" s="31">
        <f>'[20]Depreciation Provision'!U98</f>
        <v>315.20999999999998</v>
      </c>
      <c r="AN178" s="31">
        <f>'[20]Depreciation Provision'!V98</f>
        <v>315.20999999999998</v>
      </c>
      <c r="AO178" s="31">
        <f>'[20]Depreciation Provision'!W98</f>
        <v>315.20999999999998</v>
      </c>
      <c r="AP178" s="41">
        <f>IF('Net Plant'!I175&gt;0,'Gross Plant'!L178*$AH178/12,0)</f>
        <v>315.20680675</v>
      </c>
      <c r="AQ178" s="41">
        <f>IF('Net Plant'!J175&gt;0,'Gross Plant'!M178*$AH178/12,0)</f>
        <v>315.20680675</v>
      </c>
      <c r="AR178" s="41">
        <f>IF('Net Plant'!K175&gt;0,'Gross Plant'!N178*$AH178/12,0)</f>
        <v>315.20680675</v>
      </c>
      <c r="AS178" s="41">
        <f>IF('Net Plant'!L175&gt;0,'Gross Plant'!O178*$AH178/12,0)</f>
        <v>315.20680675</v>
      </c>
      <c r="AT178" s="41">
        <f>IF('Net Plant'!M175&gt;0,'Gross Plant'!P178*$AH178/12,0)</f>
        <v>315.20680675</v>
      </c>
      <c r="AU178" s="41">
        <f>IF('Net Plant'!N175&gt;0,'Gross Plant'!Q178*$AH178/12,0)</f>
        <v>315.20680675</v>
      </c>
      <c r="AV178" s="41">
        <f>IF('Net Plant'!O175&gt;0,'Gross Plant'!R178*$AH178/12,0)</f>
        <v>315.20680675</v>
      </c>
      <c r="AW178" s="41">
        <f>IF('Net Plant'!P175&gt;0,'Gross Plant'!S178*$AH178/12,0)</f>
        <v>0</v>
      </c>
      <c r="AX178" s="41">
        <f>IF('Net Plant'!Q175&gt;0,'Gross Plant'!T178*$AH178/12,0)</f>
        <v>0</v>
      </c>
      <c r="AY178" s="41">
        <f>IF('Net Plant'!R175&gt;0,'Gross Plant'!U178*$AI178/12,0)</f>
        <v>0</v>
      </c>
      <c r="AZ178" s="41">
        <f>IF('Net Plant'!S175&gt;0,'Gross Plant'!V178*$AI178/12,0)</f>
        <v>0</v>
      </c>
      <c r="BA178" s="41">
        <f>IF('Net Plant'!T175&gt;0,'Gross Plant'!W178*$AI178/12,0)</f>
        <v>0</v>
      </c>
      <c r="BB178" s="41">
        <f>IF('Net Plant'!U175&gt;0,'Gross Plant'!X178*$AI178/12,0)</f>
        <v>0</v>
      </c>
      <c r="BC178" s="41">
        <f>IF('Net Plant'!V175&gt;0,'Gross Plant'!Y178*$AI178/12,0)</f>
        <v>0</v>
      </c>
      <c r="BD178" s="41">
        <f>IF('Net Plant'!W175&gt;0,'Gross Plant'!Z178*$AI178/12,0)</f>
        <v>0</v>
      </c>
      <c r="BE178" s="41">
        <f>IF('Net Plant'!X175&gt;0,'Gross Plant'!AA178*$AI178/12,0)</f>
        <v>0</v>
      </c>
      <c r="BF178" s="41">
        <f>IF('Net Plant'!Y175&gt;0,'Gross Plant'!AB178*$AI178/12,0)</f>
        <v>0</v>
      </c>
      <c r="BG178" s="41">
        <f>IF('Net Plant'!Z175&gt;0,'Gross Plant'!AC178*$AI178/12,0)</f>
        <v>0</v>
      </c>
      <c r="BH178" s="41">
        <f>IF('Net Plant'!AA175&gt;0,'Gross Plant'!AD178*$AI178/12,0)</f>
        <v>0</v>
      </c>
      <c r="BI178" s="41">
        <f>IF('Net Plant'!AB175&gt;0,'Gross Plant'!AE178*$AI178/12,0)</f>
        <v>0</v>
      </c>
      <c r="BJ178" s="41">
        <f>IF('Net Plant'!AC175&gt;0,'Gross Plant'!AF178*$AI178/12,0)</f>
        <v>0</v>
      </c>
      <c r="BK178" s="23">
        <f t="shared" si="323"/>
        <v>0</v>
      </c>
      <c r="BL178" s="41"/>
      <c r="BM178" s="31">
        <f>[20]Retires!R241</f>
        <v>0</v>
      </c>
      <c r="BN178" s="31">
        <f>[20]Retires!S241</f>
        <v>0</v>
      </c>
      <c r="BO178" s="31">
        <f>[20]Retires!T241</f>
        <v>0</v>
      </c>
      <c r="BP178" s="31">
        <f>[20]Retires!U241</f>
        <v>0</v>
      </c>
      <c r="BQ178" s="31">
        <f>[20]Retires!V241</f>
        <v>0</v>
      </c>
      <c r="BR178" s="31">
        <f>[20]Retires!W241</f>
        <v>0</v>
      </c>
      <c r="BS178" s="31">
        <f>'Gross Plant'!BQ178</f>
        <v>0</v>
      </c>
      <c r="BT178" s="41">
        <f>'Gross Plant'!BR178</f>
        <v>0</v>
      </c>
      <c r="BU178" s="41">
        <f>'Gross Plant'!BS178</f>
        <v>0</v>
      </c>
      <c r="BV178" s="41">
        <f>'Gross Plant'!BT178</f>
        <v>0</v>
      </c>
      <c r="BW178" s="41">
        <f>'Gross Plant'!BU178</f>
        <v>0</v>
      </c>
      <c r="BX178" s="41">
        <f>'Gross Plant'!BV178</f>
        <v>0</v>
      </c>
      <c r="BY178" s="41">
        <f>'Gross Plant'!BW178</f>
        <v>0</v>
      </c>
      <c r="BZ178" s="41">
        <f>'Gross Plant'!BX178</f>
        <v>0</v>
      </c>
      <c r="CA178" s="41">
        <f>'Gross Plant'!BY178</f>
        <v>0</v>
      </c>
      <c r="CB178" s="41">
        <f>'Gross Plant'!BZ178</f>
        <v>0</v>
      </c>
      <c r="CC178" s="41">
        <f>'Gross Plant'!CA178</f>
        <v>0</v>
      </c>
      <c r="CD178" s="41">
        <f>'Gross Plant'!CB178</f>
        <v>0</v>
      </c>
      <c r="CE178" s="41">
        <f>'Gross Plant'!CC178</f>
        <v>0</v>
      </c>
      <c r="CF178" s="41">
        <f>'Gross Plant'!CD178</f>
        <v>0</v>
      </c>
      <c r="CG178" s="41">
        <f>'Gross Plant'!CE178</f>
        <v>0</v>
      </c>
      <c r="CH178" s="41">
        <f>'Gross Plant'!CF178</f>
        <v>0</v>
      </c>
      <c r="CI178" s="41">
        <f>'Gross Plant'!CG178</f>
        <v>0</v>
      </c>
      <c r="CJ178" s="41">
        <f>'Gross Plant'!CH178</f>
        <v>0</v>
      </c>
      <c r="CK178" s="41">
        <f>'Gross Plant'!CI178</f>
        <v>0</v>
      </c>
      <c r="CL178" s="41">
        <f>'Gross Plant'!CJ178</f>
        <v>0</v>
      </c>
      <c r="CM178" s="41">
        <f>'Gross Plant'!CK178</f>
        <v>0</v>
      </c>
      <c r="CN178" s="41"/>
      <c r="CO178" s="31">
        <f>[20]Transfers!R242</f>
        <v>0</v>
      </c>
      <c r="CP178" s="31">
        <f>[20]Transfers!S242</f>
        <v>0</v>
      </c>
      <c r="CQ178" s="31">
        <f>[20]Transfers!T242</f>
        <v>0</v>
      </c>
      <c r="CR178" s="31">
        <f>[20]Transfers!U242</f>
        <v>0</v>
      </c>
      <c r="CS178" s="31">
        <f>[20]Transfers!V242</f>
        <v>0</v>
      </c>
      <c r="CT178" s="31">
        <f>[20]Transfers!W242</f>
        <v>0</v>
      </c>
      <c r="CU178" s="31">
        <v>0</v>
      </c>
      <c r="CV178" s="31">
        <v>0</v>
      </c>
      <c r="CW178" s="31">
        <v>0</v>
      </c>
      <c r="CX178" s="31">
        <v>0</v>
      </c>
      <c r="CY178" s="31">
        <v>0</v>
      </c>
      <c r="CZ178" s="31">
        <v>0</v>
      </c>
      <c r="DA178" s="41">
        <v>0</v>
      </c>
      <c r="DB178" s="41">
        <v>0</v>
      </c>
      <c r="DC178" s="41">
        <v>0</v>
      </c>
      <c r="DD178" s="41">
        <v>0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0</v>
      </c>
      <c r="DL178" s="41">
        <v>0</v>
      </c>
      <c r="DM178" s="41">
        <v>0</v>
      </c>
      <c r="DN178" s="41">
        <v>0</v>
      </c>
      <c r="DO178" s="41">
        <v>0</v>
      </c>
      <c r="DP178" s="41"/>
      <c r="DQ178" s="31">
        <f>[20]COR!Q98</f>
        <v>0</v>
      </c>
      <c r="DR178" s="31">
        <f>[20]COR!R98</f>
        <v>0</v>
      </c>
      <c r="DS178" s="31">
        <f>[20]COR!S98</f>
        <v>0</v>
      </c>
      <c r="DT178" s="31">
        <f>[20]COR!T98</f>
        <v>0</v>
      </c>
      <c r="DU178" s="31">
        <f>[20]COR!U98</f>
        <v>0</v>
      </c>
      <c r="DV178" s="31">
        <f>[20]COR!V98</f>
        <v>0</v>
      </c>
      <c r="DW178" s="57">
        <f>SUM('Gross Plant'!$AH178:$AM178)/SUM('Gross Plant'!$AH$193:$AM$193)*DW$193</f>
        <v>0</v>
      </c>
      <c r="DX178" s="57">
        <f>SUM('Gross Plant'!$AH178:$AM178)/SUM('Gross Plant'!$AH$193:$AM$193)*DX$193</f>
        <v>0</v>
      </c>
      <c r="DY178" s="57">
        <f>SUM('Gross Plant'!$AH178:$AM178)/SUM('Gross Plant'!$AH$193:$AM$193)*DY$193</f>
        <v>0</v>
      </c>
      <c r="DZ178" s="57">
        <f>-SUM('Gross Plant'!$AH178:$AM178)/SUM('Gross Plant'!$AH$193:$AM$193)*'Capital Spending'!D$12*Reserve!$DW$1</f>
        <v>0</v>
      </c>
      <c r="EA178" s="57">
        <f>-SUM('Gross Plant'!$AH178:$AM178)/SUM('Gross Plant'!$AH$193:$AM$193)*'Capital Spending'!E$12*Reserve!$DW$1</f>
        <v>0</v>
      </c>
      <c r="EB178" s="57">
        <f>-SUM('Gross Plant'!$AH178:$AM178)/SUM('Gross Plant'!$AH$193:$AM$193)*'Capital Spending'!F$12*Reserve!$DW$1</f>
        <v>0</v>
      </c>
      <c r="EC178" s="57">
        <f>-SUM('Gross Plant'!$AH178:$AM178)/SUM('Gross Plant'!$AH$193:$AM$193)*'Capital Spending'!G$12*Reserve!$DW$1</f>
        <v>0</v>
      </c>
      <c r="ED178" s="57">
        <f>-SUM('Gross Plant'!$AH178:$AM178)/SUM('Gross Plant'!$AH$193:$AM$193)*'Capital Spending'!H$12*Reserve!$DW$1</f>
        <v>0</v>
      </c>
      <c r="EE178" s="57">
        <f>-SUM('Gross Plant'!$AH178:$AM178)/SUM('Gross Plant'!$AH$193:$AM$193)*'Capital Spending'!I$12*Reserve!$DW$1</f>
        <v>0</v>
      </c>
      <c r="EF178" s="57">
        <f>-SUM('Gross Plant'!$AH178:$AM178)/SUM('Gross Plant'!$AH$193:$AM$193)*'Capital Spending'!J$12*Reserve!$DW$1</f>
        <v>0</v>
      </c>
      <c r="EG178" s="57">
        <f>-SUM('Gross Plant'!$AH178:$AM178)/SUM('Gross Plant'!$AH$193:$AM$193)*'Capital Spending'!K$12*Reserve!$DW$1</f>
        <v>0</v>
      </c>
      <c r="EH178" s="57">
        <f>-SUM('Gross Plant'!$AH178:$AM178)/SUM('Gross Plant'!$AH$193:$AM$193)*'Capital Spending'!L$12*Reserve!$DW$1</f>
        <v>0</v>
      </c>
      <c r="EI178" s="57">
        <f>-SUM('Gross Plant'!$AH178:$AM178)/SUM('Gross Plant'!$AH$193:$AM$193)*'Capital Spending'!M$12*Reserve!$DW$1</f>
        <v>0</v>
      </c>
      <c r="EJ178" s="57">
        <f>-SUM('Gross Plant'!$AH178:$AM178)/SUM('Gross Plant'!$AH$193:$AM$193)*'Capital Spending'!N$12*Reserve!$DW$1</f>
        <v>0</v>
      </c>
      <c r="EK178" s="57">
        <f>-SUM('Gross Plant'!$AH178:$AM178)/SUM('Gross Plant'!$AH$193:$AM$193)*'Capital Spending'!O$12*Reserve!$DW$1</f>
        <v>0</v>
      </c>
      <c r="EL178" s="57">
        <f>-SUM('Gross Plant'!$AH178:$AM178)/SUM('Gross Plant'!$AH$193:$AM$193)*'Capital Spending'!P$12*Reserve!$DW$1</f>
        <v>0</v>
      </c>
      <c r="EM178" s="57">
        <f>-SUM('Gross Plant'!$AH178:$AM178)/SUM('Gross Plant'!$AH$193:$AM$193)*'Capital Spending'!Q$12*Reserve!$DW$1</f>
        <v>0</v>
      </c>
      <c r="EN178" s="57">
        <f>-SUM('Gross Plant'!$AH178:$AM178)/SUM('Gross Plant'!$AH$193:$AM$193)*'Capital Spending'!R$12*Reserve!$DW$1</f>
        <v>0</v>
      </c>
      <c r="EO178" s="57">
        <f>-SUM('Gross Plant'!$AH178:$AM178)/SUM('Gross Plant'!$AH$193:$AM$193)*'Capital Spending'!S$12*Reserve!$DW$1</f>
        <v>0</v>
      </c>
      <c r="EP178" s="57">
        <f>-SUM('Gross Plant'!$AH178:$AM178)/SUM('Gross Plant'!$AH$193:$AM$193)*'Capital Spending'!T$12*Reserve!$DW$1</f>
        <v>0</v>
      </c>
      <c r="EQ178" s="57">
        <f>-SUM('Gross Plant'!$AH178:$AM178)/SUM('Gross Plant'!$AH$193:$AM$193)*'Capital Spending'!U$12*Reserve!$DW$1</f>
        <v>0</v>
      </c>
    </row>
    <row r="179" spans="1:147">
      <c r="A179" s="150">
        <v>39700</v>
      </c>
      <c r="B179" t="s">
        <v>18</v>
      </c>
      <c r="C179" s="50">
        <f t="shared" si="324"/>
        <v>222773.73967951923</v>
      </c>
      <c r="D179" s="50">
        <f t="shared" si="325"/>
        <v>269010.38988124992</v>
      </c>
      <c r="E179" s="68">
        <f>'[20]Reserve End Balances'!$Q$99</f>
        <v>198431.55</v>
      </c>
      <c r="F179" s="41">
        <f t="shared" si="296"/>
        <v>202909.69999999998</v>
      </c>
      <c r="G179" s="41">
        <f t="shared" si="297"/>
        <v>207387.84999999998</v>
      </c>
      <c r="H179" s="41">
        <f t="shared" si="298"/>
        <v>211865.99999999997</v>
      </c>
      <c r="I179" s="41">
        <f t="shared" si="299"/>
        <v>216344.14999999997</v>
      </c>
      <c r="J179" s="41">
        <f t="shared" si="300"/>
        <v>220822.29999999996</v>
      </c>
      <c r="K179" s="41">
        <f t="shared" si="301"/>
        <v>225300.44999999995</v>
      </c>
      <c r="L179" s="41">
        <f t="shared" si="302"/>
        <v>228214.44599208329</v>
      </c>
      <c r="M179" s="41">
        <f t="shared" si="303"/>
        <v>231128.44198416662</v>
      </c>
      <c r="N179" s="41">
        <f t="shared" si="304"/>
        <v>234042.43797624996</v>
      </c>
      <c r="O179" s="41">
        <f t="shared" si="305"/>
        <v>236956.43396833329</v>
      </c>
      <c r="P179" s="41">
        <f t="shared" si="306"/>
        <v>239870.42996041663</v>
      </c>
      <c r="Q179" s="41">
        <f t="shared" si="307"/>
        <v>242784.42595249997</v>
      </c>
      <c r="R179" s="41">
        <f t="shared" si="308"/>
        <v>245698.4219445833</v>
      </c>
      <c r="S179" s="41">
        <f t="shared" si="309"/>
        <v>248612.41793666664</v>
      </c>
      <c r="T179" s="41">
        <f t="shared" si="310"/>
        <v>251526.41392874997</v>
      </c>
      <c r="U179" s="41">
        <f t="shared" si="311"/>
        <v>254440.40992083331</v>
      </c>
      <c r="V179" s="41">
        <f t="shared" si="312"/>
        <v>257354.40591291664</v>
      </c>
      <c r="W179" s="41">
        <f t="shared" si="313"/>
        <v>260268.40190499998</v>
      </c>
      <c r="X179" s="41">
        <f t="shared" si="314"/>
        <v>263182.39789708331</v>
      </c>
      <c r="Y179" s="41">
        <f t="shared" si="315"/>
        <v>266096.39388916665</v>
      </c>
      <c r="Z179" s="41">
        <f t="shared" si="316"/>
        <v>269010.38988124998</v>
      </c>
      <c r="AA179" s="41">
        <f t="shared" si="317"/>
        <v>271924.38587333332</v>
      </c>
      <c r="AB179" s="41">
        <f t="shared" si="318"/>
        <v>274838.38186541665</v>
      </c>
      <c r="AC179" s="41">
        <f t="shared" si="319"/>
        <v>277752.37785749999</v>
      </c>
      <c r="AD179" s="41">
        <f t="shared" si="320"/>
        <v>280666.37384958332</v>
      </c>
      <c r="AE179" s="41">
        <f t="shared" si="321"/>
        <v>283580.36984166666</v>
      </c>
      <c r="AF179" s="41">
        <f t="shared" si="322"/>
        <v>286494.36583374999</v>
      </c>
      <c r="AG179" s="23">
        <f t="shared" si="326"/>
        <v>269010</v>
      </c>
      <c r="AH179" s="79">
        <f>'[26]009'!D76</f>
        <v>6.6699999999999995E-2</v>
      </c>
      <c r="AI179" s="79">
        <f>'[26]009'!E76</f>
        <v>6.6699999999999995E-2</v>
      </c>
      <c r="AJ179" s="31">
        <f>'[20]Depreciation Provision'!R99</f>
        <v>4478.1499999999996</v>
      </c>
      <c r="AK179" s="31">
        <f>'[20]Depreciation Provision'!S99</f>
        <v>4478.1499999999996</v>
      </c>
      <c r="AL179" s="31">
        <f>'[20]Depreciation Provision'!T99</f>
        <v>4478.1499999999996</v>
      </c>
      <c r="AM179" s="31">
        <f>'[20]Depreciation Provision'!U99</f>
        <v>4478.1499999999996</v>
      </c>
      <c r="AN179" s="31">
        <f>'[20]Depreciation Provision'!V99</f>
        <v>4478.1499999999996</v>
      </c>
      <c r="AO179" s="31">
        <f>'[20]Depreciation Provision'!W99</f>
        <v>4478.1499999999996</v>
      </c>
      <c r="AP179" s="41">
        <f>IF('Net Plant'!I176&gt;0,'Gross Plant'!L179*$AH179/12,0)</f>
        <v>2913.9959920833335</v>
      </c>
      <c r="AQ179" s="41">
        <f>IF('Net Plant'!J176&gt;0,'Gross Plant'!M179*$AH179/12,0)</f>
        <v>2913.9959920833335</v>
      </c>
      <c r="AR179" s="41">
        <f>IF('Net Plant'!K176&gt;0,'Gross Plant'!N179*$AH179/12,0)</f>
        <v>2913.9959920833335</v>
      </c>
      <c r="AS179" s="41">
        <f>IF('Net Plant'!L176&gt;0,'Gross Plant'!O179*$AH179/12,0)</f>
        <v>2913.9959920833335</v>
      </c>
      <c r="AT179" s="41">
        <f>IF('Net Plant'!M176&gt;0,'Gross Plant'!P179*$AH179/12,0)</f>
        <v>2913.9959920833335</v>
      </c>
      <c r="AU179" s="41">
        <f>IF('Net Plant'!N176&gt;0,'Gross Plant'!Q179*$AH179/12,0)</f>
        <v>2913.9959920833335</v>
      </c>
      <c r="AV179" s="41">
        <f>IF('Net Plant'!O176&gt;0,'Gross Plant'!R179*$AH179/12,0)</f>
        <v>2913.9959920833335</v>
      </c>
      <c r="AW179" s="41">
        <f>IF('Net Plant'!P176&gt;0,'Gross Plant'!S179*$AH179/12,0)</f>
        <v>2913.9959920833335</v>
      </c>
      <c r="AX179" s="41">
        <f>IF('Net Plant'!Q176&gt;0,'Gross Plant'!T179*$AH179/12,0)</f>
        <v>2913.9959920833335</v>
      </c>
      <c r="AY179" s="41">
        <f>IF('Net Plant'!R176&gt;0,'Gross Plant'!U179*$AI179/12,0)</f>
        <v>2913.9959920833335</v>
      </c>
      <c r="AZ179" s="41">
        <f>IF('Net Plant'!S176&gt;0,'Gross Plant'!V179*$AI179/12,0)</f>
        <v>2913.9959920833335</v>
      </c>
      <c r="BA179" s="41">
        <f>IF('Net Plant'!T176&gt;0,'Gross Plant'!W179*$AI179/12,0)</f>
        <v>2913.9959920833335</v>
      </c>
      <c r="BB179" s="41">
        <f>IF('Net Plant'!U176&gt;0,'Gross Plant'!X179*$AI179/12,0)</f>
        <v>2913.9959920833335</v>
      </c>
      <c r="BC179" s="41">
        <f>IF('Net Plant'!V176&gt;0,'Gross Plant'!Y179*$AI179/12,0)</f>
        <v>2913.9959920833335</v>
      </c>
      <c r="BD179" s="41">
        <f>IF('Net Plant'!W176&gt;0,'Gross Plant'!Z179*$AI179/12,0)</f>
        <v>2913.9959920833335</v>
      </c>
      <c r="BE179" s="41">
        <f>IF('Net Plant'!X176&gt;0,'Gross Plant'!AA179*$AI179/12,0)</f>
        <v>2913.9959920833335</v>
      </c>
      <c r="BF179" s="41">
        <f>IF('Net Plant'!Y176&gt;0,'Gross Plant'!AB179*$AI179/12,0)</f>
        <v>2913.9959920833335</v>
      </c>
      <c r="BG179" s="41">
        <f>IF('Net Plant'!Z176&gt;0,'Gross Plant'!AC179*$AI179/12,0)</f>
        <v>2913.9959920833335</v>
      </c>
      <c r="BH179" s="41">
        <f>IF('Net Plant'!AA176&gt;0,'Gross Plant'!AD179*$AI179/12,0)</f>
        <v>2913.9959920833335</v>
      </c>
      <c r="BI179" s="41">
        <f>IF('Net Plant'!AB176&gt;0,'Gross Plant'!AE179*$AI179/12,0)</f>
        <v>2913.9959920833335</v>
      </c>
      <c r="BJ179" s="41">
        <f>IF('Net Plant'!AC176&gt;0,'Gross Plant'!AF179*$AI179/12,0)</f>
        <v>2913.9959920833335</v>
      </c>
      <c r="BK179" s="23">
        <f t="shared" si="323"/>
        <v>34967.951905000009</v>
      </c>
      <c r="BL179" s="41"/>
      <c r="BM179" s="31">
        <f>[20]Retires!R242</f>
        <v>0</v>
      </c>
      <c r="BN179" s="31">
        <f>[20]Retires!S242</f>
        <v>0</v>
      </c>
      <c r="BO179" s="31">
        <f>[20]Retires!T242</f>
        <v>0</v>
      </c>
      <c r="BP179" s="31">
        <f>[20]Retires!U242</f>
        <v>0</v>
      </c>
      <c r="BQ179" s="31">
        <f>[20]Retires!V242</f>
        <v>0</v>
      </c>
      <c r="BR179" s="31">
        <f>[20]Retires!W242</f>
        <v>0</v>
      </c>
      <c r="BS179" s="31">
        <f>'Gross Plant'!BQ179</f>
        <v>0</v>
      </c>
      <c r="BT179" s="41">
        <f>'Gross Plant'!BR179</f>
        <v>0</v>
      </c>
      <c r="BU179" s="41">
        <f>'Gross Plant'!BS179</f>
        <v>0</v>
      </c>
      <c r="BV179" s="41">
        <f>'Gross Plant'!BT179</f>
        <v>0</v>
      </c>
      <c r="BW179" s="41">
        <f>'Gross Plant'!BU179</f>
        <v>0</v>
      </c>
      <c r="BX179" s="41">
        <f>'Gross Plant'!BV179</f>
        <v>0</v>
      </c>
      <c r="BY179" s="41">
        <f>'Gross Plant'!BW179</f>
        <v>0</v>
      </c>
      <c r="BZ179" s="41">
        <f>'Gross Plant'!BX179</f>
        <v>0</v>
      </c>
      <c r="CA179" s="41">
        <f>'Gross Plant'!BY179</f>
        <v>0</v>
      </c>
      <c r="CB179" s="41">
        <f>'Gross Plant'!BZ179</f>
        <v>0</v>
      </c>
      <c r="CC179" s="41">
        <f>'Gross Plant'!CA179</f>
        <v>0</v>
      </c>
      <c r="CD179" s="41">
        <f>'Gross Plant'!CB179</f>
        <v>0</v>
      </c>
      <c r="CE179" s="41">
        <f>'Gross Plant'!CC179</f>
        <v>0</v>
      </c>
      <c r="CF179" s="41">
        <f>'Gross Plant'!CD179</f>
        <v>0</v>
      </c>
      <c r="CG179" s="41">
        <f>'Gross Plant'!CE179</f>
        <v>0</v>
      </c>
      <c r="CH179" s="41">
        <f>'Gross Plant'!CF179</f>
        <v>0</v>
      </c>
      <c r="CI179" s="41">
        <f>'Gross Plant'!CG179</f>
        <v>0</v>
      </c>
      <c r="CJ179" s="41">
        <f>'Gross Plant'!CH179</f>
        <v>0</v>
      </c>
      <c r="CK179" s="41">
        <f>'Gross Plant'!CI179</f>
        <v>0</v>
      </c>
      <c r="CL179" s="41">
        <f>'Gross Plant'!CJ179</f>
        <v>0</v>
      </c>
      <c r="CM179" s="41">
        <f>'Gross Plant'!CK179</f>
        <v>0</v>
      </c>
      <c r="CN179" s="41"/>
      <c r="CO179" s="31">
        <f>[20]Transfers!R243</f>
        <v>0</v>
      </c>
      <c r="CP179" s="31">
        <f>[20]Transfers!S243</f>
        <v>0</v>
      </c>
      <c r="CQ179" s="31">
        <f>[20]Transfers!T243</f>
        <v>0</v>
      </c>
      <c r="CR179" s="31">
        <f>[20]Transfers!U243</f>
        <v>0</v>
      </c>
      <c r="CS179" s="31">
        <f>[20]Transfers!V243</f>
        <v>0</v>
      </c>
      <c r="CT179" s="31">
        <f>[20]Transfers!W243</f>
        <v>0</v>
      </c>
      <c r="CU179" s="31">
        <v>0</v>
      </c>
      <c r="CV179" s="31">
        <v>0</v>
      </c>
      <c r="CW179" s="31">
        <v>0</v>
      </c>
      <c r="CX179" s="31">
        <v>0</v>
      </c>
      <c r="CY179" s="31">
        <v>0</v>
      </c>
      <c r="CZ179" s="3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0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/>
      <c r="DQ179" s="31">
        <f>[20]COR!Q99</f>
        <v>0</v>
      </c>
      <c r="DR179" s="31">
        <f>[20]COR!R99</f>
        <v>0</v>
      </c>
      <c r="DS179" s="31">
        <f>[20]COR!S99</f>
        <v>0</v>
      </c>
      <c r="DT179" s="31">
        <f>[20]COR!T99</f>
        <v>0</v>
      </c>
      <c r="DU179" s="31">
        <f>[20]COR!U99</f>
        <v>0</v>
      </c>
      <c r="DV179" s="31">
        <f>[20]COR!V99</f>
        <v>0</v>
      </c>
      <c r="DW179" s="57">
        <f>SUM('Gross Plant'!$AH179:$AM179)/SUM('Gross Plant'!$AH$193:$AM$193)*DW$193</f>
        <v>0</v>
      </c>
      <c r="DX179" s="57">
        <f>SUM('Gross Plant'!$AH179:$AM179)/SUM('Gross Plant'!$AH$193:$AM$193)*DX$193</f>
        <v>0</v>
      </c>
      <c r="DY179" s="57">
        <f>SUM('Gross Plant'!$AH179:$AM179)/SUM('Gross Plant'!$AH$193:$AM$193)*DY$193</f>
        <v>0</v>
      </c>
      <c r="DZ179" s="57">
        <f>-SUM('Gross Plant'!$AH179:$AM179)/SUM('Gross Plant'!$AH$193:$AM$193)*'Capital Spending'!D$12*Reserve!$DW$1</f>
        <v>0</v>
      </c>
      <c r="EA179" s="57">
        <f>-SUM('Gross Plant'!$AH179:$AM179)/SUM('Gross Plant'!$AH$193:$AM$193)*'Capital Spending'!E$12*Reserve!$DW$1</f>
        <v>0</v>
      </c>
      <c r="EB179" s="57">
        <f>-SUM('Gross Plant'!$AH179:$AM179)/SUM('Gross Plant'!$AH$193:$AM$193)*'Capital Spending'!F$12*Reserve!$DW$1</f>
        <v>0</v>
      </c>
      <c r="EC179" s="57">
        <f>-SUM('Gross Plant'!$AH179:$AM179)/SUM('Gross Plant'!$AH$193:$AM$193)*'Capital Spending'!G$12*Reserve!$DW$1</f>
        <v>0</v>
      </c>
      <c r="ED179" s="57">
        <f>-SUM('Gross Plant'!$AH179:$AM179)/SUM('Gross Plant'!$AH$193:$AM$193)*'Capital Spending'!H$12*Reserve!$DW$1</f>
        <v>0</v>
      </c>
      <c r="EE179" s="57">
        <f>-SUM('Gross Plant'!$AH179:$AM179)/SUM('Gross Plant'!$AH$193:$AM$193)*'Capital Spending'!I$12*Reserve!$DW$1</f>
        <v>0</v>
      </c>
      <c r="EF179" s="57">
        <f>-SUM('Gross Plant'!$AH179:$AM179)/SUM('Gross Plant'!$AH$193:$AM$193)*'Capital Spending'!J$12*Reserve!$DW$1</f>
        <v>0</v>
      </c>
      <c r="EG179" s="57">
        <f>-SUM('Gross Plant'!$AH179:$AM179)/SUM('Gross Plant'!$AH$193:$AM$193)*'Capital Spending'!K$12*Reserve!$DW$1</f>
        <v>0</v>
      </c>
      <c r="EH179" s="57">
        <f>-SUM('Gross Plant'!$AH179:$AM179)/SUM('Gross Plant'!$AH$193:$AM$193)*'Capital Spending'!L$12*Reserve!$DW$1</f>
        <v>0</v>
      </c>
      <c r="EI179" s="57">
        <f>-SUM('Gross Plant'!$AH179:$AM179)/SUM('Gross Plant'!$AH$193:$AM$193)*'Capital Spending'!M$12*Reserve!$DW$1</f>
        <v>0</v>
      </c>
      <c r="EJ179" s="57">
        <f>-SUM('Gross Plant'!$AH179:$AM179)/SUM('Gross Plant'!$AH$193:$AM$193)*'Capital Spending'!N$12*Reserve!$DW$1</f>
        <v>0</v>
      </c>
      <c r="EK179" s="57">
        <f>-SUM('Gross Plant'!$AH179:$AM179)/SUM('Gross Plant'!$AH$193:$AM$193)*'Capital Spending'!O$12*Reserve!$DW$1</f>
        <v>0</v>
      </c>
      <c r="EL179" s="57">
        <f>-SUM('Gross Plant'!$AH179:$AM179)/SUM('Gross Plant'!$AH$193:$AM$193)*'Capital Spending'!P$12*Reserve!$DW$1</f>
        <v>0</v>
      </c>
      <c r="EM179" s="57">
        <f>-SUM('Gross Plant'!$AH179:$AM179)/SUM('Gross Plant'!$AH$193:$AM$193)*'Capital Spending'!Q$12*Reserve!$DW$1</f>
        <v>0</v>
      </c>
      <c r="EN179" s="57">
        <f>-SUM('Gross Plant'!$AH179:$AM179)/SUM('Gross Plant'!$AH$193:$AM$193)*'Capital Spending'!R$12*Reserve!$DW$1</f>
        <v>0</v>
      </c>
      <c r="EO179" s="57">
        <f>-SUM('Gross Plant'!$AH179:$AM179)/SUM('Gross Plant'!$AH$193:$AM$193)*'Capital Spending'!S$12*Reserve!$DW$1</f>
        <v>0</v>
      </c>
      <c r="EP179" s="57">
        <f>-SUM('Gross Plant'!$AH179:$AM179)/SUM('Gross Plant'!$AH$193:$AM$193)*'Capital Spending'!T$12*Reserve!$DW$1</f>
        <v>0</v>
      </c>
      <c r="EQ179" s="57">
        <f>-SUM('Gross Plant'!$AH179:$AM179)/SUM('Gross Plant'!$AH$193:$AM$193)*'Capital Spending'!U$12*Reserve!$DW$1</f>
        <v>0</v>
      </c>
    </row>
    <row r="180" spans="1:147">
      <c r="A180" s="82">
        <v>39701</v>
      </c>
      <c r="B180" t="s">
        <v>211</v>
      </c>
      <c r="C180" s="50">
        <f t="shared" ref="C180:C181" si="327">SUM(E180:Q180)/13</f>
        <v>0</v>
      </c>
      <c r="D180" s="50">
        <f t="shared" ref="D180:D181" si="328">SUM(T180:AF180)/13</f>
        <v>0</v>
      </c>
      <c r="E180" s="68">
        <v>0</v>
      </c>
      <c r="F180" s="41">
        <f t="shared" si="296"/>
        <v>0</v>
      </c>
      <c r="G180" s="41">
        <f t="shared" si="297"/>
        <v>0</v>
      </c>
      <c r="H180" s="41">
        <f t="shared" si="298"/>
        <v>0</v>
      </c>
      <c r="I180" s="41">
        <f t="shared" si="299"/>
        <v>0</v>
      </c>
      <c r="J180" s="41">
        <f t="shared" si="300"/>
        <v>0</v>
      </c>
      <c r="K180" s="41">
        <f t="shared" si="301"/>
        <v>0</v>
      </c>
      <c r="L180" s="41">
        <f t="shared" si="302"/>
        <v>0</v>
      </c>
      <c r="M180" s="41">
        <f t="shared" si="303"/>
        <v>0</v>
      </c>
      <c r="N180" s="41">
        <f t="shared" si="304"/>
        <v>0</v>
      </c>
      <c r="O180" s="41">
        <f t="shared" si="305"/>
        <v>0</v>
      </c>
      <c r="P180" s="41">
        <f t="shared" si="306"/>
        <v>0</v>
      </c>
      <c r="Q180" s="41">
        <f t="shared" si="307"/>
        <v>0</v>
      </c>
      <c r="R180" s="41">
        <f t="shared" si="308"/>
        <v>0</v>
      </c>
      <c r="S180" s="41">
        <f t="shared" si="309"/>
        <v>0</v>
      </c>
      <c r="T180" s="41">
        <f t="shared" si="310"/>
        <v>0</v>
      </c>
      <c r="U180" s="41">
        <f t="shared" si="311"/>
        <v>0</v>
      </c>
      <c r="V180" s="41">
        <f t="shared" si="312"/>
        <v>0</v>
      </c>
      <c r="W180" s="41">
        <f t="shared" si="313"/>
        <v>0</v>
      </c>
      <c r="X180" s="41">
        <f t="shared" si="314"/>
        <v>0</v>
      </c>
      <c r="Y180" s="41">
        <f t="shared" si="315"/>
        <v>0</v>
      </c>
      <c r="Z180" s="41">
        <f t="shared" si="316"/>
        <v>0</v>
      </c>
      <c r="AA180" s="41">
        <f t="shared" si="317"/>
        <v>0</v>
      </c>
      <c r="AB180" s="41">
        <f t="shared" si="318"/>
        <v>0</v>
      </c>
      <c r="AC180" s="41">
        <f t="shared" si="319"/>
        <v>0</v>
      </c>
      <c r="AD180" s="41">
        <f t="shared" si="320"/>
        <v>0</v>
      </c>
      <c r="AE180" s="41">
        <f t="shared" si="321"/>
        <v>0</v>
      </c>
      <c r="AF180" s="41">
        <f t="shared" si="322"/>
        <v>0</v>
      </c>
      <c r="AG180" s="23">
        <f t="shared" si="326"/>
        <v>0</v>
      </c>
      <c r="AH180" s="79">
        <f>'[26]009'!D77</f>
        <v>6.6699999999999995E-2</v>
      </c>
      <c r="AI180" s="79">
        <f>'[26]009'!E77</f>
        <v>6.6699999999999995E-2</v>
      </c>
      <c r="AJ180" s="31">
        <f>0</f>
        <v>0</v>
      </c>
      <c r="AK180" s="31">
        <f>0</f>
        <v>0</v>
      </c>
      <c r="AL180" s="31">
        <f>0</f>
        <v>0</v>
      </c>
      <c r="AM180" s="31">
        <f>0</f>
        <v>0</v>
      </c>
      <c r="AN180" s="31">
        <f>0</f>
        <v>0</v>
      </c>
      <c r="AO180" s="31">
        <f>0</f>
        <v>0</v>
      </c>
      <c r="AP180" s="41">
        <f>IF('Net Plant'!I177&gt;0,'Gross Plant'!L180*$AH180/12,0)</f>
        <v>0</v>
      </c>
      <c r="AQ180" s="41">
        <f>IF('Net Plant'!J177&gt;0,'Gross Plant'!M180*$AH180/12,0)</f>
        <v>0</v>
      </c>
      <c r="AR180" s="41">
        <f>IF('Net Plant'!K177&gt;0,'Gross Plant'!N180*$AH180/12,0)</f>
        <v>0</v>
      </c>
      <c r="AS180" s="41">
        <f>IF('Net Plant'!L177&gt;0,'Gross Plant'!O180*$AH180/12,0)</f>
        <v>0</v>
      </c>
      <c r="AT180" s="41">
        <f>IF('Net Plant'!M177&gt;0,'Gross Plant'!P180*$AH180/12,0)</f>
        <v>0</v>
      </c>
      <c r="AU180" s="41">
        <f>IF('Net Plant'!N177&gt;0,'Gross Plant'!Q180*$AH180/12,0)</f>
        <v>0</v>
      </c>
      <c r="AV180" s="41">
        <f>IF('Net Plant'!O177&gt;0,'Gross Plant'!R180*$AH180/12,0)</f>
        <v>0</v>
      </c>
      <c r="AW180" s="41">
        <f>IF('Net Plant'!P177&gt;0,'Gross Plant'!S180*$AH180/12,0)</f>
        <v>0</v>
      </c>
      <c r="AX180" s="41">
        <f>IF('Net Plant'!Q177&gt;0,'Gross Plant'!T180*$AH180/12,0)</f>
        <v>0</v>
      </c>
      <c r="AY180" s="41">
        <f>IF('Net Plant'!R177&gt;0,'Gross Plant'!U180*$AI180/12,0)</f>
        <v>0</v>
      </c>
      <c r="AZ180" s="41">
        <f>IF('Net Plant'!S177&gt;0,'Gross Plant'!V180*$AI180/12,0)</f>
        <v>0</v>
      </c>
      <c r="BA180" s="41">
        <f>IF('Net Plant'!T177&gt;0,'Gross Plant'!W180*$AI180/12,0)</f>
        <v>0</v>
      </c>
      <c r="BB180" s="41">
        <f>IF('Net Plant'!U177&gt;0,'Gross Plant'!X180*$AI180/12,0)</f>
        <v>0</v>
      </c>
      <c r="BC180" s="41">
        <f>IF('Net Plant'!V177&gt;0,'Gross Plant'!Y180*$AI180/12,0)</f>
        <v>0</v>
      </c>
      <c r="BD180" s="41">
        <f>IF('Net Plant'!W177&gt;0,'Gross Plant'!Z180*$AI180/12,0)</f>
        <v>0</v>
      </c>
      <c r="BE180" s="41">
        <f>IF('Net Plant'!X177&gt;0,'Gross Plant'!AA180*$AI180/12,0)</f>
        <v>0</v>
      </c>
      <c r="BF180" s="41">
        <f>IF('Net Plant'!Y177&gt;0,'Gross Plant'!AB180*$AI180/12,0)</f>
        <v>0</v>
      </c>
      <c r="BG180" s="41">
        <f>IF('Net Plant'!Z177&gt;0,'Gross Plant'!AC180*$AI180/12,0)</f>
        <v>0</v>
      </c>
      <c r="BH180" s="41">
        <f>IF('Net Plant'!AA177&gt;0,'Gross Plant'!AD180*$AI180/12,0)</f>
        <v>0</v>
      </c>
      <c r="BI180" s="41">
        <f>IF('Net Plant'!AB177&gt;0,'Gross Plant'!AE180*$AI180/12,0)</f>
        <v>0</v>
      </c>
      <c r="BJ180" s="41">
        <f>IF('Net Plant'!AC177&gt;0,'Gross Plant'!AF180*$AI180/12,0)</f>
        <v>0</v>
      </c>
      <c r="BK180" s="23">
        <f t="shared" si="323"/>
        <v>0</v>
      </c>
      <c r="BL180" s="41"/>
      <c r="BM180" s="31">
        <f>0</f>
        <v>0</v>
      </c>
      <c r="BN180" s="31">
        <f>0</f>
        <v>0</v>
      </c>
      <c r="BO180" s="31">
        <f>0</f>
        <v>0</v>
      </c>
      <c r="BP180" s="31">
        <f>0</f>
        <v>0</v>
      </c>
      <c r="BQ180" s="31">
        <f>0</f>
        <v>0</v>
      </c>
      <c r="BR180" s="31">
        <f>0</f>
        <v>0</v>
      </c>
      <c r="BS180" s="31">
        <f>'Gross Plant'!BQ180</f>
        <v>0</v>
      </c>
      <c r="BT180" s="41">
        <f>'Gross Plant'!BR180</f>
        <v>0</v>
      </c>
      <c r="BU180" s="41">
        <f>'Gross Plant'!BS180</f>
        <v>0</v>
      </c>
      <c r="BV180" s="41">
        <f>'Gross Plant'!BT180</f>
        <v>0</v>
      </c>
      <c r="BW180" s="41">
        <f>'Gross Plant'!BU180</f>
        <v>0</v>
      </c>
      <c r="BX180" s="41">
        <f>'Gross Plant'!BV180</f>
        <v>0</v>
      </c>
      <c r="BY180" s="41">
        <f>'Gross Plant'!BW180</f>
        <v>0</v>
      </c>
      <c r="BZ180" s="41">
        <f>'Gross Plant'!BX180</f>
        <v>0</v>
      </c>
      <c r="CA180" s="41">
        <f>'Gross Plant'!BY180</f>
        <v>0</v>
      </c>
      <c r="CB180" s="41">
        <f>'Gross Plant'!BZ180</f>
        <v>0</v>
      </c>
      <c r="CC180" s="41">
        <f>'Gross Plant'!CA180</f>
        <v>0</v>
      </c>
      <c r="CD180" s="41">
        <f>'Gross Plant'!CB180</f>
        <v>0</v>
      </c>
      <c r="CE180" s="41">
        <f>'Gross Plant'!CC180</f>
        <v>0</v>
      </c>
      <c r="CF180" s="41">
        <f>'Gross Plant'!CD180</f>
        <v>0</v>
      </c>
      <c r="CG180" s="41">
        <f>'Gross Plant'!CE180</f>
        <v>0</v>
      </c>
      <c r="CH180" s="41">
        <f>'Gross Plant'!CF180</f>
        <v>0</v>
      </c>
      <c r="CI180" s="41">
        <f>'Gross Plant'!CG180</f>
        <v>0</v>
      </c>
      <c r="CJ180" s="41">
        <f>'Gross Plant'!CH180</f>
        <v>0</v>
      </c>
      <c r="CK180" s="41">
        <f>'Gross Plant'!CI180</f>
        <v>0</v>
      </c>
      <c r="CL180" s="41">
        <f>'Gross Plant'!CJ180</f>
        <v>0</v>
      </c>
      <c r="CM180" s="41">
        <f>'Gross Plant'!CK180</f>
        <v>0</v>
      </c>
      <c r="CN180" s="41"/>
      <c r="CO180" s="31">
        <f>0</f>
        <v>0</v>
      </c>
      <c r="CP180" s="31">
        <f>0</f>
        <v>0</v>
      </c>
      <c r="CQ180" s="31">
        <f>0</f>
        <v>0</v>
      </c>
      <c r="CR180" s="31">
        <f>0</f>
        <v>0</v>
      </c>
      <c r="CS180" s="31">
        <f>0</f>
        <v>0</v>
      </c>
      <c r="CT180" s="31">
        <f>0</f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41">
        <v>0</v>
      </c>
      <c r="DB180" s="41">
        <v>0</v>
      </c>
      <c r="DC180" s="41">
        <v>0</v>
      </c>
      <c r="DD180" s="41">
        <v>0</v>
      </c>
      <c r="DE180" s="41">
        <v>0</v>
      </c>
      <c r="DF180" s="41">
        <v>0</v>
      </c>
      <c r="DG180" s="41">
        <v>0</v>
      </c>
      <c r="DH180" s="41">
        <v>0</v>
      </c>
      <c r="DI180" s="41">
        <v>0</v>
      </c>
      <c r="DJ180" s="41">
        <v>0</v>
      </c>
      <c r="DK180" s="41">
        <v>0</v>
      </c>
      <c r="DL180" s="41">
        <v>0</v>
      </c>
      <c r="DM180" s="41">
        <v>0</v>
      </c>
      <c r="DN180" s="41">
        <v>0</v>
      </c>
      <c r="DO180" s="41">
        <v>0</v>
      </c>
      <c r="DP180" s="41"/>
      <c r="DQ180" s="31">
        <f>0</f>
        <v>0</v>
      </c>
      <c r="DR180" s="31">
        <f>0</f>
        <v>0</v>
      </c>
      <c r="DS180" s="31">
        <f>0</f>
        <v>0</v>
      </c>
      <c r="DT180" s="31">
        <f>0</f>
        <v>0</v>
      </c>
      <c r="DU180" s="31">
        <f>0</f>
        <v>0</v>
      </c>
      <c r="DV180" s="31">
        <f>0</f>
        <v>0</v>
      </c>
      <c r="DW180" s="57">
        <f>SUM('Gross Plant'!$AH180:$AM180)/SUM('Gross Plant'!$AH$193:$AM$193)*DW$193</f>
        <v>0</v>
      </c>
      <c r="DX180" s="57">
        <f>SUM('Gross Plant'!$AH180:$AM180)/SUM('Gross Plant'!$AH$193:$AM$193)*DX$193</f>
        <v>0</v>
      </c>
      <c r="DY180" s="57">
        <f>SUM('Gross Plant'!$AH180:$AM180)/SUM('Gross Plant'!$AH$193:$AM$193)*DY$193</f>
        <v>0</v>
      </c>
      <c r="DZ180" s="57">
        <f>-SUM('Gross Plant'!$AH180:$AM180)/SUM('Gross Plant'!$AH$193:$AM$193)*'Capital Spending'!D$12*Reserve!$DW$1</f>
        <v>0</v>
      </c>
      <c r="EA180" s="57">
        <f>-SUM('Gross Plant'!$AH180:$AM180)/SUM('Gross Plant'!$AH$193:$AM$193)*'Capital Spending'!E$12*Reserve!$DW$1</f>
        <v>0</v>
      </c>
      <c r="EB180" s="57">
        <f>-SUM('Gross Plant'!$AH180:$AM180)/SUM('Gross Plant'!$AH$193:$AM$193)*'Capital Spending'!F$12*Reserve!$DW$1</f>
        <v>0</v>
      </c>
      <c r="EC180" s="57">
        <f>-SUM('Gross Plant'!$AH180:$AM180)/SUM('Gross Plant'!$AH$193:$AM$193)*'Capital Spending'!G$12*Reserve!$DW$1</f>
        <v>0</v>
      </c>
      <c r="ED180" s="57">
        <f>-SUM('Gross Plant'!$AH180:$AM180)/SUM('Gross Plant'!$AH$193:$AM$193)*'Capital Spending'!H$12*Reserve!$DW$1</f>
        <v>0</v>
      </c>
      <c r="EE180" s="57">
        <f>-SUM('Gross Plant'!$AH180:$AM180)/SUM('Gross Plant'!$AH$193:$AM$193)*'Capital Spending'!I$12*Reserve!$DW$1</f>
        <v>0</v>
      </c>
      <c r="EF180" s="57">
        <f>-SUM('Gross Plant'!$AH180:$AM180)/SUM('Gross Plant'!$AH$193:$AM$193)*'Capital Spending'!J$12*Reserve!$DW$1</f>
        <v>0</v>
      </c>
      <c r="EG180" s="57">
        <f>-SUM('Gross Plant'!$AH180:$AM180)/SUM('Gross Plant'!$AH$193:$AM$193)*'Capital Spending'!K$12*Reserve!$DW$1</f>
        <v>0</v>
      </c>
      <c r="EH180" s="57">
        <f>-SUM('Gross Plant'!$AH180:$AM180)/SUM('Gross Plant'!$AH$193:$AM$193)*'Capital Spending'!L$12*Reserve!$DW$1</f>
        <v>0</v>
      </c>
      <c r="EI180" s="57">
        <f>-SUM('Gross Plant'!$AH180:$AM180)/SUM('Gross Plant'!$AH$193:$AM$193)*'Capital Spending'!M$12*Reserve!$DW$1</f>
        <v>0</v>
      </c>
      <c r="EJ180" s="57">
        <f>-SUM('Gross Plant'!$AH180:$AM180)/SUM('Gross Plant'!$AH$193:$AM$193)*'Capital Spending'!N$12*Reserve!$DW$1</f>
        <v>0</v>
      </c>
      <c r="EK180" s="57">
        <f>-SUM('Gross Plant'!$AH180:$AM180)/SUM('Gross Plant'!$AH$193:$AM$193)*'Capital Spending'!O$12*Reserve!$DW$1</f>
        <v>0</v>
      </c>
      <c r="EL180" s="57">
        <f>-SUM('Gross Plant'!$AH180:$AM180)/SUM('Gross Plant'!$AH$193:$AM$193)*'Capital Spending'!P$12*Reserve!$DW$1</f>
        <v>0</v>
      </c>
      <c r="EM180" s="57">
        <f>-SUM('Gross Plant'!$AH180:$AM180)/SUM('Gross Plant'!$AH$193:$AM$193)*'Capital Spending'!Q$12*Reserve!$DW$1</f>
        <v>0</v>
      </c>
      <c r="EN180" s="57">
        <f>-SUM('Gross Plant'!$AH180:$AM180)/SUM('Gross Plant'!$AH$193:$AM$193)*'Capital Spending'!R$12*Reserve!$DW$1</f>
        <v>0</v>
      </c>
      <c r="EO180" s="57">
        <f>-SUM('Gross Plant'!$AH180:$AM180)/SUM('Gross Plant'!$AH$193:$AM$193)*'Capital Spending'!S$12*Reserve!$DW$1</f>
        <v>0</v>
      </c>
      <c r="EP180" s="57">
        <f>-SUM('Gross Plant'!$AH180:$AM180)/SUM('Gross Plant'!$AH$193:$AM$193)*'Capital Spending'!T$12*Reserve!$DW$1</f>
        <v>0</v>
      </c>
      <c r="EQ180" s="57">
        <f>-SUM('Gross Plant'!$AH180:$AM180)/SUM('Gross Plant'!$AH$193:$AM$193)*'Capital Spending'!U$12*Reserve!$DW$1</f>
        <v>0</v>
      </c>
    </row>
    <row r="181" spans="1:147">
      <c r="A181" s="82">
        <v>39702</v>
      </c>
      <c r="B181" t="s">
        <v>211</v>
      </c>
      <c r="C181" s="50">
        <f t="shared" si="327"/>
        <v>0</v>
      </c>
      <c r="D181" s="50">
        <f t="shared" si="328"/>
        <v>0</v>
      </c>
      <c r="E181" s="68">
        <v>0</v>
      </c>
      <c r="F181" s="41">
        <f t="shared" si="296"/>
        <v>0</v>
      </c>
      <c r="G181" s="41">
        <f t="shared" si="297"/>
        <v>0</v>
      </c>
      <c r="H181" s="41">
        <f t="shared" si="298"/>
        <v>0</v>
      </c>
      <c r="I181" s="41">
        <f t="shared" si="299"/>
        <v>0</v>
      </c>
      <c r="J181" s="41">
        <f t="shared" si="300"/>
        <v>0</v>
      </c>
      <c r="K181" s="41">
        <f t="shared" si="301"/>
        <v>0</v>
      </c>
      <c r="L181" s="41">
        <f t="shared" si="302"/>
        <v>0</v>
      </c>
      <c r="M181" s="41">
        <f t="shared" si="303"/>
        <v>0</v>
      </c>
      <c r="N181" s="41">
        <f t="shared" si="304"/>
        <v>0</v>
      </c>
      <c r="O181" s="41">
        <f t="shared" si="305"/>
        <v>0</v>
      </c>
      <c r="P181" s="41">
        <f t="shared" si="306"/>
        <v>0</v>
      </c>
      <c r="Q181" s="41">
        <f t="shared" si="307"/>
        <v>0</v>
      </c>
      <c r="R181" s="41">
        <f t="shared" si="308"/>
        <v>0</v>
      </c>
      <c r="S181" s="41">
        <f t="shared" si="309"/>
        <v>0</v>
      </c>
      <c r="T181" s="41">
        <f t="shared" si="310"/>
        <v>0</v>
      </c>
      <c r="U181" s="41">
        <f t="shared" si="311"/>
        <v>0</v>
      </c>
      <c r="V181" s="41">
        <f t="shared" si="312"/>
        <v>0</v>
      </c>
      <c r="W181" s="41">
        <f t="shared" si="313"/>
        <v>0</v>
      </c>
      <c r="X181" s="41">
        <f t="shared" si="314"/>
        <v>0</v>
      </c>
      <c r="Y181" s="41">
        <f t="shared" si="315"/>
        <v>0</v>
      </c>
      <c r="Z181" s="41">
        <f t="shared" si="316"/>
        <v>0</v>
      </c>
      <c r="AA181" s="41">
        <f t="shared" si="317"/>
        <v>0</v>
      </c>
      <c r="AB181" s="41">
        <f t="shared" si="318"/>
        <v>0</v>
      </c>
      <c r="AC181" s="41">
        <f t="shared" si="319"/>
        <v>0</v>
      </c>
      <c r="AD181" s="41">
        <f t="shared" si="320"/>
        <v>0</v>
      </c>
      <c r="AE181" s="41">
        <f t="shared" si="321"/>
        <v>0</v>
      </c>
      <c r="AF181" s="41">
        <f t="shared" si="322"/>
        <v>0</v>
      </c>
      <c r="AG181" s="23">
        <f t="shared" si="326"/>
        <v>0</v>
      </c>
      <c r="AH181" s="79">
        <f>'[26]009'!D78</f>
        <v>6.6699999999999995E-2</v>
      </c>
      <c r="AI181" s="79">
        <f>'[26]009'!E78</f>
        <v>6.6699999999999995E-2</v>
      </c>
      <c r="AJ181" s="31">
        <f>0</f>
        <v>0</v>
      </c>
      <c r="AK181" s="31">
        <f>0</f>
        <v>0</v>
      </c>
      <c r="AL181" s="31">
        <f>0</f>
        <v>0</v>
      </c>
      <c r="AM181" s="31">
        <f>0</f>
        <v>0</v>
      </c>
      <c r="AN181" s="31">
        <f>0</f>
        <v>0</v>
      </c>
      <c r="AO181" s="31">
        <f>0</f>
        <v>0</v>
      </c>
      <c r="AP181" s="41">
        <f>IF('Net Plant'!I178&gt;0,'Gross Plant'!L181*$AH181/12,0)</f>
        <v>0</v>
      </c>
      <c r="AQ181" s="41">
        <f>IF('Net Plant'!J178&gt;0,'Gross Plant'!M181*$AH181/12,0)</f>
        <v>0</v>
      </c>
      <c r="AR181" s="41">
        <f>IF('Net Plant'!K178&gt;0,'Gross Plant'!N181*$AH181/12,0)</f>
        <v>0</v>
      </c>
      <c r="AS181" s="41">
        <f>IF('Net Plant'!L178&gt;0,'Gross Plant'!O181*$AH181/12,0)</f>
        <v>0</v>
      </c>
      <c r="AT181" s="41">
        <f>IF('Net Plant'!M178&gt;0,'Gross Plant'!P181*$AH181/12,0)</f>
        <v>0</v>
      </c>
      <c r="AU181" s="41">
        <f>IF('Net Plant'!N178&gt;0,'Gross Plant'!Q181*$AH181/12,0)</f>
        <v>0</v>
      </c>
      <c r="AV181" s="41">
        <f>IF('Net Plant'!O178&gt;0,'Gross Plant'!R181*$AH181/12,0)</f>
        <v>0</v>
      </c>
      <c r="AW181" s="41">
        <f>IF('Net Plant'!P178&gt;0,'Gross Plant'!S181*$AH181/12,0)</f>
        <v>0</v>
      </c>
      <c r="AX181" s="41">
        <f>IF('Net Plant'!Q178&gt;0,'Gross Plant'!T181*$AH181/12,0)</f>
        <v>0</v>
      </c>
      <c r="AY181" s="41">
        <f>IF('Net Plant'!R178&gt;0,'Gross Plant'!U181*$AI181/12,0)</f>
        <v>0</v>
      </c>
      <c r="AZ181" s="41">
        <f>IF('Net Plant'!S178&gt;0,'Gross Plant'!V181*$AI181/12,0)</f>
        <v>0</v>
      </c>
      <c r="BA181" s="41">
        <f>IF('Net Plant'!T178&gt;0,'Gross Plant'!W181*$AI181/12,0)</f>
        <v>0</v>
      </c>
      <c r="BB181" s="41">
        <f>IF('Net Plant'!U178&gt;0,'Gross Plant'!X181*$AI181/12,0)</f>
        <v>0</v>
      </c>
      <c r="BC181" s="41">
        <f>IF('Net Plant'!V178&gt;0,'Gross Plant'!Y181*$AI181/12,0)</f>
        <v>0</v>
      </c>
      <c r="BD181" s="41">
        <f>IF('Net Plant'!W178&gt;0,'Gross Plant'!Z181*$AI181/12,0)</f>
        <v>0</v>
      </c>
      <c r="BE181" s="41">
        <f>IF('Net Plant'!X178&gt;0,'Gross Plant'!AA181*$AI181/12,0)</f>
        <v>0</v>
      </c>
      <c r="BF181" s="41">
        <f>IF('Net Plant'!Y178&gt;0,'Gross Plant'!AB181*$AI181/12,0)</f>
        <v>0</v>
      </c>
      <c r="BG181" s="41">
        <f>IF('Net Plant'!Z178&gt;0,'Gross Plant'!AC181*$AI181/12,0)</f>
        <v>0</v>
      </c>
      <c r="BH181" s="41">
        <f>IF('Net Plant'!AA178&gt;0,'Gross Plant'!AD181*$AI181/12,0)</f>
        <v>0</v>
      </c>
      <c r="BI181" s="41">
        <f>IF('Net Plant'!AB178&gt;0,'Gross Plant'!AE181*$AI181/12,0)</f>
        <v>0</v>
      </c>
      <c r="BJ181" s="41">
        <f>IF('Net Plant'!AC178&gt;0,'Gross Plant'!AF181*$AI181/12,0)</f>
        <v>0</v>
      </c>
      <c r="BK181" s="23">
        <f t="shared" si="323"/>
        <v>0</v>
      </c>
      <c r="BL181" s="41"/>
      <c r="BM181" s="31">
        <f>0</f>
        <v>0</v>
      </c>
      <c r="BN181" s="31">
        <f>0</f>
        <v>0</v>
      </c>
      <c r="BO181" s="31">
        <f>0</f>
        <v>0</v>
      </c>
      <c r="BP181" s="31">
        <f>0</f>
        <v>0</v>
      </c>
      <c r="BQ181" s="31">
        <f>0</f>
        <v>0</v>
      </c>
      <c r="BR181" s="31">
        <f>0</f>
        <v>0</v>
      </c>
      <c r="BS181" s="31">
        <f>'Gross Plant'!BQ181</f>
        <v>0</v>
      </c>
      <c r="BT181" s="41">
        <f>'Gross Plant'!BR181</f>
        <v>0</v>
      </c>
      <c r="BU181" s="41">
        <f>'Gross Plant'!BS181</f>
        <v>0</v>
      </c>
      <c r="BV181" s="41">
        <f>'Gross Plant'!BT181</f>
        <v>0</v>
      </c>
      <c r="BW181" s="41">
        <f>'Gross Plant'!BU181</f>
        <v>0</v>
      </c>
      <c r="BX181" s="41">
        <f>'Gross Plant'!BV181</f>
        <v>0</v>
      </c>
      <c r="BY181" s="41">
        <f>'Gross Plant'!BW181</f>
        <v>0</v>
      </c>
      <c r="BZ181" s="41">
        <f>'Gross Plant'!BX181</f>
        <v>0</v>
      </c>
      <c r="CA181" s="41">
        <f>'Gross Plant'!BY181</f>
        <v>0</v>
      </c>
      <c r="CB181" s="41">
        <f>'Gross Plant'!BZ181</f>
        <v>0</v>
      </c>
      <c r="CC181" s="41">
        <f>'Gross Plant'!CA181</f>
        <v>0</v>
      </c>
      <c r="CD181" s="41">
        <f>'Gross Plant'!CB181</f>
        <v>0</v>
      </c>
      <c r="CE181" s="41">
        <f>'Gross Plant'!CC181</f>
        <v>0</v>
      </c>
      <c r="CF181" s="41">
        <f>'Gross Plant'!CD181</f>
        <v>0</v>
      </c>
      <c r="CG181" s="41">
        <f>'Gross Plant'!CE181</f>
        <v>0</v>
      </c>
      <c r="CH181" s="41">
        <f>'Gross Plant'!CF181</f>
        <v>0</v>
      </c>
      <c r="CI181" s="41">
        <f>'Gross Plant'!CG181</f>
        <v>0</v>
      </c>
      <c r="CJ181" s="41">
        <f>'Gross Plant'!CH181</f>
        <v>0</v>
      </c>
      <c r="CK181" s="41">
        <f>'Gross Plant'!CI181</f>
        <v>0</v>
      </c>
      <c r="CL181" s="41">
        <f>'Gross Plant'!CJ181</f>
        <v>0</v>
      </c>
      <c r="CM181" s="41">
        <f>'Gross Plant'!CK181</f>
        <v>0</v>
      </c>
      <c r="CN181" s="41"/>
      <c r="CO181" s="31">
        <f>0</f>
        <v>0</v>
      </c>
      <c r="CP181" s="31">
        <f>0</f>
        <v>0</v>
      </c>
      <c r="CQ181" s="31">
        <f>0</f>
        <v>0</v>
      </c>
      <c r="CR181" s="31">
        <f>0</f>
        <v>0</v>
      </c>
      <c r="CS181" s="31">
        <f>0</f>
        <v>0</v>
      </c>
      <c r="CT181" s="31">
        <f>0</f>
        <v>0</v>
      </c>
      <c r="CU181" s="31">
        <v>0</v>
      </c>
      <c r="CV181" s="31">
        <v>0</v>
      </c>
      <c r="CW181" s="31">
        <v>0</v>
      </c>
      <c r="CX181" s="31">
        <v>0</v>
      </c>
      <c r="CY181" s="31">
        <v>0</v>
      </c>
      <c r="CZ181" s="3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0</v>
      </c>
      <c r="DP181" s="41"/>
      <c r="DQ181" s="31">
        <f>0</f>
        <v>0</v>
      </c>
      <c r="DR181" s="31">
        <f>0</f>
        <v>0</v>
      </c>
      <c r="DS181" s="31">
        <f>0</f>
        <v>0</v>
      </c>
      <c r="DT181" s="31">
        <f>0</f>
        <v>0</v>
      </c>
      <c r="DU181" s="31">
        <f>0</f>
        <v>0</v>
      </c>
      <c r="DV181" s="31">
        <f>0</f>
        <v>0</v>
      </c>
      <c r="DW181" s="57">
        <f>SUM('Gross Plant'!$AH181:$AM181)/SUM('Gross Plant'!$AH$193:$AM$193)*DW$193</f>
        <v>0</v>
      </c>
      <c r="DX181" s="57">
        <f>SUM('Gross Plant'!$AH181:$AM181)/SUM('Gross Plant'!$AH$193:$AM$193)*DX$193</f>
        <v>0</v>
      </c>
      <c r="DY181" s="57">
        <f>SUM('Gross Plant'!$AH181:$AM181)/SUM('Gross Plant'!$AH$193:$AM$193)*DY$193</f>
        <v>0</v>
      </c>
      <c r="DZ181" s="57">
        <f>-SUM('Gross Plant'!$AH181:$AM181)/SUM('Gross Plant'!$AH$193:$AM$193)*'Capital Spending'!D$12*Reserve!$DW$1</f>
        <v>0</v>
      </c>
      <c r="EA181" s="57">
        <f>-SUM('Gross Plant'!$AH181:$AM181)/SUM('Gross Plant'!$AH$193:$AM$193)*'Capital Spending'!E$12*Reserve!$DW$1</f>
        <v>0</v>
      </c>
      <c r="EB181" s="57">
        <f>-SUM('Gross Plant'!$AH181:$AM181)/SUM('Gross Plant'!$AH$193:$AM$193)*'Capital Spending'!F$12*Reserve!$DW$1</f>
        <v>0</v>
      </c>
      <c r="EC181" s="57">
        <f>-SUM('Gross Plant'!$AH181:$AM181)/SUM('Gross Plant'!$AH$193:$AM$193)*'Capital Spending'!G$12*Reserve!$DW$1</f>
        <v>0</v>
      </c>
      <c r="ED181" s="57">
        <f>-SUM('Gross Plant'!$AH181:$AM181)/SUM('Gross Plant'!$AH$193:$AM$193)*'Capital Spending'!H$12*Reserve!$DW$1</f>
        <v>0</v>
      </c>
      <c r="EE181" s="57">
        <f>-SUM('Gross Plant'!$AH181:$AM181)/SUM('Gross Plant'!$AH$193:$AM$193)*'Capital Spending'!I$12*Reserve!$DW$1</f>
        <v>0</v>
      </c>
      <c r="EF181" s="57">
        <f>-SUM('Gross Plant'!$AH181:$AM181)/SUM('Gross Plant'!$AH$193:$AM$193)*'Capital Spending'!J$12*Reserve!$DW$1</f>
        <v>0</v>
      </c>
      <c r="EG181" s="57">
        <f>-SUM('Gross Plant'!$AH181:$AM181)/SUM('Gross Plant'!$AH$193:$AM$193)*'Capital Spending'!K$12*Reserve!$DW$1</f>
        <v>0</v>
      </c>
      <c r="EH181" s="57">
        <f>-SUM('Gross Plant'!$AH181:$AM181)/SUM('Gross Plant'!$AH$193:$AM$193)*'Capital Spending'!L$12*Reserve!$DW$1</f>
        <v>0</v>
      </c>
      <c r="EI181" s="57">
        <f>-SUM('Gross Plant'!$AH181:$AM181)/SUM('Gross Plant'!$AH$193:$AM$193)*'Capital Spending'!M$12*Reserve!$DW$1</f>
        <v>0</v>
      </c>
      <c r="EJ181" s="57">
        <f>-SUM('Gross Plant'!$AH181:$AM181)/SUM('Gross Plant'!$AH$193:$AM$193)*'Capital Spending'!N$12*Reserve!$DW$1</f>
        <v>0</v>
      </c>
      <c r="EK181" s="57">
        <f>-SUM('Gross Plant'!$AH181:$AM181)/SUM('Gross Plant'!$AH$193:$AM$193)*'Capital Spending'!O$12*Reserve!$DW$1</f>
        <v>0</v>
      </c>
      <c r="EL181" s="57">
        <f>-SUM('Gross Plant'!$AH181:$AM181)/SUM('Gross Plant'!$AH$193:$AM$193)*'Capital Spending'!P$12*Reserve!$DW$1</f>
        <v>0</v>
      </c>
      <c r="EM181" s="57">
        <f>-SUM('Gross Plant'!$AH181:$AM181)/SUM('Gross Plant'!$AH$193:$AM$193)*'Capital Spending'!Q$12*Reserve!$DW$1</f>
        <v>0</v>
      </c>
      <c r="EN181" s="57">
        <f>-SUM('Gross Plant'!$AH181:$AM181)/SUM('Gross Plant'!$AH$193:$AM$193)*'Capital Spending'!R$12*Reserve!$DW$1</f>
        <v>0</v>
      </c>
      <c r="EO181" s="57">
        <f>-SUM('Gross Plant'!$AH181:$AM181)/SUM('Gross Plant'!$AH$193:$AM$193)*'Capital Spending'!S$12*Reserve!$DW$1</f>
        <v>0</v>
      </c>
      <c r="EP181" s="57">
        <f>-SUM('Gross Plant'!$AH181:$AM181)/SUM('Gross Plant'!$AH$193:$AM$193)*'Capital Spending'!T$12*Reserve!$DW$1</f>
        <v>0</v>
      </c>
      <c r="EQ181" s="57">
        <f>-SUM('Gross Plant'!$AH181:$AM181)/SUM('Gross Plant'!$AH$193:$AM$193)*'Capital Spending'!U$12*Reserve!$DW$1</f>
        <v>0</v>
      </c>
    </row>
    <row r="182" spans="1:147">
      <c r="A182" s="151">
        <v>39705</v>
      </c>
      <c r="B182" s="34" t="s">
        <v>110</v>
      </c>
      <c r="C182" s="50">
        <f t="shared" si="324"/>
        <v>0</v>
      </c>
      <c r="D182" s="50">
        <f t="shared" si="325"/>
        <v>0</v>
      </c>
      <c r="E182" s="68">
        <v>0</v>
      </c>
      <c r="F182" s="41">
        <f t="shared" si="296"/>
        <v>0</v>
      </c>
      <c r="G182" s="41">
        <f t="shared" si="297"/>
        <v>0</v>
      </c>
      <c r="H182" s="41">
        <f t="shared" si="298"/>
        <v>0</v>
      </c>
      <c r="I182" s="41">
        <f t="shared" si="299"/>
        <v>0</v>
      </c>
      <c r="J182" s="41">
        <f t="shared" si="300"/>
        <v>0</v>
      </c>
      <c r="K182" s="41">
        <f t="shared" si="301"/>
        <v>0</v>
      </c>
      <c r="L182" s="41">
        <f t="shared" si="302"/>
        <v>0</v>
      </c>
      <c r="M182" s="41">
        <f t="shared" si="303"/>
        <v>0</v>
      </c>
      <c r="N182" s="41">
        <f t="shared" si="304"/>
        <v>0</v>
      </c>
      <c r="O182" s="41">
        <f t="shared" si="305"/>
        <v>0</v>
      </c>
      <c r="P182" s="41">
        <f t="shared" si="306"/>
        <v>0</v>
      </c>
      <c r="Q182" s="41">
        <f t="shared" si="307"/>
        <v>0</v>
      </c>
      <c r="R182" s="41">
        <f t="shared" si="308"/>
        <v>0</v>
      </c>
      <c r="S182" s="41">
        <f t="shared" si="309"/>
        <v>0</v>
      </c>
      <c r="T182" s="41">
        <f t="shared" si="310"/>
        <v>0</v>
      </c>
      <c r="U182" s="41">
        <f t="shared" si="311"/>
        <v>0</v>
      </c>
      <c r="V182" s="41">
        <f t="shared" si="312"/>
        <v>0</v>
      </c>
      <c r="W182" s="41">
        <f t="shared" si="313"/>
        <v>0</v>
      </c>
      <c r="X182" s="41">
        <f t="shared" si="314"/>
        <v>0</v>
      </c>
      <c r="Y182" s="41">
        <f t="shared" si="315"/>
        <v>0</v>
      </c>
      <c r="Z182" s="41">
        <f t="shared" si="316"/>
        <v>0</v>
      </c>
      <c r="AA182" s="41">
        <f t="shared" si="317"/>
        <v>0</v>
      </c>
      <c r="AB182" s="41">
        <f t="shared" si="318"/>
        <v>0</v>
      </c>
      <c r="AC182" s="41">
        <f t="shared" si="319"/>
        <v>0</v>
      </c>
      <c r="AD182" s="41">
        <f t="shared" si="320"/>
        <v>0</v>
      </c>
      <c r="AE182" s="41">
        <f t="shared" si="321"/>
        <v>0</v>
      </c>
      <c r="AF182" s="41">
        <f t="shared" si="322"/>
        <v>0</v>
      </c>
      <c r="AG182" s="23">
        <f t="shared" si="326"/>
        <v>0</v>
      </c>
      <c r="AH182" s="79">
        <f>'[26]009'!D79</f>
        <v>0.12809999999999999</v>
      </c>
      <c r="AI182" s="79">
        <f>'[26]009'!E79</f>
        <v>6.6699999999999995E-2</v>
      </c>
      <c r="AJ182" s="107">
        <f>0</f>
        <v>0</v>
      </c>
      <c r="AK182" s="107">
        <f>0</f>
        <v>0</v>
      </c>
      <c r="AL182" s="107">
        <f>0</f>
        <v>0</v>
      </c>
      <c r="AM182" s="107">
        <f>0</f>
        <v>0</v>
      </c>
      <c r="AN182" s="107">
        <f>0</f>
        <v>0</v>
      </c>
      <c r="AO182" s="107">
        <f>0</f>
        <v>0</v>
      </c>
      <c r="AP182" s="41">
        <f>IF('Net Plant'!I179&gt;0,'Gross Plant'!L182*$AH182/12,0)</f>
        <v>0</v>
      </c>
      <c r="AQ182" s="41">
        <f>IF('Net Plant'!J179&gt;0,'Gross Plant'!M182*$AH182/12,0)</f>
        <v>0</v>
      </c>
      <c r="AR182" s="41">
        <f>IF('Net Plant'!K179&gt;0,'Gross Plant'!N182*$AH182/12,0)</f>
        <v>0</v>
      </c>
      <c r="AS182" s="41">
        <f>IF('Net Plant'!L179&gt;0,'Gross Plant'!O182*$AH182/12,0)</f>
        <v>0</v>
      </c>
      <c r="AT182" s="41">
        <f>IF('Net Plant'!M179&gt;0,'Gross Plant'!P182*$AH182/12,0)</f>
        <v>0</v>
      </c>
      <c r="AU182" s="41">
        <f>IF('Net Plant'!N179&gt;0,'Gross Plant'!Q182*$AH182/12,0)</f>
        <v>0</v>
      </c>
      <c r="AV182" s="41">
        <f>IF('Net Plant'!O179&gt;0,'Gross Plant'!R182*$AH182/12,0)</f>
        <v>0</v>
      </c>
      <c r="AW182" s="41">
        <f>IF('Net Plant'!P179&gt;0,'Gross Plant'!S182*$AH182/12,0)</f>
        <v>0</v>
      </c>
      <c r="AX182" s="41">
        <f>IF('Net Plant'!Q179&gt;0,'Gross Plant'!T182*$AH182/12,0)</f>
        <v>0</v>
      </c>
      <c r="AY182" s="41">
        <f>IF('Net Plant'!R179&gt;0,'Gross Plant'!U182*$AI182/12,0)</f>
        <v>0</v>
      </c>
      <c r="AZ182" s="41">
        <f>IF('Net Plant'!S179&gt;0,'Gross Plant'!V182*$AI182/12,0)</f>
        <v>0</v>
      </c>
      <c r="BA182" s="41">
        <f>IF('Net Plant'!T179&gt;0,'Gross Plant'!W182*$AI182/12,0)</f>
        <v>0</v>
      </c>
      <c r="BB182" s="41">
        <f>IF('Net Plant'!U179&gt;0,'Gross Plant'!X182*$AI182/12,0)</f>
        <v>0</v>
      </c>
      <c r="BC182" s="41">
        <f>IF('Net Plant'!V179&gt;0,'Gross Plant'!Y182*$AI182/12,0)</f>
        <v>0</v>
      </c>
      <c r="BD182" s="41">
        <f>IF('Net Plant'!W179&gt;0,'Gross Plant'!Z182*$AI182/12,0)</f>
        <v>0</v>
      </c>
      <c r="BE182" s="41">
        <f>IF('Net Plant'!X179&gt;0,'Gross Plant'!AA182*$AI182/12,0)</f>
        <v>0</v>
      </c>
      <c r="BF182" s="41">
        <f>IF('Net Plant'!Y179&gt;0,'Gross Plant'!AB182*$AI182/12,0)</f>
        <v>0</v>
      </c>
      <c r="BG182" s="41">
        <f>IF('Net Plant'!Z179&gt;0,'Gross Plant'!AC182*$AI182/12,0)</f>
        <v>0</v>
      </c>
      <c r="BH182" s="41">
        <f>IF('Net Plant'!AA179&gt;0,'Gross Plant'!AD182*$AI182/12,0)</f>
        <v>0</v>
      </c>
      <c r="BI182" s="41">
        <f>IF('Net Plant'!AB179&gt;0,'Gross Plant'!AE182*$AI182/12,0)</f>
        <v>0</v>
      </c>
      <c r="BJ182" s="41">
        <f>IF('Net Plant'!AC179&gt;0,'Gross Plant'!AF182*$AI182/12,0)</f>
        <v>0</v>
      </c>
      <c r="BK182" s="23">
        <f t="shared" si="323"/>
        <v>0</v>
      </c>
      <c r="BL182" s="41"/>
      <c r="BM182" s="31">
        <f>0</f>
        <v>0</v>
      </c>
      <c r="BN182" s="31">
        <f>0</f>
        <v>0</v>
      </c>
      <c r="BO182" s="31">
        <f>0</f>
        <v>0</v>
      </c>
      <c r="BP182" s="31">
        <f>0</f>
        <v>0</v>
      </c>
      <c r="BQ182" s="31">
        <f>0</f>
        <v>0</v>
      </c>
      <c r="BR182" s="31">
        <f>0</f>
        <v>0</v>
      </c>
      <c r="BS182" s="31">
        <f>'Gross Plant'!BQ182</f>
        <v>0</v>
      </c>
      <c r="BT182" s="41">
        <f>'Gross Plant'!BR182</f>
        <v>0</v>
      </c>
      <c r="BU182" s="41">
        <f>'Gross Plant'!BS182</f>
        <v>0</v>
      </c>
      <c r="BV182" s="41">
        <f>'Gross Plant'!BT182</f>
        <v>0</v>
      </c>
      <c r="BW182" s="41">
        <f>'Gross Plant'!BU182</f>
        <v>0</v>
      </c>
      <c r="BX182" s="41">
        <f>'Gross Plant'!BV182</f>
        <v>0</v>
      </c>
      <c r="BY182" s="41">
        <f>'Gross Plant'!BW182</f>
        <v>0</v>
      </c>
      <c r="BZ182" s="41">
        <f>'Gross Plant'!BX182</f>
        <v>0</v>
      </c>
      <c r="CA182" s="41">
        <f>'Gross Plant'!BY182</f>
        <v>0</v>
      </c>
      <c r="CB182" s="41">
        <f>'Gross Plant'!BZ182</f>
        <v>0</v>
      </c>
      <c r="CC182" s="41">
        <f>'Gross Plant'!CA182</f>
        <v>0</v>
      </c>
      <c r="CD182" s="41">
        <f>'Gross Plant'!CB182</f>
        <v>0</v>
      </c>
      <c r="CE182" s="41">
        <f>'Gross Plant'!CC182</f>
        <v>0</v>
      </c>
      <c r="CF182" s="41">
        <f>'Gross Plant'!CD182</f>
        <v>0</v>
      </c>
      <c r="CG182" s="41">
        <f>'Gross Plant'!CE182</f>
        <v>0</v>
      </c>
      <c r="CH182" s="41">
        <f>'Gross Plant'!CF182</f>
        <v>0</v>
      </c>
      <c r="CI182" s="41">
        <f>'Gross Plant'!CG182</f>
        <v>0</v>
      </c>
      <c r="CJ182" s="41">
        <f>'Gross Plant'!CH182</f>
        <v>0</v>
      </c>
      <c r="CK182" s="41">
        <f>'Gross Plant'!CI182</f>
        <v>0</v>
      </c>
      <c r="CL182" s="41">
        <f>'Gross Plant'!CJ182</f>
        <v>0</v>
      </c>
      <c r="CM182" s="41">
        <f>'Gross Plant'!CK182</f>
        <v>0</v>
      </c>
      <c r="CN182" s="41"/>
      <c r="CO182" s="31">
        <f>0</f>
        <v>0</v>
      </c>
      <c r="CP182" s="31">
        <f>0</f>
        <v>0</v>
      </c>
      <c r="CQ182" s="31">
        <f>0</f>
        <v>0</v>
      </c>
      <c r="CR182" s="31">
        <f>0</f>
        <v>0</v>
      </c>
      <c r="CS182" s="31">
        <f>0</f>
        <v>0</v>
      </c>
      <c r="CT182" s="31">
        <f>0</f>
        <v>0</v>
      </c>
      <c r="CU182" s="31">
        <v>0</v>
      </c>
      <c r="CV182" s="31">
        <v>0</v>
      </c>
      <c r="CW182" s="31">
        <v>0</v>
      </c>
      <c r="CX182" s="31">
        <v>0</v>
      </c>
      <c r="CY182" s="31">
        <v>0</v>
      </c>
      <c r="CZ182" s="3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0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0</v>
      </c>
      <c r="DO182" s="41">
        <v>0</v>
      </c>
      <c r="DP182" s="41"/>
      <c r="DQ182" s="31">
        <f>0</f>
        <v>0</v>
      </c>
      <c r="DR182" s="31">
        <f>0</f>
        <v>0</v>
      </c>
      <c r="DS182" s="31">
        <f>0</f>
        <v>0</v>
      </c>
      <c r="DT182" s="31">
        <f>0</f>
        <v>0</v>
      </c>
      <c r="DU182" s="31">
        <f>0</f>
        <v>0</v>
      </c>
      <c r="DV182" s="31">
        <f>0</f>
        <v>0</v>
      </c>
      <c r="DW182" s="57">
        <f>SUM('Gross Plant'!$AH182:$AM182)/SUM('Gross Plant'!$AH$193:$AM$193)*DW$193</f>
        <v>0</v>
      </c>
      <c r="DX182" s="57">
        <f>SUM('Gross Plant'!$AH182:$AM182)/SUM('Gross Plant'!$AH$193:$AM$193)*DX$193</f>
        <v>0</v>
      </c>
      <c r="DY182" s="57">
        <f>SUM('Gross Plant'!$AH182:$AM182)/SUM('Gross Plant'!$AH$193:$AM$193)*DY$193</f>
        <v>0</v>
      </c>
      <c r="DZ182" s="57">
        <f>-SUM('Gross Plant'!$AH182:$AM182)/SUM('Gross Plant'!$AH$193:$AM$193)*'Capital Spending'!D$12*Reserve!$DW$1</f>
        <v>0</v>
      </c>
      <c r="EA182" s="57">
        <f>-SUM('Gross Plant'!$AH182:$AM182)/SUM('Gross Plant'!$AH$193:$AM$193)*'Capital Spending'!E$12*Reserve!$DW$1</f>
        <v>0</v>
      </c>
      <c r="EB182" s="57">
        <f>-SUM('Gross Plant'!$AH182:$AM182)/SUM('Gross Plant'!$AH$193:$AM$193)*'Capital Spending'!F$12*Reserve!$DW$1</f>
        <v>0</v>
      </c>
      <c r="EC182" s="57">
        <f>-SUM('Gross Plant'!$AH182:$AM182)/SUM('Gross Plant'!$AH$193:$AM$193)*'Capital Spending'!G$12*Reserve!$DW$1</f>
        <v>0</v>
      </c>
      <c r="ED182" s="57">
        <f>-SUM('Gross Plant'!$AH182:$AM182)/SUM('Gross Plant'!$AH$193:$AM$193)*'Capital Spending'!H$12*Reserve!$DW$1</f>
        <v>0</v>
      </c>
      <c r="EE182" s="57">
        <f>-SUM('Gross Plant'!$AH182:$AM182)/SUM('Gross Plant'!$AH$193:$AM$193)*'Capital Spending'!I$12*Reserve!$DW$1</f>
        <v>0</v>
      </c>
      <c r="EF182" s="57">
        <f>-SUM('Gross Plant'!$AH182:$AM182)/SUM('Gross Plant'!$AH$193:$AM$193)*'Capital Spending'!J$12*Reserve!$DW$1</f>
        <v>0</v>
      </c>
      <c r="EG182" s="57">
        <f>-SUM('Gross Plant'!$AH182:$AM182)/SUM('Gross Plant'!$AH$193:$AM$193)*'Capital Spending'!K$12*Reserve!$DW$1</f>
        <v>0</v>
      </c>
      <c r="EH182" s="57">
        <f>-SUM('Gross Plant'!$AH182:$AM182)/SUM('Gross Plant'!$AH$193:$AM$193)*'Capital Spending'!L$12*Reserve!$DW$1</f>
        <v>0</v>
      </c>
      <c r="EI182" s="57">
        <f>-SUM('Gross Plant'!$AH182:$AM182)/SUM('Gross Plant'!$AH$193:$AM$193)*'Capital Spending'!M$12*Reserve!$DW$1</f>
        <v>0</v>
      </c>
      <c r="EJ182" s="57">
        <f>-SUM('Gross Plant'!$AH182:$AM182)/SUM('Gross Plant'!$AH$193:$AM$193)*'Capital Spending'!N$12*Reserve!$DW$1</f>
        <v>0</v>
      </c>
      <c r="EK182" s="57">
        <f>-SUM('Gross Plant'!$AH182:$AM182)/SUM('Gross Plant'!$AH$193:$AM$193)*'Capital Spending'!O$12*Reserve!$DW$1</f>
        <v>0</v>
      </c>
      <c r="EL182" s="57">
        <f>-SUM('Gross Plant'!$AH182:$AM182)/SUM('Gross Plant'!$AH$193:$AM$193)*'Capital Spending'!P$12*Reserve!$DW$1</f>
        <v>0</v>
      </c>
      <c r="EM182" s="57">
        <f>-SUM('Gross Plant'!$AH182:$AM182)/SUM('Gross Plant'!$AH$193:$AM$193)*'Capital Spending'!Q$12*Reserve!$DW$1</f>
        <v>0</v>
      </c>
      <c r="EN182" s="57">
        <f>-SUM('Gross Plant'!$AH182:$AM182)/SUM('Gross Plant'!$AH$193:$AM$193)*'Capital Spending'!R$12*Reserve!$DW$1</f>
        <v>0</v>
      </c>
      <c r="EO182" s="57">
        <f>-SUM('Gross Plant'!$AH182:$AM182)/SUM('Gross Plant'!$AH$193:$AM$193)*'Capital Spending'!S$12*Reserve!$DW$1</f>
        <v>0</v>
      </c>
      <c r="EP182" s="57">
        <f>-SUM('Gross Plant'!$AH182:$AM182)/SUM('Gross Plant'!$AH$193:$AM$193)*'Capital Spending'!T$12*Reserve!$DW$1</f>
        <v>0</v>
      </c>
      <c r="EQ182" s="57">
        <f>-SUM('Gross Plant'!$AH182:$AM182)/SUM('Gross Plant'!$AH$193:$AM$193)*'Capital Spending'!U$12*Reserve!$DW$1</f>
        <v>0</v>
      </c>
    </row>
    <row r="183" spans="1:147">
      <c r="A183" s="150">
        <v>39800</v>
      </c>
      <c r="B183" t="s">
        <v>19</v>
      </c>
      <c r="C183" s="50">
        <f t="shared" si="324"/>
        <v>1805130.5538750004</v>
      </c>
      <c r="D183" s="50">
        <f t="shared" si="325"/>
        <v>2072883.0731250006</v>
      </c>
      <c r="E183" s="68">
        <f>'[20]Reserve End Balances'!$Q$100</f>
        <v>1645213.77</v>
      </c>
      <c r="F183" s="41">
        <f t="shared" si="296"/>
        <v>1671375.6800000002</v>
      </c>
      <c r="G183" s="41">
        <f t="shared" si="297"/>
        <v>1703030.0200000003</v>
      </c>
      <c r="H183" s="41">
        <f t="shared" si="298"/>
        <v>1734684.3600000003</v>
      </c>
      <c r="I183" s="41">
        <f t="shared" si="299"/>
        <v>1766338.7000000004</v>
      </c>
      <c r="J183" s="41">
        <f t="shared" si="300"/>
        <v>1797993.0400000005</v>
      </c>
      <c r="K183" s="41">
        <f t="shared" si="301"/>
        <v>1829647.3800000006</v>
      </c>
      <c r="L183" s="41">
        <f t="shared" si="302"/>
        <v>1845863.0928750006</v>
      </c>
      <c r="M183" s="41">
        <f t="shared" si="303"/>
        <v>1862078.8057500005</v>
      </c>
      <c r="N183" s="41">
        <f t="shared" si="304"/>
        <v>1878294.5186250005</v>
      </c>
      <c r="O183" s="41">
        <f t="shared" si="305"/>
        <v>1894510.2315000005</v>
      </c>
      <c r="P183" s="41">
        <f t="shared" si="306"/>
        <v>1910725.9443750004</v>
      </c>
      <c r="Q183" s="41">
        <f t="shared" si="307"/>
        <v>1926941.6572500004</v>
      </c>
      <c r="R183" s="41">
        <f t="shared" si="308"/>
        <v>1943157.3701250004</v>
      </c>
      <c r="S183" s="41">
        <f t="shared" si="309"/>
        <v>1959373.0830000003</v>
      </c>
      <c r="T183" s="41">
        <f t="shared" si="310"/>
        <v>1975588.7958750003</v>
      </c>
      <c r="U183" s="41">
        <f t="shared" si="311"/>
        <v>1991804.5087500003</v>
      </c>
      <c r="V183" s="41">
        <f t="shared" si="312"/>
        <v>2008020.2216250002</v>
      </c>
      <c r="W183" s="41">
        <f t="shared" si="313"/>
        <v>2024235.9345000002</v>
      </c>
      <c r="X183" s="41">
        <f t="shared" si="314"/>
        <v>2040451.6473750002</v>
      </c>
      <c r="Y183" s="41">
        <f t="shared" si="315"/>
        <v>2056667.3602500001</v>
      </c>
      <c r="Z183" s="41">
        <f t="shared" si="316"/>
        <v>2072883.0731250001</v>
      </c>
      <c r="AA183" s="41">
        <f t="shared" si="317"/>
        <v>2089098.7860000001</v>
      </c>
      <c r="AB183" s="41">
        <f t="shared" si="318"/>
        <v>2105314.498875</v>
      </c>
      <c r="AC183" s="41">
        <f t="shared" si="319"/>
        <v>2121530.2117500002</v>
      </c>
      <c r="AD183" s="41">
        <f t="shared" si="320"/>
        <v>2137745.9246250005</v>
      </c>
      <c r="AE183" s="41">
        <f t="shared" si="321"/>
        <v>2153961.6375000007</v>
      </c>
      <c r="AF183" s="41">
        <f t="shared" si="322"/>
        <v>2170177.3503750009</v>
      </c>
      <c r="AG183" s="23">
        <f t="shared" si="326"/>
        <v>2072883</v>
      </c>
      <c r="AH183" s="79">
        <f>'[26]009'!D80</f>
        <v>0.05</v>
      </c>
      <c r="AI183" s="79">
        <f>'[26]009'!E80</f>
        <v>0.05</v>
      </c>
      <c r="AJ183" s="107">
        <f>'[20]Depreciation Provision'!R100</f>
        <v>31654.34</v>
      </c>
      <c r="AK183" s="107">
        <f>'[20]Depreciation Provision'!S100</f>
        <v>31654.34</v>
      </c>
      <c r="AL183" s="107">
        <f>'[20]Depreciation Provision'!T100</f>
        <v>31654.34</v>
      </c>
      <c r="AM183" s="107">
        <f>'[20]Depreciation Provision'!U100</f>
        <v>31654.34</v>
      </c>
      <c r="AN183" s="107">
        <f>'[20]Depreciation Provision'!V100</f>
        <v>31654.34</v>
      </c>
      <c r="AO183" s="107">
        <f>'[20]Depreciation Provision'!W100</f>
        <v>31654.34</v>
      </c>
      <c r="AP183" s="41">
        <f>IF('Net Plant'!I180&gt;0,'Gross Plant'!L183*$AH183/12,0)</f>
        <v>16215.712874999999</v>
      </c>
      <c r="AQ183" s="41">
        <f>IF('Net Plant'!J180&gt;0,'Gross Plant'!M183*$AH183/12,0)</f>
        <v>16215.712874999999</v>
      </c>
      <c r="AR183" s="41">
        <f>IF('Net Plant'!K180&gt;0,'Gross Plant'!N183*$AH183/12,0)</f>
        <v>16215.712874999999</v>
      </c>
      <c r="AS183" s="41">
        <f>IF('Net Plant'!L180&gt;0,'Gross Plant'!O183*$AH183/12,0)</f>
        <v>16215.712874999999</v>
      </c>
      <c r="AT183" s="41">
        <f>IF('Net Plant'!M180&gt;0,'Gross Plant'!P183*$AH183/12,0)</f>
        <v>16215.712874999999</v>
      </c>
      <c r="AU183" s="41">
        <f>IF('Net Plant'!N180&gt;0,'Gross Plant'!Q183*$AH183/12,0)</f>
        <v>16215.712874999999</v>
      </c>
      <c r="AV183" s="41">
        <f>IF('Net Plant'!O180&gt;0,'Gross Plant'!R183*$AH183/12,0)</f>
        <v>16215.712874999999</v>
      </c>
      <c r="AW183" s="41">
        <f>IF('Net Plant'!P180&gt;0,'Gross Plant'!S183*$AH183/12,0)</f>
        <v>16215.712874999999</v>
      </c>
      <c r="AX183" s="41">
        <f>IF('Net Plant'!Q180&gt;0,'Gross Plant'!T183*$AH183/12,0)</f>
        <v>16215.712874999999</v>
      </c>
      <c r="AY183" s="41">
        <f>IF('Net Plant'!R180&gt;0,'Gross Plant'!U183*$AI183/12,0)</f>
        <v>16215.712874999999</v>
      </c>
      <c r="AZ183" s="41">
        <f>IF('Net Plant'!S180&gt;0,'Gross Plant'!V183*$AI183/12,0)</f>
        <v>16215.712874999999</v>
      </c>
      <c r="BA183" s="41">
        <f>IF('Net Plant'!T180&gt;0,'Gross Plant'!W183*$AI183/12,0)</f>
        <v>16215.712874999999</v>
      </c>
      <c r="BB183" s="41">
        <f>IF('Net Plant'!U180&gt;0,'Gross Plant'!X183*$AI183/12,0)</f>
        <v>16215.712874999999</v>
      </c>
      <c r="BC183" s="41">
        <f>IF('Net Plant'!V180&gt;0,'Gross Plant'!Y183*$AI183/12,0)</f>
        <v>16215.712874999999</v>
      </c>
      <c r="BD183" s="41">
        <f>IF('Net Plant'!W180&gt;0,'Gross Plant'!Z183*$AI183/12,0)</f>
        <v>16215.712874999999</v>
      </c>
      <c r="BE183" s="41">
        <f>IF('Net Plant'!X180&gt;0,'Gross Plant'!AA183*$AI183/12,0)</f>
        <v>16215.712874999999</v>
      </c>
      <c r="BF183" s="41">
        <f>IF('Net Plant'!Y180&gt;0,'Gross Plant'!AB183*$AI183/12,0)</f>
        <v>16215.712874999999</v>
      </c>
      <c r="BG183" s="41">
        <f>IF('Net Plant'!Z180&gt;0,'Gross Plant'!AC183*$AI183/12,0)</f>
        <v>16215.712874999999</v>
      </c>
      <c r="BH183" s="41">
        <f>IF('Net Plant'!AA180&gt;0,'Gross Plant'!AD183*$AI183/12,0)</f>
        <v>16215.712874999999</v>
      </c>
      <c r="BI183" s="41">
        <f>IF('Net Plant'!AB180&gt;0,'Gross Plant'!AE183*$AI183/12,0)</f>
        <v>16215.712874999999</v>
      </c>
      <c r="BJ183" s="41">
        <f>IF('Net Plant'!AC180&gt;0,'Gross Plant'!AF183*$AI183/12,0)</f>
        <v>16215.712874999999</v>
      </c>
      <c r="BK183" s="23">
        <f t="shared" si="323"/>
        <v>194588.5545</v>
      </c>
      <c r="BL183" s="41"/>
      <c r="BM183" s="31">
        <f>[20]Retires!R243</f>
        <v>-5492.43</v>
      </c>
      <c r="BN183" s="31">
        <f>[20]Retires!S243</f>
        <v>0</v>
      </c>
      <c r="BO183" s="31">
        <f>[20]Retires!T243</f>
        <v>0</v>
      </c>
      <c r="BP183" s="31">
        <f>[20]Retires!U243</f>
        <v>0</v>
      </c>
      <c r="BQ183" s="31">
        <f>[20]Retires!V243</f>
        <v>0</v>
      </c>
      <c r="BR183" s="31">
        <f>[20]Retires!W243</f>
        <v>0</v>
      </c>
      <c r="BS183" s="31">
        <f>'Gross Plant'!BQ183</f>
        <v>0</v>
      </c>
      <c r="BT183" s="41">
        <f>'Gross Plant'!BR183</f>
        <v>0</v>
      </c>
      <c r="BU183" s="41">
        <f>'Gross Plant'!BS183</f>
        <v>0</v>
      </c>
      <c r="BV183" s="41">
        <f>'Gross Plant'!BT183</f>
        <v>0</v>
      </c>
      <c r="BW183" s="41">
        <f>'Gross Plant'!BU183</f>
        <v>0</v>
      </c>
      <c r="BX183" s="41">
        <f>'Gross Plant'!BV183</f>
        <v>0</v>
      </c>
      <c r="BY183" s="41">
        <f>'Gross Plant'!BW183</f>
        <v>0</v>
      </c>
      <c r="BZ183" s="41">
        <f>'Gross Plant'!BX183</f>
        <v>0</v>
      </c>
      <c r="CA183" s="41">
        <f>'Gross Plant'!BY183</f>
        <v>0</v>
      </c>
      <c r="CB183" s="41">
        <f>'Gross Plant'!BZ183</f>
        <v>0</v>
      </c>
      <c r="CC183" s="41">
        <f>'Gross Plant'!CA183</f>
        <v>0</v>
      </c>
      <c r="CD183" s="41">
        <f>'Gross Plant'!CB183</f>
        <v>0</v>
      </c>
      <c r="CE183" s="41">
        <f>'Gross Plant'!CC183</f>
        <v>0</v>
      </c>
      <c r="CF183" s="41">
        <f>'Gross Plant'!CD183</f>
        <v>0</v>
      </c>
      <c r="CG183" s="41">
        <f>'Gross Plant'!CE183</f>
        <v>0</v>
      </c>
      <c r="CH183" s="41">
        <f>'Gross Plant'!CF183</f>
        <v>0</v>
      </c>
      <c r="CI183" s="41">
        <f>'Gross Plant'!CG183</f>
        <v>0</v>
      </c>
      <c r="CJ183" s="41">
        <f>'Gross Plant'!CH183</f>
        <v>0</v>
      </c>
      <c r="CK183" s="41">
        <f>'Gross Plant'!CI183</f>
        <v>0</v>
      </c>
      <c r="CL183" s="41">
        <f>'Gross Plant'!CJ183</f>
        <v>0</v>
      </c>
      <c r="CM183" s="41">
        <f>'Gross Plant'!CK183</f>
        <v>0</v>
      </c>
      <c r="CN183" s="41"/>
      <c r="CO183" s="31">
        <f>[20]Transfers!R243</f>
        <v>0</v>
      </c>
      <c r="CP183" s="31">
        <f>[20]Transfers!S243</f>
        <v>0</v>
      </c>
      <c r="CQ183" s="31">
        <f>[20]Transfers!T243</f>
        <v>0</v>
      </c>
      <c r="CR183" s="31">
        <f>[20]Transfers!U243</f>
        <v>0</v>
      </c>
      <c r="CS183" s="31">
        <f>[20]Transfers!V243</f>
        <v>0</v>
      </c>
      <c r="CT183" s="31">
        <f>[20]Transfers!W243</f>
        <v>0</v>
      </c>
      <c r="CU183" s="31">
        <v>0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/>
      <c r="DQ183" s="31">
        <f>[20]COR!Q100</f>
        <v>0</v>
      </c>
      <c r="DR183" s="31">
        <f>[20]COR!R100</f>
        <v>0</v>
      </c>
      <c r="DS183" s="31">
        <f>[20]COR!S100</f>
        <v>0</v>
      </c>
      <c r="DT183" s="31">
        <f>[20]COR!T100</f>
        <v>0</v>
      </c>
      <c r="DU183" s="31">
        <f>[20]COR!U100</f>
        <v>0</v>
      </c>
      <c r="DV183" s="31">
        <f>[20]COR!V100</f>
        <v>0</v>
      </c>
      <c r="DW183" s="57">
        <f>SUM('Gross Plant'!$AH183:$AM183)/SUM('Gross Plant'!$AH$193:$AM$193)*DW$193</f>
        <v>0</v>
      </c>
      <c r="DX183" s="57">
        <f>SUM('Gross Plant'!$AH183:$AM183)/SUM('Gross Plant'!$AH$193:$AM$193)*DX$193</f>
        <v>0</v>
      </c>
      <c r="DY183" s="57">
        <f>SUM('Gross Plant'!$AH183:$AM183)/SUM('Gross Plant'!$AH$193:$AM$193)*DY$193</f>
        <v>0</v>
      </c>
      <c r="DZ183" s="57">
        <f>-SUM('Gross Plant'!$AH183:$AM183)/SUM('Gross Plant'!$AH$193:$AM$193)*'Capital Spending'!D$12*Reserve!$DW$1</f>
        <v>0</v>
      </c>
      <c r="EA183" s="57">
        <f>-SUM('Gross Plant'!$AH183:$AM183)/SUM('Gross Plant'!$AH$193:$AM$193)*'Capital Spending'!E$12*Reserve!$DW$1</f>
        <v>0</v>
      </c>
      <c r="EB183" s="57">
        <f>-SUM('Gross Plant'!$AH183:$AM183)/SUM('Gross Plant'!$AH$193:$AM$193)*'Capital Spending'!F$12*Reserve!$DW$1</f>
        <v>0</v>
      </c>
      <c r="EC183" s="57">
        <f>-SUM('Gross Plant'!$AH183:$AM183)/SUM('Gross Plant'!$AH$193:$AM$193)*'Capital Spending'!G$12*Reserve!$DW$1</f>
        <v>0</v>
      </c>
      <c r="ED183" s="57">
        <f>-SUM('Gross Plant'!$AH183:$AM183)/SUM('Gross Plant'!$AH$193:$AM$193)*'Capital Spending'!H$12*Reserve!$DW$1</f>
        <v>0</v>
      </c>
      <c r="EE183" s="57">
        <f>-SUM('Gross Plant'!$AH183:$AM183)/SUM('Gross Plant'!$AH$193:$AM$193)*'Capital Spending'!I$12*Reserve!$DW$1</f>
        <v>0</v>
      </c>
      <c r="EF183" s="57">
        <f>-SUM('Gross Plant'!$AH183:$AM183)/SUM('Gross Plant'!$AH$193:$AM$193)*'Capital Spending'!J$12*Reserve!$DW$1</f>
        <v>0</v>
      </c>
      <c r="EG183" s="57">
        <f>-SUM('Gross Plant'!$AH183:$AM183)/SUM('Gross Plant'!$AH$193:$AM$193)*'Capital Spending'!K$12*Reserve!$DW$1</f>
        <v>0</v>
      </c>
      <c r="EH183" s="57">
        <f>-SUM('Gross Plant'!$AH183:$AM183)/SUM('Gross Plant'!$AH$193:$AM$193)*'Capital Spending'!L$12*Reserve!$DW$1</f>
        <v>0</v>
      </c>
      <c r="EI183" s="57">
        <f>-SUM('Gross Plant'!$AH183:$AM183)/SUM('Gross Plant'!$AH$193:$AM$193)*'Capital Spending'!M$12*Reserve!$DW$1</f>
        <v>0</v>
      </c>
      <c r="EJ183" s="57">
        <f>-SUM('Gross Plant'!$AH183:$AM183)/SUM('Gross Plant'!$AH$193:$AM$193)*'Capital Spending'!N$12*Reserve!$DW$1</f>
        <v>0</v>
      </c>
      <c r="EK183" s="57">
        <f>-SUM('Gross Plant'!$AH183:$AM183)/SUM('Gross Plant'!$AH$193:$AM$193)*'Capital Spending'!O$12*Reserve!$DW$1</f>
        <v>0</v>
      </c>
      <c r="EL183" s="57">
        <f>-SUM('Gross Plant'!$AH183:$AM183)/SUM('Gross Plant'!$AH$193:$AM$193)*'Capital Spending'!P$12*Reserve!$DW$1</f>
        <v>0</v>
      </c>
      <c r="EM183" s="57">
        <f>-SUM('Gross Plant'!$AH183:$AM183)/SUM('Gross Plant'!$AH$193:$AM$193)*'Capital Spending'!Q$12*Reserve!$DW$1</f>
        <v>0</v>
      </c>
      <c r="EN183" s="57">
        <f>-SUM('Gross Plant'!$AH183:$AM183)/SUM('Gross Plant'!$AH$193:$AM$193)*'Capital Spending'!R$12*Reserve!$DW$1</f>
        <v>0</v>
      </c>
      <c r="EO183" s="57">
        <f>-SUM('Gross Plant'!$AH183:$AM183)/SUM('Gross Plant'!$AH$193:$AM$193)*'Capital Spending'!S$12*Reserve!$DW$1</f>
        <v>0</v>
      </c>
      <c r="EP183" s="57">
        <f>-SUM('Gross Plant'!$AH183:$AM183)/SUM('Gross Plant'!$AH$193:$AM$193)*'Capital Spending'!T$12*Reserve!$DW$1</f>
        <v>0</v>
      </c>
      <c r="EQ183" s="57">
        <f>-SUM('Gross Plant'!$AH183:$AM183)/SUM('Gross Plant'!$AH$193:$AM$193)*'Capital Spending'!U$12*Reserve!$DW$1</f>
        <v>0</v>
      </c>
    </row>
    <row r="184" spans="1:147">
      <c r="A184" s="82">
        <v>39901</v>
      </c>
      <c r="B184" t="s">
        <v>212</v>
      </c>
      <c r="C184" s="50">
        <f t="shared" ref="C184:C185" si="329">SUM(E184:Q184)/13</f>
        <v>4530.7844615384602</v>
      </c>
      <c r="D184" s="50">
        <f t="shared" ref="D184:D185" si="330">SUM(T184:AF184)/13</f>
        <v>6670.1903519999969</v>
      </c>
      <c r="E184" s="68">
        <f>'[20]Reserve End Balances'!$Q$101</f>
        <v>3724.37</v>
      </c>
      <c r="F184" s="41">
        <f t="shared" si="296"/>
        <v>3864.1099999999997</v>
      </c>
      <c r="G184" s="41">
        <f t="shared" si="297"/>
        <v>4003.8499999999995</v>
      </c>
      <c r="H184" s="41">
        <f t="shared" si="298"/>
        <v>4143.5899999999992</v>
      </c>
      <c r="I184" s="41">
        <f t="shared" si="299"/>
        <v>4283.329999999999</v>
      </c>
      <c r="J184" s="41">
        <f t="shared" si="300"/>
        <v>4423.0699999999988</v>
      </c>
      <c r="K184" s="41">
        <f t="shared" si="301"/>
        <v>4562.8099999999986</v>
      </c>
      <c r="L184" s="41">
        <f t="shared" si="302"/>
        <v>4682.7246666666651</v>
      </c>
      <c r="M184" s="41">
        <f t="shared" si="303"/>
        <v>4802.6393333333317</v>
      </c>
      <c r="N184" s="41">
        <f t="shared" si="304"/>
        <v>4922.5539999999983</v>
      </c>
      <c r="O184" s="41">
        <f t="shared" si="305"/>
        <v>5042.4686666666648</v>
      </c>
      <c r="P184" s="41">
        <f t="shared" si="306"/>
        <v>5162.3833333333314</v>
      </c>
      <c r="Q184" s="41">
        <f t="shared" si="307"/>
        <v>5282.297999999998</v>
      </c>
      <c r="R184" s="41">
        <f t="shared" si="308"/>
        <v>5402.2126666666645</v>
      </c>
      <c r="S184" s="41">
        <f t="shared" si="309"/>
        <v>5522.1273333333311</v>
      </c>
      <c r="T184" s="41">
        <f t="shared" si="310"/>
        <v>5642.0419999999976</v>
      </c>
      <c r="U184" s="41">
        <f t="shared" si="311"/>
        <v>5813.4000586666643</v>
      </c>
      <c r="V184" s="41">
        <f t="shared" si="312"/>
        <v>5984.758117333331</v>
      </c>
      <c r="W184" s="41">
        <f t="shared" si="313"/>
        <v>6156.1161759999977</v>
      </c>
      <c r="X184" s="41">
        <f t="shared" si="314"/>
        <v>6327.4742346666644</v>
      </c>
      <c r="Y184" s="41">
        <f t="shared" si="315"/>
        <v>6498.8322933333311</v>
      </c>
      <c r="Z184" s="41">
        <f t="shared" si="316"/>
        <v>6670.1903519999978</v>
      </c>
      <c r="AA184" s="41">
        <f t="shared" si="317"/>
        <v>6841.5484106666645</v>
      </c>
      <c r="AB184" s="41">
        <f t="shared" si="318"/>
        <v>7012.9064693333312</v>
      </c>
      <c r="AC184" s="41">
        <f t="shared" si="319"/>
        <v>7184.2645279999979</v>
      </c>
      <c r="AD184" s="41">
        <f t="shared" si="320"/>
        <v>7355.6225866666646</v>
      </c>
      <c r="AE184" s="41">
        <f t="shared" si="321"/>
        <v>7526.9806453333313</v>
      </c>
      <c r="AF184" s="41">
        <f t="shared" si="322"/>
        <v>7698.338703999998</v>
      </c>
      <c r="AG184" s="23">
        <f t="shared" si="326"/>
        <v>6670</v>
      </c>
      <c r="AH184" s="79">
        <f>'[26]009'!D81</f>
        <v>0.1</v>
      </c>
      <c r="AI184" s="79">
        <f>'[26]009'!E81</f>
        <v>0.1429</v>
      </c>
      <c r="AJ184" s="107">
        <f>'[20]Depreciation Provision'!R101</f>
        <v>139.74</v>
      </c>
      <c r="AK184" s="107">
        <f>'[20]Depreciation Provision'!S101</f>
        <v>139.74</v>
      </c>
      <c r="AL184" s="107">
        <f>'[20]Depreciation Provision'!T101</f>
        <v>139.74</v>
      </c>
      <c r="AM184" s="107">
        <f>'[20]Depreciation Provision'!U101</f>
        <v>139.74</v>
      </c>
      <c r="AN184" s="107">
        <f>'[20]Depreciation Provision'!V101</f>
        <v>139.74</v>
      </c>
      <c r="AO184" s="107">
        <f>'[20]Depreciation Provision'!W101</f>
        <v>139.74</v>
      </c>
      <c r="AP184" s="41">
        <f>IF('Net Plant'!I181&gt;0,'Gross Plant'!L184*$AH184/12,0)</f>
        <v>119.91466666666668</v>
      </c>
      <c r="AQ184" s="41">
        <f>IF('Net Plant'!J181&gt;0,'Gross Plant'!M184*$AH184/12,0)</f>
        <v>119.91466666666668</v>
      </c>
      <c r="AR184" s="41">
        <f>IF('Net Plant'!K181&gt;0,'Gross Plant'!N184*$AH184/12,0)</f>
        <v>119.91466666666668</v>
      </c>
      <c r="AS184" s="41">
        <f>IF('Net Plant'!L181&gt;0,'Gross Plant'!O184*$AH184/12,0)</f>
        <v>119.91466666666668</v>
      </c>
      <c r="AT184" s="41">
        <f>IF('Net Plant'!M181&gt;0,'Gross Plant'!P184*$AH184/12,0)</f>
        <v>119.91466666666668</v>
      </c>
      <c r="AU184" s="41">
        <f>IF('Net Plant'!N181&gt;0,'Gross Plant'!Q184*$AH184/12,0)</f>
        <v>119.91466666666668</v>
      </c>
      <c r="AV184" s="41">
        <f>IF('Net Plant'!O181&gt;0,'Gross Plant'!R184*$AH184/12,0)</f>
        <v>119.91466666666668</v>
      </c>
      <c r="AW184" s="41">
        <f>IF('Net Plant'!P181&gt;0,'Gross Plant'!S184*$AH184/12,0)</f>
        <v>119.91466666666668</v>
      </c>
      <c r="AX184" s="41">
        <f>IF('Net Plant'!Q181&gt;0,'Gross Plant'!T184*$AH184/12,0)</f>
        <v>119.91466666666668</v>
      </c>
      <c r="AY184" s="41">
        <f>IF('Net Plant'!R181&gt;0,'Gross Plant'!U184*$AI184/12,0)</f>
        <v>171.35805866666666</v>
      </c>
      <c r="AZ184" s="41">
        <f>IF('Net Plant'!S181&gt;0,'Gross Plant'!V184*$AI184/12,0)</f>
        <v>171.35805866666666</v>
      </c>
      <c r="BA184" s="41">
        <f>IF('Net Plant'!T181&gt;0,'Gross Plant'!W184*$AI184/12,0)</f>
        <v>171.35805866666666</v>
      </c>
      <c r="BB184" s="41">
        <f>IF('Net Plant'!U181&gt;0,'Gross Plant'!X184*$AI184/12,0)</f>
        <v>171.35805866666666</v>
      </c>
      <c r="BC184" s="41">
        <f>IF('Net Plant'!V181&gt;0,'Gross Plant'!Y184*$AI184/12,0)</f>
        <v>171.35805866666666</v>
      </c>
      <c r="BD184" s="41">
        <f>IF('Net Plant'!W181&gt;0,'Gross Plant'!Z184*$AI184/12,0)</f>
        <v>171.35805866666666</v>
      </c>
      <c r="BE184" s="41">
        <f>IF('Net Plant'!X181&gt;0,'Gross Plant'!AA184*$AI184/12,0)</f>
        <v>171.35805866666666</v>
      </c>
      <c r="BF184" s="41">
        <f>IF('Net Plant'!Y181&gt;0,'Gross Plant'!AB184*$AI184/12,0)</f>
        <v>171.35805866666666</v>
      </c>
      <c r="BG184" s="41">
        <f>IF('Net Plant'!Z181&gt;0,'Gross Plant'!AC184*$AI184/12,0)</f>
        <v>171.35805866666666</v>
      </c>
      <c r="BH184" s="41">
        <f>IF('Net Plant'!AA181&gt;0,'Gross Plant'!AD184*$AI184/12,0)</f>
        <v>171.35805866666666</v>
      </c>
      <c r="BI184" s="41">
        <f>IF('Net Plant'!AB181&gt;0,'Gross Plant'!AE184*$AI184/12,0)</f>
        <v>171.35805866666666</v>
      </c>
      <c r="BJ184" s="41">
        <f>IF('Net Plant'!AC181&gt;0,'Gross Plant'!AF184*$AI184/12,0)</f>
        <v>171.35805866666666</v>
      </c>
      <c r="BK184" s="23">
        <f t="shared" si="323"/>
        <v>2056.2967039999999</v>
      </c>
      <c r="BL184" s="41"/>
      <c r="BM184" s="31">
        <f>[20]Retires!R244</f>
        <v>0</v>
      </c>
      <c r="BN184" s="31">
        <f>[20]Retires!S244</f>
        <v>0</v>
      </c>
      <c r="BO184" s="31">
        <f>[20]Retires!T244</f>
        <v>0</v>
      </c>
      <c r="BP184" s="31">
        <f>[20]Retires!U244</f>
        <v>0</v>
      </c>
      <c r="BQ184" s="31">
        <f>[20]Retires!V244</f>
        <v>0</v>
      </c>
      <c r="BR184" s="31">
        <f>[20]Retires!W244</f>
        <v>0</v>
      </c>
      <c r="BS184" s="31">
        <f>'Gross Plant'!BQ184</f>
        <v>0</v>
      </c>
      <c r="BT184" s="41">
        <f>'Gross Plant'!BR184</f>
        <v>0</v>
      </c>
      <c r="BU184" s="41">
        <f>'Gross Plant'!BS184</f>
        <v>0</v>
      </c>
      <c r="BV184" s="41">
        <f>'Gross Plant'!BT184</f>
        <v>0</v>
      </c>
      <c r="BW184" s="41">
        <f>'Gross Plant'!BU184</f>
        <v>0</v>
      </c>
      <c r="BX184" s="41">
        <f>'Gross Plant'!BV184</f>
        <v>0</v>
      </c>
      <c r="BY184" s="41">
        <f>'Gross Plant'!BW184</f>
        <v>0</v>
      </c>
      <c r="BZ184" s="41">
        <f>'Gross Plant'!BX184</f>
        <v>0</v>
      </c>
      <c r="CA184" s="41">
        <f>'Gross Plant'!BY184</f>
        <v>0</v>
      </c>
      <c r="CB184" s="41">
        <f>'Gross Plant'!BZ184</f>
        <v>0</v>
      </c>
      <c r="CC184" s="41">
        <f>'Gross Plant'!CA184</f>
        <v>0</v>
      </c>
      <c r="CD184" s="41">
        <f>'Gross Plant'!CB184</f>
        <v>0</v>
      </c>
      <c r="CE184" s="41">
        <f>'Gross Plant'!CC184</f>
        <v>0</v>
      </c>
      <c r="CF184" s="41">
        <f>'Gross Plant'!CD184</f>
        <v>0</v>
      </c>
      <c r="CG184" s="41">
        <f>'Gross Plant'!CE184</f>
        <v>0</v>
      </c>
      <c r="CH184" s="41">
        <f>'Gross Plant'!CF184</f>
        <v>0</v>
      </c>
      <c r="CI184" s="41">
        <f>'Gross Plant'!CG184</f>
        <v>0</v>
      </c>
      <c r="CJ184" s="41">
        <f>'Gross Plant'!CH184</f>
        <v>0</v>
      </c>
      <c r="CK184" s="41">
        <f>'Gross Plant'!CI184</f>
        <v>0</v>
      </c>
      <c r="CL184" s="41">
        <f>'Gross Plant'!CJ184</f>
        <v>0</v>
      </c>
      <c r="CM184" s="41">
        <f>'Gross Plant'!CK184</f>
        <v>0</v>
      </c>
      <c r="CN184" s="41"/>
      <c r="CO184" s="31">
        <f>[20]Transfers!R244</f>
        <v>0</v>
      </c>
      <c r="CP184" s="31">
        <f>[20]Transfers!S244</f>
        <v>0</v>
      </c>
      <c r="CQ184" s="31">
        <f>[20]Transfers!T244</f>
        <v>0</v>
      </c>
      <c r="CR184" s="31">
        <f>[20]Transfers!U244</f>
        <v>0</v>
      </c>
      <c r="CS184" s="31">
        <f>[20]Transfers!V244</f>
        <v>0</v>
      </c>
      <c r="CT184" s="31">
        <f>[20]Transfers!W244</f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0</v>
      </c>
      <c r="DI184" s="41">
        <v>0</v>
      </c>
      <c r="DJ184" s="41">
        <v>0</v>
      </c>
      <c r="DK184" s="41">
        <v>0</v>
      </c>
      <c r="DL184" s="41">
        <v>0</v>
      </c>
      <c r="DM184" s="41">
        <v>0</v>
      </c>
      <c r="DN184" s="41">
        <v>0</v>
      </c>
      <c r="DO184" s="41">
        <v>0</v>
      </c>
      <c r="DP184" s="41"/>
      <c r="DQ184" s="31">
        <f>[20]COR!Q101</f>
        <v>0</v>
      </c>
      <c r="DR184" s="31">
        <f>[20]COR!R101</f>
        <v>0</v>
      </c>
      <c r="DS184" s="31">
        <f>[20]COR!S101</f>
        <v>0</v>
      </c>
      <c r="DT184" s="31">
        <f>[20]COR!T101</f>
        <v>0</v>
      </c>
      <c r="DU184" s="31">
        <f>[20]COR!U101</f>
        <v>0</v>
      </c>
      <c r="DV184" s="31">
        <f>[20]COR!V101</f>
        <v>0</v>
      </c>
      <c r="DW184" s="57">
        <f>SUM('Gross Plant'!$AH184:$AM184)/SUM('Gross Plant'!$AH$193:$AM$193)*DW$193</f>
        <v>0</v>
      </c>
      <c r="DX184" s="57">
        <f>SUM('Gross Plant'!$AH184:$AM184)/SUM('Gross Plant'!$AH$193:$AM$193)*DX$193</f>
        <v>0</v>
      </c>
      <c r="DY184" s="57">
        <f>SUM('Gross Plant'!$AH184:$AM184)/SUM('Gross Plant'!$AH$193:$AM$193)*DY$193</f>
        <v>0</v>
      </c>
      <c r="DZ184" s="57">
        <f>-SUM('Gross Plant'!$AH184:$AM184)/SUM('Gross Plant'!$AH$193:$AM$193)*'Capital Spending'!D$12*Reserve!$DW$1</f>
        <v>0</v>
      </c>
      <c r="EA184" s="57">
        <f>-SUM('Gross Plant'!$AH184:$AM184)/SUM('Gross Plant'!$AH$193:$AM$193)*'Capital Spending'!E$12*Reserve!$DW$1</f>
        <v>0</v>
      </c>
      <c r="EB184" s="57">
        <f>-SUM('Gross Plant'!$AH184:$AM184)/SUM('Gross Plant'!$AH$193:$AM$193)*'Capital Spending'!F$12*Reserve!$DW$1</f>
        <v>0</v>
      </c>
      <c r="EC184" s="57">
        <f>-SUM('Gross Plant'!$AH184:$AM184)/SUM('Gross Plant'!$AH$193:$AM$193)*'Capital Spending'!G$12*Reserve!$DW$1</f>
        <v>0</v>
      </c>
      <c r="ED184" s="57">
        <f>-SUM('Gross Plant'!$AH184:$AM184)/SUM('Gross Plant'!$AH$193:$AM$193)*'Capital Spending'!H$12*Reserve!$DW$1</f>
        <v>0</v>
      </c>
      <c r="EE184" s="57">
        <f>-SUM('Gross Plant'!$AH184:$AM184)/SUM('Gross Plant'!$AH$193:$AM$193)*'Capital Spending'!I$12*Reserve!$DW$1</f>
        <v>0</v>
      </c>
      <c r="EF184" s="57">
        <f>-SUM('Gross Plant'!$AH184:$AM184)/SUM('Gross Plant'!$AH$193:$AM$193)*'Capital Spending'!J$12*Reserve!$DW$1</f>
        <v>0</v>
      </c>
      <c r="EG184" s="57">
        <f>-SUM('Gross Plant'!$AH184:$AM184)/SUM('Gross Plant'!$AH$193:$AM$193)*'Capital Spending'!K$12*Reserve!$DW$1</f>
        <v>0</v>
      </c>
      <c r="EH184" s="57">
        <f>-SUM('Gross Plant'!$AH184:$AM184)/SUM('Gross Plant'!$AH$193:$AM$193)*'Capital Spending'!L$12*Reserve!$DW$1</f>
        <v>0</v>
      </c>
      <c r="EI184" s="57">
        <f>-SUM('Gross Plant'!$AH184:$AM184)/SUM('Gross Plant'!$AH$193:$AM$193)*'Capital Spending'!M$12*Reserve!$DW$1</f>
        <v>0</v>
      </c>
      <c r="EJ184" s="57">
        <f>-SUM('Gross Plant'!$AH184:$AM184)/SUM('Gross Plant'!$AH$193:$AM$193)*'Capital Spending'!N$12*Reserve!$DW$1</f>
        <v>0</v>
      </c>
      <c r="EK184" s="57">
        <f>-SUM('Gross Plant'!$AH184:$AM184)/SUM('Gross Plant'!$AH$193:$AM$193)*'Capital Spending'!O$12*Reserve!$DW$1</f>
        <v>0</v>
      </c>
      <c r="EL184" s="57">
        <f>-SUM('Gross Plant'!$AH184:$AM184)/SUM('Gross Plant'!$AH$193:$AM$193)*'Capital Spending'!P$12*Reserve!$DW$1</f>
        <v>0</v>
      </c>
      <c r="EM184" s="57">
        <f>-SUM('Gross Plant'!$AH184:$AM184)/SUM('Gross Plant'!$AH$193:$AM$193)*'Capital Spending'!Q$12*Reserve!$DW$1</f>
        <v>0</v>
      </c>
      <c r="EN184" s="57">
        <f>-SUM('Gross Plant'!$AH184:$AM184)/SUM('Gross Plant'!$AH$193:$AM$193)*'Capital Spending'!R$12*Reserve!$DW$1</f>
        <v>0</v>
      </c>
      <c r="EO184" s="57">
        <f>-SUM('Gross Plant'!$AH184:$AM184)/SUM('Gross Plant'!$AH$193:$AM$193)*'Capital Spending'!S$12*Reserve!$DW$1</f>
        <v>0</v>
      </c>
      <c r="EP184" s="57">
        <f>-SUM('Gross Plant'!$AH184:$AM184)/SUM('Gross Plant'!$AH$193:$AM$193)*'Capital Spending'!T$12*Reserve!$DW$1</f>
        <v>0</v>
      </c>
      <c r="EQ184" s="57">
        <f>-SUM('Gross Plant'!$AH184:$AM184)/SUM('Gross Plant'!$AH$193:$AM$193)*'Capital Spending'!U$12*Reserve!$DW$1</f>
        <v>0</v>
      </c>
    </row>
    <row r="185" spans="1:147">
      <c r="A185" s="82">
        <v>39902</v>
      </c>
      <c r="B185" t="s">
        <v>213</v>
      </c>
      <c r="C185" s="50">
        <f t="shared" si="329"/>
        <v>0</v>
      </c>
      <c r="D185" s="50">
        <f t="shared" si="330"/>
        <v>0</v>
      </c>
      <c r="E185" s="68">
        <v>0</v>
      </c>
      <c r="F185" s="41">
        <f t="shared" si="296"/>
        <v>0</v>
      </c>
      <c r="G185" s="41">
        <f t="shared" si="297"/>
        <v>0</v>
      </c>
      <c r="H185" s="41">
        <f t="shared" si="298"/>
        <v>0</v>
      </c>
      <c r="I185" s="41">
        <f t="shared" si="299"/>
        <v>0</v>
      </c>
      <c r="J185" s="41">
        <f t="shared" si="300"/>
        <v>0</v>
      </c>
      <c r="K185" s="41">
        <f t="shared" si="301"/>
        <v>0</v>
      </c>
      <c r="L185" s="41">
        <f t="shared" si="302"/>
        <v>0</v>
      </c>
      <c r="M185" s="41">
        <f t="shared" si="303"/>
        <v>0</v>
      </c>
      <c r="N185" s="41">
        <f t="shared" si="304"/>
        <v>0</v>
      </c>
      <c r="O185" s="41">
        <f t="shared" si="305"/>
        <v>0</v>
      </c>
      <c r="P185" s="41">
        <f t="shared" si="306"/>
        <v>0</v>
      </c>
      <c r="Q185" s="41">
        <f t="shared" si="307"/>
        <v>0</v>
      </c>
      <c r="R185" s="41">
        <f t="shared" si="308"/>
        <v>0</v>
      </c>
      <c r="S185" s="41">
        <f t="shared" si="309"/>
        <v>0</v>
      </c>
      <c r="T185" s="41">
        <f t="shared" si="310"/>
        <v>0</v>
      </c>
      <c r="U185" s="41">
        <f t="shared" si="311"/>
        <v>0</v>
      </c>
      <c r="V185" s="41">
        <f t="shared" si="312"/>
        <v>0</v>
      </c>
      <c r="W185" s="41">
        <f t="shared" si="313"/>
        <v>0</v>
      </c>
      <c r="X185" s="41">
        <f t="shared" si="314"/>
        <v>0</v>
      </c>
      <c r="Y185" s="41">
        <f t="shared" si="315"/>
        <v>0</v>
      </c>
      <c r="Z185" s="41">
        <f t="shared" si="316"/>
        <v>0</v>
      </c>
      <c r="AA185" s="41">
        <f t="shared" si="317"/>
        <v>0</v>
      </c>
      <c r="AB185" s="41">
        <f t="shared" si="318"/>
        <v>0</v>
      </c>
      <c r="AC185" s="41">
        <f t="shared" si="319"/>
        <v>0</v>
      </c>
      <c r="AD185" s="41">
        <f t="shared" si="320"/>
        <v>0</v>
      </c>
      <c r="AE185" s="41">
        <f t="shared" si="321"/>
        <v>0</v>
      </c>
      <c r="AF185" s="41">
        <f t="shared" si="322"/>
        <v>0</v>
      </c>
      <c r="AG185" s="23">
        <f t="shared" si="326"/>
        <v>0</v>
      </c>
      <c r="AH185" s="79">
        <f>'[26]009'!D82</f>
        <v>0.1429</v>
      </c>
      <c r="AI185" s="79">
        <f>'[26]009'!E82</f>
        <v>0.1429</v>
      </c>
      <c r="AJ185" s="107">
        <f>0</f>
        <v>0</v>
      </c>
      <c r="AK185" s="107">
        <f>0</f>
        <v>0</v>
      </c>
      <c r="AL185" s="107">
        <f>0</f>
        <v>0</v>
      </c>
      <c r="AM185" s="107">
        <f>0</f>
        <v>0</v>
      </c>
      <c r="AN185" s="107">
        <f>0</f>
        <v>0</v>
      </c>
      <c r="AO185" s="107">
        <f>0</f>
        <v>0</v>
      </c>
      <c r="AP185" s="41">
        <f>IF('Net Plant'!I182&gt;0,'Gross Plant'!L185*$AH185/12,0)</f>
        <v>0</v>
      </c>
      <c r="AQ185" s="41">
        <f>IF('Net Plant'!J182&gt;0,'Gross Plant'!M185*$AH185/12,0)</f>
        <v>0</v>
      </c>
      <c r="AR185" s="41">
        <f>IF('Net Plant'!K182&gt;0,'Gross Plant'!N185*$AH185/12,0)</f>
        <v>0</v>
      </c>
      <c r="AS185" s="41">
        <f>IF('Net Plant'!L182&gt;0,'Gross Plant'!O185*$AH185/12,0)</f>
        <v>0</v>
      </c>
      <c r="AT185" s="41">
        <f>IF('Net Plant'!M182&gt;0,'Gross Plant'!P185*$AH185/12,0)</f>
        <v>0</v>
      </c>
      <c r="AU185" s="41">
        <f>IF('Net Plant'!N182&gt;0,'Gross Plant'!Q185*$AH185/12,0)</f>
        <v>0</v>
      </c>
      <c r="AV185" s="41">
        <f>IF('Net Plant'!O182&gt;0,'Gross Plant'!R185*$AH185/12,0)</f>
        <v>0</v>
      </c>
      <c r="AW185" s="41">
        <f>IF('Net Plant'!P182&gt;0,'Gross Plant'!S185*$AH185/12,0)</f>
        <v>0</v>
      </c>
      <c r="AX185" s="41">
        <f>IF('Net Plant'!Q182&gt;0,'Gross Plant'!T185*$AH185/12,0)</f>
        <v>0</v>
      </c>
      <c r="AY185" s="41">
        <f>IF('Net Plant'!R182&gt;0,'Gross Plant'!U185*$AI185/12,0)</f>
        <v>0</v>
      </c>
      <c r="AZ185" s="41">
        <f>IF('Net Plant'!S182&gt;0,'Gross Plant'!V185*$AI185/12,0)</f>
        <v>0</v>
      </c>
      <c r="BA185" s="41">
        <f>IF('Net Plant'!T182&gt;0,'Gross Plant'!W185*$AI185/12,0)</f>
        <v>0</v>
      </c>
      <c r="BB185" s="41">
        <f>IF('Net Plant'!U182&gt;0,'Gross Plant'!X185*$AI185/12,0)</f>
        <v>0</v>
      </c>
      <c r="BC185" s="41">
        <f>IF('Net Plant'!V182&gt;0,'Gross Plant'!Y185*$AI185/12,0)</f>
        <v>0</v>
      </c>
      <c r="BD185" s="41">
        <f>IF('Net Plant'!W182&gt;0,'Gross Plant'!Z185*$AI185/12,0)</f>
        <v>0</v>
      </c>
      <c r="BE185" s="41">
        <f>IF('Net Plant'!X182&gt;0,'Gross Plant'!AA185*$AI185/12,0)</f>
        <v>0</v>
      </c>
      <c r="BF185" s="41">
        <f>IF('Net Plant'!Y182&gt;0,'Gross Plant'!AB185*$AI185/12,0)</f>
        <v>0</v>
      </c>
      <c r="BG185" s="41">
        <f>IF('Net Plant'!Z182&gt;0,'Gross Plant'!AC185*$AI185/12,0)</f>
        <v>0</v>
      </c>
      <c r="BH185" s="41">
        <f>IF('Net Plant'!AA182&gt;0,'Gross Plant'!AD185*$AI185/12,0)</f>
        <v>0</v>
      </c>
      <c r="BI185" s="41">
        <f>IF('Net Plant'!AB182&gt;0,'Gross Plant'!AE185*$AI185/12,0)</f>
        <v>0</v>
      </c>
      <c r="BJ185" s="41">
        <f>IF('Net Plant'!AC182&gt;0,'Gross Plant'!AF185*$AI185/12,0)</f>
        <v>0</v>
      </c>
      <c r="BK185" s="23">
        <f t="shared" si="323"/>
        <v>0</v>
      </c>
      <c r="BL185" s="41"/>
      <c r="BM185" s="31">
        <f>0</f>
        <v>0</v>
      </c>
      <c r="BN185" s="31">
        <f>0</f>
        <v>0</v>
      </c>
      <c r="BO185" s="31">
        <f>0</f>
        <v>0</v>
      </c>
      <c r="BP185" s="31">
        <f>0</f>
        <v>0</v>
      </c>
      <c r="BQ185" s="31">
        <f>0</f>
        <v>0</v>
      </c>
      <c r="BR185" s="31">
        <f>0</f>
        <v>0</v>
      </c>
      <c r="BS185" s="31">
        <f>'Gross Plant'!BQ185</f>
        <v>0</v>
      </c>
      <c r="BT185" s="41">
        <f>'Gross Plant'!BR185</f>
        <v>0</v>
      </c>
      <c r="BU185" s="41">
        <f>'Gross Plant'!BS185</f>
        <v>0</v>
      </c>
      <c r="BV185" s="41">
        <f>'Gross Plant'!BT185</f>
        <v>0</v>
      </c>
      <c r="BW185" s="41">
        <f>'Gross Plant'!BU185</f>
        <v>0</v>
      </c>
      <c r="BX185" s="41">
        <f>'Gross Plant'!BV185</f>
        <v>0</v>
      </c>
      <c r="BY185" s="41">
        <f>'Gross Plant'!BW185</f>
        <v>0</v>
      </c>
      <c r="BZ185" s="41">
        <f>'Gross Plant'!BX185</f>
        <v>0</v>
      </c>
      <c r="CA185" s="41">
        <f>'Gross Plant'!BY185</f>
        <v>0</v>
      </c>
      <c r="CB185" s="41">
        <f>'Gross Plant'!BZ185</f>
        <v>0</v>
      </c>
      <c r="CC185" s="41">
        <f>'Gross Plant'!CA185</f>
        <v>0</v>
      </c>
      <c r="CD185" s="41">
        <f>'Gross Plant'!CB185</f>
        <v>0</v>
      </c>
      <c r="CE185" s="41">
        <f>'Gross Plant'!CC185</f>
        <v>0</v>
      </c>
      <c r="CF185" s="41">
        <f>'Gross Plant'!CD185</f>
        <v>0</v>
      </c>
      <c r="CG185" s="41">
        <f>'Gross Plant'!CE185</f>
        <v>0</v>
      </c>
      <c r="CH185" s="41">
        <f>'Gross Plant'!CF185</f>
        <v>0</v>
      </c>
      <c r="CI185" s="41">
        <f>'Gross Plant'!CG185</f>
        <v>0</v>
      </c>
      <c r="CJ185" s="41">
        <f>'Gross Plant'!CH185</f>
        <v>0</v>
      </c>
      <c r="CK185" s="41">
        <f>'Gross Plant'!CI185</f>
        <v>0</v>
      </c>
      <c r="CL185" s="41">
        <f>'Gross Plant'!CJ185</f>
        <v>0</v>
      </c>
      <c r="CM185" s="41">
        <f>'Gross Plant'!CK185</f>
        <v>0</v>
      </c>
      <c r="CN185" s="41"/>
      <c r="CO185" s="31">
        <f>0</f>
        <v>0</v>
      </c>
      <c r="CP185" s="31">
        <f>0</f>
        <v>0</v>
      </c>
      <c r="CQ185" s="31">
        <f>0</f>
        <v>0</v>
      </c>
      <c r="CR185" s="31">
        <f>0</f>
        <v>0</v>
      </c>
      <c r="CS185" s="31">
        <f>0</f>
        <v>0</v>
      </c>
      <c r="CT185" s="31">
        <f>0</f>
        <v>0</v>
      </c>
      <c r="CU185" s="31">
        <v>0</v>
      </c>
      <c r="CV185" s="31">
        <v>0</v>
      </c>
      <c r="CW185" s="31">
        <v>0</v>
      </c>
      <c r="CX185" s="31">
        <v>0</v>
      </c>
      <c r="CY185" s="31">
        <v>0</v>
      </c>
      <c r="CZ185" s="3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/>
      <c r="DQ185" s="31">
        <f>0</f>
        <v>0</v>
      </c>
      <c r="DR185" s="31">
        <f>0</f>
        <v>0</v>
      </c>
      <c r="DS185" s="31">
        <f>0</f>
        <v>0</v>
      </c>
      <c r="DT185" s="31">
        <f>0</f>
        <v>0</v>
      </c>
      <c r="DU185" s="31">
        <f>0</f>
        <v>0</v>
      </c>
      <c r="DV185" s="31">
        <f>0</f>
        <v>0</v>
      </c>
      <c r="DW185" s="57">
        <f>SUM('Gross Plant'!$AH185:$AM185)/SUM('Gross Plant'!$AH$193:$AM$193)*DW$193</f>
        <v>0</v>
      </c>
      <c r="DX185" s="57">
        <f>SUM('Gross Plant'!$AH185:$AM185)/SUM('Gross Plant'!$AH$193:$AM$193)*DX$193</f>
        <v>0</v>
      </c>
      <c r="DY185" s="57">
        <f>SUM('Gross Plant'!$AH185:$AM185)/SUM('Gross Plant'!$AH$193:$AM$193)*DY$193</f>
        <v>0</v>
      </c>
      <c r="DZ185" s="57">
        <f>-SUM('Gross Plant'!$AH185:$AM185)/SUM('Gross Plant'!$AH$193:$AM$193)*'Capital Spending'!D$12*Reserve!$DW$1</f>
        <v>0</v>
      </c>
      <c r="EA185" s="57">
        <f>-SUM('Gross Plant'!$AH185:$AM185)/SUM('Gross Plant'!$AH$193:$AM$193)*'Capital Spending'!E$12*Reserve!$DW$1</f>
        <v>0</v>
      </c>
      <c r="EB185" s="57">
        <f>-SUM('Gross Plant'!$AH185:$AM185)/SUM('Gross Plant'!$AH$193:$AM$193)*'Capital Spending'!F$12*Reserve!$DW$1</f>
        <v>0</v>
      </c>
      <c r="EC185" s="57">
        <f>-SUM('Gross Plant'!$AH185:$AM185)/SUM('Gross Plant'!$AH$193:$AM$193)*'Capital Spending'!G$12*Reserve!$DW$1</f>
        <v>0</v>
      </c>
      <c r="ED185" s="57">
        <f>-SUM('Gross Plant'!$AH185:$AM185)/SUM('Gross Plant'!$AH$193:$AM$193)*'Capital Spending'!H$12*Reserve!$DW$1</f>
        <v>0</v>
      </c>
      <c r="EE185" s="57">
        <f>-SUM('Gross Plant'!$AH185:$AM185)/SUM('Gross Plant'!$AH$193:$AM$193)*'Capital Spending'!I$12*Reserve!$DW$1</f>
        <v>0</v>
      </c>
      <c r="EF185" s="57">
        <f>-SUM('Gross Plant'!$AH185:$AM185)/SUM('Gross Plant'!$AH$193:$AM$193)*'Capital Spending'!J$12*Reserve!$DW$1</f>
        <v>0</v>
      </c>
      <c r="EG185" s="57">
        <f>-SUM('Gross Plant'!$AH185:$AM185)/SUM('Gross Plant'!$AH$193:$AM$193)*'Capital Spending'!K$12*Reserve!$DW$1</f>
        <v>0</v>
      </c>
      <c r="EH185" s="57">
        <f>-SUM('Gross Plant'!$AH185:$AM185)/SUM('Gross Plant'!$AH$193:$AM$193)*'Capital Spending'!L$12*Reserve!$DW$1</f>
        <v>0</v>
      </c>
      <c r="EI185" s="57">
        <f>-SUM('Gross Plant'!$AH185:$AM185)/SUM('Gross Plant'!$AH$193:$AM$193)*'Capital Spending'!M$12*Reserve!$DW$1</f>
        <v>0</v>
      </c>
      <c r="EJ185" s="57">
        <f>-SUM('Gross Plant'!$AH185:$AM185)/SUM('Gross Plant'!$AH$193:$AM$193)*'Capital Spending'!N$12*Reserve!$DW$1</f>
        <v>0</v>
      </c>
      <c r="EK185" s="57">
        <f>-SUM('Gross Plant'!$AH185:$AM185)/SUM('Gross Plant'!$AH$193:$AM$193)*'Capital Spending'!O$12*Reserve!$DW$1</f>
        <v>0</v>
      </c>
      <c r="EL185" s="57">
        <f>-SUM('Gross Plant'!$AH185:$AM185)/SUM('Gross Plant'!$AH$193:$AM$193)*'Capital Spending'!P$12*Reserve!$DW$1</f>
        <v>0</v>
      </c>
      <c r="EM185" s="57">
        <f>-SUM('Gross Plant'!$AH185:$AM185)/SUM('Gross Plant'!$AH$193:$AM$193)*'Capital Spending'!Q$12*Reserve!$DW$1</f>
        <v>0</v>
      </c>
      <c r="EN185" s="57">
        <f>-SUM('Gross Plant'!$AH185:$AM185)/SUM('Gross Plant'!$AH$193:$AM$193)*'Capital Spending'!R$12*Reserve!$DW$1</f>
        <v>0</v>
      </c>
      <c r="EO185" s="57">
        <f>-SUM('Gross Plant'!$AH185:$AM185)/SUM('Gross Plant'!$AH$193:$AM$193)*'Capital Spending'!S$12*Reserve!$DW$1</f>
        <v>0</v>
      </c>
      <c r="EP185" s="57">
        <f>-SUM('Gross Plant'!$AH185:$AM185)/SUM('Gross Plant'!$AH$193:$AM$193)*'Capital Spending'!T$12*Reserve!$DW$1</f>
        <v>0</v>
      </c>
      <c r="EQ185" s="57">
        <f>-SUM('Gross Plant'!$AH185:$AM185)/SUM('Gross Plant'!$AH$193:$AM$193)*'Capital Spending'!U$12*Reserve!$DW$1</f>
        <v>0</v>
      </c>
    </row>
    <row r="186" spans="1:147">
      <c r="A186" s="150">
        <v>39903</v>
      </c>
      <c r="B186" t="s">
        <v>23</v>
      </c>
      <c r="C186" s="50">
        <f t="shared" si="324"/>
        <v>47468.61234615383</v>
      </c>
      <c r="D186" s="50">
        <f t="shared" si="325"/>
        <v>64644.497499999969</v>
      </c>
      <c r="E186" s="68">
        <f>'[20]Reserve End Balances'!$Q$102</f>
        <v>39785.879999999997</v>
      </c>
      <c r="F186" s="41">
        <f t="shared" ref="F186:F190" si="331">E186+AJ186+BM186+CO186+DQ186</f>
        <v>41124.839999999997</v>
      </c>
      <c r="G186" s="41">
        <f t="shared" ref="G186:G190" si="332">F186+AK186+BN186+CP186+DR186</f>
        <v>42463.799999999996</v>
      </c>
      <c r="H186" s="41">
        <f t="shared" ref="H186:H190" si="333">G186+AL186+BO186+CQ186+DS186</f>
        <v>43802.759999999995</v>
      </c>
      <c r="I186" s="41">
        <f t="shared" ref="I186:I190" si="334">H186+AM186+BP186+CR186+DT186</f>
        <v>45141.719999999994</v>
      </c>
      <c r="J186" s="41">
        <f t="shared" ref="J186:J190" si="335">I186+AN186+BQ186+CS186+DU186</f>
        <v>46480.679999999993</v>
      </c>
      <c r="K186" s="41">
        <f t="shared" ref="K186:K190" si="336">J186+AO186+BR186+CT186+DV186</f>
        <v>47819.639999999992</v>
      </c>
      <c r="L186" s="41">
        <f t="shared" ref="L186:L190" si="337">K186+AP186+BS186+CU186+DW186</f>
        <v>48941.297166666656</v>
      </c>
      <c r="M186" s="41">
        <f t="shared" ref="M186:M190" si="338">L186+AQ186+BT186+CV186+DX186</f>
        <v>50062.95433333332</v>
      </c>
      <c r="N186" s="41">
        <f t="shared" ref="N186:N190" si="339">M186+AR186+BU186+CW186+DY186</f>
        <v>51184.611499999985</v>
      </c>
      <c r="O186" s="41">
        <f t="shared" ref="O186:O190" si="340">N186+AS186+BV186+CX186+DZ186</f>
        <v>52306.268666666649</v>
      </c>
      <c r="P186" s="41">
        <f t="shared" ref="P186:P190" si="341">O186+AT186+BW186+CY186+EA186</f>
        <v>53427.925833333313</v>
      </c>
      <c r="Q186" s="41">
        <f t="shared" ref="Q186:Q190" si="342">P186+AU186+BX186+CZ186+EB186</f>
        <v>54549.582999999977</v>
      </c>
      <c r="R186" s="41">
        <f t="shared" ref="R186:R190" si="343">Q186+AV186+BY186+DA186+EC186</f>
        <v>55671.240166666641</v>
      </c>
      <c r="S186" s="41">
        <f t="shared" ref="S186:S190" si="344">R186+AW186+BZ186+DB186+ED186</f>
        <v>56792.897333333305</v>
      </c>
      <c r="T186" s="41">
        <f t="shared" ref="T186:T190" si="345">S186+AX186+CA186+DC186+EE186</f>
        <v>57914.554499999969</v>
      </c>
      <c r="U186" s="41">
        <f t="shared" ref="U186:U190" si="346">T186+AY186+CB186+DD186+EF186</f>
        <v>59036.211666666633</v>
      </c>
      <c r="V186" s="41">
        <f t="shared" ref="V186:V190" si="347">U186+AZ186+CC186+DE186+EG186</f>
        <v>60157.868833333298</v>
      </c>
      <c r="W186" s="41">
        <f t="shared" ref="W186:W190" si="348">V186+BA186+CD186+DF186+EH186</f>
        <v>61279.525999999962</v>
      </c>
      <c r="X186" s="41">
        <f t="shared" ref="X186:X190" si="349">W186+BB186+CE186+DG186+EI186</f>
        <v>62401.183166666626</v>
      </c>
      <c r="Y186" s="41">
        <f t="shared" ref="Y186:Y190" si="350">X186+BC186+CF186+DH186+EJ186</f>
        <v>63522.84033333329</v>
      </c>
      <c r="Z186" s="41">
        <f t="shared" ref="Z186:Z190" si="351">Y186+BD186+CG186+DI186+EK186</f>
        <v>64644.497499999954</v>
      </c>
      <c r="AA186" s="41">
        <f t="shared" ref="AA186:AA190" si="352">Z186+BE186+CH186+DJ186+EL186</f>
        <v>65766.154666666625</v>
      </c>
      <c r="AB186" s="41">
        <f t="shared" ref="AB186:AB190" si="353">AA186+BF186+CI186+DK186+EM186</f>
        <v>66887.811833333297</v>
      </c>
      <c r="AC186" s="41">
        <f t="shared" ref="AC186:AC190" si="354">AB186+BG186+CJ186+DL186+EN186</f>
        <v>68009.468999999968</v>
      </c>
      <c r="AD186" s="41">
        <f t="shared" ref="AD186:AD190" si="355">AC186+BH186+CK186+DM186+EO186</f>
        <v>69131.12616666664</v>
      </c>
      <c r="AE186" s="41">
        <f t="shared" ref="AE186:AE190" si="356">AD186+BI186+CL186+DN186+EP186</f>
        <v>70252.783333333311</v>
      </c>
      <c r="AF186" s="41">
        <f t="shared" ref="AF186:AF190" si="357">AE186+BJ186+CM186+DO186+EQ186</f>
        <v>71374.440499999982</v>
      </c>
      <c r="AG186" s="23">
        <f t="shared" si="326"/>
        <v>64644</v>
      </c>
      <c r="AH186" s="79">
        <f>'[26]009'!D83</f>
        <v>0.1</v>
      </c>
      <c r="AI186" s="79">
        <f>'[26]009'!E83</f>
        <v>0.1</v>
      </c>
      <c r="AJ186" s="107">
        <f>'[20]Depreciation Provision'!R102</f>
        <v>1338.96</v>
      </c>
      <c r="AK186" s="107">
        <f>'[20]Depreciation Provision'!S102</f>
        <v>1338.96</v>
      </c>
      <c r="AL186" s="107">
        <f>'[20]Depreciation Provision'!T102</f>
        <v>1338.96</v>
      </c>
      <c r="AM186" s="107">
        <f>'[20]Depreciation Provision'!U102</f>
        <v>1338.96</v>
      </c>
      <c r="AN186" s="107">
        <f>'[20]Depreciation Provision'!V102</f>
        <v>1338.96</v>
      </c>
      <c r="AO186" s="107">
        <f>'[20]Depreciation Provision'!W102</f>
        <v>1338.96</v>
      </c>
      <c r="AP186" s="41">
        <f>IF('Net Plant'!I183&gt;0,'Gross Plant'!L186*$AH186/12,0)</f>
        <v>1121.6571666666666</v>
      </c>
      <c r="AQ186" s="41">
        <f>IF('Net Plant'!J183&gt;0,'Gross Plant'!M186*$AH186/12,0)</f>
        <v>1121.6571666666666</v>
      </c>
      <c r="AR186" s="41">
        <f>IF('Net Plant'!K183&gt;0,'Gross Plant'!N186*$AH186/12,0)</f>
        <v>1121.6571666666666</v>
      </c>
      <c r="AS186" s="41">
        <f>IF('Net Plant'!L183&gt;0,'Gross Plant'!O186*$AH186/12,0)</f>
        <v>1121.6571666666666</v>
      </c>
      <c r="AT186" s="41">
        <f>IF('Net Plant'!M183&gt;0,'Gross Plant'!P186*$AH186/12,0)</f>
        <v>1121.6571666666666</v>
      </c>
      <c r="AU186" s="41">
        <f>IF('Net Plant'!N183&gt;0,'Gross Plant'!Q186*$AH186/12,0)</f>
        <v>1121.6571666666666</v>
      </c>
      <c r="AV186" s="41">
        <f>IF('Net Plant'!O183&gt;0,'Gross Plant'!R186*$AH186/12,0)</f>
        <v>1121.6571666666666</v>
      </c>
      <c r="AW186" s="41">
        <f>IF('Net Plant'!P183&gt;0,'Gross Plant'!S186*$AH186/12,0)</f>
        <v>1121.6571666666666</v>
      </c>
      <c r="AX186" s="41">
        <f>IF('Net Plant'!Q183&gt;0,'Gross Plant'!T186*$AH186/12,0)</f>
        <v>1121.6571666666666</v>
      </c>
      <c r="AY186" s="41">
        <f>IF('Net Plant'!R183&gt;0,'Gross Plant'!U186*$AI186/12,0)</f>
        <v>1121.6571666666666</v>
      </c>
      <c r="AZ186" s="41">
        <f>IF('Net Plant'!S183&gt;0,'Gross Plant'!V186*$AI186/12,0)</f>
        <v>1121.6571666666666</v>
      </c>
      <c r="BA186" s="41">
        <f>IF('Net Plant'!T183&gt;0,'Gross Plant'!W186*$AI186/12,0)</f>
        <v>1121.6571666666666</v>
      </c>
      <c r="BB186" s="41">
        <f>IF('Net Plant'!U183&gt;0,'Gross Plant'!X186*$AI186/12,0)</f>
        <v>1121.6571666666666</v>
      </c>
      <c r="BC186" s="41">
        <f>IF('Net Plant'!V183&gt;0,'Gross Plant'!Y186*$AI186/12,0)</f>
        <v>1121.6571666666666</v>
      </c>
      <c r="BD186" s="41">
        <f>IF('Net Plant'!W183&gt;0,'Gross Plant'!Z186*$AI186/12,0)</f>
        <v>1121.6571666666666</v>
      </c>
      <c r="BE186" s="41">
        <f>IF('Net Plant'!X183&gt;0,'Gross Plant'!AA186*$AI186/12,0)</f>
        <v>1121.6571666666666</v>
      </c>
      <c r="BF186" s="41">
        <f>IF('Net Plant'!Y183&gt;0,'Gross Plant'!AB186*$AI186/12,0)</f>
        <v>1121.6571666666666</v>
      </c>
      <c r="BG186" s="41">
        <f>IF('Net Plant'!Z183&gt;0,'Gross Plant'!AC186*$AI186/12,0)</f>
        <v>1121.6571666666666</v>
      </c>
      <c r="BH186" s="41">
        <f>IF('Net Plant'!AA183&gt;0,'Gross Plant'!AD186*$AI186/12,0)</f>
        <v>1121.6571666666666</v>
      </c>
      <c r="BI186" s="41">
        <f>IF('Net Plant'!AB183&gt;0,'Gross Plant'!AE186*$AI186/12,0)</f>
        <v>1121.6571666666666</v>
      </c>
      <c r="BJ186" s="41">
        <f>IF('Net Plant'!AC183&gt;0,'Gross Plant'!AF186*$AI186/12,0)</f>
        <v>1121.6571666666666</v>
      </c>
      <c r="BK186" s="23">
        <f t="shared" si="323"/>
        <v>13459.885999999997</v>
      </c>
      <c r="BL186" s="41"/>
      <c r="BM186" s="31">
        <f>[20]Retires!R245</f>
        <v>0</v>
      </c>
      <c r="BN186" s="31">
        <f>[20]Retires!S245</f>
        <v>0</v>
      </c>
      <c r="BO186" s="31">
        <f>[20]Retires!T245</f>
        <v>0</v>
      </c>
      <c r="BP186" s="31">
        <f>[20]Retires!U245</f>
        <v>0</v>
      </c>
      <c r="BQ186" s="31">
        <f>[20]Retires!V245</f>
        <v>0</v>
      </c>
      <c r="BR186" s="31">
        <f>[20]Retires!W245</f>
        <v>0</v>
      </c>
      <c r="BS186" s="31">
        <f>'Gross Plant'!BQ186</f>
        <v>0</v>
      </c>
      <c r="BT186" s="41">
        <f>'Gross Plant'!BR186</f>
        <v>0</v>
      </c>
      <c r="BU186" s="41">
        <f>'Gross Plant'!BS186</f>
        <v>0</v>
      </c>
      <c r="BV186" s="41">
        <f>'Gross Plant'!BT186</f>
        <v>0</v>
      </c>
      <c r="BW186" s="41">
        <f>'Gross Plant'!BU186</f>
        <v>0</v>
      </c>
      <c r="BX186" s="41">
        <f>'Gross Plant'!BV186</f>
        <v>0</v>
      </c>
      <c r="BY186" s="41">
        <f>'Gross Plant'!BW186</f>
        <v>0</v>
      </c>
      <c r="BZ186" s="41">
        <f>'Gross Plant'!BX186</f>
        <v>0</v>
      </c>
      <c r="CA186" s="41">
        <f>'Gross Plant'!BY186</f>
        <v>0</v>
      </c>
      <c r="CB186" s="41">
        <f>'Gross Plant'!BZ186</f>
        <v>0</v>
      </c>
      <c r="CC186" s="41">
        <f>'Gross Plant'!CA186</f>
        <v>0</v>
      </c>
      <c r="CD186" s="41">
        <f>'Gross Plant'!CB186</f>
        <v>0</v>
      </c>
      <c r="CE186" s="41">
        <f>'Gross Plant'!CC186</f>
        <v>0</v>
      </c>
      <c r="CF186" s="41">
        <f>'Gross Plant'!CD186</f>
        <v>0</v>
      </c>
      <c r="CG186" s="41">
        <f>'Gross Plant'!CE186</f>
        <v>0</v>
      </c>
      <c r="CH186" s="41">
        <f>'Gross Plant'!CF186</f>
        <v>0</v>
      </c>
      <c r="CI186" s="41">
        <f>'Gross Plant'!CG186</f>
        <v>0</v>
      </c>
      <c r="CJ186" s="41">
        <f>'Gross Plant'!CH186</f>
        <v>0</v>
      </c>
      <c r="CK186" s="41">
        <f>'Gross Plant'!CI186</f>
        <v>0</v>
      </c>
      <c r="CL186" s="41">
        <f>'Gross Plant'!CJ186</f>
        <v>0</v>
      </c>
      <c r="CM186" s="41">
        <f>'Gross Plant'!CK186</f>
        <v>0</v>
      </c>
      <c r="CN186" s="41"/>
      <c r="CO186" s="31">
        <f>[20]Transfers!R245</f>
        <v>0</v>
      </c>
      <c r="CP186" s="31">
        <f>[20]Transfers!S245</f>
        <v>0</v>
      </c>
      <c r="CQ186" s="31">
        <f>[20]Transfers!T245</f>
        <v>0</v>
      </c>
      <c r="CR186" s="31">
        <f>[20]Transfers!U245</f>
        <v>0</v>
      </c>
      <c r="CS186" s="31">
        <f>[20]Transfers!V245</f>
        <v>0</v>
      </c>
      <c r="CT186" s="31">
        <f>[20]Transfers!W245</f>
        <v>0</v>
      </c>
      <c r="CU186" s="31">
        <v>0</v>
      </c>
      <c r="CV186" s="31">
        <v>0</v>
      </c>
      <c r="CW186" s="31">
        <v>0</v>
      </c>
      <c r="CX186" s="31">
        <v>0</v>
      </c>
      <c r="CY186" s="31">
        <v>0</v>
      </c>
      <c r="CZ186" s="3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0</v>
      </c>
      <c r="DH186" s="41">
        <v>0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/>
      <c r="DQ186" s="31">
        <f>[20]COR!Q102</f>
        <v>0</v>
      </c>
      <c r="DR186" s="31">
        <f>[20]COR!R102</f>
        <v>0</v>
      </c>
      <c r="DS186" s="31">
        <f>[20]COR!S102</f>
        <v>0</v>
      </c>
      <c r="DT186" s="31">
        <f>[20]COR!T102</f>
        <v>0</v>
      </c>
      <c r="DU186" s="31">
        <f>[20]COR!U102</f>
        <v>0</v>
      </c>
      <c r="DV186" s="31">
        <f>[20]COR!V102</f>
        <v>0</v>
      </c>
      <c r="DW186" s="57">
        <f>SUM('Gross Plant'!$AH186:$AM186)/SUM('Gross Plant'!$AH$193:$AM$193)*DW$193</f>
        <v>0</v>
      </c>
      <c r="DX186" s="57">
        <f>SUM('Gross Plant'!$AH186:$AM186)/SUM('Gross Plant'!$AH$193:$AM$193)*DX$193</f>
        <v>0</v>
      </c>
      <c r="DY186" s="57">
        <f>SUM('Gross Plant'!$AH186:$AM186)/SUM('Gross Plant'!$AH$193:$AM$193)*DY$193</f>
        <v>0</v>
      </c>
      <c r="DZ186" s="57">
        <f>-SUM('Gross Plant'!$AH186:$AM186)/SUM('Gross Plant'!$AH$193:$AM$193)*'Capital Spending'!D$12*Reserve!$DW$1</f>
        <v>0</v>
      </c>
      <c r="EA186" s="57">
        <f>-SUM('Gross Plant'!$AH186:$AM186)/SUM('Gross Plant'!$AH$193:$AM$193)*'Capital Spending'!E$12*Reserve!$DW$1</f>
        <v>0</v>
      </c>
      <c r="EB186" s="57">
        <f>-SUM('Gross Plant'!$AH186:$AM186)/SUM('Gross Plant'!$AH$193:$AM$193)*'Capital Spending'!F$12*Reserve!$DW$1</f>
        <v>0</v>
      </c>
      <c r="EC186" s="57">
        <f>-SUM('Gross Plant'!$AH186:$AM186)/SUM('Gross Plant'!$AH$193:$AM$193)*'Capital Spending'!G$12*Reserve!$DW$1</f>
        <v>0</v>
      </c>
      <c r="ED186" s="57">
        <f>-SUM('Gross Plant'!$AH186:$AM186)/SUM('Gross Plant'!$AH$193:$AM$193)*'Capital Spending'!H$12*Reserve!$DW$1</f>
        <v>0</v>
      </c>
      <c r="EE186" s="57">
        <f>-SUM('Gross Plant'!$AH186:$AM186)/SUM('Gross Plant'!$AH$193:$AM$193)*'Capital Spending'!I$12*Reserve!$DW$1</f>
        <v>0</v>
      </c>
      <c r="EF186" s="57">
        <f>-SUM('Gross Plant'!$AH186:$AM186)/SUM('Gross Plant'!$AH$193:$AM$193)*'Capital Spending'!J$12*Reserve!$DW$1</f>
        <v>0</v>
      </c>
      <c r="EG186" s="57">
        <f>-SUM('Gross Plant'!$AH186:$AM186)/SUM('Gross Plant'!$AH$193:$AM$193)*'Capital Spending'!K$12*Reserve!$DW$1</f>
        <v>0</v>
      </c>
      <c r="EH186" s="57">
        <f>-SUM('Gross Plant'!$AH186:$AM186)/SUM('Gross Plant'!$AH$193:$AM$193)*'Capital Spending'!L$12*Reserve!$DW$1</f>
        <v>0</v>
      </c>
      <c r="EI186" s="57">
        <f>-SUM('Gross Plant'!$AH186:$AM186)/SUM('Gross Plant'!$AH$193:$AM$193)*'Capital Spending'!M$12*Reserve!$DW$1</f>
        <v>0</v>
      </c>
      <c r="EJ186" s="57">
        <f>-SUM('Gross Plant'!$AH186:$AM186)/SUM('Gross Plant'!$AH$193:$AM$193)*'Capital Spending'!N$12*Reserve!$DW$1</f>
        <v>0</v>
      </c>
      <c r="EK186" s="57">
        <f>-SUM('Gross Plant'!$AH186:$AM186)/SUM('Gross Plant'!$AH$193:$AM$193)*'Capital Spending'!O$12*Reserve!$DW$1</f>
        <v>0</v>
      </c>
      <c r="EL186" s="57">
        <f>-SUM('Gross Plant'!$AH186:$AM186)/SUM('Gross Plant'!$AH$193:$AM$193)*'Capital Spending'!P$12*Reserve!$DW$1</f>
        <v>0</v>
      </c>
      <c r="EM186" s="57">
        <f>-SUM('Gross Plant'!$AH186:$AM186)/SUM('Gross Plant'!$AH$193:$AM$193)*'Capital Spending'!Q$12*Reserve!$DW$1</f>
        <v>0</v>
      </c>
      <c r="EN186" s="57">
        <f>-SUM('Gross Plant'!$AH186:$AM186)/SUM('Gross Plant'!$AH$193:$AM$193)*'Capital Spending'!R$12*Reserve!$DW$1</f>
        <v>0</v>
      </c>
      <c r="EO186" s="57">
        <f>-SUM('Gross Plant'!$AH186:$AM186)/SUM('Gross Plant'!$AH$193:$AM$193)*'Capital Spending'!S$12*Reserve!$DW$1</f>
        <v>0</v>
      </c>
      <c r="EP186" s="57">
        <f>-SUM('Gross Plant'!$AH186:$AM186)/SUM('Gross Plant'!$AH$193:$AM$193)*'Capital Spending'!T$12*Reserve!$DW$1</f>
        <v>0</v>
      </c>
      <c r="EQ186" s="57">
        <f>-SUM('Gross Plant'!$AH186:$AM186)/SUM('Gross Plant'!$AH$193:$AM$193)*'Capital Spending'!U$12*Reserve!$DW$1</f>
        <v>0</v>
      </c>
    </row>
    <row r="187" spans="1:147">
      <c r="A187" s="150">
        <v>39906</v>
      </c>
      <c r="B187" t="s">
        <v>26</v>
      </c>
      <c r="C187" s="50">
        <f t="shared" si="324"/>
        <v>487081.04667750426</v>
      </c>
      <c r="D187" s="50">
        <f t="shared" si="325"/>
        <v>112225.95489402021</v>
      </c>
      <c r="E187" s="68">
        <f>'[20]Reserve End Balances'!$Q$103</f>
        <v>553287.28</v>
      </c>
      <c r="F187" s="41">
        <f t="shared" si="331"/>
        <v>576340.27</v>
      </c>
      <c r="G187" s="41">
        <f t="shared" si="332"/>
        <v>462495.78</v>
      </c>
      <c r="H187" s="41">
        <f t="shared" si="333"/>
        <v>484160.08</v>
      </c>
      <c r="I187" s="41">
        <f t="shared" si="334"/>
        <v>505824.38</v>
      </c>
      <c r="J187" s="41">
        <f t="shared" si="335"/>
        <v>527488.68000000005</v>
      </c>
      <c r="K187" s="41">
        <f t="shared" si="336"/>
        <v>549152.9800000001</v>
      </c>
      <c r="L187" s="41">
        <f t="shared" si="337"/>
        <v>518232.54404515674</v>
      </c>
      <c r="M187" s="41">
        <f t="shared" si="338"/>
        <v>495144.94230135402</v>
      </c>
      <c r="N187" s="41">
        <f t="shared" si="339"/>
        <v>470555.09721667325</v>
      </c>
      <c r="O187" s="41">
        <f t="shared" si="340"/>
        <v>436910.93333704927</v>
      </c>
      <c r="P187" s="41">
        <f t="shared" si="341"/>
        <v>396898.44176019309</v>
      </c>
      <c r="Q187" s="41">
        <f t="shared" si="342"/>
        <v>355562.19814712851</v>
      </c>
      <c r="R187" s="41">
        <f t="shared" si="343"/>
        <v>322935.38363430073</v>
      </c>
      <c r="S187" s="41">
        <f t="shared" si="344"/>
        <v>300997.87314677029</v>
      </c>
      <c r="T187" s="41">
        <f t="shared" si="345"/>
        <v>282985.26587125263</v>
      </c>
      <c r="U187" s="41">
        <f t="shared" si="346"/>
        <v>259440.78654148302</v>
      </c>
      <c r="V187" s="41">
        <f t="shared" si="347"/>
        <v>236110.93827937104</v>
      </c>
      <c r="W187" s="41">
        <f t="shared" si="348"/>
        <v>212438.82833904878</v>
      </c>
      <c r="X187" s="41">
        <f t="shared" si="349"/>
        <v>186497.88672569633</v>
      </c>
      <c r="Y187" s="41">
        <f t="shared" si="350"/>
        <v>162267.35659102406</v>
      </c>
      <c r="Z187" s="41">
        <f t="shared" si="351"/>
        <v>139659.25978584541</v>
      </c>
      <c r="AA187" s="41">
        <f t="shared" si="352"/>
        <v>99759.001628926853</v>
      </c>
      <c r="AB187" s="41">
        <f t="shared" si="353"/>
        <v>53490.415774776098</v>
      </c>
      <c r="AC187" s="41">
        <f t="shared" si="354"/>
        <v>5898.0778844169472</v>
      </c>
      <c r="AD187" s="41">
        <f t="shared" si="355"/>
        <v>-32984.830905705414</v>
      </c>
      <c r="AE187" s="41">
        <f t="shared" si="356"/>
        <v>-61178.435670530467</v>
      </c>
      <c r="AF187" s="41">
        <f t="shared" si="357"/>
        <v>-85447.137223342754</v>
      </c>
      <c r="AG187" s="23">
        <f t="shared" si="326"/>
        <v>112226</v>
      </c>
      <c r="AH187" s="79">
        <f>'[26]009'!D$85</f>
        <v>0.2</v>
      </c>
      <c r="AI187" s="79">
        <f>'[26]009'!E$85</f>
        <v>0.2</v>
      </c>
      <c r="AJ187" s="107">
        <f>'[20]Depreciation Provision'!R103</f>
        <v>23052.989999999998</v>
      </c>
      <c r="AK187" s="107">
        <f>'[20]Depreciation Provision'!S103</f>
        <v>21662.739999999998</v>
      </c>
      <c r="AL187" s="107">
        <f>'[20]Depreciation Provision'!T103</f>
        <v>21664.3</v>
      </c>
      <c r="AM187" s="107">
        <f>'[20]Depreciation Provision'!U103</f>
        <v>21664.3</v>
      </c>
      <c r="AN187" s="107">
        <f>'[20]Depreciation Provision'!V103</f>
        <v>21664.3</v>
      </c>
      <c r="AO187" s="107">
        <f>'[20]Depreciation Provision'!W103</f>
        <v>21664.3</v>
      </c>
      <c r="AP187" s="41">
        <f>IF('Net Plant'!I184&gt;0,'Gross Plant'!L187*$AH187/12,0)</f>
        <v>15322.896537207025</v>
      </c>
      <c r="AQ187" s="41">
        <f>IF('Net Plant'!J184&gt;0,'Gross Plant'!M187*$AH187/12,0)</f>
        <v>14805.052992980462</v>
      </c>
      <c r="AR187" s="41">
        <f>IF('Net Plant'!K184&gt;0,'Gross Plant'!N187*$AH187/12,0)</f>
        <v>14273.937944804522</v>
      </c>
      <c r="AS187" s="41">
        <f>IF('Net Plant'!L184&gt;0,'Gross Plant'!O187*$AH187/12,0)</f>
        <v>13627.914571198884</v>
      </c>
      <c r="AT187" s="41">
        <f>IF('Net Plant'!M184&gt;0,'Gross Plant'!P187*$AH187/12,0)</f>
        <v>12904.744102796123</v>
      </c>
      <c r="AU187" s="41">
        <f>IF('Net Plant'!N184&gt;0,'Gross Plant'!Q187*$AH187/12,0)</f>
        <v>12173.476699920027</v>
      </c>
      <c r="AV187" s="41">
        <f>IF('Net Plant'!O184&gt;0,'Gross Plant'!R187*$AH187/12,0)</f>
        <v>11569.487097539328</v>
      </c>
      <c r="AW187" s="41">
        <f>IF('Net Plant'!P184&gt;0,'Gross Plant'!S187*$AH187/12,0)</f>
        <v>11117.751682421789</v>
      </c>
      <c r="AX187" s="41">
        <f>IF('Net Plant'!Q184&gt;0,'Gross Plant'!T187*$AH187/12,0)</f>
        <v>10725.021335186759</v>
      </c>
      <c r="AY187" s="41">
        <f>IF('Net Plant'!R184&gt;0,'Gross Plant'!U187*$AI187/12,0)</f>
        <v>10263.00598840878</v>
      </c>
      <c r="AZ187" s="41">
        <f>IF('Net Plant'!S184&gt;0,'Gross Plant'!V187*$AI187/12,0)</f>
        <v>9810.1130689129513</v>
      </c>
      <c r="BA187" s="41">
        <f>IF('Net Plant'!T184&gt;0,'Gross Plant'!W187*$AI187/12,0)</f>
        <v>9358.7116602449769</v>
      </c>
      <c r="BB187" s="41">
        <f>IF('Net Plant'!U184&gt;0,'Gross Plant'!X187*$AI187/12,0)</f>
        <v>8882.8079781986016</v>
      </c>
      <c r="BC187" s="41">
        <f>IF('Net Plant'!V184&gt;0,'Gross Plant'!Y187*$AI187/12,0)</f>
        <v>8436.3798104593825</v>
      </c>
      <c r="BD187" s="41">
        <f>IF('Net Plant'!W184&gt;0,'Gross Plant'!Z187*$AI187/12,0)</f>
        <v>8017.8436675099219</v>
      </c>
      <c r="BE187" s="41">
        <f>IF('Net Plant'!X184&gt;0,'Gross Plant'!AA187*$AI187/12,0)</f>
        <v>7371.8202939042858</v>
      </c>
      <c r="BF187" s="41">
        <f>IF('Net Plant'!Y184&gt;0,'Gross Plant'!AB187*$AI187/12,0)</f>
        <v>6648.6498255015258</v>
      </c>
      <c r="BG187" s="41">
        <f>IF('Net Plant'!Z184&gt;0,'Gross Plant'!AC187*$AI187/12,0)</f>
        <v>5917.3824226254264</v>
      </c>
      <c r="BH187" s="41">
        <f>IF('Net Plant'!AA184&gt;0,'Gross Plant'!AD187*$AI187/12,0)</f>
        <v>5313.3928202447305</v>
      </c>
      <c r="BI187" s="41">
        <f>IF('Net Plant'!AB184&gt;0,'Gross Plant'!AE187*$AI187/12,0)</f>
        <v>4861.6574051271919</v>
      </c>
      <c r="BJ187" s="41">
        <f>IF('Net Plant'!AC184&gt;0,'Gross Plant'!AF187*$AI187/12,0)</f>
        <v>4468.9270578921632</v>
      </c>
      <c r="BK187" s="23">
        <f t="shared" si="323"/>
        <v>89350.691999029921</v>
      </c>
      <c r="BL187" s="41"/>
      <c r="BM187" s="31">
        <f>[20]Retires!R246</f>
        <v>0</v>
      </c>
      <c r="BN187" s="31">
        <f>[20]Retires!S246</f>
        <v>-135507.23000000001</v>
      </c>
      <c r="BO187" s="31">
        <f>[20]Retires!T246</f>
        <v>0</v>
      </c>
      <c r="BP187" s="31">
        <f>[20]Retires!U246</f>
        <v>0</v>
      </c>
      <c r="BQ187" s="31">
        <f>[20]Retires!V246</f>
        <v>0</v>
      </c>
      <c r="BR187" s="31">
        <f>[20]Retires!W246</f>
        <v>0</v>
      </c>
      <c r="BS187" s="31">
        <f>'Gross Plant'!BQ187</f>
        <v>-46243.332492050446</v>
      </c>
      <c r="BT187" s="41">
        <f>'Gross Plant'!BR187</f>
        <v>-37892.654736783225</v>
      </c>
      <c r="BU187" s="41">
        <f>'Gross Plant'!BS187</f>
        <v>-38863.783029485297</v>
      </c>
      <c r="BV187" s="41">
        <f>'Gross Plant'!BT187</f>
        <v>-47272.078450822839</v>
      </c>
      <c r="BW187" s="41">
        <f>'Gross Plant'!BU187</f>
        <v>-52917.235679652287</v>
      </c>
      <c r="BX187" s="41">
        <f>'Gross Plant'!BV187</f>
        <v>-53509.72031298458</v>
      </c>
      <c r="BY187" s="41">
        <f>'Gross Plant'!BW187</f>
        <v>-44196.301610367096</v>
      </c>
      <c r="BZ187" s="41">
        <f>'Gross Plant'!BX187</f>
        <v>-33055.262169952242</v>
      </c>
      <c r="CA187" s="41">
        <f>'Gross Plant'!BY187</f>
        <v>-28737.628610704447</v>
      </c>
      <c r="CB187" s="41">
        <f>'Gross Plant'!BZ187</f>
        <v>-33807.485318178369</v>
      </c>
      <c r="CC187" s="41">
        <f>'Gross Plant'!CA187</f>
        <v>-33139.961331024904</v>
      </c>
      <c r="CD187" s="41">
        <f>'Gross Plant'!CB187</f>
        <v>-33030.821600567222</v>
      </c>
      <c r="CE187" s="41">
        <f>'Gross Plant'!CC187</f>
        <v>-34823.749591551037</v>
      </c>
      <c r="CF187" s="41">
        <f>'Gross Plant'!CD187</f>
        <v>-32666.909945131654</v>
      </c>
      <c r="CG187" s="41">
        <f>'Gross Plant'!CE187</f>
        <v>-30625.94047268857</v>
      </c>
      <c r="CH187" s="41">
        <f>'Gross Plant'!CF187</f>
        <v>-47272.078450822839</v>
      </c>
      <c r="CI187" s="41">
        <f>'Gross Plant'!CG187</f>
        <v>-52917.235679652287</v>
      </c>
      <c r="CJ187" s="41">
        <f>'Gross Plant'!CH187</f>
        <v>-53509.72031298458</v>
      </c>
      <c r="CK187" s="41">
        <f>'Gross Plant'!CI187</f>
        <v>-44196.301610367096</v>
      </c>
      <c r="CL187" s="41">
        <f>'Gross Plant'!CJ187</f>
        <v>-33055.262169952242</v>
      </c>
      <c r="CM187" s="41">
        <f>'Gross Plant'!CK187</f>
        <v>-28737.628610704447</v>
      </c>
      <c r="CN187" s="41"/>
      <c r="CO187" s="31">
        <f>[20]Transfers!R246</f>
        <v>0</v>
      </c>
      <c r="CP187" s="31">
        <f>[20]Transfers!S246</f>
        <v>0</v>
      </c>
      <c r="CQ187" s="31">
        <f>[20]Transfers!T246</f>
        <v>0</v>
      </c>
      <c r="CR187" s="31">
        <f>[20]Transfers!U246</f>
        <v>0</v>
      </c>
      <c r="CS187" s="31">
        <f>[20]Transfers!V246</f>
        <v>0</v>
      </c>
      <c r="CT187" s="31">
        <f>[20]Transfers!W246</f>
        <v>0</v>
      </c>
      <c r="CU187" s="31">
        <v>0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/>
      <c r="DQ187" s="31">
        <f>[20]COR!Q103</f>
        <v>0</v>
      </c>
      <c r="DR187" s="31">
        <f>[20]COR!R103</f>
        <v>0</v>
      </c>
      <c r="DS187" s="31">
        <f>[20]COR!S103</f>
        <v>0</v>
      </c>
      <c r="DT187" s="31">
        <f>[20]COR!T103</f>
        <v>0</v>
      </c>
      <c r="DU187" s="31">
        <f>[20]COR!U103</f>
        <v>0</v>
      </c>
      <c r="DV187" s="31">
        <f>[20]COR!V103</f>
        <v>0</v>
      </c>
      <c r="DW187" s="57">
        <f>SUM('Gross Plant'!$AH187:$AM187)/SUM('Gross Plant'!$AH$193:$AM$193)*DW$193</f>
        <v>0</v>
      </c>
      <c r="DX187" s="57">
        <f>SUM('Gross Plant'!$AH187:$AM187)/SUM('Gross Plant'!$AH$193:$AM$193)*DX$193</f>
        <v>0</v>
      </c>
      <c r="DY187" s="57">
        <f>SUM('Gross Plant'!$AH187:$AM187)/SUM('Gross Plant'!$AH$193:$AM$193)*DY$193</f>
        <v>0</v>
      </c>
      <c r="DZ187" s="57">
        <f>-SUM('Gross Plant'!$AH187:$AM187)/SUM('Gross Plant'!$AH$193:$AM$193)*'Capital Spending'!D$12*Reserve!$DW$1</f>
        <v>0</v>
      </c>
      <c r="EA187" s="57">
        <f>-SUM('Gross Plant'!$AH187:$AM187)/SUM('Gross Plant'!$AH$193:$AM$193)*'Capital Spending'!E$12*Reserve!$DW$1</f>
        <v>0</v>
      </c>
      <c r="EB187" s="57">
        <f>-SUM('Gross Plant'!$AH187:$AM187)/SUM('Gross Plant'!$AH$193:$AM$193)*'Capital Spending'!F$12*Reserve!$DW$1</f>
        <v>0</v>
      </c>
      <c r="EC187" s="57">
        <f>-SUM('Gross Plant'!$AH187:$AM187)/SUM('Gross Plant'!$AH$193:$AM$193)*'Capital Spending'!G$12*Reserve!$DW$1</f>
        <v>0</v>
      </c>
      <c r="ED187" s="57">
        <f>-SUM('Gross Plant'!$AH187:$AM187)/SUM('Gross Plant'!$AH$193:$AM$193)*'Capital Spending'!H$12*Reserve!$DW$1</f>
        <v>0</v>
      </c>
      <c r="EE187" s="57">
        <f>-SUM('Gross Plant'!$AH187:$AM187)/SUM('Gross Plant'!$AH$193:$AM$193)*'Capital Spending'!I$12*Reserve!$DW$1</f>
        <v>0</v>
      </c>
      <c r="EF187" s="57">
        <f>-SUM('Gross Plant'!$AH187:$AM187)/SUM('Gross Plant'!$AH$193:$AM$193)*'Capital Spending'!J$12*Reserve!$DW$1</f>
        <v>0</v>
      </c>
      <c r="EG187" s="57">
        <f>-SUM('Gross Plant'!$AH187:$AM187)/SUM('Gross Plant'!$AH$193:$AM$193)*'Capital Spending'!K$12*Reserve!$DW$1</f>
        <v>0</v>
      </c>
      <c r="EH187" s="57">
        <f>-SUM('Gross Plant'!$AH187:$AM187)/SUM('Gross Plant'!$AH$193:$AM$193)*'Capital Spending'!L$12*Reserve!$DW$1</f>
        <v>0</v>
      </c>
      <c r="EI187" s="57">
        <f>-SUM('Gross Plant'!$AH187:$AM187)/SUM('Gross Plant'!$AH$193:$AM$193)*'Capital Spending'!M$12*Reserve!$DW$1</f>
        <v>0</v>
      </c>
      <c r="EJ187" s="57">
        <f>-SUM('Gross Plant'!$AH187:$AM187)/SUM('Gross Plant'!$AH$193:$AM$193)*'Capital Spending'!N$12*Reserve!$DW$1</f>
        <v>0</v>
      </c>
      <c r="EK187" s="57">
        <f>-SUM('Gross Plant'!$AH187:$AM187)/SUM('Gross Plant'!$AH$193:$AM$193)*'Capital Spending'!O$12*Reserve!$DW$1</f>
        <v>0</v>
      </c>
      <c r="EL187" s="57">
        <f>-SUM('Gross Plant'!$AH187:$AM187)/SUM('Gross Plant'!$AH$193:$AM$193)*'Capital Spending'!P$12*Reserve!$DW$1</f>
        <v>0</v>
      </c>
      <c r="EM187" s="57">
        <f>-SUM('Gross Plant'!$AH187:$AM187)/SUM('Gross Plant'!$AH$193:$AM$193)*'Capital Spending'!Q$12*Reserve!$DW$1</f>
        <v>0</v>
      </c>
      <c r="EN187" s="57">
        <f>-SUM('Gross Plant'!$AH187:$AM187)/SUM('Gross Plant'!$AH$193:$AM$193)*'Capital Spending'!R$12*Reserve!$DW$1</f>
        <v>0</v>
      </c>
      <c r="EO187" s="57">
        <f>-SUM('Gross Plant'!$AH187:$AM187)/SUM('Gross Plant'!$AH$193:$AM$193)*'Capital Spending'!S$12*Reserve!$DW$1</f>
        <v>0</v>
      </c>
      <c r="EP187" s="57">
        <f>-SUM('Gross Plant'!$AH187:$AM187)/SUM('Gross Plant'!$AH$193:$AM$193)*'Capital Spending'!T$12*Reserve!$DW$1</f>
        <v>0</v>
      </c>
      <c r="EQ187" s="57">
        <f>-SUM('Gross Plant'!$AH187:$AM187)/SUM('Gross Plant'!$AH$193:$AM$193)*'Capital Spending'!U$12*Reserve!$DW$1</f>
        <v>0</v>
      </c>
    </row>
    <row r="188" spans="1:147">
      <c r="A188" s="150">
        <v>39907</v>
      </c>
      <c r="B188" t="s">
        <v>27</v>
      </c>
      <c r="C188" s="50">
        <f t="shared" si="324"/>
        <v>0</v>
      </c>
      <c r="D188" s="50">
        <f t="shared" si="325"/>
        <v>0</v>
      </c>
      <c r="E188" s="68">
        <f>0</f>
        <v>0</v>
      </c>
      <c r="F188" s="41">
        <f t="shared" si="331"/>
        <v>0</v>
      </c>
      <c r="G188" s="41">
        <f t="shared" si="332"/>
        <v>0</v>
      </c>
      <c r="H188" s="41">
        <f t="shared" si="333"/>
        <v>0</v>
      </c>
      <c r="I188" s="41">
        <f t="shared" si="334"/>
        <v>0</v>
      </c>
      <c r="J188" s="41">
        <f t="shared" si="335"/>
        <v>0</v>
      </c>
      <c r="K188" s="41">
        <f t="shared" si="336"/>
        <v>0</v>
      </c>
      <c r="L188" s="41">
        <f t="shared" si="337"/>
        <v>0</v>
      </c>
      <c r="M188" s="41">
        <f t="shared" si="338"/>
        <v>0</v>
      </c>
      <c r="N188" s="41">
        <f t="shared" si="339"/>
        <v>0</v>
      </c>
      <c r="O188" s="41">
        <f t="shared" si="340"/>
        <v>0</v>
      </c>
      <c r="P188" s="41">
        <f t="shared" si="341"/>
        <v>0</v>
      </c>
      <c r="Q188" s="41">
        <f t="shared" si="342"/>
        <v>0</v>
      </c>
      <c r="R188" s="41">
        <f t="shared" si="343"/>
        <v>0</v>
      </c>
      <c r="S188" s="41">
        <f t="shared" si="344"/>
        <v>0</v>
      </c>
      <c r="T188" s="41">
        <f t="shared" si="345"/>
        <v>0</v>
      </c>
      <c r="U188" s="41">
        <f t="shared" si="346"/>
        <v>0</v>
      </c>
      <c r="V188" s="41">
        <f t="shared" si="347"/>
        <v>0</v>
      </c>
      <c r="W188" s="41">
        <f t="shared" si="348"/>
        <v>0</v>
      </c>
      <c r="X188" s="41">
        <f t="shared" si="349"/>
        <v>0</v>
      </c>
      <c r="Y188" s="41">
        <f t="shared" si="350"/>
        <v>0</v>
      </c>
      <c r="Z188" s="41">
        <f t="shared" si="351"/>
        <v>0</v>
      </c>
      <c r="AA188" s="41">
        <f t="shared" si="352"/>
        <v>0</v>
      </c>
      <c r="AB188" s="41">
        <f t="shared" si="353"/>
        <v>0</v>
      </c>
      <c r="AC188" s="41">
        <f t="shared" si="354"/>
        <v>0</v>
      </c>
      <c r="AD188" s="41">
        <f t="shared" si="355"/>
        <v>0</v>
      </c>
      <c r="AE188" s="41">
        <f t="shared" si="356"/>
        <v>0</v>
      </c>
      <c r="AF188" s="41">
        <f t="shared" si="357"/>
        <v>0</v>
      </c>
      <c r="AG188" s="23">
        <f t="shared" si="326"/>
        <v>0</v>
      </c>
      <c r="AH188" s="79">
        <f>'[26]009'!D$86</f>
        <v>0.1429</v>
      </c>
      <c r="AI188" s="79">
        <f>'[26]009'!E$86</f>
        <v>0.1429</v>
      </c>
      <c r="AJ188" s="107">
        <f>0</f>
        <v>0</v>
      </c>
      <c r="AK188" s="107">
        <f>0</f>
        <v>0</v>
      </c>
      <c r="AL188" s="107">
        <f>0</f>
        <v>0</v>
      </c>
      <c r="AM188" s="107">
        <f>0</f>
        <v>0</v>
      </c>
      <c r="AN188" s="107">
        <f>0</f>
        <v>0</v>
      </c>
      <c r="AO188" s="107">
        <f>0</f>
        <v>0</v>
      </c>
      <c r="AP188" s="41">
        <f>IF('Net Plant'!I185&gt;0,'Gross Plant'!L188*$AH188/12,0)</f>
        <v>0</v>
      </c>
      <c r="AQ188" s="41">
        <f>IF('Net Plant'!J185&gt;0,'Gross Plant'!M188*$AH188/12,0)</f>
        <v>0</v>
      </c>
      <c r="AR188" s="41">
        <f>IF('Net Plant'!K185&gt;0,'Gross Plant'!N188*$AH188/12,0)</f>
        <v>0</v>
      </c>
      <c r="AS188" s="41">
        <f>IF('Net Plant'!L185&gt;0,'Gross Plant'!O188*$AH188/12,0)</f>
        <v>0</v>
      </c>
      <c r="AT188" s="41">
        <f>IF('Net Plant'!M185&gt;0,'Gross Plant'!P188*$AH188/12,0)</f>
        <v>0</v>
      </c>
      <c r="AU188" s="41">
        <f>IF('Net Plant'!N185&gt;0,'Gross Plant'!Q188*$AH188/12,0)</f>
        <v>0</v>
      </c>
      <c r="AV188" s="41">
        <f>IF('Net Plant'!O185&gt;0,'Gross Plant'!R188*$AH188/12,0)</f>
        <v>0</v>
      </c>
      <c r="AW188" s="41">
        <f>IF('Net Plant'!P185&gt;0,'Gross Plant'!S188*$AH188/12,0)</f>
        <v>0</v>
      </c>
      <c r="AX188" s="41">
        <f>IF('Net Plant'!Q185&gt;0,'Gross Plant'!T188*$AH188/12,0)</f>
        <v>0</v>
      </c>
      <c r="AY188" s="41">
        <f>IF('Net Plant'!R185&gt;0,'Gross Plant'!U188*$AI188/12,0)</f>
        <v>0</v>
      </c>
      <c r="AZ188" s="41">
        <f>IF('Net Plant'!S185&gt;0,'Gross Plant'!V188*$AI188/12,0)</f>
        <v>0</v>
      </c>
      <c r="BA188" s="41">
        <f>IF('Net Plant'!T185&gt;0,'Gross Plant'!W188*$AI188/12,0)</f>
        <v>0</v>
      </c>
      <c r="BB188" s="41">
        <f>IF('Net Plant'!U185&gt;0,'Gross Plant'!X188*$AI188/12,0)</f>
        <v>0</v>
      </c>
      <c r="BC188" s="41">
        <f>IF('Net Plant'!V185&gt;0,'Gross Plant'!Y188*$AI188/12,0)</f>
        <v>0</v>
      </c>
      <c r="BD188" s="41">
        <f>IF('Net Plant'!W185&gt;0,'Gross Plant'!Z188*$AI188/12,0)</f>
        <v>0</v>
      </c>
      <c r="BE188" s="41">
        <f>IF('Net Plant'!X185&gt;0,'Gross Plant'!AA188*$AI188/12,0)</f>
        <v>0</v>
      </c>
      <c r="BF188" s="41">
        <f>IF('Net Plant'!Y185&gt;0,'Gross Plant'!AB188*$AI188/12,0)</f>
        <v>0</v>
      </c>
      <c r="BG188" s="41">
        <f>IF('Net Plant'!Z185&gt;0,'Gross Plant'!AC188*$AI188/12,0)</f>
        <v>0</v>
      </c>
      <c r="BH188" s="41">
        <f>IF('Net Plant'!AA185&gt;0,'Gross Plant'!AD188*$AI188/12,0)</f>
        <v>0</v>
      </c>
      <c r="BI188" s="41">
        <f>IF('Net Plant'!AB185&gt;0,'Gross Plant'!AE188*$AI188/12,0)</f>
        <v>0</v>
      </c>
      <c r="BJ188" s="41">
        <f>IF('Net Plant'!AC185&gt;0,'Gross Plant'!AF188*$AI188/12,0)</f>
        <v>0</v>
      </c>
      <c r="BK188" s="23">
        <f t="shared" si="323"/>
        <v>0</v>
      </c>
      <c r="BL188" s="41"/>
      <c r="BM188" s="31">
        <f>0</f>
        <v>0</v>
      </c>
      <c r="BN188" s="31">
        <f>0</f>
        <v>0</v>
      </c>
      <c r="BO188" s="31">
        <f>0</f>
        <v>0</v>
      </c>
      <c r="BP188" s="31">
        <f>0</f>
        <v>0</v>
      </c>
      <c r="BQ188" s="31">
        <f>0</f>
        <v>0</v>
      </c>
      <c r="BR188" s="31">
        <f>0</f>
        <v>0</v>
      </c>
      <c r="BS188" s="31">
        <f>'Gross Plant'!BQ188</f>
        <v>0</v>
      </c>
      <c r="BT188" s="41">
        <f>'Gross Plant'!BR188</f>
        <v>0</v>
      </c>
      <c r="BU188" s="41">
        <f>'Gross Plant'!BS188</f>
        <v>0</v>
      </c>
      <c r="BV188" s="41">
        <f>'Gross Plant'!BT188</f>
        <v>0</v>
      </c>
      <c r="BW188" s="41">
        <f>'Gross Plant'!BU188</f>
        <v>0</v>
      </c>
      <c r="BX188" s="41">
        <f>'Gross Plant'!BV188</f>
        <v>0</v>
      </c>
      <c r="BY188" s="41">
        <f>'Gross Plant'!BW188</f>
        <v>0</v>
      </c>
      <c r="BZ188" s="41">
        <f>'Gross Plant'!BX188</f>
        <v>0</v>
      </c>
      <c r="CA188" s="41">
        <f>'Gross Plant'!BY188</f>
        <v>0</v>
      </c>
      <c r="CB188" s="41">
        <f>'Gross Plant'!BZ188</f>
        <v>0</v>
      </c>
      <c r="CC188" s="41">
        <f>'Gross Plant'!CA188</f>
        <v>0</v>
      </c>
      <c r="CD188" s="41">
        <f>'Gross Plant'!CB188</f>
        <v>0</v>
      </c>
      <c r="CE188" s="41">
        <f>'Gross Plant'!CC188</f>
        <v>0</v>
      </c>
      <c r="CF188" s="41">
        <f>'Gross Plant'!CD188</f>
        <v>0</v>
      </c>
      <c r="CG188" s="41">
        <f>'Gross Plant'!CE188</f>
        <v>0</v>
      </c>
      <c r="CH188" s="41">
        <f>'Gross Plant'!CF188</f>
        <v>0</v>
      </c>
      <c r="CI188" s="41">
        <f>'Gross Plant'!CG188</f>
        <v>0</v>
      </c>
      <c r="CJ188" s="41">
        <f>'Gross Plant'!CH188</f>
        <v>0</v>
      </c>
      <c r="CK188" s="41">
        <f>'Gross Plant'!CI188</f>
        <v>0</v>
      </c>
      <c r="CL188" s="41">
        <f>'Gross Plant'!CJ188</f>
        <v>0</v>
      </c>
      <c r="CM188" s="41">
        <f>'Gross Plant'!CK188</f>
        <v>0</v>
      </c>
      <c r="CN188" s="41"/>
      <c r="CO188" s="31">
        <f>0</f>
        <v>0</v>
      </c>
      <c r="CP188" s="31">
        <f>0</f>
        <v>0</v>
      </c>
      <c r="CQ188" s="31">
        <f>0</f>
        <v>0</v>
      </c>
      <c r="CR188" s="31">
        <f>0</f>
        <v>0</v>
      </c>
      <c r="CS188" s="31">
        <f>0</f>
        <v>0</v>
      </c>
      <c r="CT188" s="31">
        <f>0</f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41">
        <v>0</v>
      </c>
      <c r="DB188" s="41">
        <v>0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/>
      <c r="DQ188" s="31">
        <f>0</f>
        <v>0</v>
      </c>
      <c r="DR188" s="31">
        <f>0</f>
        <v>0</v>
      </c>
      <c r="DS188" s="31">
        <f>0</f>
        <v>0</v>
      </c>
      <c r="DT188" s="31">
        <f>0</f>
        <v>0</v>
      </c>
      <c r="DU188" s="31">
        <f>0</f>
        <v>0</v>
      </c>
      <c r="DV188" s="31">
        <f>0</f>
        <v>0</v>
      </c>
      <c r="DW188" s="57">
        <f>SUM('Gross Plant'!$AH188:$AM188)/SUM('Gross Plant'!$AH$193:$AM$193)*DW$193</f>
        <v>0</v>
      </c>
      <c r="DX188" s="57">
        <f>SUM('Gross Plant'!$AH188:$AM188)/SUM('Gross Plant'!$AH$193:$AM$193)*DX$193</f>
        <v>0</v>
      </c>
      <c r="DY188" s="57">
        <f>SUM('Gross Plant'!$AH188:$AM188)/SUM('Gross Plant'!$AH$193:$AM$193)*DY$193</f>
        <v>0</v>
      </c>
      <c r="DZ188" s="57">
        <f>-SUM('Gross Plant'!$AH188:$AM188)/SUM('Gross Plant'!$AH$193:$AM$193)*'Capital Spending'!D$12*Reserve!$DW$1</f>
        <v>0</v>
      </c>
      <c r="EA188" s="57">
        <f>-SUM('Gross Plant'!$AH188:$AM188)/SUM('Gross Plant'!$AH$193:$AM$193)*'Capital Spending'!E$12*Reserve!$DW$1</f>
        <v>0</v>
      </c>
      <c r="EB188" s="57">
        <f>-SUM('Gross Plant'!$AH188:$AM188)/SUM('Gross Plant'!$AH$193:$AM$193)*'Capital Spending'!F$12*Reserve!$DW$1</f>
        <v>0</v>
      </c>
      <c r="EC188" s="57">
        <f>-SUM('Gross Plant'!$AH188:$AM188)/SUM('Gross Plant'!$AH$193:$AM$193)*'Capital Spending'!G$12*Reserve!$DW$1</f>
        <v>0</v>
      </c>
      <c r="ED188" s="57">
        <f>-SUM('Gross Plant'!$AH188:$AM188)/SUM('Gross Plant'!$AH$193:$AM$193)*'Capital Spending'!H$12*Reserve!$DW$1</f>
        <v>0</v>
      </c>
      <c r="EE188" s="57">
        <f>-SUM('Gross Plant'!$AH188:$AM188)/SUM('Gross Plant'!$AH$193:$AM$193)*'Capital Spending'!I$12*Reserve!$DW$1</f>
        <v>0</v>
      </c>
      <c r="EF188" s="57">
        <f>-SUM('Gross Plant'!$AH188:$AM188)/SUM('Gross Plant'!$AH$193:$AM$193)*'Capital Spending'!J$12*Reserve!$DW$1</f>
        <v>0</v>
      </c>
      <c r="EG188" s="57">
        <f>-SUM('Gross Plant'!$AH188:$AM188)/SUM('Gross Plant'!$AH$193:$AM$193)*'Capital Spending'!K$12*Reserve!$DW$1</f>
        <v>0</v>
      </c>
      <c r="EH188" s="57">
        <f>-SUM('Gross Plant'!$AH188:$AM188)/SUM('Gross Plant'!$AH$193:$AM$193)*'Capital Spending'!L$12*Reserve!$DW$1</f>
        <v>0</v>
      </c>
      <c r="EI188" s="57">
        <f>-SUM('Gross Plant'!$AH188:$AM188)/SUM('Gross Plant'!$AH$193:$AM$193)*'Capital Spending'!M$12*Reserve!$DW$1</f>
        <v>0</v>
      </c>
      <c r="EJ188" s="57">
        <f>-SUM('Gross Plant'!$AH188:$AM188)/SUM('Gross Plant'!$AH$193:$AM$193)*'Capital Spending'!N$12*Reserve!$DW$1</f>
        <v>0</v>
      </c>
      <c r="EK188" s="57">
        <f>-SUM('Gross Plant'!$AH188:$AM188)/SUM('Gross Plant'!$AH$193:$AM$193)*'Capital Spending'!O$12*Reserve!$DW$1</f>
        <v>0</v>
      </c>
      <c r="EL188" s="57">
        <f>-SUM('Gross Plant'!$AH188:$AM188)/SUM('Gross Plant'!$AH$193:$AM$193)*'Capital Spending'!P$12*Reserve!$DW$1</f>
        <v>0</v>
      </c>
      <c r="EM188" s="57">
        <f>-SUM('Gross Plant'!$AH188:$AM188)/SUM('Gross Plant'!$AH$193:$AM$193)*'Capital Spending'!Q$12*Reserve!$DW$1</f>
        <v>0</v>
      </c>
      <c r="EN188" s="57">
        <f>-SUM('Gross Plant'!$AH188:$AM188)/SUM('Gross Plant'!$AH$193:$AM$193)*'Capital Spending'!R$12*Reserve!$DW$1</f>
        <v>0</v>
      </c>
      <c r="EO188" s="57">
        <f>-SUM('Gross Plant'!$AH188:$AM188)/SUM('Gross Plant'!$AH$193:$AM$193)*'Capital Spending'!S$12*Reserve!$DW$1</f>
        <v>0</v>
      </c>
      <c r="EP188" s="57">
        <f>-SUM('Gross Plant'!$AH188:$AM188)/SUM('Gross Plant'!$AH$193:$AM$193)*'Capital Spending'!T$12*Reserve!$DW$1</f>
        <v>0</v>
      </c>
      <c r="EQ188" s="57">
        <f>-SUM('Gross Plant'!$AH188:$AM188)/SUM('Gross Plant'!$AH$193:$AM$193)*'Capital Spending'!U$12*Reserve!$DW$1</f>
        <v>0</v>
      </c>
    </row>
    <row r="189" spans="1:147">
      <c r="A189" s="150">
        <v>39908</v>
      </c>
      <c r="B189" t="s">
        <v>28</v>
      </c>
      <c r="C189" s="50">
        <f t="shared" si="324"/>
        <v>108890.54757936539</v>
      </c>
      <c r="D189" s="50">
        <f t="shared" si="325"/>
        <v>117916.26204025003</v>
      </c>
      <c r="E189" s="68">
        <f>'[20]Reserve End Balances'!$Q$104</f>
        <v>111007.42</v>
      </c>
      <c r="F189" s="41">
        <f t="shared" si="331"/>
        <v>110271.69</v>
      </c>
      <c r="G189" s="41">
        <f t="shared" si="332"/>
        <v>109535.96</v>
      </c>
      <c r="H189" s="41">
        <f t="shared" si="333"/>
        <v>108800.23000000001</v>
      </c>
      <c r="I189" s="41">
        <f t="shared" si="334"/>
        <v>108064.50000000001</v>
      </c>
      <c r="J189" s="41">
        <f t="shared" si="335"/>
        <v>107328.77000000002</v>
      </c>
      <c r="K189" s="41">
        <f t="shared" si="336"/>
        <v>106593.04000000002</v>
      </c>
      <c r="L189" s="41">
        <f t="shared" si="337"/>
        <v>107279.57659675002</v>
      </c>
      <c r="M189" s="41">
        <f t="shared" si="338"/>
        <v>107966.11319350002</v>
      </c>
      <c r="N189" s="41">
        <f t="shared" si="339"/>
        <v>108652.64979025001</v>
      </c>
      <c r="O189" s="41">
        <f t="shared" si="340"/>
        <v>109339.18638700001</v>
      </c>
      <c r="P189" s="41">
        <f t="shared" si="341"/>
        <v>110025.72298375001</v>
      </c>
      <c r="Q189" s="41">
        <f t="shared" si="342"/>
        <v>110712.2595805</v>
      </c>
      <c r="R189" s="41">
        <f t="shared" si="343"/>
        <v>111398.79617725</v>
      </c>
      <c r="S189" s="41">
        <f t="shared" si="344"/>
        <v>112085.33277399999</v>
      </c>
      <c r="T189" s="41">
        <f t="shared" si="345"/>
        <v>112771.86937074999</v>
      </c>
      <c r="U189" s="41">
        <f t="shared" si="346"/>
        <v>113629.268149</v>
      </c>
      <c r="V189" s="41">
        <f t="shared" si="347"/>
        <v>114486.66692725</v>
      </c>
      <c r="W189" s="41">
        <f t="shared" si="348"/>
        <v>115344.0657055</v>
      </c>
      <c r="X189" s="41">
        <f t="shared" si="349"/>
        <v>116201.46448375001</v>
      </c>
      <c r="Y189" s="41">
        <f t="shared" si="350"/>
        <v>117058.86326200001</v>
      </c>
      <c r="Z189" s="41">
        <f t="shared" si="351"/>
        <v>117916.26204025002</v>
      </c>
      <c r="AA189" s="41">
        <f t="shared" si="352"/>
        <v>118773.66081850002</v>
      </c>
      <c r="AB189" s="41">
        <f t="shared" si="353"/>
        <v>119631.05959675003</v>
      </c>
      <c r="AC189" s="41">
        <f t="shared" si="354"/>
        <v>120488.45837500003</v>
      </c>
      <c r="AD189" s="41">
        <f t="shared" si="355"/>
        <v>121345.85715325004</v>
      </c>
      <c r="AE189" s="41">
        <f t="shared" si="356"/>
        <v>122203.25593150004</v>
      </c>
      <c r="AF189" s="41">
        <f t="shared" si="357"/>
        <v>123060.65470975004</v>
      </c>
      <c r="AG189" s="23">
        <f t="shared" si="326"/>
        <v>117916</v>
      </c>
      <c r="AH189" s="79">
        <f>'[26]009'!D$87</f>
        <v>6.6699999999999995E-2</v>
      </c>
      <c r="AI189" s="79">
        <f>'[26]009'!E$87</f>
        <v>8.3299999999999999E-2</v>
      </c>
      <c r="AJ189" s="107">
        <f>'[20]Depreciation Provision'!R104</f>
        <v>-735.73</v>
      </c>
      <c r="AK189" s="107">
        <f>'[20]Depreciation Provision'!S104</f>
        <v>-735.73</v>
      </c>
      <c r="AL189" s="107">
        <f>'[20]Depreciation Provision'!T104</f>
        <v>-735.73</v>
      </c>
      <c r="AM189" s="107">
        <f>'[20]Depreciation Provision'!U104</f>
        <v>-735.73</v>
      </c>
      <c r="AN189" s="107">
        <f>'[20]Depreciation Provision'!V104</f>
        <v>-735.73</v>
      </c>
      <c r="AO189" s="107">
        <f>'[20]Depreciation Provision'!W104</f>
        <v>-735.73</v>
      </c>
      <c r="AP189" s="41">
        <f>IF('Net Plant'!I186&gt;0,'Gross Plant'!L189*$AH189/12,0)</f>
        <v>686.53659675000006</v>
      </c>
      <c r="AQ189" s="41">
        <f>IF('Net Plant'!J186&gt;0,'Gross Plant'!M189*$AH189/12,0)</f>
        <v>686.53659675000006</v>
      </c>
      <c r="AR189" s="41">
        <f>IF('Net Plant'!K186&gt;0,'Gross Plant'!N189*$AH189/12,0)</f>
        <v>686.53659675000006</v>
      </c>
      <c r="AS189" s="41">
        <f>IF('Net Plant'!L186&gt;0,'Gross Plant'!O189*$AH189/12,0)</f>
        <v>686.53659675000006</v>
      </c>
      <c r="AT189" s="41">
        <f>IF('Net Plant'!M186&gt;0,'Gross Plant'!P189*$AH189/12,0)</f>
        <v>686.53659675000006</v>
      </c>
      <c r="AU189" s="41">
        <f>IF('Net Plant'!N186&gt;0,'Gross Plant'!Q189*$AH189/12,0)</f>
        <v>686.53659675000006</v>
      </c>
      <c r="AV189" s="41">
        <f>IF('Net Plant'!O186&gt;0,'Gross Plant'!R189*$AH189/12,0)</f>
        <v>686.53659675000006</v>
      </c>
      <c r="AW189" s="41">
        <f>IF('Net Plant'!P186&gt;0,'Gross Plant'!S189*$AH189/12,0)</f>
        <v>686.53659675000006</v>
      </c>
      <c r="AX189" s="41">
        <f>IF('Net Plant'!Q186&gt;0,'Gross Plant'!T189*$AH189/12,0)</f>
        <v>686.53659675000006</v>
      </c>
      <c r="AY189" s="41">
        <f>IF('Net Plant'!R186&gt;0,'Gross Plant'!U189*$AI189/12,0)</f>
        <v>857.39877824999996</v>
      </c>
      <c r="AZ189" s="41">
        <f>IF('Net Plant'!S186&gt;0,'Gross Plant'!V189*$AI189/12,0)</f>
        <v>857.39877824999996</v>
      </c>
      <c r="BA189" s="41">
        <f>IF('Net Plant'!T186&gt;0,'Gross Plant'!W189*$AI189/12,0)</f>
        <v>857.39877824999996</v>
      </c>
      <c r="BB189" s="41">
        <f>IF('Net Plant'!U186&gt;0,'Gross Plant'!X189*$AI189/12,0)</f>
        <v>857.39877824999996</v>
      </c>
      <c r="BC189" s="41">
        <f>IF('Net Plant'!V186&gt;0,'Gross Plant'!Y189*$AI189/12,0)</f>
        <v>857.39877824999996</v>
      </c>
      <c r="BD189" s="41">
        <f>IF('Net Plant'!W186&gt;0,'Gross Plant'!Z189*$AI189/12,0)</f>
        <v>857.39877824999996</v>
      </c>
      <c r="BE189" s="41">
        <f>IF('Net Plant'!X186&gt;0,'Gross Plant'!AA189*$AI189/12,0)</f>
        <v>857.39877824999996</v>
      </c>
      <c r="BF189" s="41">
        <f>IF('Net Plant'!Y186&gt;0,'Gross Plant'!AB189*$AI189/12,0)</f>
        <v>857.39877824999996</v>
      </c>
      <c r="BG189" s="41">
        <f>IF('Net Plant'!Z186&gt;0,'Gross Plant'!AC189*$AI189/12,0)</f>
        <v>857.39877824999996</v>
      </c>
      <c r="BH189" s="41">
        <f>IF('Net Plant'!AA186&gt;0,'Gross Plant'!AD189*$AI189/12,0)</f>
        <v>857.39877824999996</v>
      </c>
      <c r="BI189" s="41">
        <f>IF('Net Plant'!AB186&gt;0,'Gross Plant'!AE189*$AI189/12,0)</f>
        <v>857.39877824999996</v>
      </c>
      <c r="BJ189" s="41">
        <f>IF('Net Plant'!AC186&gt;0,'Gross Plant'!AF189*$AI189/12,0)</f>
        <v>857.39877824999996</v>
      </c>
      <c r="BK189" s="23">
        <f t="shared" si="323"/>
        <v>10288.785339000002</v>
      </c>
      <c r="BL189" s="41"/>
      <c r="BM189" s="31">
        <f>[20]Retires!R247</f>
        <v>0</v>
      </c>
      <c r="BN189" s="31">
        <f>[20]Retires!S247</f>
        <v>0</v>
      </c>
      <c r="BO189" s="31">
        <f>[20]Retires!T247</f>
        <v>0</v>
      </c>
      <c r="BP189" s="31">
        <f>[20]Retires!U247</f>
        <v>0</v>
      </c>
      <c r="BQ189" s="31">
        <f>[20]Retires!V247</f>
        <v>0</v>
      </c>
      <c r="BR189" s="31">
        <f>[20]Retires!W247</f>
        <v>0</v>
      </c>
      <c r="BS189" s="31">
        <f>'Gross Plant'!BQ189</f>
        <v>0</v>
      </c>
      <c r="BT189" s="41">
        <f>'Gross Plant'!BR189</f>
        <v>0</v>
      </c>
      <c r="BU189" s="41">
        <f>'Gross Plant'!BS189</f>
        <v>0</v>
      </c>
      <c r="BV189" s="41">
        <f>'Gross Plant'!BT189</f>
        <v>0</v>
      </c>
      <c r="BW189" s="41">
        <f>'Gross Plant'!BU189</f>
        <v>0</v>
      </c>
      <c r="BX189" s="41">
        <f>'Gross Plant'!BV189</f>
        <v>0</v>
      </c>
      <c r="BY189" s="41">
        <f>'Gross Plant'!BW189</f>
        <v>0</v>
      </c>
      <c r="BZ189" s="41">
        <f>'Gross Plant'!BX189</f>
        <v>0</v>
      </c>
      <c r="CA189" s="41">
        <f>'Gross Plant'!BY189</f>
        <v>0</v>
      </c>
      <c r="CB189" s="41">
        <f>'Gross Plant'!BZ189</f>
        <v>0</v>
      </c>
      <c r="CC189" s="41">
        <f>'Gross Plant'!CA189</f>
        <v>0</v>
      </c>
      <c r="CD189" s="41">
        <f>'Gross Plant'!CB189</f>
        <v>0</v>
      </c>
      <c r="CE189" s="41">
        <f>'Gross Plant'!CC189</f>
        <v>0</v>
      </c>
      <c r="CF189" s="41">
        <f>'Gross Plant'!CD189</f>
        <v>0</v>
      </c>
      <c r="CG189" s="41">
        <f>'Gross Plant'!CE189</f>
        <v>0</v>
      </c>
      <c r="CH189" s="41">
        <f>'Gross Plant'!CF189</f>
        <v>0</v>
      </c>
      <c r="CI189" s="41">
        <f>'Gross Plant'!CG189</f>
        <v>0</v>
      </c>
      <c r="CJ189" s="41">
        <f>'Gross Plant'!CH189</f>
        <v>0</v>
      </c>
      <c r="CK189" s="41">
        <f>'Gross Plant'!CI189</f>
        <v>0</v>
      </c>
      <c r="CL189" s="41">
        <f>'Gross Plant'!CJ189</f>
        <v>0</v>
      </c>
      <c r="CM189" s="41">
        <f>'Gross Plant'!CK189</f>
        <v>0</v>
      </c>
      <c r="CN189" s="41"/>
      <c r="CO189" s="31">
        <f>[20]Transfers!R247</f>
        <v>0</v>
      </c>
      <c r="CP189" s="31">
        <f>[20]Transfers!S247</f>
        <v>0</v>
      </c>
      <c r="CQ189" s="31">
        <f>[20]Transfers!T247</f>
        <v>0</v>
      </c>
      <c r="CR189" s="31">
        <f>[20]Transfers!U247</f>
        <v>0</v>
      </c>
      <c r="CS189" s="31">
        <f>[20]Transfers!V247</f>
        <v>0</v>
      </c>
      <c r="CT189" s="31">
        <f>[20]Transfers!W247</f>
        <v>0</v>
      </c>
      <c r="CU189" s="31">
        <v>0</v>
      </c>
      <c r="CV189" s="31">
        <v>0</v>
      </c>
      <c r="CW189" s="31">
        <v>0</v>
      </c>
      <c r="CX189" s="31">
        <v>0</v>
      </c>
      <c r="CY189" s="31">
        <v>0</v>
      </c>
      <c r="CZ189" s="3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/>
      <c r="DQ189" s="31">
        <f>[20]COR!Q104</f>
        <v>0</v>
      </c>
      <c r="DR189" s="31">
        <f>[20]COR!R104</f>
        <v>0</v>
      </c>
      <c r="DS189" s="31">
        <f>[20]COR!S104</f>
        <v>0</v>
      </c>
      <c r="DT189" s="31">
        <f>[20]COR!T104</f>
        <v>0</v>
      </c>
      <c r="DU189" s="31">
        <f>[20]COR!U104</f>
        <v>0</v>
      </c>
      <c r="DV189" s="31">
        <f>[20]COR!V104</f>
        <v>0</v>
      </c>
      <c r="DW189" s="57">
        <f>SUM('Gross Plant'!$AH189:$AM189)/SUM('Gross Plant'!$AH$193:$AM$193)*DW$193</f>
        <v>0</v>
      </c>
      <c r="DX189" s="57">
        <f>SUM('Gross Plant'!$AH189:$AM189)/SUM('Gross Plant'!$AH$193:$AM$193)*DX$193</f>
        <v>0</v>
      </c>
      <c r="DY189" s="57">
        <f>SUM('Gross Plant'!$AH189:$AM189)/SUM('Gross Plant'!$AH$193:$AM$193)*DY$193</f>
        <v>0</v>
      </c>
      <c r="DZ189" s="57">
        <f>-SUM('Gross Plant'!$AH189:$AM189)/SUM('Gross Plant'!$AH$193:$AM$193)*'Capital Spending'!D$12*Reserve!$DW$1</f>
        <v>0</v>
      </c>
      <c r="EA189" s="57">
        <f>-SUM('Gross Plant'!$AH189:$AM189)/SUM('Gross Plant'!$AH$193:$AM$193)*'Capital Spending'!E$12*Reserve!$DW$1</f>
        <v>0</v>
      </c>
      <c r="EB189" s="57">
        <f>-SUM('Gross Plant'!$AH189:$AM189)/SUM('Gross Plant'!$AH$193:$AM$193)*'Capital Spending'!F$12*Reserve!$DW$1</f>
        <v>0</v>
      </c>
      <c r="EC189" s="57">
        <f>-SUM('Gross Plant'!$AH189:$AM189)/SUM('Gross Plant'!$AH$193:$AM$193)*'Capital Spending'!G$12*Reserve!$DW$1</f>
        <v>0</v>
      </c>
      <c r="ED189" s="57">
        <f>-SUM('Gross Plant'!$AH189:$AM189)/SUM('Gross Plant'!$AH$193:$AM$193)*'Capital Spending'!H$12*Reserve!$DW$1</f>
        <v>0</v>
      </c>
      <c r="EE189" s="57">
        <f>-SUM('Gross Plant'!$AH189:$AM189)/SUM('Gross Plant'!$AH$193:$AM$193)*'Capital Spending'!I$12*Reserve!$DW$1</f>
        <v>0</v>
      </c>
      <c r="EF189" s="57">
        <f>-SUM('Gross Plant'!$AH189:$AM189)/SUM('Gross Plant'!$AH$193:$AM$193)*'Capital Spending'!J$12*Reserve!$DW$1</f>
        <v>0</v>
      </c>
      <c r="EG189" s="57">
        <f>-SUM('Gross Plant'!$AH189:$AM189)/SUM('Gross Plant'!$AH$193:$AM$193)*'Capital Spending'!K$12*Reserve!$DW$1</f>
        <v>0</v>
      </c>
      <c r="EH189" s="57">
        <f>-SUM('Gross Plant'!$AH189:$AM189)/SUM('Gross Plant'!$AH$193:$AM$193)*'Capital Spending'!L$12*Reserve!$DW$1</f>
        <v>0</v>
      </c>
      <c r="EI189" s="57">
        <f>-SUM('Gross Plant'!$AH189:$AM189)/SUM('Gross Plant'!$AH$193:$AM$193)*'Capital Spending'!M$12*Reserve!$DW$1</f>
        <v>0</v>
      </c>
      <c r="EJ189" s="57">
        <f>-SUM('Gross Plant'!$AH189:$AM189)/SUM('Gross Plant'!$AH$193:$AM$193)*'Capital Spending'!N$12*Reserve!$DW$1</f>
        <v>0</v>
      </c>
      <c r="EK189" s="57">
        <f>-SUM('Gross Plant'!$AH189:$AM189)/SUM('Gross Plant'!$AH$193:$AM$193)*'Capital Spending'!O$12*Reserve!$DW$1</f>
        <v>0</v>
      </c>
      <c r="EL189" s="57">
        <f>-SUM('Gross Plant'!$AH189:$AM189)/SUM('Gross Plant'!$AH$193:$AM$193)*'Capital Spending'!P$12*Reserve!$DW$1</f>
        <v>0</v>
      </c>
      <c r="EM189" s="57">
        <f>-SUM('Gross Plant'!$AH189:$AM189)/SUM('Gross Plant'!$AH$193:$AM$193)*'Capital Spending'!Q$12*Reserve!$DW$1</f>
        <v>0</v>
      </c>
      <c r="EN189" s="57">
        <f>-SUM('Gross Plant'!$AH189:$AM189)/SUM('Gross Plant'!$AH$193:$AM$193)*'Capital Spending'!R$12*Reserve!$DW$1</f>
        <v>0</v>
      </c>
      <c r="EO189" s="57">
        <f>-SUM('Gross Plant'!$AH189:$AM189)/SUM('Gross Plant'!$AH$193:$AM$193)*'Capital Spending'!S$12*Reserve!$DW$1</f>
        <v>0</v>
      </c>
      <c r="EP189" s="57">
        <f>-SUM('Gross Plant'!$AH189:$AM189)/SUM('Gross Plant'!$AH$193:$AM$193)*'Capital Spending'!T$12*Reserve!$DW$1</f>
        <v>0</v>
      </c>
      <c r="EQ189" s="57">
        <f>-SUM('Gross Plant'!$AH189:$AM189)/SUM('Gross Plant'!$AH$193:$AM$193)*'Capital Spending'!U$12*Reserve!$DW$1</f>
        <v>0</v>
      </c>
    </row>
    <row r="190" spans="1:147">
      <c r="A190" s="49"/>
      <c r="B190" t="s">
        <v>122</v>
      </c>
      <c r="C190" s="50">
        <f t="shared" si="324"/>
        <v>-5933440.2569230748</v>
      </c>
      <c r="D190" s="50">
        <f t="shared" si="325"/>
        <v>-6374709.4599999981</v>
      </c>
      <c r="E190" s="68">
        <f>'[20]Reserve End Balances'!$Q$105</f>
        <v>-4941409.1699999981</v>
      </c>
      <c r="F190" s="41">
        <f t="shared" si="331"/>
        <v>-5178133.7699999977</v>
      </c>
      <c r="G190" s="41">
        <f t="shared" si="332"/>
        <v>-5366172.2599999979</v>
      </c>
      <c r="H190" s="41">
        <f t="shared" si="333"/>
        <v>-5253157.7899999982</v>
      </c>
      <c r="I190" s="41">
        <f t="shared" si="334"/>
        <v>-5670997.9999999981</v>
      </c>
      <c r="J190" s="41">
        <f t="shared" si="335"/>
        <v>-6101886.129999998</v>
      </c>
      <c r="K190" s="41">
        <f t="shared" si="336"/>
        <v>-6374709.4599999981</v>
      </c>
      <c r="L190" s="43">
        <f t="shared" si="337"/>
        <v>-6374709.4599999981</v>
      </c>
      <c r="M190" s="41">
        <f t="shared" si="338"/>
        <v>-6374709.4599999981</v>
      </c>
      <c r="N190" s="41">
        <f t="shared" si="339"/>
        <v>-6374709.4599999981</v>
      </c>
      <c r="O190" s="41">
        <f t="shared" si="340"/>
        <v>-6374709.4599999981</v>
      </c>
      <c r="P190" s="41">
        <f t="shared" si="341"/>
        <v>-6374709.4599999981</v>
      </c>
      <c r="Q190" s="41">
        <f t="shared" si="342"/>
        <v>-6374709.4599999981</v>
      </c>
      <c r="R190" s="41">
        <f t="shared" si="343"/>
        <v>-6374709.4599999981</v>
      </c>
      <c r="S190" s="41">
        <f t="shared" si="344"/>
        <v>-6374709.4599999981</v>
      </c>
      <c r="T190" s="41">
        <f t="shared" si="345"/>
        <v>-6374709.4599999981</v>
      </c>
      <c r="U190" s="41">
        <f t="shared" si="346"/>
        <v>-6374709.4599999981</v>
      </c>
      <c r="V190" s="41">
        <f t="shared" si="347"/>
        <v>-6374709.4599999981</v>
      </c>
      <c r="W190" s="41">
        <f t="shared" si="348"/>
        <v>-6374709.4599999981</v>
      </c>
      <c r="X190" s="41">
        <f t="shared" si="349"/>
        <v>-6374709.4599999981</v>
      </c>
      <c r="Y190" s="41">
        <f t="shared" si="350"/>
        <v>-6374709.4599999981</v>
      </c>
      <c r="Z190" s="41">
        <f t="shared" si="351"/>
        <v>-6374709.4599999981</v>
      </c>
      <c r="AA190" s="41">
        <f t="shared" si="352"/>
        <v>-6374709.4599999981</v>
      </c>
      <c r="AB190" s="41">
        <f t="shared" si="353"/>
        <v>-6374709.4599999981</v>
      </c>
      <c r="AC190" s="41">
        <f t="shared" si="354"/>
        <v>-6374709.4599999981</v>
      </c>
      <c r="AD190" s="41">
        <f t="shared" si="355"/>
        <v>-6374709.4599999981</v>
      </c>
      <c r="AE190" s="41">
        <f t="shared" si="356"/>
        <v>-6374709.4599999981</v>
      </c>
      <c r="AF190" s="41">
        <f t="shared" si="357"/>
        <v>-6374709.4599999981</v>
      </c>
      <c r="AG190" s="23">
        <f t="shared" ref="AG190" si="358">ROUND(AVERAGE(T190:AF190),0)</f>
        <v>-6374709</v>
      </c>
      <c r="AH190" s="90"/>
      <c r="AI190" s="90"/>
      <c r="AJ190" s="107">
        <f>'[20]Depreciation Provision'!R105</f>
        <v>-236724.59999999998</v>
      </c>
      <c r="AK190" s="107">
        <f>'[20]Depreciation Provision'!S105</f>
        <v>-188038.49</v>
      </c>
      <c r="AL190" s="107">
        <f>'[20]Depreciation Provision'!T105</f>
        <v>113014.46999999999</v>
      </c>
      <c r="AM190" s="107">
        <f>'[20]Depreciation Provision'!U105</f>
        <v>-417840.21000000008</v>
      </c>
      <c r="AN190" s="107">
        <f>'[20]Depreciation Provision'!V105</f>
        <v>-430888.12999999995</v>
      </c>
      <c r="AO190" s="107">
        <f>'[20]Depreciation Provision'!W105</f>
        <v>-272823.33000000007</v>
      </c>
      <c r="AP190" s="41">
        <f>IF('Net Plant'!I187&gt;0,'Gross Plant'!L190*$AH190/12,0)</f>
        <v>0</v>
      </c>
      <c r="AQ190" s="41">
        <f>IF('Net Plant'!J187&gt;0,'Gross Plant'!M190*$AH190/12,0)</f>
        <v>0</v>
      </c>
      <c r="AR190" s="41">
        <f>IF('Net Plant'!K187&gt;0,'Gross Plant'!N190*$AH190/12,0)</f>
        <v>0</v>
      </c>
      <c r="AS190" s="41">
        <f>IF('Net Plant'!L187&gt;0,'Gross Plant'!O190*$AH190/12,0)</f>
        <v>0</v>
      </c>
      <c r="AT190" s="41">
        <f>IF('Net Plant'!M187&gt;0,'Gross Plant'!P190*$AH190/12,0)</f>
        <v>0</v>
      </c>
      <c r="AU190" s="41">
        <f>IF('Net Plant'!N187&gt;0,'Gross Plant'!Q190*$AH190/12,0)</f>
        <v>0</v>
      </c>
      <c r="AV190" s="41">
        <f>IF('Net Plant'!O187&gt;0,'Gross Plant'!R190*$AH190/12,0)</f>
        <v>0</v>
      </c>
      <c r="AW190" s="41">
        <f>IF('Net Plant'!P187&gt;0,'Gross Plant'!S190*$AH190/12,0)</f>
        <v>0</v>
      </c>
      <c r="AX190" s="41">
        <f>IF('Net Plant'!Q187&gt;0,'Gross Plant'!T190*$AH190/12,0)</f>
        <v>0</v>
      </c>
      <c r="AY190" s="41">
        <f>IF('Net Plant'!R187&gt;0,'Gross Plant'!U190*$AI190/12,0)</f>
        <v>0</v>
      </c>
      <c r="AZ190" s="41">
        <f>IF('Net Plant'!S187&gt;0,'Gross Plant'!V190*$AI190/12,0)</f>
        <v>0</v>
      </c>
      <c r="BA190" s="41">
        <f>IF('Net Plant'!T187&gt;0,'Gross Plant'!W190*$AI190/12,0)</f>
        <v>0</v>
      </c>
      <c r="BB190" s="41">
        <f>IF('Net Plant'!U187&gt;0,'Gross Plant'!X190*$AI190/12,0)</f>
        <v>0</v>
      </c>
      <c r="BC190" s="41">
        <f>IF('Net Plant'!V187&gt;0,'Gross Plant'!Y190*$AI190/12,0)</f>
        <v>0</v>
      </c>
      <c r="BD190" s="41">
        <f>IF('Net Plant'!W187&gt;0,'Gross Plant'!Z190*$AI190/12,0)</f>
        <v>0</v>
      </c>
      <c r="BE190" s="41">
        <f>IF('Net Plant'!X187&gt;0,'Gross Plant'!AA190*$AI190/12,0)</f>
        <v>0</v>
      </c>
      <c r="BF190" s="41">
        <f>IF('Net Plant'!Y187&gt;0,'Gross Plant'!AB190*$AI190/12,0)</f>
        <v>0</v>
      </c>
      <c r="BG190" s="41">
        <f>IF('Net Plant'!Z187&gt;0,'Gross Plant'!AC190*$AI190/12,0)</f>
        <v>0</v>
      </c>
      <c r="BH190" s="41">
        <f>IF('Net Plant'!AA187&gt;0,'Gross Plant'!AD190*$AI190/12,0)</f>
        <v>0</v>
      </c>
      <c r="BI190" s="41">
        <f>IF('Net Plant'!AB187&gt;0,'Gross Plant'!AE190*$AI190/12,0)</f>
        <v>0</v>
      </c>
      <c r="BJ190" s="41">
        <f>IF('Net Plant'!AC187&gt;0,'Gross Plant'!AF190*$AI190/12,0)</f>
        <v>0</v>
      </c>
      <c r="BK190" s="23">
        <f t="shared" si="323"/>
        <v>0</v>
      </c>
      <c r="BL190" s="41"/>
      <c r="BM190" s="31">
        <f>[20]Retires!R248</f>
        <v>0</v>
      </c>
      <c r="BN190" s="31">
        <f>[20]Retires!S248</f>
        <v>0</v>
      </c>
      <c r="BO190" s="31">
        <f>[20]Retires!T248</f>
        <v>0</v>
      </c>
      <c r="BP190" s="31">
        <f>[20]Retires!U248</f>
        <v>0</v>
      </c>
      <c r="BQ190" s="31">
        <f>[20]Retires!V248</f>
        <v>0</v>
      </c>
      <c r="BR190" s="31">
        <f>[20]Retires!W248</f>
        <v>0</v>
      </c>
      <c r="BS190" s="31">
        <f>'Gross Plant'!BQ190</f>
        <v>0</v>
      </c>
      <c r="BT190" s="41">
        <f>'Gross Plant'!BR190</f>
        <v>0</v>
      </c>
      <c r="BU190" s="41">
        <f>'Gross Plant'!BS190</f>
        <v>0</v>
      </c>
      <c r="BV190" s="41">
        <f>'Gross Plant'!BT190</f>
        <v>0</v>
      </c>
      <c r="BW190" s="41">
        <f>'Gross Plant'!BU190</f>
        <v>0</v>
      </c>
      <c r="BX190" s="41">
        <f>'Gross Plant'!BV190</f>
        <v>0</v>
      </c>
      <c r="BY190" s="41">
        <f>'Gross Plant'!BW190</f>
        <v>0</v>
      </c>
      <c r="BZ190" s="41">
        <f>'Gross Plant'!BX190</f>
        <v>0</v>
      </c>
      <c r="CA190" s="41">
        <f>'Gross Plant'!BY190</f>
        <v>0</v>
      </c>
      <c r="CB190" s="41">
        <f>'Gross Plant'!BZ190</f>
        <v>0</v>
      </c>
      <c r="CC190" s="41">
        <f>'Gross Plant'!CA190</f>
        <v>0</v>
      </c>
      <c r="CD190" s="41">
        <f>'Gross Plant'!CB190</f>
        <v>0</v>
      </c>
      <c r="CE190" s="41">
        <f>'Gross Plant'!CC190</f>
        <v>0</v>
      </c>
      <c r="CF190" s="41">
        <f>'Gross Plant'!CD190</f>
        <v>0</v>
      </c>
      <c r="CG190" s="41">
        <f>'Gross Plant'!CE190</f>
        <v>0</v>
      </c>
      <c r="CH190" s="41">
        <f>'Gross Plant'!CF190</f>
        <v>0</v>
      </c>
      <c r="CI190" s="41">
        <f>'Gross Plant'!CG190</f>
        <v>0</v>
      </c>
      <c r="CJ190" s="41">
        <f>'Gross Plant'!CH190</f>
        <v>0</v>
      </c>
      <c r="CK190" s="41">
        <f>'Gross Plant'!CI190</f>
        <v>0</v>
      </c>
      <c r="CL190" s="41">
        <f>'Gross Plant'!CJ190</f>
        <v>0</v>
      </c>
      <c r="CM190" s="41">
        <f>'Gross Plant'!CK190</f>
        <v>0</v>
      </c>
      <c r="CN190" s="41"/>
      <c r="CO190" s="31">
        <f>[20]Transfers!R248</f>
        <v>0</v>
      </c>
      <c r="CP190" s="31">
        <f>[20]Transfers!S248</f>
        <v>0</v>
      </c>
      <c r="CQ190" s="31">
        <f>[20]Transfers!T248</f>
        <v>0</v>
      </c>
      <c r="CR190" s="31">
        <f>[20]Transfers!U248</f>
        <v>0</v>
      </c>
      <c r="CS190" s="31">
        <f>[20]Transfers!V248</f>
        <v>0</v>
      </c>
      <c r="CT190" s="31">
        <f>[20]Transfers!W248</f>
        <v>0</v>
      </c>
      <c r="CU190" s="31">
        <v>0</v>
      </c>
      <c r="CV190" s="31">
        <v>0</v>
      </c>
      <c r="CW190" s="31">
        <v>0</v>
      </c>
      <c r="CX190" s="31">
        <v>0</v>
      </c>
      <c r="CY190" s="31">
        <v>0</v>
      </c>
      <c r="CZ190" s="3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/>
      <c r="DQ190" s="31">
        <f>[20]COR!Q105</f>
        <v>0</v>
      </c>
      <c r="DR190" s="31">
        <f>[20]COR!R105</f>
        <v>0</v>
      </c>
      <c r="DS190" s="31">
        <f>[20]COR!S105</f>
        <v>0</v>
      </c>
      <c r="DT190" s="31">
        <f>[20]COR!T105</f>
        <v>0</v>
      </c>
      <c r="DU190" s="31">
        <f>[20]COR!U105</f>
        <v>0</v>
      </c>
      <c r="DV190" s="31">
        <f>[20]COR!V105</f>
        <v>0</v>
      </c>
      <c r="DW190" s="57">
        <f>SUM('Gross Plant'!$AH190:$AM190)/SUM('Gross Plant'!$AH$193:$AM$193)*DW$193</f>
        <v>0</v>
      </c>
      <c r="DX190" s="57">
        <f>SUM('Gross Plant'!$AH190:$AM190)/SUM('Gross Plant'!$AH$193:$AM$193)*DX$193</f>
        <v>0</v>
      </c>
      <c r="DY190" s="57">
        <f>SUM('Gross Plant'!$AH190:$AM190)/SUM('Gross Plant'!$AH$193:$AM$193)*DY$193</f>
        <v>0</v>
      </c>
      <c r="DZ190" s="57">
        <f>-SUM('Gross Plant'!$AH190:$AM190)/SUM('Gross Plant'!$AH$193:$AM$193)*'Capital Spending'!D$12*Reserve!$DW$1</f>
        <v>0</v>
      </c>
      <c r="EA190" s="57">
        <f>-SUM('Gross Plant'!$AH190:$AM190)/SUM('Gross Plant'!$AH$193:$AM$193)*'Capital Spending'!E$12*Reserve!$DW$1</f>
        <v>0</v>
      </c>
      <c r="EB190" s="57">
        <f>-SUM('Gross Plant'!$AH190:$AM190)/SUM('Gross Plant'!$AH$193:$AM$193)*'Capital Spending'!F$12*Reserve!$DW$1</f>
        <v>0</v>
      </c>
      <c r="EC190" s="57">
        <f>-SUM('Gross Plant'!$AH190:$AM190)/SUM('Gross Plant'!$AH$193:$AM$193)*'Capital Spending'!G$12*Reserve!$DW$1</f>
        <v>0</v>
      </c>
      <c r="ED190" s="57">
        <f>-SUM('Gross Plant'!$AH190:$AM190)/SUM('Gross Plant'!$AH$193:$AM$193)*'Capital Spending'!H$12*Reserve!$DW$1</f>
        <v>0</v>
      </c>
      <c r="EE190" s="57">
        <f>-SUM('Gross Plant'!$AH190:$AM190)/SUM('Gross Plant'!$AH$193:$AM$193)*'Capital Spending'!I$12*Reserve!$DW$1</f>
        <v>0</v>
      </c>
      <c r="EF190" s="57">
        <f>-SUM('Gross Plant'!$AH190:$AM190)/SUM('Gross Plant'!$AH$193:$AM$193)*'Capital Spending'!J$12*Reserve!$DW$1</f>
        <v>0</v>
      </c>
      <c r="EG190" s="57">
        <f>-SUM('Gross Plant'!$AH190:$AM190)/SUM('Gross Plant'!$AH$193:$AM$193)*'Capital Spending'!K$12*Reserve!$DW$1</f>
        <v>0</v>
      </c>
      <c r="EH190" s="57">
        <f>-SUM('Gross Plant'!$AH190:$AM190)/SUM('Gross Plant'!$AH$193:$AM$193)*'Capital Spending'!L$12*Reserve!$DW$1</f>
        <v>0</v>
      </c>
      <c r="EI190" s="57">
        <f>-SUM('Gross Plant'!$AH190:$AM190)/SUM('Gross Plant'!$AH$193:$AM$193)*'Capital Spending'!M$12*Reserve!$DW$1</f>
        <v>0</v>
      </c>
      <c r="EJ190" s="57">
        <f>-SUM('Gross Plant'!$AH190:$AM190)/SUM('Gross Plant'!$AH$193:$AM$193)*'Capital Spending'!N$12*Reserve!$DW$1</f>
        <v>0</v>
      </c>
      <c r="EK190" s="57">
        <f>-SUM('Gross Plant'!$AH190:$AM190)/SUM('Gross Plant'!$AH$193:$AM$193)*'Capital Spending'!O$12*Reserve!$DW$1</f>
        <v>0</v>
      </c>
      <c r="EL190" s="57">
        <f>-SUM('Gross Plant'!$AH190:$AM190)/SUM('Gross Plant'!$AH$193:$AM$193)*'Capital Spending'!P$12*Reserve!$DW$1</f>
        <v>0</v>
      </c>
      <c r="EM190" s="57">
        <f>-SUM('Gross Plant'!$AH190:$AM190)/SUM('Gross Plant'!$AH$193:$AM$193)*'Capital Spending'!Q$12*Reserve!$DW$1</f>
        <v>0</v>
      </c>
      <c r="EN190" s="57">
        <f>-SUM('Gross Plant'!$AH190:$AM190)/SUM('Gross Plant'!$AH$193:$AM$193)*'Capital Spending'!R$12*Reserve!$DW$1</f>
        <v>0</v>
      </c>
      <c r="EO190" s="57">
        <f>-SUM('Gross Plant'!$AH190:$AM190)/SUM('Gross Plant'!$AH$193:$AM$193)*'Capital Spending'!S$12*Reserve!$DW$1</f>
        <v>0</v>
      </c>
      <c r="EP190" s="57">
        <f>-SUM('Gross Plant'!$AH190:$AM190)/SUM('Gross Plant'!$AH$193:$AM$193)*'Capital Spending'!T$12*Reserve!$DW$1</f>
        <v>0</v>
      </c>
      <c r="EQ190" s="57">
        <f>-SUM('Gross Plant'!$AH190:$AM190)/SUM('Gross Plant'!$AH$193:$AM$193)*'Capital Spending'!U$12*Reserve!$DW$1</f>
        <v>0</v>
      </c>
    </row>
    <row r="191" spans="1:147">
      <c r="A191" s="49"/>
      <c r="B191" t="s">
        <v>169</v>
      </c>
      <c r="C191" s="50">
        <f t="shared" ref="C191" si="359">SUM(E191:Q191)/13</f>
        <v>0</v>
      </c>
      <c r="D191" s="50">
        <f t="shared" ref="D191" si="360">SUM(T191:AF191)/13</f>
        <v>0</v>
      </c>
      <c r="E191" s="68">
        <v>0</v>
      </c>
      <c r="F191" s="41">
        <f t="shared" ref="F191" si="361">E191+AJ191+BM191+CO191+DQ191</f>
        <v>0</v>
      </c>
      <c r="G191" s="41">
        <f t="shared" ref="G191" si="362">F191+AK191+BN191+CP191+DR191</f>
        <v>0</v>
      </c>
      <c r="H191" s="41">
        <f t="shared" ref="H191" si="363">G191+AL191+BO191+CQ191+DS191</f>
        <v>0</v>
      </c>
      <c r="I191" s="41">
        <f t="shared" ref="I191" si="364">H191+AM191+BP191+CR191+DT191</f>
        <v>0</v>
      </c>
      <c r="J191" s="41">
        <f t="shared" ref="J191" si="365">I191+AN191+BQ191+CS191+DU191</f>
        <v>0</v>
      </c>
      <c r="K191" s="41">
        <f t="shared" ref="K191" si="366">J191+AO191+BR191+CT191+DV191</f>
        <v>0</v>
      </c>
      <c r="L191" s="43">
        <f t="shared" ref="L191" si="367">K191+AP191+BS191+CU191+DW191</f>
        <v>0</v>
      </c>
      <c r="M191" s="41">
        <f t="shared" ref="M191" si="368">L191+AQ191+BT191+CV191+DX191</f>
        <v>0</v>
      </c>
      <c r="N191" s="41">
        <f t="shared" ref="N191" si="369">M191+AR191+BU191+CW191+DY191</f>
        <v>0</v>
      </c>
      <c r="O191" s="41">
        <f t="shared" ref="O191" si="370">N191+AS191+BV191+CX191+DZ191</f>
        <v>0</v>
      </c>
      <c r="P191" s="41">
        <f t="shared" ref="P191" si="371">O191+AT191+BW191+CY191+EA191</f>
        <v>0</v>
      </c>
      <c r="Q191" s="41">
        <f t="shared" ref="Q191" si="372">P191+AU191+BX191+CZ191+EB191</f>
        <v>0</v>
      </c>
      <c r="R191" s="41">
        <f t="shared" ref="R191" si="373">Q191+AV191+BY191+DA191+EC191</f>
        <v>0</v>
      </c>
      <c r="S191" s="41">
        <f t="shared" ref="S191" si="374">R191+AW191+BZ191+DB191+ED191</f>
        <v>0</v>
      </c>
      <c r="T191" s="41">
        <f t="shared" ref="T191" si="375">S191+AX191+CA191+DC191+EE191</f>
        <v>0</v>
      </c>
      <c r="U191" s="41">
        <f t="shared" ref="U191" si="376">T191+AY191+CB191+DD191+EF191</f>
        <v>0</v>
      </c>
      <c r="V191" s="41">
        <f t="shared" ref="V191" si="377">U191+AZ191+CC191+DE191+EG191</f>
        <v>0</v>
      </c>
      <c r="W191" s="41">
        <f t="shared" ref="W191" si="378">V191+BA191+CD191+DF191+EH191</f>
        <v>0</v>
      </c>
      <c r="X191" s="41">
        <f t="shared" ref="X191" si="379">W191+BB191+CE191+DG191+EI191</f>
        <v>0</v>
      </c>
      <c r="Y191" s="41">
        <f t="shared" ref="Y191" si="380">X191+BC191+CF191+DH191+EJ191</f>
        <v>0</v>
      </c>
      <c r="Z191" s="41">
        <f t="shared" ref="Z191" si="381">Y191+BD191+CG191+DI191+EK191</f>
        <v>0</v>
      </c>
      <c r="AA191" s="41">
        <f t="shared" ref="AA191" si="382">Z191+BE191+CH191+DJ191+EL191</f>
        <v>0</v>
      </c>
      <c r="AB191" s="41">
        <f t="shared" ref="AB191" si="383">AA191+BF191+CI191+DK191+EM191</f>
        <v>0</v>
      </c>
      <c r="AC191" s="41">
        <f t="shared" ref="AC191" si="384">AB191+BG191+CJ191+DL191+EN191</f>
        <v>0</v>
      </c>
      <c r="AD191" s="41">
        <f t="shared" ref="AD191" si="385">AC191+BH191+CK191+DM191+EO191</f>
        <v>0</v>
      </c>
      <c r="AE191" s="41">
        <f t="shared" ref="AE191" si="386">AD191+BI191+CL191+DN191+EP191</f>
        <v>0</v>
      </c>
      <c r="AF191" s="41">
        <f t="shared" ref="AF191" si="387">AE191+BJ191+CM191+DO191+EQ191</f>
        <v>0</v>
      </c>
      <c r="AG191" s="23">
        <f t="shared" ref="AG191" si="388">ROUND(AVERAGE(T191:AF191),0)</f>
        <v>0</v>
      </c>
      <c r="AH191" s="90"/>
      <c r="AI191" s="90"/>
      <c r="AJ191" s="107">
        <f>0</f>
        <v>0</v>
      </c>
      <c r="AK191" s="107">
        <f>0</f>
        <v>0</v>
      </c>
      <c r="AL191" s="107">
        <f>0</f>
        <v>0</v>
      </c>
      <c r="AM191" s="107">
        <f>0</f>
        <v>0</v>
      </c>
      <c r="AN191" s="107">
        <f>0</f>
        <v>0</v>
      </c>
      <c r="AO191" s="107">
        <f>0</f>
        <v>0</v>
      </c>
      <c r="AP191" s="41">
        <f>IF('Net Plant'!I188&gt;0,'Gross Plant'!L191*$AH191/12,0)</f>
        <v>0</v>
      </c>
      <c r="AQ191" s="41">
        <f>IF('Net Plant'!J188&gt;0,'Gross Plant'!M191*$AH191/12,0)</f>
        <v>0</v>
      </c>
      <c r="AR191" s="41">
        <f>IF('Net Plant'!K188&gt;0,'Gross Plant'!N191*$AH191/12,0)</f>
        <v>0</v>
      </c>
      <c r="AS191" s="41">
        <f>IF('Net Plant'!L188&gt;0,'Gross Plant'!O191*$AH191/12,0)</f>
        <v>0</v>
      </c>
      <c r="AT191" s="41">
        <f>IF('Net Plant'!M188&gt;0,'Gross Plant'!P191*$AH191/12,0)</f>
        <v>0</v>
      </c>
      <c r="AU191" s="41">
        <f>IF('Net Plant'!N188&gt;0,'Gross Plant'!Q191*$AH191/12,0)</f>
        <v>0</v>
      </c>
      <c r="AV191" s="41">
        <f>IF('Net Plant'!O188&gt;0,'Gross Plant'!R191*$AH191/12,0)</f>
        <v>0</v>
      </c>
      <c r="AW191" s="41">
        <f>IF('Net Plant'!P188&gt;0,'Gross Plant'!S191*$AH191/12,0)</f>
        <v>0</v>
      </c>
      <c r="AX191" s="41">
        <f>IF('Net Plant'!Q188&gt;0,'Gross Plant'!T191*$AH191/12,0)</f>
        <v>0</v>
      </c>
      <c r="AY191" s="41">
        <f>IF('Net Plant'!R188&gt;0,'Gross Plant'!U191*$AI191/12,0)</f>
        <v>0</v>
      </c>
      <c r="AZ191" s="41">
        <f>IF('Net Plant'!S188&gt;0,'Gross Plant'!V191*$AI191/12,0)</f>
        <v>0</v>
      </c>
      <c r="BA191" s="41">
        <f>IF('Net Plant'!T188&gt;0,'Gross Plant'!W191*$AI191/12,0)</f>
        <v>0</v>
      </c>
      <c r="BB191" s="41">
        <f>IF('Net Plant'!U188&gt;0,'Gross Plant'!X191*$AI191/12,0)</f>
        <v>0</v>
      </c>
      <c r="BC191" s="41">
        <f>IF('Net Plant'!V188&gt;0,'Gross Plant'!Y191*$AI191/12,0)</f>
        <v>0</v>
      </c>
      <c r="BD191" s="41">
        <f>IF('Net Plant'!W188&gt;0,'Gross Plant'!Z191*$AI191/12,0)</f>
        <v>0</v>
      </c>
      <c r="BE191" s="41">
        <f>IF('Net Plant'!X188&gt;0,'Gross Plant'!AA191*$AI191/12,0)</f>
        <v>0</v>
      </c>
      <c r="BF191" s="41">
        <f>IF('Net Plant'!Y188&gt;0,'Gross Plant'!AB191*$AI191/12,0)</f>
        <v>0</v>
      </c>
      <c r="BG191" s="41">
        <f>IF('Net Plant'!Z188&gt;0,'Gross Plant'!AC191*$AI191/12,0)</f>
        <v>0</v>
      </c>
      <c r="BH191" s="41">
        <f>IF('Net Plant'!AA188&gt;0,'Gross Plant'!AD191*$AI191/12,0)</f>
        <v>0</v>
      </c>
      <c r="BI191" s="41">
        <f>IF('Net Plant'!AB188&gt;0,'Gross Plant'!AE191*$AI191/12,0)</f>
        <v>0</v>
      </c>
      <c r="BJ191" s="41">
        <f>IF('Net Plant'!AC188&gt;0,'Gross Plant'!AF191*$AI191/12,0)</f>
        <v>0</v>
      </c>
      <c r="BK191" s="23">
        <f t="shared" si="323"/>
        <v>0</v>
      </c>
      <c r="BL191" s="41"/>
      <c r="BM191" s="31">
        <f>0</f>
        <v>0</v>
      </c>
      <c r="BN191" s="31">
        <f>0</f>
        <v>0</v>
      </c>
      <c r="BO191" s="31">
        <f>0</f>
        <v>0</v>
      </c>
      <c r="BP191" s="31">
        <f>0</f>
        <v>0</v>
      </c>
      <c r="BQ191" s="31">
        <f>0</f>
        <v>0</v>
      </c>
      <c r="BR191" s="31">
        <f>0</f>
        <v>0</v>
      </c>
      <c r="BS191" s="31">
        <f>'Gross Plant'!BQ191</f>
        <v>0</v>
      </c>
      <c r="BT191" s="41">
        <f>'Gross Plant'!BR191</f>
        <v>0</v>
      </c>
      <c r="BU191" s="41">
        <f>'Gross Plant'!BS191</f>
        <v>0</v>
      </c>
      <c r="BV191" s="41">
        <f>'Gross Plant'!BT191</f>
        <v>0</v>
      </c>
      <c r="BW191" s="41">
        <f>'Gross Plant'!BU191</f>
        <v>0</v>
      </c>
      <c r="BX191" s="41">
        <f>'Gross Plant'!BV191</f>
        <v>0</v>
      </c>
      <c r="BY191" s="41">
        <f>'Gross Plant'!BW191</f>
        <v>0</v>
      </c>
      <c r="BZ191" s="41">
        <f>'Gross Plant'!BX191</f>
        <v>0</v>
      </c>
      <c r="CA191" s="41">
        <f>'Gross Plant'!BY191</f>
        <v>0</v>
      </c>
      <c r="CB191" s="41">
        <f>'Gross Plant'!BZ191</f>
        <v>0</v>
      </c>
      <c r="CC191" s="41">
        <f>'Gross Plant'!CA191</f>
        <v>0</v>
      </c>
      <c r="CD191" s="41">
        <f>'Gross Plant'!CB191</f>
        <v>0</v>
      </c>
      <c r="CE191" s="41">
        <f>'Gross Plant'!CC191</f>
        <v>0</v>
      </c>
      <c r="CF191" s="41">
        <f>'Gross Plant'!CD191</f>
        <v>0</v>
      </c>
      <c r="CG191" s="41">
        <f>'Gross Plant'!CE191</f>
        <v>0</v>
      </c>
      <c r="CH191" s="41">
        <f>'Gross Plant'!CF191</f>
        <v>0</v>
      </c>
      <c r="CI191" s="41">
        <f>'Gross Plant'!CG191</f>
        <v>0</v>
      </c>
      <c r="CJ191" s="41">
        <f>'Gross Plant'!CH191</f>
        <v>0</v>
      </c>
      <c r="CK191" s="41">
        <f>'Gross Plant'!CI191</f>
        <v>0</v>
      </c>
      <c r="CL191" s="41">
        <f>'Gross Plant'!CJ191</f>
        <v>0</v>
      </c>
      <c r="CM191" s="41">
        <f>'Gross Plant'!CK191</f>
        <v>0</v>
      </c>
      <c r="CN191" s="41"/>
      <c r="CO191" s="31">
        <f>0</f>
        <v>0</v>
      </c>
      <c r="CP191" s="31">
        <f>0</f>
        <v>0</v>
      </c>
      <c r="CQ191" s="31">
        <f>0</f>
        <v>0</v>
      </c>
      <c r="CR191" s="31">
        <f>0</f>
        <v>0</v>
      </c>
      <c r="CS191" s="31">
        <f>0</f>
        <v>0</v>
      </c>
      <c r="CT191" s="31">
        <f>0</f>
        <v>0</v>
      </c>
      <c r="CU191" s="31">
        <v>0</v>
      </c>
      <c r="CV191" s="31">
        <v>0</v>
      </c>
      <c r="CW191" s="31">
        <v>0</v>
      </c>
      <c r="CX191" s="31">
        <v>0</v>
      </c>
      <c r="CY191" s="31">
        <v>0</v>
      </c>
      <c r="CZ191" s="3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0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/>
      <c r="DQ191" s="31">
        <f>0</f>
        <v>0</v>
      </c>
      <c r="DR191" s="31">
        <f>0</f>
        <v>0</v>
      </c>
      <c r="DS191" s="31">
        <f>0</f>
        <v>0</v>
      </c>
      <c r="DT191" s="31">
        <f>0</f>
        <v>0</v>
      </c>
      <c r="DU191" s="31">
        <f>0</f>
        <v>0</v>
      </c>
      <c r="DV191" s="31">
        <f>0</f>
        <v>0</v>
      </c>
      <c r="DW191" s="57">
        <f>SUM('Gross Plant'!$AH191:$AM191)/SUM('Gross Plant'!$AH$193:$AM$193)*DW$193</f>
        <v>0</v>
      </c>
      <c r="DX191" s="57">
        <f>SUM('Gross Plant'!$AH191:$AM191)/SUM('Gross Plant'!$AH$193:$AM$193)*DX$193</f>
        <v>0</v>
      </c>
      <c r="DY191" s="57">
        <f>SUM('Gross Plant'!$AH191:$AM191)/SUM('Gross Plant'!$AH$193:$AM$193)*DY$193</f>
        <v>0</v>
      </c>
      <c r="DZ191" s="57">
        <f>-SUM('Gross Plant'!$AH191:$AM191)/SUM('Gross Plant'!$AH$193:$AM$193)*'Capital Spending'!D$12*Reserve!$DW$1</f>
        <v>0</v>
      </c>
      <c r="EA191" s="57">
        <f>-SUM('Gross Plant'!$AH191:$AM191)/SUM('Gross Plant'!$AH$193:$AM$193)*'Capital Spending'!E$12*Reserve!$DW$1</f>
        <v>0</v>
      </c>
      <c r="EB191" s="57">
        <f>-SUM('Gross Plant'!$AH191:$AM191)/SUM('Gross Plant'!$AH$193:$AM$193)*'Capital Spending'!F$12*Reserve!$DW$1</f>
        <v>0</v>
      </c>
      <c r="EC191" s="57">
        <f>-SUM('Gross Plant'!$AH191:$AM191)/SUM('Gross Plant'!$AH$193:$AM$193)*'Capital Spending'!G$12*Reserve!$DW$1</f>
        <v>0</v>
      </c>
      <c r="ED191" s="57">
        <f>-SUM('Gross Plant'!$AH191:$AM191)/SUM('Gross Plant'!$AH$193:$AM$193)*'Capital Spending'!H$12*Reserve!$DW$1</f>
        <v>0</v>
      </c>
      <c r="EE191" s="57">
        <f>-SUM('Gross Plant'!$AH191:$AM191)/SUM('Gross Plant'!$AH$193:$AM$193)*'Capital Spending'!I$12*Reserve!$DW$1</f>
        <v>0</v>
      </c>
      <c r="EF191" s="57">
        <f>-SUM('Gross Plant'!$AH191:$AM191)/SUM('Gross Plant'!$AH$193:$AM$193)*'Capital Spending'!J$12*Reserve!$DW$1</f>
        <v>0</v>
      </c>
      <c r="EG191" s="57">
        <f>-SUM('Gross Plant'!$AH191:$AM191)/SUM('Gross Plant'!$AH$193:$AM$193)*'Capital Spending'!K$12*Reserve!$DW$1</f>
        <v>0</v>
      </c>
      <c r="EH191" s="57">
        <f>-SUM('Gross Plant'!$AH191:$AM191)/SUM('Gross Plant'!$AH$193:$AM$193)*'Capital Spending'!L$12*Reserve!$DW$1</f>
        <v>0</v>
      </c>
      <c r="EI191" s="57">
        <f>-SUM('Gross Plant'!$AH191:$AM191)/SUM('Gross Plant'!$AH$193:$AM$193)*'Capital Spending'!M$12*Reserve!$DW$1</f>
        <v>0</v>
      </c>
      <c r="EJ191" s="57">
        <f>-SUM('Gross Plant'!$AH191:$AM191)/SUM('Gross Plant'!$AH$193:$AM$193)*'Capital Spending'!N$12*Reserve!$DW$1</f>
        <v>0</v>
      </c>
      <c r="EK191" s="57">
        <f>-SUM('Gross Plant'!$AH191:$AM191)/SUM('Gross Plant'!$AH$193:$AM$193)*'Capital Spending'!O$12*Reserve!$DW$1</f>
        <v>0</v>
      </c>
      <c r="EL191" s="57">
        <f>-SUM('Gross Plant'!$AH191:$AM191)/SUM('Gross Plant'!$AH$193:$AM$193)*'Capital Spending'!P$12*Reserve!$DW$1</f>
        <v>0</v>
      </c>
      <c r="EM191" s="57">
        <f>-SUM('Gross Plant'!$AH191:$AM191)/SUM('Gross Plant'!$AH$193:$AM$193)*'Capital Spending'!Q$12*Reserve!$DW$1</f>
        <v>0</v>
      </c>
      <c r="EN191" s="57">
        <f>-SUM('Gross Plant'!$AH191:$AM191)/SUM('Gross Plant'!$AH$193:$AM$193)*'Capital Spending'!R$12*Reserve!$DW$1</f>
        <v>0</v>
      </c>
      <c r="EO191" s="57">
        <f>-SUM('Gross Plant'!$AH191:$AM191)/SUM('Gross Plant'!$AH$193:$AM$193)*'Capital Spending'!S$12*Reserve!$DW$1</f>
        <v>0</v>
      </c>
      <c r="EP191" s="57">
        <f>-SUM('Gross Plant'!$AH191:$AM191)/SUM('Gross Plant'!$AH$193:$AM$193)*'Capital Spending'!T$12*Reserve!$DW$1</f>
        <v>0</v>
      </c>
      <c r="EQ191" s="57">
        <f>-SUM('Gross Plant'!$AH191:$AM191)/SUM('Gross Plant'!$AH$193:$AM$193)*'Capital Spending'!U$12*Reserve!$DW$1</f>
        <v>0</v>
      </c>
    </row>
    <row r="192" spans="1:147">
      <c r="A192" s="49"/>
      <c r="B192" s="34" t="s">
        <v>142</v>
      </c>
      <c r="C192" s="81">
        <f t="shared" si="324"/>
        <v>0</v>
      </c>
      <c r="D192" s="81">
        <f t="shared" si="325"/>
        <v>0</v>
      </c>
      <c r="E192" s="43"/>
      <c r="F192" s="43"/>
      <c r="G192" s="43"/>
      <c r="H192" s="43"/>
      <c r="I192" s="43"/>
      <c r="J192" s="43"/>
      <c r="K192" s="43"/>
      <c r="L192" s="43">
        <f>K192+AP192+BS192+CU192+DW192</f>
        <v>0</v>
      </c>
      <c r="M192" s="43">
        <f>L192+AQ192+BT192+CV192+DX192</f>
        <v>0</v>
      </c>
      <c r="N192" s="43">
        <f t="shared" ref="N192:AF192" si="389">M192+AR192+BU192+CW192+DY192</f>
        <v>0</v>
      </c>
      <c r="O192" s="43">
        <f t="shared" si="389"/>
        <v>0</v>
      </c>
      <c r="P192" s="43">
        <f t="shared" si="389"/>
        <v>0</v>
      </c>
      <c r="Q192" s="43">
        <f t="shared" si="389"/>
        <v>0</v>
      </c>
      <c r="R192" s="43">
        <f t="shared" si="389"/>
        <v>0</v>
      </c>
      <c r="S192" s="43">
        <f t="shared" si="389"/>
        <v>0</v>
      </c>
      <c r="T192" s="43">
        <f t="shared" si="389"/>
        <v>0</v>
      </c>
      <c r="U192" s="43">
        <f t="shared" si="389"/>
        <v>0</v>
      </c>
      <c r="V192" s="43">
        <f t="shared" si="389"/>
        <v>0</v>
      </c>
      <c r="W192" s="43">
        <f t="shared" si="389"/>
        <v>0</v>
      </c>
      <c r="X192" s="43">
        <f t="shared" si="389"/>
        <v>0</v>
      </c>
      <c r="Y192" s="43">
        <f t="shared" si="389"/>
        <v>0</v>
      </c>
      <c r="Z192" s="43">
        <f t="shared" si="389"/>
        <v>0</v>
      </c>
      <c r="AA192" s="43">
        <f t="shared" si="389"/>
        <v>0</v>
      </c>
      <c r="AB192" s="43">
        <f t="shared" si="389"/>
        <v>0</v>
      </c>
      <c r="AC192" s="43">
        <f t="shared" si="389"/>
        <v>0</v>
      </c>
      <c r="AD192" s="43">
        <f t="shared" si="389"/>
        <v>0</v>
      </c>
      <c r="AE192" s="43">
        <f t="shared" si="389"/>
        <v>0</v>
      </c>
      <c r="AF192" s="43">
        <f t="shared" si="389"/>
        <v>0</v>
      </c>
      <c r="AG192" s="135">
        <f t="shared" si="326"/>
        <v>0</v>
      </c>
      <c r="AH192" s="90"/>
      <c r="AI192" s="90"/>
      <c r="AJ192" s="43"/>
      <c r="AK192" s="43"/>
      <c r="AL192" s="43"/>
      <c r="AM192" s="43"/>
      <c r="AN192" s="43"/>
      <c r="AO192" s="43"/>
      <c r="AP192" s="41">
        <f>IF('Net Plant'!I189&gt;0,'Gross Plant'!L192*$AH192/12,0)</f>
        <v>0</v>
      </c>
      <c r="AQ192" s="41">
        <f>IF('Net Plant'!J189&gt;0,'Gross Plant'!M192*$AH192/12,0)</f>
        <v>0</v>
      </c>
      <c r="AR192" s="41">
        <f>IF('Net Plant'!K189&gt;0,'Gross Plant'!N192*$AH192/12,0)</f>
        <v>0</v>
      </c>
      <c r="AS192" s="41">
        <f>IF('Net Plant'!L189&gt;0,'Gross Plant'!O192*$AH192/12,0)</f>
        <v>0</v>
      </c>
      <c r="AT192" s="41">
        <f>IF('Net Plant'!M189&gt;0,'Gross Plant'!P192*$AH192/12,0)</f>
        <v>0</v>
      </c>
      <c r="AU192" s="41">
        <f>IF('Net Plant'!N189&gt;0,'Gross Plant'!Q192*$AH192/12,0)</f>
        <v>0</v>
      </c>
      <c r="AV192" s="41">
        <f>IF('Net Plant'!O189&gt;0,'Gross Plant'!R192*$AH192/12,0)</f>
        <v>0</v>
      </c>
      <c r="AW192" s="41">
        <f>IF('Net Plant'!P189&gt;0,'Gross Plant'!S192*$AH192/12,0)</f>
        <v>0</v>
      </c>
      <c r="AX192" s="41">
        <f>IF('Net Plant'!Q189&gt;0,'Gross Plant'!T192*$AH192/12,0)</f>
        <v>0</v>
      </c>
      <c r="AY192" s="41">
        <f>IF('Net Plant'!R189&gt;0,'Gross Plant'!U192*$AI192/12,0)</f>
        <v>0</v>
      </c>
      <c r="AZ192" s="41">
        <f>IF('Net Plant'!S189&gt;0,'Gross Plant'!V192*$AI192/12,0)</f>
        <v>0</v>
      </c>
      <c r="BA192" s="41">
        <f>IF('Net Plant'!T189&gt;0,'Gross Plant'!W192*$AI192/12,0)</f>
        <v>0</v>
      </c>
      <c r="BB192" s="41">
        <f>IF('Net Plant'!U189&gt;0,'Gross Plant'!X192*$AI192/12,0)</f>
        <v>0</v>
      </c>
      <c r="BC192" s="41">
        <f>IF('Net Plant'!V189&gt;0,'Gross Plant'!Y192*$AI192/12,0)</f>
        <v>0</v>
      </c>
      <c r="BD192" s="41">
        <f>IF('Net Plant'!W189&gt;0,'Gross Plant'!Z192*$AI192/12,0)</f>
        <v>0</v>
      </c>
      <c r="BE192" s="41">
        <f>IF('Net Plant'!X189&gt;0,'Gross Plant'!AA192*$AI192/12,0)</f>
        <v>0</v>
      </c>
      <c r="BF192" s="41">
        <f>IF('Net Plant'!Y189&gt;0,'Gross Plant'!AB192*$AI192/12,0)</f>
        <v>0</v>
      </c>
      <c r="BG192" s="41">
        <f>IF('Net Plant'!Z189&gt;0,'Gross Plant'!AC192*$AI192/12,0)</f>
        <v>0</v>
      </c>
      <c r="BH192" s="41">
        <f>IF('Net Plant'!AA189&gt;0,'Gross Plant'!AD192*$AI192/12,0)</f>
        <v>0</v>
      </c>
      <c r="BI192" s="41">
        <f>IF('Net Plant'!AB189&gt;0,'Gross Plant'!AE192*$AI192/12,0)</f>
        <v>0</v>
      </c>
      <c r="BJ192" s="41">
        <f>IF('Net Plant'!AC189&gt;0,'Gross Plant'!AF192*$AI192/12,0)</f>
        <v>0</v>
      </c>
      <c r="BK192" s="23">
        <f t="shared" si="323"/>
        <v>0</v>
      </c>
      <c r="BL192" s="41"/>
      <c r="BM192" s="31"/>
      <c r="BN192" s="31"/>
      <c r="BO192" s="31"/>
      <c r="BP192" s="31"/>
      <c r="BQ192" s="31"/>
      <c r="BR192" s="31"/>
      <c r="BS192" s="3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41"/>
      <c r="DB192" s="41"/>
      <c r="DC192" s="41"/>
      <c r="DD192" s="41"/>
      <c r="DE192" s="41"/>
      <c r="DF192" s="41">
        <f>DE192</f>
        <v>0</v>
      </c>
      <c r="DG192" s="41">
        <f t="shared" ref="DG192:DO192" si="390">DF192</f>
        <v>0</v>
      </c>
      <c r="DH192" s="41">
        <f t="shared" si="390"/>
        <v>0</v>
      </c>
      <c r="DI192" s="41">
        <f t="shared" si="390"/>
        <v>0</v>
      </c>
      <c r="DJ192" s="41">
        <f t="shared" si="390"/>
        <v>0</v>
      </c>
      <c r="DK192" s="41">
        <f t="shared" si="390"/>
        <v>0</v>
      </c>
      <c r="DL192" s="41">
        <f t="shared" si="390"/>
        <v>0</v>
      </c>
      <c r="DM192" s="41">
        <f t="shared" si="390"/>
        <v>0</v>
      </c>
      <c r="DN192" s="41">
        <f t="shared" si="390"/>
        <v>0</v>
      </c>
      <c r="DO192" s="41">
        <f t="shared" si="390"/>
        <v>0</v>
      </c>
      <c r="DP192" s="4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</row>
    <row r="193" spans="1:147" s="2" customFormat="1">
      <c r="A193" s="2" t="s">
        <v>76</v>
      </c>
      <c r="C193" s="27">
        <f t="shared" ref="C193:AG193" si="391">SUM(C112:C192)</f>
        <v>175011395.92543331</v>
      </c>
      <c r="D193" s="27">
        <f t="shared" si="391"/>
        <v>183960443.54156038</v>
      </c>
      <c r="E193" s="27">
        <f t="shared" si="391"/>
        <v>171871042.16000003</v>
      </c>
      <c r="F193" s="27">
        <f t="shared" si="391"/>
        <v>172595210.56000009</v>
      </c>
      <c r="G193" s="27">
        <f t="shared" si="391"/>
        <v>172079276.81</v>
      </c>
      <c r="H193" s="27">
        <f t="shared" si="391"/>
        <v>172950672.73999998</v>
      </c>
      <c r="I193" s="27">
        <f t="shared" si="391"/>
        <v>174005461.06</v>
      </c>
      <c r="J193" s="27">
        <f t="shared" si="391"/>
        <v>175039191.53000006</v>
      </c>
      <c r="K193" s="27">
        <f t="shared" si="391"/>
        <v>175545207.88999999</v>
      </c>
      <c r="L193" s="27">
        <f t="shared" si="391"/>
        <v>175833087.02778134</v>
      </c>
      <c r="M193" s="27">
        <f t="shared" si="391"/>
        <v>176377725.35746095</v>
      </c>
      <c r="N193" s="27">
        <f t="shared" si="391"/>
        <v>176889816.95286438</v>
      </c>
      <c r="O193" s="27">
        <f t="shared" si="391"/>
        <v>177176432.25138107</v>
      </c>
      <c r="P193" s="27">
        <f t="shared" si="391"/>
        <v>177319862.58686972</v>
      </c>
      <c r="Q193" s="27">
        <f t="shared" si="391"/>
        <v>177465160.10427517</v>
      </c>
      <c r="R193" s="27">
        <f t="shared" si="391"/>
        <v>177897567.05119008</v>
      </c>
      <c r="S193" s="27">
        <f t="shared" si="391"/>
        <v>178665442.48538092</v>
      </c>
      <c r="T193" s="27">
        <f t="shared" si="391"/>
        <v>179569611.43354803</v>
      </c>
      <c r="U193" s="27">
        <f t="shared" si="391"/>
        <v>180338434.21373796</v>
      </c>
      <c r="V193" s="27">
        <f t="shared" si="391"/>
        <v>181139903.43892336</v>
      </c>
      <c r="W193" s="27">
        <f t="shared" si="391"/>
        <v>181957787.03213638</v>
      </c>
      <c r="X193" s="27">
        <f t="shared" si="391"/>
        <v>182737660.77290294</v>
      </c>
      <c r="Y193" s="27">
        <f t="shared" si="391"/>
        <v>183593168.41918918</v>
      </c>
      <c r="Z193" s="27">
        <f t="shared" si="391"/>
        <v>184520132.01012751</v>
      </c>
      <c r="AA193" s="27">
        <f t="shared" si="391"/>
        <v>184983465.23776868</v>
      </c>
      <c r="AB193" s="27">
        <f t="shared" si="391"/>
        <v>185304365.58303416</v>
      </c>
      <c r="AC193" s="27">
        <f t="shared" si="391"/>
        <v>185629554.3598232</v>
      </c>
      <c r="AD193" s="27">
        <f t="shared" si="391"/>
        <v>186242480.70141464</v>
      </c>
      <c r="AE193" s="27">
        <f t="shared" si="391"/>
        <v>187191660.53152969</v>
      </c>
      <c r="AF193" s="27">
        <f t="shared" si="391"/>
        <v>188277542.30614844</v>
      </c>
      <c r="AG193" s="27">
        <f t="shared" si="391"/>
        <v>183960444</v>
      </c>
      <c r="AH193" s="35"/>
      <c r="AI193" s="35"/>
      <c r="AJ193" s="25">
        <f t="shared" ref="AJ193:BK193" si="392">SUM(AJ112:AJ192)</f>
        <v>1355301.2500000005</v>
      </c>
      <c r="AK193" s="26">
        <f t="shared" si="392"/>
        <v>1404893.3399999999</v>
      </c>
      <c r="AL193" s="26">
        <f t="shared" si="392"/>
        <v>1712649.84</v>
      </c>
      <c r="AM193" s="26">
        <f t="shared" si="392"/>
        <v>1192915.25</v>
      </c>
      <c r="AN193" s="26">
        <f t="shared" si="392"/>
        <v>1189838.72</v>
      </c>
      <c r="AO193" s="26">
        <f t="shared" si="392"/>
        <v>1360822.68</v>
      </c>
      <c r="AP193" s="26">
        <f t="shared" si="392"/>
        <v>1628534.3103754439</v>
      </c>
      <c r="AQ193" s="26">
        <f t="shared" si="392"/>
        <v>1643196.3452576853</v>
      </c>
      <c r="AR193" s="26">
        <f t="shared" si="392"/>
        <v>1638803.9004478699</v>
      </c>
      <c r="AS193" s="26">
        <f t="shared" si="392"/>
        <v>1657095.1726750748</v>
      </c>
      <c r="AT193" s="26">
        <f t="shared" si="392"/>
        <v>1677570.7598514394</v>
      </c>
      <c r="AU193" s="26">
        <f t="shared" si="392"/>
        <v>1696614.8523747437</v>
      </c>
      <c r="AV193" s="26">
        <f t="shared" si="392"/>
        <v>1713715.9956010114</v>
      </c>
      <c r="AW193" s="26">
        <f t="shared" si="392"/>
        <v>1726191.0620106435</v>
      </c>
      <c r="AX193" s="26">
        <f t="shared" si="392"/>
        <v>1737310.6870685844</v>
      </c>
      <c r="AY193" s="26">
        <f t="shared" si="392"/>
        <v>1748946.3487499377</v>
      </c>
      <c r="AZ193" s="26">
        <f t="shared" si="392"/>
        <v>1762240.3933454803</v>
      </c>
      <c r="BA193" s="26">
        <f t="shared" si="392"/>
        <v>1775490.6567057536</v>
      </c>
      <c r="BB193" s="26">
        <f t="shared" si="392"/>
        <v>1789460.1503762454</v>
      </c>
      <c r="BC193" s="26">
        <f t="shared" si="392"/>
        <v>1802564.4311347932</v>
      </c>
      <c r="BD193" s="26">
        <f t="shared" si="392"/>
        <v>1814849.9801237476</v>
      </c>
      <c r="BE193" s="26">
        <f t="shared" si="392"/>
        <v>1833813.1017994778</v>
      </c>
      <c r="BF193" s="26">
        <f t="shared" si="392"/>
        <v>1855040.7696283949</v>
      </c>
      <c r="BG193" s="26">
        <f t="shared" si="392"/>
        <v>1876506.1117581057</v>
      </c>
      <c r="BH193" s="26">
        <f t="shared" si="392"/>
        <v>1894235.3902776982</v>
      </c>
      <c r="BI193" s="26">
        <f t="shared" si="392"/>
        <v>1907495.457934848</v>
      </c>
      <c r="BJ193" s="26">
        <f t="shared" si="392"/>
        <v>1919023.5135202107</v>
      </c>
      <c r="BK193" s="45">
        <f t="shared" si="392"/>
        <v>21979666.305354696</v>
      </c>
      <c r="BL193" s="3"/>
      <c r="BM193" s="25">
        <f t="shared" ref="BM193:CM193" si="393">SUM(BM112:BM192)</f>
        <v>-614425.32999999996</v>
      </c>
      <c r="BN193" s="26">
        <f t="shared" si="393"/>
        <v>-1885637.0299999998</v>
      </c>
      <c r="BO193" s="26">
        <f t="shared" si="393"/>
        <v>-458126.97</v>
      </c>
      <c r="BP193" s="26">
        <f t="shared" si="393"/>
        <v>-135258.07</v>
      </c>
      <c r="BQ193" s="26">
        <f t="shared" si="393"/>
        <v>-151969</v>
      </c>
      <c r="BR193" s="26">
        <f t="shared" si="393"/>
        <v>-688990.08000000007</v>
      </c>
      <c r="BS193" s="26">
        <f t="shared" si="393"/>
        <v>-1340655.1725940544</v>
      </c>
      <c r="BT193" s="26">
        <f t="shared" si="393"/>
        <v>-1098558.0155781824</v>
      </c>
      <c r="BU193" s="26">
        <f t="shared" si="393"/>
        <v>-1126712.305044394</v>
      </c>
      <c r="BV193" s="26">
        <f t="shared" si="393"/>
        <v>-1370479.87415834</v>
      </c>
      <c r="BW193" s="26">
        <f t="shared" si="393"/>
        <v>-1534140.4243628031</v>
      </c>
      <c r="BX193" s="26">
        <f t="shared" si="393"/>
        <v>-1551317.3349692349</v>
      </c>
      <c r="BY193" s="26">
        <f t="shared" si="393"/>
        <v>-1281309.0486861304</v>
      </c>
      <c r="BZ193" s="26">
        <f t="shared" si="393"/>
        <v>-958315.62781979912</v>
      </c>
      <c r="CA193" s="26">
        <f t="shared" si="393"/>
        <v>-833141.73890151433</v>
      </c>
      <c r="CB193" s="26">
        <f t="shared" si="393"/>
        <v>-980123.56855996326</v>
      </c>
      <c r="CC193" s="26">
        <f t="shared" si="393"/>
        <v>-960771.16816014901</v>
      </c>
      <c r="CD193" s="26">
        <f t="shared" si="393"/>
        <v>-957607.06349276227</v>
      </c>
      <c r="CE193" s="26">
        <f t="shared" si="393"/>
        <v>-1009586.4096096173</v>
      </c>
      <c r="CF193" s="26">
        <f t="shared" si="393"/>
        <v>-947056.78484857443</v>
      </c>
      <c r="CG193" s="26">
        <f t="shared" si="393"/>
        <v>-887886.38918542082</v>
      </c>
      <c r="CH193" s="26">
        <f t="shared" si="393"/>
        <v>-1370479.87415834</v>
      </c>
      <c r="CI193" s="26">
        <f t="shared" si="393"/>
        <v>-1534140.4243628031</v>
      </c>
      <c r="CJ193" s="26">
        <f t="shared" si="393"/>
        <v>-1551317.3349692349</v>
      </c>
      <c r="CK193" s="26">
        <f t="shared" si="393"/>
        <v>-1281309.0486861304</v>
      </c>
      <c r="CL193" s="26">
        <f t="shared" si="393"/>
        <v>-958315.62781979912</v>
      </c>
      <c r="CM193" s="26">
        <f t="shared" si="393"/>
        <v>-833141.73890151433</v>
      </c>
      <c r="CN193" s="3"/>
      <c r="CO193" s="30">
        <f t="shared" ref="CO193:DO193" si="394">SUM(CO112:CO192)</f>
        <v>0</v>
      </c>
      <c r="CP193" s="27">
        <f t="shared" si="394"/>
        <v>0</v>
      </c>
      <c r="CQ193" s="27">
        <f t="shared" si="394"/>
        <v>0</v>
      </c>
      <c r="CR193" s="27">
        <f t="shared" si="394"/>
        <v>0</v>
      </c>
      <c r="CS193" s="27">
        <f t="shared" si="394"/>
        <v>0</v>
      </c>
      <c r="CT193" s="27">
        <f t="shared" si="394"/>
        <v>0</v>
      </c>
      <c r="CU193" s="27">
        <f t="shared" si="394"/>
        <v>0</v>
      </c>
      <c r="CV193" s="27">
        <f t="shared" si="394"/>
        <v>0</v>
      </c>
      <c r="CW193" s="27">
        <f t="shared" si="394"/>
        <v>0</v>
      </c>
      <c r="CX193" s="27">
        <f t="shared" si="394"/>
        <v>0</v>
      </c>
      <c r="CY193" s="27">
        <f t="shared" si="394"/>
        <v>0</v>
      </c>
      <c r="CZ193" s="27">
        <f t="shared" si="394"/>
        <v>0</v>
      </c>
      <c r="DA193" s="27">
        <f t="shared" si="394"/>
        <v>0</v>
      </c>
      <c r="DB193" s="27">
        <f t="shared" si="394"/>
        <v>0</v>
      </c>
      <c r="DC193" s="27">
        <f t="shared" si="394"/>
        <v>0</v>
      </c>
      <c r="DD193" s="27">
        <f t="shared" si="394"/>
        <v>0</v>
      </c>
      <c r="DE193" s="27">
        <f t="shared" si="394"/>
        <v>0</v>
      </c>
      <c r="DF193" s="27">
        <f t="shared" si="394"/>
        <v>0</v>
      </c>
      <c r="DG193" s="27">
        <f t="shared" si="394"/>
        <v>0</v>
      </c>
      <c r="DH193" s="27">
        <f t="shared" si="394"/>
        <v>0</v>
      </c>
      <c r="DI193" s="27">
        <f t="shared" si="394"/>
        <v>0</v>
      </c>
      <c r="DJ193" s="27">
        <f t="shared" si="394"/>
        <v>0</v>
      </c>
      <c r="DK193" s="27">
        <f t="shared" si="394"/>
        <v>0</v>
      </c>
      <c r="DL193" s="27">
        <f t="shared" si="394"/>
        <v>0</v>
      </c>
      <c r="DM193" s="27">
        <f t="shared" si="394"/>
        <v>0</v>
      </c>
      <c r="DN193" s="27">
        <f t="shared" si="394"/>
        <v>0</v>
      </c>
      <c r="DO193" s="27">
        <f t="shared" si="394"/>
        <v>0</v>
      </c>
      <c r="DP193" s="3"/>
      <c r="DQ193" s="30">
        <f t="shared" ref="DQ193:EQ193" si="395">SUM(DQ112:DQ192)</f>
        <v>-16707.520000000004</v>
      </c>
      <c r="DR193" s="27">
        <f t="shared" si="395"/>
        <v>-35190.06</v>
      </c>
      <c r="DS193" s="27">
        <f t="shared" si="395"/>
        <v>-383126.93999999994</v>
      </c>
      <c r="DT193" s="27">
        <f t="shared" si="395"/>
        <v>-2868.86</v>
      </c>
      <c r="DU193" s="27">
        <f t="shared" si="395"/>
        <v>-4139.25</v>
      </c>
      <c r="DV193" s="27">
        <f t="shared" si="395"/>
        <v>-165816.24</v>
      </c>
      <c r="DW193" s="27">
        <f>'[23]by Project'!K26*$DW$1*-1</f>
        <v>0</v>
      </c>
      <c r="DX193" s="27">
        <f>'[23]by Project'!L26*$DW$1*-1</f>
        <v>0</v>
      </c>
      <c r="DY193" s="27">
        <f>'[23]by Project'!M26*$DW$1*-1</f>
        <v>0</v>
      </c>
      <c r="DZ193" s="27">
        <f t="shared" si="395"/>
        <v>0</v>
      </c>
      <c r="EA193" s="27">
        <f t="shared" si="395"/>
        <v>0</v>
      </c>
      <c r="EB193" s="27">
        <f t="shared" si="395"/>
        <v>0</v>
      </c>
      <c r="EC193" s="27">
        <f t="shared" si="395"/>
        <v>0</v>
      </c>
      <c r="ED193" s="27">
        <f t="shared" si="395"/>
        <v>0</v>
      </c>
      <c r="EE193" s="27">
        <f t="shared" si="395"/>
        <v>0</v>
      </c>
      <c r="EF193" s="27">
        <f t="shared" si="395"/>
        <v>0</v>
      </c>
      <c r="EG193" s="27">
        <f t="shared" si="395"/>
        <v>0</v>
      </c>
      <c r="EH193" s="27">
        <f t="shared" si="395"/>
        <v>0</v>
      </c>
      <c r="EI193" s="27">
        <f t="shared" si="395"/>
        <v>0</v>
      </c>
      <c r="EJ193" s="27">
        <f t="shared" si="395"/>
        <v>0</v>
      </c>
      <c r="EK193" s="27">
        <f t="shared" si="395"/>
        <v>0</v>
      </c>
      <c r="EL193" s="27">
        <f t="shared" si="395"/>
        <v>0</v>
      </c>
      <c r="EM193" s="27">
        <f t="shared" si="395"/>
        <v>0</v>
      </c>
      <c r="EN193" s="27">
        <f t="shared" si="395"/>
        <v>0</v>
      </c>
      <c r="EO193" s="27">
        <f t="shared" si="395"/>
        <v>0</v>
      </c>
      <c r="EP193" s="27">
        <f t="shared" si="395"/>
        <v>0</v>
      </c>
      <c r="EQ193" s="27">
        <f t="shared" si="395"/>
        <v>0</v>
      </c>
    </row>
    <row r="194" spans="1:147">
      <c r="E194" s="61">
        <f>'[22]major ratebase items'!E49</f>
        <v>-171871042.19999999</v>
      </c>
      <c r="F194" s="61">
        <f>'[22]major ratebase items'!F49</f>
        <v>-172595210.59999999</v>
      </c>
      <c r="G194" s="61">
        <f>'[22]major ratebase items'!G49</f>
        <v>-172079276.80000001</v>
      </c>
      <c r="H194" s="61">
        <f>'[22]major ratebase items'!H49</f>
        <v>-172950672.69999999</v>
      </c>
      <c r="I194" s="61">
        <f>'[22]major ratebase items'!I49</f>
        <v>-174005461.09999999</v>
      </c>
      <c r="J194" s="61">
        <f>'[22]major ratebase items'!J49</f>
        <v>-175039191.5</v>
      </c>
      <c r="K194" s="61">
        <f>'[22]major ratebase items'!K49</f>
        <v>-169201281.59999999</v>
      </c>
      <c r="L194" s="61" t="str">
        <f>'[22]major ratebase items'!L49</f>
        <v>0</v>
      </c>
      <c r="M194" s="61" t="str">
        <f>'[22]major ratebase items'!M49</f>
        <v>0</v>
      </c>
      <c r="N194" s="61">
        <f>'[22]major ratebase items'!N49</f>
        <v>0</v>
      </c>
      <c r="O194" s="61">
        <f>'[22]major ratebase items'!O49</f>
        <v>0</v>
      </c>
      <c r="P194" s="61">
        <f>'[22]major ratebase items'!P49</f>
        <v>0</v>
      </c>
      <c r="Q194" s="61">
        <f>'[22]major ratebase items'!Q49</f>
        <v>0</v>
      </c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</row>
    <row r="195" spans="1:147">
      <c r="E195" s="104">
        <f>E193+E194</f>
        <v>-3.9999961853027344E-2</v>
      </c>
      <c r="F195" s="104">
        <f t="shared" ref="F195:Q195" si="396">F193+F194</f>
        <v>-3.9999902248382568E-2</v>
      </c>
      <c r="G195" s="104">
        <f t="shared" si="396"/>
        <v>9.9999904632568359E-3</v>
      </c>
      <c r="H195" s="104">
        <f t="shared" si="396"/>
        <v>3.9999991655349731E-2</v>
      </c>
      <c r="I195" s="104">
        <f t="shared" si="396"/>
        <v>-3.9999991655349731E-2</v>
      </c>
      <c r="J195" s="104">
        <f t="shared" si="396"/>
        <v>3.0000060796737671E-2</v>
      </c>
      <c r="K195" s="104">
        <f t="shared" si="396"/>
        <v>6343926.2899999917</v>
      </c>
      <c r="L195" s="104">
        <f t="shared" si="396"/>
        <v>175833087.02778134</v>
      </c>
      <c r="M195" s="62">
        <f t="shared" si="396"/>
        <v>176377725.35746095</v>
      </c>
      <c r="N195" s="62">
        <f t="shared" si="396"/>
        <v>176889816.95286438</v>
      </c>
      <c r="O195" s="62">
        <f t="shared" si="396"/>
        <v>177176432.25138107</v>
      </c>
      <c r="P195" s="62">
        <f t="shared" si="396"/>
        <v>177319862.58686972</v>
      </c>
      <c r="Q195" s="62">
        <f t="shared" si="396"/>
        <v>177465160.10427517</v>
      </c>
      <c r="AH195" s="44" t="s">
        <v>126</v>
      </c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</row>
    <row r="196" spans="1:147">
      <c r="AH196" s="136"/>
      <c r="AI196" s="136"/>
      <c r="AJ196" s="131"/>
      <c r="AY196" s="3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3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</row>
    <row r="197" spans="1:147">
      <c r="B197" s="44" t="s">
        <v>188</v>
      </c>
      <c r="C197" s="19">
        <f>(C8+C15)*$AH$197</f>
        <v>57190.574917597922</v>
      </c>
      <c r="D197" s="19">
        <f t="shared" ref="D197:AG197" si="397">(D8+D15)*$AH$197</f>
        <v>62819.549330790331</v>
      </c>
      <c r="E197" s="19">
        <f t="shared" si="397"/>
        <v>54950.958243659596</v>
      </c>
      <c r="F197" s="19">
        <f t="shared" si="397"/>
        <v>55323.08572213439</v>
      </c>
      <c r="G197" s="19">
        <f t="shared" si="397"/>
        <v>55695.213200609192</v>
      </c>
      <c r="H197" s="19">
        <f t="shared" si="397"/>
        <v>56067.665642017186</v>
      </c>
      <c r="I197" s="19">
        <f t="shared" si="397"/>
        <v>56440.118083425179</v>
      </c>
      <c r="J197" s="19">
        <f t="shared" si="397"/>
        <v>56813.233329849187</v>
      </c>
      <c r="K197" s="19">
        <f t="shared" si="397"/>
        <v>57185.684043566383</v>
      </c>
      <c r="L197" s="19">
        <f t="shared" si="397"/>
        <v>57561.275062714645</v>
      </c>
      <c r="M197" s="19">
        <f t="shared" si="397"/>
        <v>57936.866081862907</v>
      </c>
      <c r="N197" s="19">
        <f t="shared" si="397"/>
        <v>58312.457101011176</v>
      </c>
      <c r="O197" s="19">
        <f t="shared" si="397"/>
        <v>58688.048120159438</v>
      </c>
      <c r="P197" s="19">
        <f t="shared" si="397"/>
        <v>59063.639139307699</v>
      </c>
      <c r="Q197" s="19">
        <f t="shared" si="397"/>
        <v>59439.230158455968</v>
      </c>
      <c r="R197" s="19">
        <f t="shared" si="397"/>
        <v>59814.821177604223</v>
      </c>
      <c r="S197" s="19">
        <f t="shared" si="397"/>
        <v>60190.412196752492</v>
      </c>
      <c r="T197" s="19">
        <f t="shared" si="397"/>
        <v>60566.003215900761</v>
      </c>
      <c r="U197" s="19">
        <f t="shared" si="397"/>
        <v>60941.594235049015</v>
      </c>
      <c r="V197" s="19">
        <f t="shared" si="397"/>
        <v>61317.185254197284</v>
      </c>
      <c r="W197" s="19">
        <f t="shared" si="397"/>
        <v>61692.776273345546</v>
      </c>
      <c r="X197" s="19">
        <f t="shared" si="397"/>
        <v>62068.367292493807</v>
      </c>
      <c r="Y197" s="19">
        <f t="shared" si="397"/>
        <v>62443.958311642076</v>
      </c>
      <c r="Z197" s="19">
        <f t="shared" si="397"/>
        <v>62819.549330790331</v>
      </c>
      <c r="AA197" s="19">
        <f t="shared" si="397"/>
        <v>63195.1403499386</v>
      </c>
      <c r="AB197" s="19">
        <f t="shared" si="397"/>
        <v>63570.731369086861</v>
      </c>
      <c r="AC197" s="19">
        <f t="shared" si="397"/>
        <v>63946.322388235123</v>
      </c>
      <c r="AD197" s="19">
        <f t="shared" si="397"/>
        <v>64321.913407383392</v>
      </c>
      <c r="AE197" s="19">
        <f t="shared" si="397"/>
        <v>64697.504426531654</v>
      </c>
      <c r="AF197" s="19">
        <f t="shared" si="397"/>
        <v>65073.095445679915</v>
      </c>
      <c r="AG197" s="19">
        <f t="shared" si="397"/>
        <v>62819.544270599996</v>
      </c>
      <c r="AH197" s="136">
        <v>1.570628E-2</v>
      </c>
      <c r="AI197" s="136">
        <v>1.570628E-2</v>
      </c>
      <c r="AJ197" s="19">
        <f t="shared" ref="AJ197:CU197" si="398">(AJ8+AJ15)*$AH$197</f>
        <v>372.1274784748</v>
      </c>
      <c r="AK197" s="19">
        <f t="shared" si="398"/>
        <v>372.1274784748</v>
      </c>
      <c r="AL197" s="19">
        <f t="shared" si="398"/>
        <v>372.45244140799997</v>
      </c>
      <c r="AM197" s="19">
        <f t="shared" si="398"/>
        <v>372.45244140799997</v>
      </c>
      <c r="AN197" s="19">
        <f t="shared" si="398"/>
        <v>372.45071371719996</v>
      </c>
      <c r="AO197" s="19">
        <f t="shared" si="398"/>
        <v>372.45071371719996</v>
      </c>
      <c r="AP197" s="19">
        <f t="shared" si="398"/>
        <v>375.59101914826607</v>
      </c>
      <c r="AQ197" s="19">
        <f t="shared" si="398"/>
        <v>375.59101914826607</v>
      </c>
      <c r="AR197" s="19">
        <f t="shared" si="398"/>
        <v>375.59101914826607</v>
      </c>
      <c r="AS197" s="19">
        <f t="shared" si="398"/>
        <v>375.59101914826607</v>
      </c>
      <c r="AT197" s="19">
        <f t="shared" si="398"/>
        <v>375.59101914826607</v>
      </c>
      <c r="AU197" s="19">
        <f t="shared" si="398"/>
        <v>375.59101914826607</v>
      </c>
      <c r="AV197" s="19">
        <f t="shared" si="398"/>
        <v>375.59101914826607</v>
      </c>
      <c r="AW197" s="19">
        <f t="shared" si="398"/>
        <v>375.59101914826607</v>
      </c>
      <c r="AX197" s="19">
        <f t="shared" si="398"/>
        <v>375.59101914826607</v>
      </c>
      <c r="AY197" s="19">
        <f t="shared" si="398"/>
        <v>375.59101914826607</v>
      </c>
      <c r="AZ197" s="19">
        <f t="shared" si="398"/>
        <v>375.59101914826607</v>
      </c>
      <c r="BA197" s="19">
        <f t="shared" si="398"/>
        <v>375.59101914826607</v>
      </c>
      <c r="BB197" s="19">
        <f t="shared" si="398"/>
        <v>375.59101914826607</v>
      </c>
      <c r="BC197" s="19">
        <f t="shared" si="398"/>
        <v>375.59101914826607</v>
      </c>
      <c r="BD197" s="19">
        <f t="shared" si="398"/>
        <v>375.59101914826607</v>
      </c>
      <c r="BE197" s="19">
        <f t="shared" si="398"/>
        <v>375.59101914826607</v>
      </c>
      <c r="BF197" s="19">
        <f t="shared" si="398"/>
        <v>375.59101914826607</v>
      </c>
      <c r="BG197" s="19">
        <f t="shared" si="398"/>
        <v>375.59101914826607</v>
      </c>
      <c r="BH197" s="19">
        <f t="shared" si="398"/>
        <v>375.59101914826607</v>
      </c>
      <c r="BI197" s="19">
        <f t="shared" si="398"/>
        <v>375.59101914826607</v>
      </c>
      <c r="BJ197" s="19">
        <f t="shared" si="398"/>
        <v>375.59101914826607</v>
      </c>
      <c r="BK197" s="19">
        <f t="shared" si="398"/>
        <v>4507.0922297791913</v>
      </c>
      <c r="BL197" s="19">
        <f t="shared" si="398"/>
        <v>0</v>
      </c>
      <c r="BM197" s="19">
        <f t="shared" si="398"/>
        <v>0</v>
      </c>
      <c r="BN197" s="19">
        <f t="shared" si="398"/>
        <v>0</v>
      </c>
      <c r="BO197" s="19">
        <f t="shared" si="398"/>
        <v>0</v>
      </c>
      <c r="BP197" s="19">
        <f t="shared" si="398"/>
        <v>0</v>
      </c>
      <c r="BQ197" s="19">
        <f t="shared" si="398"/>
        <v>0</v>
      </c>
      <c r="BR197" s="19">
        <f t="shared" si="398"/>
        <v>0</v>
      </c>
      <c r="BS197" s="19">
        <f t="shared" si="398"/>
        <v>0</v>
      </c>
      <c r="BT197" s="19">
        <f t="shared" si="398"/>
        <v>0</v>
      </c>
      <c r="BU197" s="19">
        <f t="shared" si="398"/>
        <v>0</v>
      </c>
      <c r="BV197" s="19">
        <f t="shared" si="398"/>
        <v>0</v>
      </c>
      <c r="BW197" s="19">
        <f t="shared" si="398"/>
        <v>0</v>
      </c>
      <c r="BX197" s="19">
        <f t="shared" si="398"/>
        <v>0</v>
      </c>
      <c r="BY197" s="19">
        <f t="shared" si="398"/>
        <v>0</v>
      </c>
      <c r="BZ197" s="19">
        <f t="shared" si="398"/>
        <v>0</v>
      </c>
      <c r="CA197" s="19">
        <f t="shared" si="398"/>
        <v>0</v>
      </c>
      <c r="CB197" s="19">
        <f t="shared" si="398"/>
        <v>0</v>
      </c>
      <c r="CC197" s="19">
        <f t="shared" si="398"/>
        <v>0</v>
      </c>
      <c r="CD197" s="19">
        <f t="shared" si="398"/>
        <v>0</v>
      </c>
      <c r="CE197" s="19">
        <f t="shared" si="398"/>
        <v>0</v>
      </c>
      <c r="CF197" s="19">
        <f t="shared" si="398"/>
        <v>0</v>
      </c>
      <c r="CG197" s="19">
        <f t="shared" si="398"/>
        <v>0</v>
      </c>
      <c r="CH197" s="19">
        <f t="shared" si="398"/>
        <v>0</v>
      </c>
      <c r="CI197" s="19">
        <f t="shared" si="398"/>
        <v>0</v>
      </c>
      <c r="CJ197" s="19">
        <f t="shared" si="398"/>
        <v>0</v>
      </c>
      <c r="CK197" s="19">
        <f t="shared" si="398"/>
        <v>0</v>
      </c>
      <c r="CL197" s="19">
        <f t="shared" si="398"/>
        <v>0</v>
      </c>
      <c r="CM197" s="19">
        <f t="shared" si="398"/>
        <v>0</v>
      </c>
      <c r="CN197" s="19">
        <f t="shared" si="398"/>
        <v>0</v>
      </c>
      <c r="CO197" s="19">
        <f t="shared" si="398"/>
        <v>0</v>
      </c>
      <c r="CP197" s="19">
        <f t="shared" si="398"/>
        <v>0</v>
      </c>
      <c r="CQ197" s="19">
        <f t="shared" si="398"/>
        <v>0</v>
      </c>
      <c r="CR197" s="19">
        <f t="shared" si="398"/>
        <v>0</v>
      </c>
      <c r="CS197" s="19">
        <f t="shared" si="398"/>
        <v>0.66453270679999998</v>
      </c>
      <c r="CT197" s="19">
        <f t="shared" si="398"/>
        <v>0</v>
      </c>
      <c r="CU197" s="19">
        <f t="shared" si="398"/>
        <v>0</v>
      </c>
      <c r="CV197" s="19">
        <f t="shared" ref="CV197:EQ197" si="399">(CV8+CV15)*$AH$197</f>
        <v>0</v>
      </c>
      <c r="CW197" s="19">
        <f t="shared" si="399"/>
        <v>0</v>
      </c>
      <c r="CX197" s="19">
        <f t="shared" si="399"/>
        <v>0</v>
      </c>
      <c r="CY197" s="19">
        <f t="shared" si="399"/>
        <v>0</v>
      </c>
      <c r="CZ197" s="19">
        <f t="shared" si="399"/>
        <v>0</v>
      </c>
      <c r="DA197" s="19">
        <f t="shared" si="399"/>
        <v>0</v>
      </c>
      <c r="DB197" s="19">
        <f t="shared" si="399"/>
        <v>0</v>
      </c>
      <c r="DC197" s="19">
        <f t="shared" si="399"/>
        <v>0</v>
      </c>
      <c r="DD197" s="19">
        <f t="shared" si="399"/>
        <v>0</v>
      </c>
      <c r="DE197" s="19">
        <f t="shared" si="399"/>
        <v>0</v>
      </c>
      <c r="DF197" s="19">
        <f t="shared" si="399"/>
        <v>0</v>
      </c>
      <c r="DG197" s="19">
        <f t="shared" si="399"/>
        <v>0</v>
      </c>
      <c r="DH197" s="19">
        <f t="shared" si="399"/>
        <v>0</v>
      </c>
      <c r="DI197" s="19">
        <f t="shared" si="399"/>
        <v>0</v>
      </c>
      <c r="DJ197" s="19">
        <f t="shared" si="399"/>
        <v>0</v>
      </c>
      <c r="DK197" s="19">
        <f t="shared" si="399"/>
        <v>0</v>
      </c>
      <c r="DL197" s="19">
        <f t="shared" si="399"/>
        <v>0</v>
      </c>
      <c r="DM197" s="19">
        <f t="shared" si="399"/>
        <v>0</v>
      </c>
      <c r="DN197" s="19">
        <f t="shared" si="399"/>
        <v>0</v>
      </c>
      <c r="DO197" s="19">
        <f t="shared" si="399"/>
        <v>0</v>
      </c>
      <c r="DP197" s="19">
        <f t="shared" si="399"/>
        <v>0</v>
      </c>
      <c r="DQ197" s="19">
        <f t="shared" si="399"/>
        <v>0</v>
      </c>
      <c r="DR197" s="19">
        <f t="shared" si="399"/>
        <v>0</v>
      </c>
      <c r="DS197" s="19">
        <f t="shared" si="399"/>
        <v>0</v>
      </c>
      <c r="DT197" s="19">
        <f t="shared" si="399"/>
        <v>0</v>
      </c>
      <c r="DU197" s="19">
        <f t="shared" si="399"/>
        <v>0</v>
      </c>
      <c r="DV197" s="19">
        <f t="shared" si="399"/>
        <v>0</v>
      </c>
      <c r="DW197" s="19">
        <f t="shared" si="399"/>
        <v>0</v>
      </c>
      <c r="DX197" s="19">
        <f t="shared" si="399"/>
        <v>0</v>
      </c>
      <c r="DY197" s="19">
        <f t="shared" si="399"/>
        <v>0</v>
      </c>
      <c r="DZ197" s="19">
        <f t="shared" si="399"/>
        <v>0</v>
      </c>
      <c r="EA197" s="19">
        <f t="shared" si="399"/>
        <v>0</v>
      </c>
      <c r="EB197" s="19">
        <f t="shared" si="399"/>
        <v>0</v>
      </c>
      <c r="EC197" s="19">
        <f t="shared" si="399"/>
        <v>0</v>
      </c>
      <c r="ED197" s="19">
        <f t="shared" si="399"/>
        <v>0</v>
      </c>
      <c r="EE197" s="19">
        <f t="shared" si="399"/>
        <v>0</v>
      </c>
      <c r="EF197" s="19">
        <f t="shared" si="399"/>
        <v>0</v>
      </c>
      <c r="EG197" s="19">
        <f t="shared" si="399"/>
        <v>0</v>
      </c>
      <c r="EH197" s="19">
        <f t="shared" si="399"/>
        <v>0</v>
      </c>
      <c r="EI197" s="19">
        <f t="shared" si="399"/>
        <v>0</v>
      </c>
      <c r="EJ197" s="19">
        <f t="shared" si="399"/>
        <v>0</v>
      </c>
      <c r="EK197" s="19">
        <f t="shared" si="399"/>
        <v>0</v>
      </c>
      <c r="EL197" s="19">
        <f t="shared" si="399"/>
        <v>0</v>
      </c>
      <c r="EM197" s="19">
        <f t="shared" si="399"/>
        <v>0</v>
      </c>
      <c r="EN197" s="19">
        <f t="shared" si="399"/>
        <v>0</v>
      </c>
      <c r="EO197" s="19">
        <f t="shared" si="399"/>
        <v>0</v>
      </c>
      <c r="EP197" s="19">
        <f t="shared" si="399"/>
        <v>0</v>
      </c>
      <c r="EQ197" s="19">
        <f t="shared" si="399"/>
        <v>0</v>
      </c>
    </row>
    <row r="198" spans="1:147">
      <c r="B198" s="44" t="s">
        <v>223</v>
      </c>
      <c r="C198" s="19">
        <f>(C10+C11+C16+C20+C23+C25+C36+C37+C38+C40+C41)*$AH$198</f>
        <v>911628.59346250456</v>
      </c>
      <c r="D198" s="19">
        <f t="shared" ref="D198:AG198" si="400">(D10+D11+D16+D20+D23+D25+D36+D37+D38+D40+D41)*$AH$198</f>
        <v>947405.67984183307</v>
      </c>
      <c r="E198" s="19">
        <f t="shared" si="400"/>
        <v>863891.3264883745</v>
      </c>
      <c r="F198" s="19">
        <f t="shared" si="400"/>
        <v>872297.31916950748</v>
      </c>
      <c r="G198" s="19">
        <f t="shared" si="400"/>
        <v>880703.28322054702</v>
      </c>
      <c r="H198" s="19">
        <f t="shared" si="400"/>
        <v>889109.24599913787</v>
      </c>
      <c r="I198" s="19">
        <f t="shared" si="400"/>
        <v>897518.06097126578</v>
      </c>
      <c r="J198" s="19">
        <f t="shared" si="400"/>
        <v>905926.87594339356</v>
      </c>
      <c r="K198" s="19">
        <f t="shared" si="400"/>
        <v>914335.55158239964</v>
      </c>
      <c r="L198" s="19">
        <f t="shared" si="400"/>
        <v>926546.03627733083</v>
      </c>
      <c r="M198" s="19">
        <f t="shared" si="400"/>
        <v>938759.43436587567</v>
      </c>
      <c r="N198" s="19">
        <f t="shared" si="400"/>
        <v>939463.9182707991</v>
      </c>
      <c r="O198" s="19">
        <f t="shared" si="400"/>
        <v>940168.60370857141</v>
      </c>
      <c r="P198" s="19">
        <f t="shared" si="400"/>
        <v>940873.50760197709</v>
      </c>
      <c r="Q198" s="19">
        <f t="shared" si="400"/>
        <v>941578.55141338136</v>
      </c>
      <c r="R198" s="19">
        <f t="shared" si="400"/>
        <v>942283.78943391249</v>
      </c>
      <c r="S198" s="19">
        <f t="shared" si="400"/>
        <v>942989.20131954085</v>
      </c>
      <c r="T198" s="19">
        <f t="shared" si="400"/>
        <v>943652.43569698406</v>
      </c>
      <c r="U198" s="19">
        <f t="shared" si="400"/>
        <v>944315.89461621467</v>
      </c>
      <c r="V198" s="19">
        <f t="shared" si="400"/>
        <v>944934.14292811824</v>
      </c>
      <c r="W198" s="19">
        <f t="shared" si="400"/>
        <v>945552.51388598443</v>
      </c>
      <c r="X198" s="19">
        <f t="shared" si="400"/>
        <v>946170.97384001</v>
      </c>
      <c r="Y198" s="19">
        <f t="shared" si="400"/>
        <v>946789.50480752112</v>
      </c>
      <c r="Z198" s="19">
        <f t="shared" si="400"/>
        <v>947408.09525892895</v>
      </c>
      <c r="AA198" s="19">
        <f t="shared" si="400"/>
        <v>948026.89752150245</v>
      </c>
      <c r="AB198" s="19">
        <f t="shared" si="400"/>
        <v>948645.9293810993</v>
      </c>
      <c r="AC198" s="19">
        <f t="shared" si="400"/>
        <v>949265.10829461075</v>
      </c>
      <c r="AD198" s="19">
        <f t="shared" si="400"/>
        <v>949884.49132205034</v>
      </c>
      <c r="AE198" s="19">
        <f t="shared" si="400"/>
        <v>950504.05708182917</v>
      </c>
      <c r="AF198" s="19">
        <f t="shared" si="400"/>
        <v>951123.79330897634</v>
      </c>
      <c r="AG198" s="19">
        <f t="shared" si="400"/>
        <v>947405.6769655199</v>
      </c>
      <c r="AH198" s="136">
        <v>6.3622429999999994E-2</v>
      </c>
      <c r="AI198" s="136">
        <v>6.3622429999999994E-2</v>
      </c>
      <c r="AJ198" s="19">
        <f t="shared" ref="AJ198:CU198" si="401">(AJ10+AJ11+AJ16+AJ20+AJ23+AJ25+AJ36+AJ37+AJ38+AJ40+AJ41)*$AH$198</f>
        <v>8405.9926811329988</v>
      </c>
      <c r="AK198" s="19">
        <f t="shared" si="401"/>
        <v>8405.9640510394984</v>
      </c>
      <c r="AL198" s="19">
        <f t="shared" si="401"/>
        <v>8405.9627785908997</v>
      </c>
      <c r="AM198" s="19">
        <f t="shared" si="401"/>
        <v>8408.8149721278005</v>
      </c>
      <c r="AN198" s="19">
        <f t="shared" si="401"/>
        <v>8408.8149721278005</v>
      </c>
      <c r="AO198" s="19">
        <f t="shared" si="401"/>
        <v>8408.6756390061</v>
      </c>
      <c r="AP198" s="19">
        <f t="shared" si="401"/>
        <v>12210.48469493117</v>
      </c>
      <c r="AQ198" s="19">
        <f t="shared" si="401"/>
        <v>12213.398088544862</v>
      </c>
      <c r="AR198" s="19">
        <f t="shared" si="401"/>
        <v>704.48390492331396</v>
      </c>
      <c r="AS198" s="19">
        <f t="shared" si="401"/>
        <v>704.6854377724361</v>
      </c>
      <c r="AT198" s="19">
        <f t="shared" si="401"/>
        <v>704.90389340562615</v>
      </c>
      <c r="AU198" s="19">
        <f t="shared" si="401"/>
        <v>705.04381140430837</v>
      </c>
      <c r="AV198" s="19">
        <f t="shared" si="401"/>
        <v>705.23802053101713</v>
      </c>
      <c r="AW198" s="19">
        <f t="shared" si="401"/>
        <v>705.41188562840705</v>
      </c>
      <c r="AX198" s="19">
        <f t="shared" si="401"/>
        <v>663.23437744330261</v>
      </c>
      <c r="AY198" s="19">
        <f t="shared" si="401"/>
        <v>663.45891923057059</v>
      </c>
      <c r="AZ198" s="19">
        <f t="shared" si="401"/>
        <v>618.24831190365785</v>
      </c>
      <c r="BA198" s="19">
        <f t="shared" si="401"/>
        <v>618.37095786606915</v>
      </c>
      <c r="BB198" s="19">
        <f t="shared" si="401"/>
        <v>618.45995402554661</v>
      </c>
      <c r="BC198" s="19">
        <f t="shared" si="401"/>
        <v>618.53096751108706</v>
      </c>
      <c r="BD198" s="19">
        <f t="shared" si="401"/>
        <v>618.59045140789885</v>
      </c>
      <c r="BE198" s="19">
        <f t="shared" si="401"/>
        <v>618.80226257343281</v>
      </c>
      <c r="BF198" s="19">
        <f t="shared" si="401"/>
        <v>619.03185959687085</v>
      </c>
      <c r="BG198" s="19">
        <f t="shared" si="401"/>
        <v>619.1789135114517</v>
      </c>
      <c r="BH198" s="19">
        <f t="shared" si="401"/>
        <v>619.38302743960128</v>
      </c>
      <c r="BI198" s="19">
        <f t="shared" si="401"/>
        <v>619.56575977869261</v>
      </c>
      <c r="BJ198" s="19">
        <f t="shared" si="401"/>
        <v>619.736227147298</v>
      </c>
      <c r="BK198" s="19">
        <f t="shared" si="401"/>
        <v>7471.3576119921763</v>
      </c>
      <c r="BL198" s="19">
        <f t="shared" si="401"/>
        <v>0</v>
      </c>
      <c r="BM198" s="19">
        <f t="shared" si="401"/>
        <v>0</v>
      </c>
      <c r="BN198" s="19">
        <f t="shared" si="401"/>
        <v>0</v>
      </c>
      <c r="BO198" s="19">
        <f t="shared" si="401"/>
        <v>0</v>
      </c>
      <c r="BP198" s="19">
        <f t="shared" si="401"/>
        <v>0</v>
      </c>
      <c r="BQ198" s="19">
        <f t="shared" si="401"/>
        <v>0</v>
      </c>
      <c r="BR198" s="19">
        <f t="shared" si="401"/>
        <v>0</v>
      </c>
      <c r="BS198" s="19">
        <f t="shared" si="401"/>
        <v>0</v>
      </c>
      <c r="BT198" s="19">
        <f t="shared" si="401"/>
        <v>0</v>
      </c>
      <c r="BU198" s="19">
        <f t="shared" si="401"/>
        <v>0</v>
      </c>
      <c r="BV198" s="19">
        <f t="shared" si="401"/>
        <v>0</v>
      </c>
      <c r="BW198" s="19">
        <f t="shared" si="401"/>
        <v>0</v>
      </c>
      <c r="BX198" s="19">
        <f t="shared" si="401"/>
        <v>0</v>
      </c>
      <c r="BY198" s="19">
        <f t="shared" si="401"/>
        <v>0</v>
      </c>
      <c r="BZ198" s="19">
        <f t="shared" si="401"/>
        <v>0</v>
      </c>
      <c r="CA198" s="19">
        <f t="shared" si="401"/>
        <v>0</v>
      </c>
      <c r="CB198" s="19">
        <f t="shared" si="401"/>
        <v>0</v>
      </c>
      <c r="CC198" s="19">
        <f t="shared" si="401"/>
        <v>0</v>
      </c>
      <c r="CD198" s="19">
        <f t="shared" si="401"/>
        <v>0</v>
      </c>
      <c r="CE198" s="19">
        <f t="shared" si="401"/>
        <v>0</v>
      </c>
      <c r="CF198" s="19">
        <f t="shared" si="401"/>
        <v>0</v>
      </c>
      <c r="CG198" s="19">
        <f t="shared" si="401"/>
        <v>0</v>
      </c>
      <c r="CH198" s="19">
        <f t="shared" si="401"/>
        <v>0</v>
      </c>
      <c r="CI198" s="19">
        <f t="shared" si="401"/>
        <v>0</v>
      </c>
      <c r="CJ198" s="19">
        <f t="shared" si="401"/>
        <v>0</v>
      </c>
      <c r="CK198" s="19">
        <f t="shared" si="401"/>
        <v>0</v>
      </c>
      <c r="CL198" s="19">
        <f t="shared" si="401"/>
        <v>0</v>
      </c>
      <c r="CM198" s="19">
        <f t="shared" si="401"/>
        <v>0</v>
      </c>
      <c r="CN198" s="19">
        <f t="shared" si="401"/>
        <v>0</v>
      </c>
      <c r="CO198" s="19">
        <f t="shared" si="401"/>
        <v>0</v>
      </c>
      <c r="CP198" s="19">
        <f t="shared" si="401"/>
        <v>0</v>
      </c>
      <c r="CQ198" s="19">
        <f t="shared" si="401"/>
        <v>0</v>
      </c>
      <c r="CR198" s="19">
        <f t="shared" si="401"/>
        <v>0</v>
      </c>
      <c r="CS198" s="19">
        <f t="shared" si="401"/>
        <v>0</v>
      </c>
      <c r="CT198" s="19">
        <f t="shared" si="401"/>
        <v>0</v>
      </c>
      <c r="CU198" s="19">
        <f t="shared" si="401"/>
        <v>0</v>
      </c>
      <c r="CV198" s="19">
        <f t="shared" ref="CV198:EQ198" si="402">(CV10+CV11+CV16+CV20+CV23+CV25+CV36+CV37+CV38+CV40+CV41)*$AH$198</f>
        <v>0</v>
      </c>
      <c r="CW198" s="19">
        <f t="shared" si="402"/>
        <v>0</v>
      </c>
      <c r="CX198" s="19">
        <f t="shared" si="402"/>
        <v>0</v>
      </c>
      <c r="CY198" s="19">
        <f t="shared" si="402"/>
        <v>0</v>
      </c>
      <c r="CZ198" s="19">
        <f t="shared" si="402"/>
        <v>0</v>
      </c>
      <c r="DA198" s="19">
        <f t="shared" si="402"/>
        <v>0</v>
      </c>
      <c r="DB198" s="19">
        <f t="shared" si="402"/>
        <v>0</v>
      </c>
      <c r="DC198" s="19">
        <f t="shared" si="402"/>
        <v>0</v>
      </c>
      <c r="DD198" s="19">
        <f t="shared" si="402"/>
        <v>0</v>
      </c>
      <c r="DE198" s="19">
        <f t="shared" si="402"/>
        <v>0</v>
      </c>
      <c r="DF198" s="19">
        <f t="shared" si="402"/>
        <v>0</v>
      </c>
      <c r="DG198" s="19">
        <f t="shared" si="402"/>
        <v>0</v>
      </c>
      <c r="DH198" s="19">
        <f t="shared" si="402"/>
        <v>0</v>
      </c>
      <c r="DI198" s="19">
        <f t="shared" si="402"/>
        <v>0</v>
      </c>
      <c r="DJ198" s="19">
        <f t="shared" si="402"/>
        <v>0</v>
      </c>
      <c r="DK198" s="19">
        <f t="shared" si="402"/>
        <v>0</v>
      </c>
      <c r="DL198" s="19">
        <f t="shared" si="402"/>
        <v>0</v>
      </c>
      <c r="DM198" s="19">
        <f t="shared" si="402"/>
        <v>0</v>
      </c>
      <c r="DN198" s="19">
        <f t="shared" si="402"/>
        <v>0</v>
      </c>
      <c r="DO198" s="19">
        <f t="shared" si="402"/>
        <v>0</v>
      </c>
      <c r="DP198" s="19">
        <f t="shared" si="402"/>
        <v>0</v>
      </c>
      <c r="DQ198" s="19">
        <f t="shared" si="402"/>
        <v>0</v>
      </c>
      <c r="DR198" s="19">
        <f t="shared" si="402"/>
        <v>0</v>
      </c>
      <c r="DS198" s="19">
        <f t="shared" si="402"/>
        <v>0</v>
      </c>
      <c r="DT198" s="19">
        <f t="shared" si="402"/>
        <v>0</v>
      </c>
      <c r="DU198" s="19">
        <f t="shared" si="402"/>
        <v>0</v>
      </c>
      <c r="DV198" s="19">
        <f t="shared" si="402"/>
        <v>0</v>
      </c>
      <c r="DW198" s="19">
        <f t="shared" si="402"/>
        <v>0</v>
      </c>
      <c r="DX198" s="19">
        <f t="shared" si="402"/>
        <v>0</v>
      </c>
      <c r="DY198" s="19">
        <f t="shared" si="402"/>
        <v>0</v>
      </c>
      <c r="DZ198" s="19">
        <f t="shared" si="402"/>
        <v>0</v>
      </c>
      <c r="EA198" s="19">
        <f t="shared" si="402"/>
        <v>0</v>
      </c>
      <c r="EB198" s="19">
        <f t="shared" si="402"/>
        <v>0</v>
      </c>
      <c r="EC198" s="19">
        <f t="shared" si="402"/>
        <v>0</v>
      </c>
      <c r="ED198" s="19">
        <f t="shared" si="402"/>
        <v>0</v>
      </c>
      <c r="EE198" s="19">
        <f t="shared" si="402"/>
        <v>0</v>
      </c>
      <c r="EF198" s="19">
        <f t="shared" si="402"/>
        <v>0</v>
      </c>
      <c r="EG198" s="19">
        <f t="shared" si="402"/>
        <v>0</v>
      </c>
      <c r="EH198" s="19">
        <f t="shared" si="402"/>
        <v>0</v>
      </c>
      <c r="EI198" s="19">
        <f t="shared" si="402"/>
        <v>0</v>
      </c>
      <c r="EJ198" s="19">
        <f t="shared" si="402"/>
        <v>0</v>
      </c>
      <c r="EK198" s="19">
        <f t="shared" si="402"/>
        <v>0</v>
      </c>
      <c r="EL198" s="19">
        <f t="shared" si="402"/>
        <v>0</v>
      </c>
      <c r="EM198" s="19">
        <f t="shared" si="402"/>
        <v>0</v>
      </c>
      <c r="EN198" s="19">
        <f t="shared" si="402"/>
        <v>0</v>
      </c>
      <c r="EO198" s="19">
        <f t="shared" si="402"/>
        <v>0</v>
      </c>
      <c r="EP198" s="19">
        <f t="shared" si="402"/>
        <v>0</v>
      </c>
      <c r="EQ198" s="19">
        <f t="shared" si="402"/>
        <v>0</v>
      </c>
    </row>
    <row r="199" spans="1:147">
      <c r="B199" s="44" t="s">
        <v>224</v>
      </c>
      <c r="C199" s="19">
        <f>(C42+C43+C44)*$AH$199</f>
        <v>0</v>
      </c>
      <c r="D199" s="19">
        <f t="shared" ref="D199:AG199" si="403">(D42+D43+D44)*$AH$199</f>
        <v>0</v>
      </c>
      <c r="E199" s="19">
        <f t="shared" si="403"/>
        <v>0</v>
      </c>
      <c r="F199" s="19">
        <f t="shared" si="403"/>
        <v>0</v>
      </c>
      <c r="G199" s="19">
        <f t="shared" si="403"/>
        <v>0</v>
      </c>
      <c r="H199" s="19">
        <f t="shared" si="403"/>
        <v>0</v>
      </c>
      <c r="I199" s="19">
        <f t="shared" si="403"/>
        <v>0</v>
      </c>
      <c r="J199" s="19">
        <f t="shared" si="403"/>
        <v>0</v>
      </c>
      <c r="K199" s="19">
        <f t="shared" si="403"/>
        <v>0</v>
      </c>
      <c r="L199" s="19">
        <f t="shared" si="403"/>
        <v>0</v>
      </c>
      <c r="M199" s="19">
        <f t="shared" si="403"/>
        <v>0</v>
      </c>
      <c r="N199" s="19">
        <f t="shared" si="403"/>
        <v>0</v>
      </c>
      <c r="O199" s="19">
        <f t="shared" si="403"/>
        <v>0</v>
      </c>
      <c r="P199" s="19">
        <f t="shared" si="403"/>
        <v>0</v>
      </c>
      <c r="Q199" s="19">
        <f t="shared" si="403"/>
        <v>0</v>
      </c>
      <c r="R199" s="19">
        <f t="shared" si="403"/>
        <v>0</v>
      </c>
      <c r="S199" s="19">
        <f t="shared" si="403"/>
        <v>0</v>
      </c>
      <c r="T199" s="19">
        <f t="shared" si="403"/>
        <v>0</v>
      </c>
      <c r="U199" s="19">
        <f t="shared" si="403"/>
        <v>0</v>
      </c>
      <c r="V199" s="19">
        <f t="shared" si="403"/>
        <v>0</v>
      </c>
      <c r="W199" s="19">
        <f t="shared" si="403"/>
        <v>0</v>
      </c>
      <c r="X199" s="19">
        <f t="shared" si="403"/>
        <v>0</v>
      </c>
      <c r="Y199" s="19">
        <f t="shared" si="403"/>
        <v>0</v>
      </c>
      <c r="Z199" s="19">
        <f t="shared" si="403"/>
        <v>0</v>
      </c>
      <c r="AA199" s="19">
        <f t="shared" si="403"/>
        <v>0</v>
      </c>
      <c r="AB199" s="19">
        <f t="shared" si="403"/>
        <v>0</v>
      </c>
      <c r="AC199" s="19">
        <f t="shared" si="403"/>
        <v>0</v>
      </c>
      <c r="AD199" s="19">
        <f t="shared" si="403"/>
        <v>0</v>
      </c>
      <c r="AE199" s="19">
        <f t="shared" si="403"/>
        <v>0</v>
      </c>
      <c r="AF199" s="19">
        <f t="shared" si="403"/>
        <v>0</v>
      </c>
      <c r="AG199" s="19">
        <f t="shared" si="403"/>
        <v>0</v>
      </c>
      <c r="AH199" s="136">
        <v>0</v>
      </c>
      <c r="AI199" s="136">
        <v>0</v>
      </c>
      <c r="AJ199" s="19">
        <f t="shared" ref="AJ199:CU199" si="404">(AJ42+AJ43+AJ44)*$AH$199</f>
        <v>0</v>
      </c>
      <c r="AK199" s="19">
        <f t="shared" si="404"/>
        <v>0</v>
      </c>
      <c r="AL199" s="19">
        <f t="shared" si="404"/>
        <v>0</v>
      </c>
      <c r="AM199" s="19">
        <f t="shared" si="404"/>
        <v>0</v>
      </c>
      <c r="AN199" s="19">
        <f t="shared" si="404"/>
        <v>0</v>
      </c>
      <c r="AO199" s="19">
        <f t="shared" si="404"/>
        <v>0</v>
      </c>
      <c r="AP199" s="19">
        <f t="shared" si="404"/>
        <v>0</v>
      </c>
      <c r="AQ199" s="19">
        <f t="shared" si="404"/>
        <v>0</v>
      </c>
      <c r="AR199" s="19">
        <f t="shared" si="404"/>
        <v>0</v>
      </c>
      <c r="AS199" s="19">
        <f t="shared" si="404"/>
        <v>0</v>
      </c>
      <c r="AT199" s="19">
        <f t="shared" si="404"/>
        <v>0</v>
      </c>
      <c r="AU199" s="19">
        <f t="shared" si="404"/>
        <v>0</v>
      </c>
      <c r="AV199" s="19">
        <f t="shared" si="404"/>
        <v>0</v>
      </c>
      <c r="AW199" s="19">
        <f t="shared" si="404"/>
        <v>0</v>
      </c>
      <c r="AX199" s="19">
        <f t="shared" si="404"/>
        <v>0</v>
      </c>
      <c r="AY199" s="19">
        <f t="shared" si="404"/>
        <v>0</v>
      </c>
      <c r="AZ199" s="19">
        <f t="shared" si="404"/>
        <v>0</v>
      </c>
      <c r="BA199" s="19">
        <f t="shared" si="404"/>
        <v>0</v>
      </c>
      <c r="BB199" s="19">
        <f t="shared" si="404"/>
        <v>0</v>
      </c>
      <c r="BC199" s="19">
        <f t="shared" si="404"/>
        <v>0</v>
      </c>
      <c r="BD199" s="19">
        <f t="shared" si="404"/>
        <v>0</v>
      </c>
      <c r="BE199" s="19">
        <f t="shared" si="404"/>
        <v>0</v>
      </c>
      <c r="BF199" s="19">
        <f t="shared" si="404"/>
        <v>0</v>
      </c>
      <c r="BG199" s="19">
        <f t="shared" si="404"/>
        <v>0</v>
      </c>
      <c r="BH199" s="19">
        <f t="shared" si="404"/>
        <v>0</v>
      </c>
      <c r="BI199" s="19">
        <f t="shared" si="404"/>
        <v>0</v>
      </c>
      <c r="BJ199" s="19">
        <f t="shared" si="404"/>
        <v>0</v>
      </c>
      <c r="BK199" s="19">
        <f t="shared" si="404"/>
        <v>0</v>
      </c>
      <c r="BL199" s="19">
        <f t="shared" si="404"/>
        <v>0</v>
      </c>
      <c r="BM199" s="19">
        <f t="shared" si="404"/>
        <v>0</v>
      </c>
      <c r="BN199" s="19">
        <f t="shared" si="404"/>
        <v>0</v>
      </c>
      <c r="BO199" s="19">
        <f t="shared" si="404"/>
        <v>0</v>
      </c>
      <c r="BP199" s="19">
        <f t="shared" si="404"/>
        <v>0</v>
      </c>
      <c r="BQ199" s="19">
        <f t="shared" si="404"/>
        <v>0</v>
      </c>
      <c r="BR199" s="19">
        <f t="shared" si="404"/>
        <v>0</v>
      </c>
      <c r="BS199" s="19">
        <f t="shared" si="404"/>
        <v>0</v>
      </c>
      <c r="BT199" s="19">
        <f t="shared" si="404"/>
        <v>0</v>
      </c>
      <c r="BU199" s="19">
        <f t="shared" si="404"/>
        <v>0</v>
      </c>
      <c r="BV199" s="19">
        <f t="shared" si="404"/>
        <v>0</v>
      </c>
      <c r="BW199" s="19">
        <f t="shared" si="404"/>
        <v>0</v>
      </c>
      <c r="BX199" s="19">
        <f t="shared" si="404"/>
        <v>0</v>
      </c>
      <c r="BY199" s="19">
        <f t="shared" si="404"/>
        <v>0</v>
      </c>
      <c r="BZ199" s="19">
        <f t="shared" si="404"/>
        <v>0</v>
      </c>
      <c r="CA199" s="19">
        <f t="shared" si="404"/>
        <v>0</v>
      </c>
      <c r="CB199" s="19">
        <f t="shared" si="404"/>
        <v>0</v>
      </c>
      <c r="CC199" s="19">
        <f t="shared" si="404"/>
        <v>0</v>
      </c>
      <c r="CD199" s="19">
        <f t="shared" si="404"/>
        <v>0</v>
      </c>
      <c r="CE199" s="19">
        <f t="shared" si="404"/>
        <v>0</v>
      </c>
      <c r="CF199" s="19">
        <f t="shared" si="404"/>
        <v>0</v>
      </c>
      <c r="CG199" s="19">
        <f t="shared" si="404"/>
        <v>0</v>
      </c>
      <c r="CH199" s="19">
        <f t="shared" si="404"/>
        <v>0</v>
      </c>
      <c r="CI199" s="19">
        <f t="shared" si="404"/>
        <v>0</v>
      </c>
      <c r="CJ199" s="19">
        <f t="shared" si="404"/>
        <v>0</v>
      </c>
      <c r="CK199" s="19">
        <f t="shared" si="404"/>
        <v>0</v>
      </c>
      <c r="CL199" s="19">
        <f t="shared" si="404"/>
        <v>0</v>
      </c>
      <c r="CM199" s="19">
        <f t="shared" si="404"/>
        <v>0</v>
      </c>
      <c r="CN199" s="19">
        <f t="shared" si="404"/>
        <v>0</v>
      </c>
      <c r="CO199" s="19">
        <f t="shared" si="404"/>
        <v>0</v>
      </c>
      <c r="CP199" s="19">
        <f t="shared" si="404"/>
        <v>0</v>
      </c>
      <c r="CQ199" s="19">
        <f t="shared" si="404"/>
        <v>0</v>
      </c>
      <c r="CR199" s="19">
        <f t="shared" si="404"/>
        <v>0</v>
      </c>
      <c r="CS199" s="19">
        <f t="shared" si="404"/>
        <v>0</v>
      </c>
      <c r="CT199" s="19">
        <f t="shared" si="404"/>
        <v>0</v>
      </c>
      <c r="CU199" s="19">
        <f t="shared" si="404"/>
        <v>0</v>
      </c>
      <c r="CV199" s="19">
        <f t="shared" ref="CV199:EQ199" si="405">(CV42+CV43+CV44)*$AH$199</f>
        <v>0</v>
      </c>
      <c r="CW199" s="19">
        <f t="shared" si="405"/>
        <v>0</v>
      </c>
      <c r="CX199" s="19">
        <f t="shared" si="405"/>
        <v>0</v>
      </c>
      <c r="CY199" s="19">
        <f t="shared" si="405"/>
        <v>0</v>
      </c>
      <c r="CZ199" s="19">
        <f t="shared" si="405"/>
        <v>0</v>
      </c>
      <c r="DA199" s="19">
        <f t="shared" si="405"/>
        <v>0</v>
      </c>
      <c r="DB199" s="19">
        <f t="shared" si="405"/>
        <v>0</v>
      </c>
      <c r="DC199" s="19">
        <f t="shared" si="405"/>
        <v>0</v>
      </c>
      <c r="DD199" s="19">
        <f t="shared" si="405"/>
        <v>0</v>
      </c>
      <c r="DE199" s="19">
        <f t="shared" si="405"/>
        <v>0</v>
      </c>
      <c r="DF199" s="19">
        <f t="shared" si="405"/>
        <v>0</v>
      </c>
      <c r="DG199" s="19">
        <f t="shared" si="405"/>
        <v>0</v>
      </c>
      <c r="DH199" s="19">
        <f t="shared" si="405"/>
        <v>0</v>
      </c>
      <c r="DI199" s="19">
        <f t="shared" si="405"/>
        <v>0</v>
      </c>
      <c r="DJ199" s="19">
        <f t="shared" si="405"/>
        <v>0</v>
      </c>
      <c r="DK199" s="19">
        <f t="shared" si="405"/>
        <v>0</v>
      </c>
      <c r="DL199" s="19">
        <f t="shared" si="405"/>
        <v>0</v>
      </c>
      <c r="DM199" s="19">
        <f t="shared" si="405"/>
        <v>0</v>
      </c>
      <c r="DN199" s="19">
        <f t="shared" si="405"/>
        <v>0</v>
      </c>
      <c r="DO199" s="19">
        <f t="shared" si="405"/>
        <v>0</v>
      </c>
      <c r="DP199" s="19">
        <f t="shared" si="405"/>
        <v>0</v>
      </c>
      <c r="DQ199" s="19">
        <f t="shared" si="405"/>
        <v>0</v>
      </c>
      <c r="DR199" s="19">
        <f t="shared" si="405"/>
        <v>0</v>
      </c>
      <c r="DS199" s="19">
        <f t="shared" si="405"/>
        <v>0</v>
      </c>
      <c r="DT199" s="19">
        <f t="shared" si="405"/>
        <v>0</v>
      </c>
      <c r="DU199" s="19">
        <f t="shared" si="405"/>
        <v>0</v>
      </c>
      <c r="DV199" s="19">
        <f t="shared" si="405"/>
        <v>0</v>
      </c>
      <c r="DW199" s="19">
        <f t="shared" si="405"/>
        <v>0</v>
      </c>
      <c r="DX199" s="19">
        <f t="shared" si="405"/>
        <v>0</v>
      </c>
      <c r="DY199" s="19">
        <f t="shared" si="405"/>
        <v>0</v>
      </c>
      <c r="DZ199" s="19">
        <f t="shared" si="405"/>
        <v>0</v>
      </c>
      <c r="EA199" s="19">
        <f t="shared" si="405"/>
        <v>0</v>
      </c>
      <c r="EB199" s="19">
        <f t="shared" si="405"/>
        <v>0</v>
      </c>
      <c r="EC199" s="19">
        <f t="shared" si="405"/>
        <v>0</v>
      </c>
      <c r="ED199" s="19">
        <f t="shared" si="405"/>
        <v>0</v>
      </c>
      <c r="EE199" s="19">
        <f t="shared" si="405"/>
        <v>0</v>
      </c>
      <c r="EF199" s="19">
        <f t="shared" si="405"/>
        <v>0</v>
      </c>
      <c r="EG199" s="19">
        <f t="shared" si="405"/>
        <v>0</v>
      </c>
      <c r="EH199" s="19">
        <f t="shared" si="405"/>
        <v>0</v>
      </c>
      <c r="EI199" s="19">
        <f t="shared" si="405"/>
        <v>0</v>
      </c>
      <c r="EJ199" s="19">
        <f t="shared" si="405"/>
        <v>0</v>
      </c>
      <c r="EK199" s="19">
        <f t="shared" si="405"/>
        <v>0</v>
      </c>
      <c r="EL199" s="19">
        <f t="shared" si="405"/>
        <v>0</v>
      </c>
      <c r="EM199" s="19">
        <f t="shared" si="405"/>
        <v>0</v>
      </c>
      <c r="EN199" s="19">
        <f t="shared" si="405"/>
        <v>0</v>
      </c>
      <c r="EO199" s="19">
        <f t="shared" si="405"/>
        <v>0</v>
      </c>
      <c r="EP199" s="19">
        <f t="shared" si="405"/>
        <v>0</v>
      </c>
      <c r="EQ199" s="19">
        <f t="shared" si="405"/>
        <v>0</v>
      </c>
    </row>
    <row r="200" spans="1:147">
      <c r="B200" s="2" t="s">
        <v>9</v>
      </c>
      <c r="C200" s="19">
        <f>(C46-C44-C43-C42-C41-C40-C38-C37-C36-C25-C23-C20-C16-C11-C10-C8-C15)*$AH$200</f>
        <v>4564851.3248729277</v>
      </c>
      <c r="D200" s="19">
        <f t="shared" ref="D200:AG200" si="406">(D46-D44-D43-D42-D41-D40-D38-D37-D36-D25-D23-D20-D16-D11-D10-D8-D15)*$AH$200</f>
        <v>4875069.9926486854</v>
      </c>
      <c r="E200" s="19">
        <f t="shared" si="406"/>
        <v>4329525.9460587669</v>
      </c>
      <c r="F200" s="19">
        <f t="shared" si="406"/>
        <v>4372612.1860865597</v>
      </c>
      <c r="G200" s="19">
        <f t="shared" si="406"/>
        <v>4415371.4935749127</v>
      </c>
      <c r="H200" s="19">
        <f t="shared" si="406"/>
        <v>4458049.3194070086</v>
      </c>
      <c r="I200" s="19">
        <f t="shared" si="406"/>
        <v>4500728.240199985</v>
      </c>
      <c r="J200" s="19">
        <f t="shared" si="406"/>
        <v>4543409.7573186411</v>
      </c>
      <c r="K200" s="19">
        <f t="shared" si="406"/>
        <v>4587702.5619199844</v>
      </c>
      <c r="L200" s="19">
        <f t="shared" si="406"/>
        <v>4618856.5858107246</v>
      </c>
      <c r="M200" s="19">
        <f t="shared" si="406"/>
        <v>4650418.087133239</v>
      </c>
      <c r="N200" s="19">
        <f t="shared" si="406"/>
        <v>4682429.5444911774</v>
      </c>
      <c r="O200" s="19">
        <f t="shared" si="406"/>
        <v>4714964.3460936379</v>
      </c>
      <c r="P200" s="19">
        <f t="shared" si="406"/>
        <v>4727904.5549872657</v>
      </c>
      <c r="Q200" s="19">
        <f t="shared" si="406"/>
        <v>4741094.600266166</v>
      </c>
      <c r="R200" s="19">
        <f t="shared" si="406"/>
        <v>4754631.4237055676</v>
      </c>
      <c r="S200" s="19">
        <f t="shared" si="406"/>
        <v>4768478.6991801998</v>
      </c>
      <c r="T200" s="19">
        <f t="shared" si="406"/>
        <v>4782615.5891904309</v>
      </c>
      <c r="U200" s="19">
        <f t="shared" si="406"/>
        <v>4797153.419101188</v>
      </c>
      <c r="V200" s="19">
        <f t="shared" si="406"/>
        <v>4812044.4490881702</v>
      </c>
      <c r="W200" s="19">
        <f t="shared" si="406"/>
        <v>4827143.8477133103</v>
      </c>
      <c r="X200" s="19">
        <f t="shared" si="406"/>
        <v>4842394.4458413702</v>
      </c>
      <c r="Y200" s="19">
        <f t="shared" si="406"/>
        <v>4857765.6919139829</v>
      </c>
      <c r="Z200" s="19">
        <f t="shared" si="406"/>
        <v>4873237.9978040354</v>
      </c>
      <c r="AA200" s="19">
        <f t="shared" si="406"/>
        <v>4889070.1590308752</v>
      </c>
      <c r="AB200" s="19">
        <f t="shared" si="406"/>
        <v>4905292.3927734196</v>
      </c>
      <c r="AC200" s="19">
        <f t="shared" si="406"/>
        <v>4921764.4629012356</v>
      </c>
      <c r="AD200" s="19">
        <f t="shared" si="406"/>
        <v>4938583.3111895518</v>
      </c>
      <c r="AE200" s="19">
        <f t="shared" si="406"/>
        <v>4955712.6115131006</v>
      </c>
      <c r="AF200" s="19">
        <f t="shared" si="406"/>
        <v>4973131.5263722464</v>
      </c>
      <c r="AG200" s="19">
        <f t="shared" si="406"/>
        <v>4875069.9417888001</v>
      </c>
      <c r="AH200" s="119">
        <v>5.1771199999999996E-2</v>
      </c>
      <c r="AI200" s="119">
        <v>5.1771199999999996E-2</v>
      </c>
      <c r="AJ200" s="19">
        <f t="shared" ref="AJ200:CU200" si="407">(AJ46-AJ44-AJ43-AJ42-AJ41-AJ40-AJ38-AJ37-AJ36-AJ25-AJ23-AJ20-AJ16-AJ11-AJ10-AJ8-AJ15)*$AH$200</f>
        <v>43086.240027791995</v>
      </c>
      <c r="AK200" s="19">
        <f t="shared" si="407"/>
        <v>42759.307488351995</v>
      </c>
      <c r="AL200" s="19">
        <f t="shared" si="407"/>
        <v>42677.825832095994</v>
      </c>
      <c r="AM200" s="19">
        <f t="shared" si="407"/>
        <v>42678.920792975994</v>
      </c>
      <c r="AN200" s="19">
        <f t="shared" si="407"/>
        <v>42683.707558127986</v>
      </c>
      <c r="AO200" s="19">
        <f t="shared" si="407"/>
        <v>44292.804601343982</v>
      </c>
      <c r="AP200" s="19">
        <f t="shared" si="407"/>
        <v>31154.023890738583</v>
      </c>
      <c r="AQ200" s="19">
        <f t="shared" si="407"/>
        <v>31561.501322513956</v>
      </c>
      <c r="AR200" s="19">
        <f t="shared" si="407"/>
        <v>32011.457357939373</v>
      </c>
      <c r="AS200" s="19">
        <f t="shared" si="407"/>
        <v>32534.801602460113</v>
      </c>
      <c r="AT200" s="19">
        <f t="shared" si="407"/>
        <v>12940.208893629017</v>
      </c>
      <c r="AU200" s="19">
        <f t="shared" si="407"/>
        <v>13190.045278900514</v>
      </c>
      <c r="AV200" s="19">
        <f t="shared" si="407"/>
        <v>13536.823439399248</v>
      </c>
      <c r="AW200" s="19">
        <f t="shared" si="407"/>
        <v>13847.275474633529</v>
      </c>
      <c r="AX200" s="19">
        <f t="shared" si="407"/>
        <v>14136.89001023092</v>
      </c>
      <c r="AY200" s="19">
        <f t="shared" si="407"/>
        <v>14537.829910757162</v>
      </c>
      <c r="AZ200" s="19">
        <f t="shared" si="407"/>
        <v>14891.029986982083</v>
      </c>
      <c r="BA200" s="19">
        <f t="shared" si="407"/>
        <v>15099.39862513994</v>
      </c>
      <c r="BB200" s="19">
        <f t="shared" si="407"/>
        <v>15250.598128058806</v>
      </c>
      <c r="BC200" s="19">
        <f t="shared" si="407"/>
        <v>15371.246072613847</v>
      </c>
      <c r="BD200" s="19">
        <f t="shared" si="407"/>
        <v>15472.305890053582</v>
      </c>
      <c r="BE200" s="19">
        <f t="shared" si="407"/>
        <v>15832.161226839224</v>
      </c>
      <c r="BF200" s="19">
        <f t="shared" si="407"/>
        <v>16222.233742544577</v>
      </c>
      <c r="BG200" s="19">
        <f t="shared" si="407"/>
        <v>16472.070127816078</v>
      </c>
      <c r="BH200" s="19">
        <f t="shared" si="407"/>
        <v>16818.84828831481</v>
      </c>
      <c r="BI200" s="19">
        <f t="shared" si="407"/>
        <v>17129.300323549094</v>
      </c>
      <c r="BJ200" s="19">
        <f t="shared" si="407"/>
        <v>17418.914859146484</v>
      </c>
      <c r="BK200" s="19">
        <f t="shared" si="407"/>
        <v>190515.93718181577</v>
      </c>
      <c r="BL200" s="19">
        <f t="shared" si="407"/>
        <v>0</v>
      </c>
      <c r="BM200" s="19">
        <f t="shared" si="407"/>
        <v>0</v>
      </c>
      <c r="BN200" s="19">
        <f t="shared" si="407"/>
        <v>0</v>
      </c>
      <c r="BO200" s="19">
        <f t="shared" si="407"/>
        <v>0</v>
      </c>
      <c r="BP200" s="19">
        <f t="shared" si="407"/>
        <v>0</v>
      </c>
      <c r="BQ200" s="19">
        <f t="shared" si="407"/>
        <v>0</v>
      </c>
      <c r="BR200" s="19">
        <f t="shared" si="407"/>
        <v>0</v>
      </c>
      <c r="BS200" s="19">
        <f t="shared" si="407"/>
        <v>0</v>
      </c>
      <c r="BT200" s="19">
        <f t="shared" si="407"/>
        <v>0</v>
      </c>
      <c r="BU200" s="19">
        <f t="shared" si="407"/>
        <v>0</v>
      </c>
      <c r="BV200" s="19">
        <f t="shared" si="407"/>
        <v>0</v>
      </c>
      <c r="BW200" s="19">
        <f t="shared" si="407"/>
        <v>0</v>
      </c>
      <c r="BX200" s="19">
        <f t="shared" si="407"/>
        <v>0</v>
      </c>
      <c r="BY200" s="19">
        <f t="shared" si="407"/>
        <v>0</v>
      </c>
      <c r="BZ200" s="19">
        <f t="shared" si="407"/>
        <v>0</v>
      </c>
      <c r="CA200" s="19">
        <f t="shared" si="407"/>
        <v>0</v>
      </c>
      <c r="CB200" s="19">
        <f t="shared" si="407"/>
        <v>0</v>
      </c>
      <c r="CC200" s="19">
        <f t="shared" si="407"/>
        <v>0</v>
      </c>
      <c r="CD200" s="19">
        <f t="shared" si="407"/>
        <v>0</v>
      </c>
      <c r="CE200" s="19">
        <f t="shared" si="407"/>
        <v>0</v>
      </c>
      <c r="CF200" s="19">
        <f t="shared" si="407"/>
        <v>0</v>
      </c>
      <c r="CG200" s="19">
        <f t="shared" si="407"/>
        <v>0</v>
      </c>
      <c r="CH200" s="19">
        <f t="shared" si="407"/>
        <v>0</v>
      </c>
      <c r="CI200" s="19">
        <f t="shared" si="407"/>
        <v>0</v>
      </c>
      <c r="CJ200" s="19">
        <f t="shared" si="407"/>
        <v>0</v>
      </c>
      <c r="CK200" s="19">
        <f t="shared" si="407"/>
        <v>0</v>
      </c>
      <c r="CL200" s="19">
        <f t="shared" si="407"/>
        <v>0</v>
      </c>
      <c r="CM200" s="19">
        <f t="shared" si="407"/>
        <v>0</v>
      </c>
      <c r="CN200" s="19">
        <f t="shared" si="407"/>
        <v>0</v>
      </c>
      <c r="CO200" s="19">
        <f t="shared" si="407"/>
        <v>0</v>
      </c>
      <c r="CP200" s="19">
        <f t="shared" si="407"/>
        <v>0</v>
      </c>
      <c r="CQ200" s="19">
        <f t="shared" si="407"/>
        <v>0</v>
      </c>
      <c r="CR200" s="19">
        <f t="shared" si="407"/>
        <v>0</v>
      </c>
      <c r="CS200" s="19">
        <f t="shared" si="407"/>
        <v>-2.190439472</v>
      </c>
      <c r="CT200" s="19">
        <f t="shared" si="407"/>
        <v>0</v>
      </c>
      <c r="CU200" s="19">
        <f t="shared" si="407"/>
        <v>0</v>
      </c>
      <c r="CV200" s="19">
        <f t="shared" ref="CV200:EQ200" si="408">(CV46-CV44-CV43-CV42-CV41-CV40-CV38-CV37-CV36-CV25-CV23-CV20-CV16-CV11-CV10-CV8-CV15)*$AH$200</f>
        <v>0</v>
      </c>
      <c r="CW200" s="19">
        <f t="shared" si="408"/>
        <v>0</v>
      </c>
      <c r="CX200" s="19">
        <f t="shared" si="408"/>
        <v>0</v>
      </c>
      <c r="CY200" s="19">
        <f t="shared" si="408"/>
        <v>0</v>
      </c>
      <c r="CZ200" s="19">
        <f t="shared" si="408"/>
        <v>0</v>
      </c>
      <c r="DA200" s="19">
        <f t="shared" si="408"/>
        <v>0</v>
      </c>
      <c r="DB200" s="19">
        <f t="shared" si="408"/>
        <v>0</v>
      </c>
      <c r="DC200" s="19">
        <f t="shared" si="408"/>
        <v>0</v>
      </c>
      <c r="DD200" s="19">
        <f t="shared" si="408"/>
        <v>0</v>
      </c>
      <c r="DE200" s="19">
        <f t="shared" si="408"/>
        <v>0</v>
      </c>
      <c r="DF200" s="19">
        <f t="shared" si="408"/>
        <v>0</v>
      </c>
      <c r="DG200" s="19">
        <f t="shared" si="408"/>
        <v>0</v>
      </c>
      <c r="DH200" s="19">
        <f t="shared" si="408"/>
        <v>0</v>
      </c>
      <c r="DI200" s="19">
        <f t="shared" si="408"/>
        <v>0</v>
      </c>
      <c r="DJ200" s="19">
        <f t="shared" si="408"/>
        <v>0</v>
      </c>
      <c r="DK200" s="19">
        <f t="shared" si="408"/>
        <v>0</v>
      </c>
      <c r="DL200" s="19">
        <f t="shared" si="408"/>
        <v>0</v>
      </c>
      <c r="DM200" s="19">
        <f t="shared" si="408"/>
        <v>0</v>
      </c>
      <c r="DN200" s="19">
        <f t="shared" si="408"/>
        <v>0</v>
      </c>
      <c r="DO200" s="19">
        <f t="shared" si="408"/>
        <v>0</v>
      </c>
      <c r="DP200" s="19">
        <f t="shared" si="408"/>
        <v>0</v>
      </c>
      <c r="DQ200" s="19">
        <f t="shared" si="408"/>
        <v>0</v>
      </c>
      <c r="DR200" s="19">
        <f t="shared" si="408"/>
        <v>0</v>
      </c>
      <c r="DS200" s="19">
        <f t="shared" si="408"/>
        <v>0</v>
      </c>
      <c r="DT200" s="19">
        <f t="shared" si="408"/>
        <v>0</v>
      </c>
      <c r="DU200" s="19">
        <f t="shared" si="408"/>
        <v>0</v>
      </c>
      <c r="DV200" s="19">
        <f t="shared" si="408"/>
        <v>0</v>
      </c>
      <c r="DW200" s="19">
        <f t="shared" si="408"/>
        <v>0</v>
      </c>
      <c r="DX200" s="19">
        <f t="shared" si="408"/>
        <v>0</v>
      </c>
      <c r="DY200" s="19">
        <f t="shared" si="408"/>
        <v>0</v>
      </c>
      <c r="DZ200" s="19">
        <f t="shared" si="408"/>
        <v>0</v>
      </c>
      <c r="EA200" s="19">
        <f t="shared" si="408"/>
        <v>0</v>
      </c>
      <c r="EB200" s="19">
        <f t="shared" si="408"/>
        <v>0</v>
      </c>
      <c r="EC200" s="19">
        <f t="shared" si="408"/>
        <v>0</v>
      </c>
      <c r="ED200" s="19">
        <f t="shared" si="408"/>
        <v>0</v>
      </c>
      <c r="EE200" s="19">
        <f t="shared" si="408"/>
        <v>0</v>
      </c>
      <c r="EF200" s="19">
        <f t="shared" si="408"/>
        <v>0</v>
      </c>
      <c r="EG200" s="19">
        <f t="shared" si="408"/>
        <v>0</v>
      </c>
      <c r="EH200" s="19">
        <f t="shared" si="408"/>
        <v>0</v>
      </c>
      <c r="EI200" s="19">
        <f t="shared" si="408"/>
        <v>0</v>
      </c>
      <c r="EJ200" s="19">
        <f t="shared" si="408"/>
        <v>0</v>
      </c>
      <c r="EK200" s="19">
        <f t="shared" si="408"/>
        <v>0</v>
      </c>
      <c r="EL200" s="19">
        <f t="shared" si="408"/>
        <v>0</v>
      </c>
      <c r="EM200" s="19">
        <f t="shared" si="408"/>
        <v>0</v>
      </c>
      <c r="EN200" s="19">
        <f t="shared" si="408"/>
        <v>0</v>
      </c>
      <c r="EO200" s="19">
        <f t="shared" si="408"/>
        <v>0</v>
      </c>
      <c r="EP200" s="19">
        <f t="shared" si="408"/>
        <v>0</v>
      </c>
      <c r="EQ200" s="19">
        <f t="shared" si="408"/>
        <v>0</v>
      </c>
    </row>
    <row r="201" spans="1:147">
      <c r="B201" s="44" t="s">
        <v>187</v>
      </c>
      <c r="C201" s="19">
        <f>(C51+C54+C59+C60+C61+C62+C64+C66+C74+C75+C76+C77)*$AH$201</f>
        <v>87480.947020149863</v>
      </c>
      <c r="D201" s="19">
        <f t="shared" ref="D201:AG201" si="409">(D51+D54+D59+D60+D61+D62+D64+D66+D74+D75+D76+D77)*$AH$201</f>
        <v>104003.85821466673</v>
      </c>
      <c r="E201" s="19">
        <f t="shared" si="409"/>
        <v>80966.009972260799</v>
      </c>
      <c r="F201" s="19">
        <f t="shared" si="409"/>
        <v>82052.99894805123</v>
      </c>
      <c r="G201" s="19">
        <f t="shared" si="409"/>
        <v>83139.967983744034</v>
      </c>
      <c r="H201" s="19">
        <f t="shared" si="409"/>
        <v>84228.816025843233</v>
      </c>
      <c r="I201" s="19">
        <f t="shared" si="409"/>
        <v>85316.530032856841</v>
      </c>
      <c r="J201" s="19">
        <f t="shared" si="409"/>
        <v>86409.710872675234</v>
      </c>
      <c r="K201" s="19">
        <f t="shared" si="409"/>
        <v>87503.507073180022</v>
      </c>
      <c r="L201" s="19">
        <f t="shared" si="409"/>
        <v>88577.74993970721</v>
      </c>
      <c r="M201" s="19">
        <f t="shared" si="409"/>
        <v>89654.167722294413</v>
      </c>
      <c r="N201" s="19">
        <f t="shared" si="409"/>
        <v>90732.237784037105</v>
      </c>
      <c r="O201" s="19">
        <f t="shared" si="409"/>
        <v>91811.348342823287</v>
      </c>
      <c r="P201" s="19">
        <f t="shared" si="409"/>
        <v>92894.145063911346</v>
      </c>
      <c r="Q201" s="19">
        <f t="shared" si="409"/>
        <v>93965.121500563298</v>
      </c>
      <c r="R201" s="19">
        <f t="shared" si="409"/>
        <v>95040.856688073691</v>
      </c>
      <c r="S201" s="19">
        <f t="shared" si="409"/>
        <v>96130.09799962549</v>
      </c>
      <c r="T201" s="19">
        <f t="shared" si="409"/>
        <v>97228.932819049573</v>
      </c>
      <c r="U201" s="19">
        <f t="shared" si="409"/>
        <v>98343.068987376028</v>
      </c>
      <c r="V201" s="19">
        <f t="shared" si="409"/>
        <v>99463.37180628402</v>
      </c>
      <c r="W201" s="19">
        <f t="shared" si="409"/>
        <v>100587.48007061899</v>
      </c>
      <c r="X201" s="19">
        <f t="shared" si="409"/>
        <v>101715.01777013848</v>
      </c>
      <c r="Y201" s="19">
        <f t="shared" si="409"/>
        <v>102844.67472570018</v>
      </c>
      <c r="Z201" s="19">
        <f t="shared" si="409"/>
        <v>103975.24963382268</v>
      </c>
      <c r="AA201" s="19">
        <f t="shared" si="409"/>
        <v>105109.51070424705</v>
      </c>
      <c r="AB201" s="19">
        <f t="shared" si="409"/>
        <v>106247.4680633445</v>
      </c>
      <c r="AC201" s="19">
        <f t="shared" si="409"/>
        <v>107390.18417330031</v>
      </c>
      <c r="AD201" s="19">
        <f t="shared" si="409"/>
        <v>108546.40640729752</v>
      </c>
      <c r="AE201" s="19">
        <f t="shared" si="409"/>
        <v>109712.22214916708</v>
      </c>
      <c r="AF201" s="19">
        <f t="shared" si="409"/>
        <v>110886.56948032095</v>
      </c>
      <c r="AG201" s="19">
        <f t="shared" si="409"/>
        <v>104003.83929600001</v>
      </c>
      <c r="AH201" s="119">
        <v>2.3186160000000001E-2</v>
      </c>
      <c r="AI201" s="119">
        <v>2.3186160000000001E-2</v>
      </c>
      <c r="AJ201" s="19">
        <f t="shared" ref="AJ201:CU201" si="410">(AJ51+AJ54+AJ59+AJ60+AJ61+AJ62+AJ64+AJ66+AJ74+AJ75+AJ76+AJ77)*$AH$201</f>
        <v>1086.9889757904</v>
      </c>
      <c r="AK201" s="19">
        <f t="shared" si="410"/>
        <v>1086.9690356928002</v>
      </c>
      <c r="AL201" s="19">
        <f t="shared" si="410"/>
        <v>1088.8480420992</v>
      </c>
      <c r="AM201" s="19">
        <f t="shared" si="410"/>
        <v>1087.7140070135999</v>
      </c>
      <c r="AN201" s="19">
        <f t="shared" si="410"/>
        <v>1093.1808398183998</v>
      </c>
      <c r="AO201" s="19">
        <f t="shared" si="410"/>
        <v>1093.7962005048</v>
      </c>
      <c r="AP201" s="19">
        <f t="shared" si="410"/>
        <v>1074.2428665271732</v>
      </c>
      <c r="AQ201" s="19">
        <f t="shared" si="410"/>
        <v>1076.4177825871825</v>
      </c>
      <c r="AR201" s="19">
        <f t="shared" si="410"/>
        <v>1078.070061742709</v>
      </c>
      <c r="AS201" s="19">
        <f t="shared" si="410"/>
        <v>1079.1105587861625</v>
      </c>
      <c r="AT201" s="19">
        <f t="shared" si="410"/>
        <v>1082.7967210880606</v>
      </c>
      <c r="AU201" s="19">
        <f t="shared" si="410"/>
        <v>1070.9764366519569</v>
      </c>
      <c r="AV201" s="19">
        <f t="shared" si="410"/>
        <v>1075.73518751037</v>
      </c>
      <c r="AW201" s="19">
        <f t="shared" si="410"/>
        <v>1089.2413115517961</v>
      </c>
      <c r="AX201" s="19">
        <f t="shared" si="410"/>
        <v>1098.8348194241121</v>
      </c>
      <c r="AY201" s="19">
        <f t="shared" si="410"/>
        <v>1114.1361683264349</v>
      </c>
      <c r="AZ201" s="19">
        <f t="shared" si="410"/>
        <v>1120.3028189079746</v>
      </c>
      <c r="BA201" s="19">
        <f t="shared" si="410"/>
        <v>1124.1082643349848</v>
      </c>
      <c r="BB201" s="19">
        <f t="shared" si="410"/>
        <v>1127.5376995195252</v>
      </c>
      <c r="BC201" s="19">
        <f t="shared" si="410"/>
        <v>1129.6569555616561</v>
      </c>
      <c r="BD201" s="19">
        <f t="shared" si="410"/>
        <v>1130.5749081224892</v>
      </c>
      <c r="BE201" s="19">
        <f t="shared" si="410"/>
        <v>1134.2610704243871</v>
      </c>
      <c r="BF201" s="19">
        <f t="shared" si="410"/>
        <v>1137.9573590974021</v>
      </c>
      <c r="BG201" s="19">
        <f t="shared" si="410"/>
        <v>1142.7161099558152</v>
      </c>
      <c r="BH201" s="19">
        <f t="shared" si="410"/>
        <v>1156.2222339972413</v>
      </c>
      <c r="BI201" s="19">
        <f t="shared" si="410"/>
        <v>1165.8157418695573</v>
      </c>
      <c r="BJ201" s="19">
        <f t="shared" si="410"/>
        <v>1174.3473311538417</v>
      </c>
      <c r="BK201" s="19">
        <f t="shared" si="410"/>
        <v>13657.636661271303</v>
      </c>
      <c r="BL201" s="19">
        <f t="shared" si="410"/>
        <v>0</v>
      </c>
      <c r="BM201" s="19">
        <f t="shared" si="410"/>
        <v>0</v>
      </c>
      <c r="BN201" s="19">
        <f t="shared" si="410"/>
        <v>0</v>
      </c>
      <c r="BO201" s="19">
        <f t="shared" si="410"/>
        <v>0</v>
      </c>
      <c r="BP201" s="19">
        <f t="shared" si="410"/>
        <v>0</v>
      </c>
      <c r="BQ201" s="19">
        <f t="shared" si="410"/>
        <v>0</v>
      </c>
      <c r="BR201" s="19">
        <f t="shared" si="410"/>
        <v>0</v>
      </c>
      <c r="BS201" s="19">
        <f t="shared" si="410"/>
        <v>0</v>
      </c>
      <c r="BT201" s="19">
        <f t="shared" si="410"/>
        <v>0</v>
      </c>
      <c r="BU201" s="19">
        <f t="shared" si="410"/>
        <v>0</v>
      </c>
      <c r="BV201" s="19">
        <f t="shared" si="410"/>
        <v>0</v>
      </c>
      <c r="BW201" s="19">
        <f t="shared" si="410"/>
        <v>0</v>
      </c>
      <c r="BX201" s="19">
        <f t="shared" si="410"/>
        <v>0</v>
      </c>
      <c r="BY201" s="19">
        <f t="shared" si="410"/>
        <v>0</v>
      </c>
      <c r="BZ201" s="19">
        <f t="shared" si="410"/>
        <v>0</v>
      </c>
      <c r="CA201" s="19">
        <f t="shared" si="410"/>
        <v>0</v>
      </c>
      <c r="CB201" s="19">
        <f t="shared" si="410"/>
        <v>0</v>
      </c>
      <c r="CC201" s="19">
        <f t="shared" si="410"/>
        <v>0</v>
      </c>
      <c r="CD201" s="19">
        <f t="shared" si="410"/>
        <v>0</v>
      </c>
      <c r="CE201" s="19">
        <f t="shared" si="410"/>
        <v>0</v>
      </c>
      <c r="CF201" s="19">
        <f t="shared" si="410"/>
        <v>0</v>
      </c>
      <c r="CG201" s="19">
        <f t="shared" si="410"/>
        <v>0</v>
      </c>
      <c r="CH201" s="19">
        <f t="shared" si="410"/>
        <v>0</v>
      </c>
      <c r="CI201" s="19">
        <f t="shared" si="410"/>
        <v>0</v>
      </c>
      <c r="CJ201" s="19">
        <f t="shared" si="410"/>
        <v>0</v>
      </c>
      <c r="CK201" s="19">
        <f t="shared" si="410"/>
        <v>0</v>
      </c>
      <c r="CL201" s="19">
        <f t="shared" si="410"/>
        <v>0</v>
      </c>
      <c r="CM201" s="19">
        <f t="shared" si="410"/>
        <v>0</v>
      </c>
      <c r="CN201" s="19">
        <f t="shared" si="410"/>
        <v>0</v>
      </c>
      <c r="CO201" s="19">
        <f t="shared" si="410"/>
        <v>0</v>
      </c>
      <c r="CP201" s="19">
        <f t="shared" si="410"/>
        <v>0</v>
      </c>
      <c r="CQ201" s="19">
        <f t="shared" si="410"/>
        <v>0</v>
      </c>
      <c r="CR201" s="19">
        <f t="shared" si="410"/>
        <v>0</v>
      </c>
      <c r="CS201" s="19">
        <f t="shared" si="410"/>
        <v>0</v>
      </c>
      <c r="CT201" s="19">
        <f t="shared" si="410"/>
        <v>0</v>
      </c>
      <c r="CU201" s="19">
        <f t="shared" si="410"/>
        <v>0</v>
      </c>
      <c r="CV201" s="19">
        <f t="shared" ref="CV201:EQ201" si="411">(CV51+CV54+CV59+CV60+CV61+CV62+CV64+CV66+CV74+CV75+CV76+CV77)*$AH$201</f>
        <v>0</v>
      </c>
      <c r="CW201" s="19">
        <f t="shared" si="411"/>
        <v>0</v>
      </c>
      <c r="CX201" s="19">
        <f t="shared" si="411"/>
        <v>0</v>
      </c>
      <c r="CY201" s="19">
        <f t="shared" si="411"/>
        <v>0</v>
      </c>
      <c r="CZ201" s="19">
        <f t="shared" si="411"/>
        <v>0</v>
      </c>
      <c r="DA201" s="19">
        <f t="shared" si="411"/>
        <v>0</v>
      </c>
      <c r="DB201" s="19">
        <f t="shared" si="411"/>
        <v>0</v>
      </c>
      <c r="DC201" s="19">
        <f t="shared" si="411"/>
        <v>0</v>
      </c>
      <c r="DD201" s="19">
        <f t="shared" si="411"/>
        <v>0</v>
      </c>
      <c r="DE201" s="19">
        <f t="shared" si="411"/>
        <v>0</v>
      </c>
      <c r="DF201" s="19">
        <f t="shared" si="411"/>
        <v>0</v>
      </c>
      <c r="DG201" s="19">
        <f t="shared" si="411"/>
        <v>0</v>
      </c>
      <c r="DH201" s="19">
        <f t="shared" si="411"/>
        <v>0</v>
      </c>
      <c r="DI201" s="19">
        <f t="shared" si="411"/>
        <v>0</v>
      </c>
      <c r="DJ201" s="19">
        <f t="shared" si="411"/>
        <v>0</v>
      </c>
      <c r="DK201" s="19">
        <f t="shared" si="411"/>
        <v>0</v>
      </c>
      <c r="DL201" s="19">
        <f t="shared" si="411"/>
        <v>0</v>
      </c>
      <c r="DM201" s="19">
        <f t="shared" si="411"/>
        <v>0</v>
      </c>
      <c r="DN201" s="19">
        <f t="shared" si="411"/>
        <v>0</v>
      </c>
      <c r="DO201" s="19">
        <f t="shared" si="411"/>
        <v>0</v>
      </c>
      <c r="DP201" s="19">
        <f t="shared" si="411"/>
        <v>0</v>
      </c>
      <c r="DQ201" s="19">
        <f t="shared" si="411"/>
        <v>0</v>
      </c>
      <c r="DR201" s="19">
        <f t="shared" si="411"/>
        <v>0</v>
      </c>
      <c r="DS201" s="19">
        <f t="shared" si="411"/>
        <v>0</v>
      </c>
      <c r="DT201" s="19">
        <f t="shared" si="411"/>
        <v>0</v>
      </c>
      <c r="DU201" s="19">
        <f t="shared" si="411"/>
        <v>0</v>
      </c>
      <c r="DV201" s="19">
        <f t="shared" si="411"/>
        <v>0</v>
      </c>
      <c r="DW201" s="19">
        <f t="shared" si="411"/>
        <v>0</v>
      </c>
      <c r="DX201" s="19">
        <f t="shared" si="411"/>
        <v>0</v>
      </c>
      <c r="DY201" s="19">
        <f t="shared" si="411"/>
        <v>0</v>
      </c>
      <c r="DZ201" s="19">
        <f t="shared" si="411"/>
        <v>0</v>
      </c>
      <c r="EA201" s="19">
        <f t="shared" si="411"/>
        <v>0</v>
      </c>
      <c r="EB201" s="19">
        <f t="shared" si="411"/>
        <v>0</v>
      </c>
      <c r="EC201" s="19">
        <f t="shared" si="411"/>
        <v>0</v>
      </c>
      <c r="ED201" s="19">
        <f t="shared" si="411"/>
        <v>0</v>
      </c>
      <c r="EE201" s="19">
        <f t="shared" si="411"/>
        <v>0</v>
      </c>
      <c r="EF201" s="19">
        <f t="shared" si="411"/>
        <v>0</v>
      </c>
      <c r="EG201" s="19">
        <f t="shared" si="411"/>
        <v>0</v>
      </c>
      <c r="EH201" s="19">
        <f t="shared" si="411"/>
        <v>0</v>
      </c>
      <c r="EI201" s="19">
        <f t="shared" si="411"/>
        <v>0</v>
      </c>
      <c r="EJ201" s="19">
        <f t="shared" si="411"/>
        <v>0</v>
      </c>
      <c r="EK201" s="19">
        <f t="shared" si="411"/>
        <v>0</v>
      </c>
      <c r="EL201" s="19">
        <f t="shared" si="411"/>
        <v>0</v>
      </c>
      <c r="EM201" s="19">
        <f t="shared" si="411"/>
        <v>0</v>
      </c>
      <c r="EN201" s="19">
        <f t="shared" si="411"/>
        <v>0</v>
      </c>
      <c r="EO201" s="19">
        <f t="shared" si="411"/>
        <v>0</v>
      </c>
      <c r="EP201" s="19">
        <f t="shared" si="411"/>
        <v>0</v>
      </c>
      <c r="EQ201" s="19">
        <f t="shared" si="411"/>
        <v>0</v>
      </c>
    </row>
    <row r="202" spans="1:147">
      <c r="B202" s="2" t="s">
        <v>31</v>
      </c>
      <c r="C202" s="19">
        <f>(C80-C77-C76-C75-C74-C66-C62-C61-C60-C59-C54-C51-C64)*$AH$202</f>
        <v>2348694.9376058457</v>
      </c>
      <c r="D202" s="19">
        <f t="shared" ref="D202:AG202" si="412">(D80-D77-D76-D75-D74-D66-D62-D61-D60-D59-D54-D51-D64)*$AH$202</f>
        <v>2916147.6269729678</v>
      </c>
      <c r="E202" s="19">
        <f t="shared" si="412"/>
        <v>2127005.953369665</v>
      </c>
      <c r="F202" s="19">
        <f t="shared" si="412"/>
        <v>2163721.9181761579</v>
      </c>
      <c r="G202" s="19">
        <f t="shared" si="412"/>
        <v>2200447.4313081992</v>
      </c>
      <c r="H202" s="19">
        <f t="shared" si="412"/>
        <v>2237171.143763463</v>
      </c>
      <c r="I202" s="19">
        <f t="shared" si="412"/>
        <v>2273894.8342179749</v>
      </c>
      <c r="J202" s="19">
        <f t="shared" si="412"/>
        <v>2310620.3586324546</v>
      </c>
      <c r="K202" s="19">
        <f t="shared" si="412"/>
        <v>2347398.4563778834</v>
      </c>
      <c r="L202" s="19">
        <f t="shared" si="412"/>
        <v>2384902.3609485766</v>
      </c>
      <c r="M202" s="19">
        <f t="shared" si="412"/>
        <v>2422431.112703118</v>
      </c>
      <c r="N202" s="19">
        <f t="shared" si="412"/>
        <v>2459978.7408109587</v>
      </c>
      <c r="O202" s="19">
        <f t="shared" si="412"/>
        <v>2497538.2560080574</v>
      </c>
      <c r="P202" s="19">
        <f t="shared" si="412"/>
        <v>2535139.8835211615</v>
      </c>
      <c r="Q202" s="19">
        <f t="shared" si="412"/>
        <v>2572783.7390383286</v>
      </c>
      <c r="R202" s="19">
        <f t="shared" si="412"/>
        <v>2610481.9605881143</v>
      </c>
      <c r="S202" s="19">
        <f t="shared" si="412"/>
        <v>2648334.4819535594</v>
      </c>
      <c r="T202" s="19">
        <f t="shared" si="412"/>
        <v>2686296.6037115124</v>
      </c>
      <c r="U202" s="19">
        <f t="shared" si="412"/>
        <v>2724433.5347121269</v>
      </c>
      <c r="V202" s="19">
        <f t="shared" si="412"/>
        <v>2762640.9162020921</v>
      </c>
      <c r="W202" s="19">
        <f t="shared" si="412"/>
        <v>2800891.7727501914</v>
      </c>
      <c r="X202" s="19">
        <f t="shared" si="412"/>
        <v>2839181.8086524247</v>
      </c>
      <c r="Y202" s="19">
        <f t="shared" si="412"/>
        <v>2877496.055854334</v>
      </c>
      <c r="Z202" s="19">
        <f t="shared" si="412"/>
        <v>2915820.7901442116</v>
      </c>
      <c r="AA202" s="19">
        <f t="shared" si="412"/>
        <v>2954187.636750096</v>
      </c>
      <c r="AB202" s="19">
        <f t="shared" si="412"/>
        <v>2992596.7113600411</v>
      </c>
      <c r="AC202" s="19">
        <f t="shared" si="412"/>
        <v>3031060.1520026075</v>
      </c>
      <c r="AD202" s="19">
        <f t="shared" si="412"/>
        <v>3069677.892460831</v>
      </c>
      <c r="AE202" s="19">
        <f t="shared" si="412"/>
        <v>3108405.2333115642</v>
      </c>
      <c r="AF202" s="19">
        <f t="shared" si="412"/>
        <v>3147230.0427365382</v>
      </c>
      <c r="AG202" s="19">
        <f t="shared" si="412"/>
        <v>2916147.7543670707</v>
      </c>
      <c r="AH202" s="119">
        <v>5.6412179785543033E-2</v>
      </c>
      <c r="AI202" s="119">
        <v>5.6412179785543033E-2</v>
      </c>
      <c r="AJ202" s="19">
        <f t="shared" ref="AJ202:CU202" si="413">(AJ80-AJ77-AJ76-AJ75-AJ74-AJ66-AJ62-AJ61-AJ60-AJ59-AJ54-AJ51-AJ64)*$AH$202</f>
        <v>36715.964806491713</v>
      </c>
      <c r="AK202" s="19">
        <f t="shared" si="413"/>
        <v>36725.513132042208</v>
      </c>
      <c r="AL202" s="19">
        <f t="shared" si="413"/>
        <v>36723.712455263456</v>
      </c>
      <c r="AM202" s="19">
        <f t="shared" si="413"/>
        <v>36723.690454513344</v>
      </c>
      <c r="AN202" s="19">
        <f t="shared" si="413"/>
        <v>36725.524414478168</v>
      </c>
      <c r="AO202" s="19">
        <f t="shared" si="413"/>
        <v>36778.097745429302</v>
      </c>
      <c r="AP202" s="19">
        <f t="shared" si="413"/>
        <v>37503.904570693223</v>
      </c>
      <c r="AQ202" s="19">
        <f t="shared" si="413"/>
        <v>37528.751754541234</v>
      </c>
      <c r="AR202" s="19">
        <f t="shared" si="413"/>
        <v>37547.628107840777</v>
      </c>
      <c r="AS202" s="19">
        <f t="shared" si="413"/>
        <v>37559.51519709787</v>
      </c>
      <c r="AT202" s="19">
        <f t="shared" si="413"/>
        <v>37601.627513105348</v>
      </c>
      <c r="AU202" s="19">
        <f t="shared" si="413"/>
        <v>37643.855517166034</v>
      </c>
      <c r="AV202" s="19">
        <f t="shared" si="413"/>
        <v>37698.22154978678</v>
      </c>
      <c r="AW202" s="19">
        <f t="shared" si="413"/>
        <v>37852.521365444896</v>
      </c>
      <c r="AX202" s="19">
        <f t="shared" si="413"/>
        <v>37962.121757953704</v>
      </c>
      <c r="AY202" s="19">
        <f t="shared" si="413"/>
        <v>38136.931000613367</v>
      </c>
      <c r="AZ202" s="19">
        <f t="shared" si="413"/>
        <v>38207.381489964791</v>
      </c>
      <c r="BA202" s="19">
        <f t="shared" si="413"/>
        <v>38250.856548100164</v>
      </c>
      <c r="BB202" s="19">
        <f t="shared" si="413"/>
        <v>38290.03590223338</v>
      </c>
      <c r="BC202" s="19">
        <f t="shared" si="413"/>
        <v>38314.24720190974</v>
      </c>
      <c r="BD202" s="19">
        <f t="shared" si="413"/>
        <v>38324.734289877015</v>
      </c>
      <c r="BE202" s="19">
        <f t="shared" si="413"/>
        <v>38366.846605884501</v>
      </c>
      <c r="BF202" s="19">
        <f t="shared" si="413"/>
        <v>38409.074609945179</v>
      </c>
      <c r="BG202" s="19">
        <f t="shared" si="413"/>
        <v>38463.440642565933</v>
      </c>
      <c r="BH202" s="19">
        <f t="shared" si="413"/>
        <v>38617.740458224042</v>
      </c>
      <c r="BI202" s="19">
        <f t="shared" si="413"/>
        <v>38727.340850732864</v>
      </c>
      <c r="BJ202" s="19">
        <f t="shared" si="413"/>
        <v>38824.809424973559</v>
      </c>
      <c r="BK202" s="19">
        <f t="shared" si="413"/>
        <v>460933.43902502459</v>
      </c>
      <c r="BL202" s="19">
        <f t="shared" si="413"/>
        <v>0</v>
      </c>
      <c r="BM202" s="19">
        <f t="shared" si="413"/>
        <v>0</v>
      </c>
      <c r="BN202" s="19">
        <f t="shared" si="413"/>
        <v>0</v>
      </c>
      <c r="BO202" s="19">
        <f t="shared" si="413"/>
        <v>0</v>
      </c>
      <c r="BP202" s="19">
        <f t="shared" si="413"/>
        <v>0</v>
      </c>
      <c r="BQ202" s="19">
        <f t="shared" si="413"/>
        <v>0</v>
      </c>
      <c r="BR202" s="19">
        <f t="shared" si="413"/>
        <v>0</v>
      </c>
      <c r="BS202" s="19">
        <f t="shared" si="413"/>
        <v>0</v>
      </c>
      <c r="BT202" s="19">
        <f t="shared" si="413"/>
        <v>0</v>
      </c>
      <c r="BU202" s="19">
        <f t="shared" si="413"/>
        <v>0</v>
      </c>
      <c r="BV202" s="19">
        <f t="shared" si="413"/>
        <v>0</v>
      </c>
      <c r="BW202" s="19">
        <f t="shared" si="413"/>
        <v>0</v>
      </c>
      <c r="BX202" s="19">
        <f t="shared" si="413"/>
        <v>0</v>
      </c>
      <c r="BY202" s="19">
        <f t="shared" si="413"/>
        <v>0</v>
      </c>
      <c r="BZ202" s="19">
        <f t="shared" si="413"/>
        <v>0</v>
      </c>
      <c r="CA202" s="19">
        <f t="shared" si="413"/>
        <v>0</v>
      </c>
      <c r="CB202" s="19">
        <f t="shared" si="413"/>
        <v>0</v>
      </c>
      <c r="CC202" s="19">
        <f t="shared" si="413"/>
        <v>0</v>
      </c>
      <c r="CD202" s="19">
        <f t="shared" si="413"/>
        <v>0</v>
      </c>
      <c r="CE202" s="19">
        <f t="shared" si="413"/>
        <v>0</v>
      </c>
      <c r="CF202" s="19">
        <f t="shared" si="413"/>
        <v>0</v>
      </c>
      <c r="CG202" s="19">
        <f t="shared" si="413"/>
        <v>0</v>
      </c>
      <c r="CH202" s="19">
        <f t="shared" si="413"/>
        <v>0</v>
      </c>
      <c r="CI202" s="19">
        <f t="shared" si="413"/>
        <v>0</v>
      </c>
      <c r="CJ202" s="19">
        <f t="shared" si="413"/>
        <v>0</v>
      </c>
      <c r="CK202" s="19">
        <f t="shared" si="413"/>
        <v>0</v>
      </c>
      <c r="CL202" s="19">
        <f t="shared" si="413"/>
        <v>0</v>
      </c>
      <c r="CM202" s="19">
        <f t="shared" si="413"/>
        <v>0</v>
      </c>
      <c r="CN202" s="19">
        <f t="shared" si="413"/>
        <v>0</v>
      </c>
      <c r="CO202" s="19">
        <f t="shared" si="413"/>
        <v>0</v>
      </c>
      <c r="CP202" s="19">
        <f t="shared" si="413"/>
        <v>0</v>
      </c>
      <c r="CQ202" s="19">
        <f t="shared" si="413"/>
        <v>0</v>
      </c>
      <c r="CR202" s="19">
        <f t="shared" si="413"/>
        <v>0</v>
      </c>
      <c r="CS202" s="19">
        <f t="shared" si="413"/>
        <v>0</v>
      </c>
      <c r="CT202" s="19">
        <f t="shared" si="413"/>
        <v>0</v>
      </c>
      <c r="CU202" s="19">
        <f t="shared" si="413"/>
        <v>0</v>
      </c>
      <c r="CV202" s="19">
        <f t="shared" ref="CV202:EQ202" si="414">(CV80-CV77-CV76-CV75-CV74-CV66-CV62-CV61-CV60-CV59-CV54-CV51-CV64)*$AH$202</f>
        <v>0</v>
      </c>
      <c r="CW202" s="19">
        <f t="shared" si="414"/>
        <v>0</v>
      </c>
      <c r="CX202" s="19">
        <f t="shared" si="414"/>
        <v>0</v>
      </c>
      <c r="CY202" s="19">
        <f t="shared" si="414"/>
        <v>0</v>
      </c>
      <c r="CZ202" s="19">
        <f t="shared" si="414"/>
        <v>0</v>
      </c>
      <c r="DA202" s="19">
        <f t="shared" si="414"/>
        <v>0</v>
      </c>
      <c r="DB202" s="19">
        <f t="shared" si="414"/>
        <v>0</v>
      </c>
      <c r="DC202" s="19">
        <f t="shared" si="414"/>
        <v>0</v>
      </c>
      <c r="DD202" s="19">
        <f t="shared" si="414"/>
        <v>0</v>
      </c>
      <c r="DE202" s="19">
        <f t="shared" si="414"/>
        <v>0</v>
      </c>
      <c r="DF202" s="19">
        <f t="shared" si="414"/>
        <v>0</v>
      </c>
      <c r="DG202" s="19">
        <f t="shared" si="414"/>
        <v>0</v>
      </c>
      <c r="DH202" s="19">
        <f t="shared" si="414"/>
        <v>0</v>
      </c>
      <c r="DI202" s="19">
        <f t="shared" si="414"/>
        <v>0</v>
      </c>
      <c r="DJ202" s="19">
        <f t="shared" si="414"/>
        <v>0</v>
      </c>
      <c r="DK202" s="19">
        <f t="shared" si="414"/>
        <v>0</v>
      </c>
      <c r="DL202" s="19">
        <f t="shared" si="414"/>
        <v>0</v>
      </c>
      <c r="DM202" s="19">
        <f t="shared" si="414"/>
        <v>0</v>
      </c>
      <c r="DN202" s="19">
        <f t="shared" si="414"/>
        <v>0</v>
      </c>
      <c r="DO202" s="19">
        <f t="shared" si="414"/>
        <v>0</v>
      </c>
      <c r="DP202" s="19">
        <f t="shared" si="414"/>
        <v>0</v>
      </c>
      <c r="DQ202" s="19">
        <f t="shared" si="414"/>
        <v>0</v>
      </c>
      <c r="DR202" s="19">
        <f t="shared" si="414"/>
        <v>0</v>
      </c>
      <c r="DS202" s="19">
        <f t="shared" si="414"/>
        <v>0</v>
      </c>
      <c r="DT202" s="19">
        <f t="shared" si="414"/>
        <v>0</v>
      </c>
      <c r="DU202" s="19">
        <f t="shared" si="414"/>
        <v>0</v>
      </c>
      <c r="DV202" s="19">
        <f t="shared" si="414"/>
        <v>0</v>
      </c>
      <c r="DW202" s="19">
        <f t="shared" si="414"/>
        <v>0</v>
      </c>
      <c r="DX202" s="19">
        <f t="shared" si="414"/>
        <v>0</v>
      </c>
      <c r="DY202" s="19">
        <f t="shared" si="414"/>
        <v>0</v>
      </c>
      <c r="DZ202" s="19">
        <f t="shared" si="414"/>
        <v>0</v>
      </c>
      <c r="EA202" s="19">
        <f t="shared" si="414"/>
        <v>0</v>
      </c>
      <c r="EB202" s="19">
        <f t="shared" si="414"/>
        <v>0</v>
      </c>
      <c r="EC202" s="19">
        <f t="shared" si="414"/>
        <v>0</v>
      </c>
      <c r="ED202" s="19">
        <f t="shared" si="414"/>
        <v>0</v>
      </c>
      <c r="EE202" s="19">
        <f t="shared" si="414"/>
        <v>0</v>
      </c>
      <c r="EF202" s="19">
        <f t="shared" si="414"/>
        <v>0</v>
      </c>
      <c r="EG202" s="19">
        <f t="shared" si="414"/>
        <v>0</v>
      </c>
      <c r="EH202" s="19">
        <f t="shared" si="414"/>
        <v>0</v>
      </c>
      <c r="EI202" s="19">
        <f t="shared" si="414"/>
        <v>0</v>
      </c>
      <c r="EJ202" s="19">
        <f t="shared" si="414"/>
        <v>0</v>
      </c>
      <c r="EK202" s="19">
        <f t="shared" si="414"/>
        <v>0</v>
      </c>
      <c r="EL202" s="19">
        <f t="shared" si="414"/>
        <v>0</v>
      </c>
      <c r="EM202" s="19">
        <f t="shared" si="414"/>
        <v>0</v>
      </c>
      <c r="EN202" s="19">
        <f t="shared" si="414"/>
        <v>0</v>
      </c>
      <c r="EO202" s="19">
        <f t="shared" si="414"/>
        <v>0</v>
      </c>
      <c r="EP202" s="19">
        <f t="shared" si="414"/>
        <v>0</v>
      </c>
      <c r="EQ202" s="19">
        <f t="shared" si="414"/>
        <v>0</v>
      </c>
    </row>
    <row r="203" spans="1:147">
      <c r="B203" s="2" t="s">
        <v>34</v>
      </c>
      <c r="C203" s="19">
        <f>C108*$AH$203</f>
        <v>977739.09270672221</v>
      </c>
      <c r="D203" s="19">
        <f t="shared" ref="D203:AG203" si="415">D108*$AH$203</f>
        <v>1014877.4093748588</v>
      </c>
      <c r="E203" s="19">
        <f t="shared" si="415"/>
        <v>965901.19724200002</v>
      </c>
      <c r="F203" s="19">
        <f t="shared" si="415"/>
        <v>968022.55203000025</v>
      </c>
      <c r="G203" s="19">
        <f t="shared" si="415"/>
        <v>970143.90681800013</v>
      </c>
      <c r="H203" s="19">
        <f t="shared" si="415"/>
        <v>970878.14190600021</v>
      </c>
      <c r="I203" s="19">
        <f t="shared" si="415"/>
        <v>973000.18365800031</v>
      </c>
      <c r="J203" s="19">
        <f t="shared" si="415"/>
        <v>975123.94779800018</v>
      </c>
      <c r="K203" s="19">
        <f t="shared" si="415"/>
        <v>977247.71691600024</v>
      </c>
      <c r="L203" s="19">
        <f t="shared" si="415"/>
        <v>979437.42594490387</v>
      </c>
      <c r="M203" s="19">
        <f t="shared" si="415"/>
        <v>981627.13497380738</v>
      </c>
      <c r="N203" s="19">
        <f t="shared" si="415"/>
        <v>983816.84400271066</v>
      </c>
      <c r="O203" s="19">
        <f t="shared" si="415"/>
        <v>986006.55303161428</v>
      </c>
      <c r="P203" s="19">
        <f t="shared" si="415"/>
        <v>988469.71796598856</v>
      </c>
      <c r="Q203" s="19">
        <f t="shared" si="415"/>
        <v>990932.88290036295</v>
      </c>
      <c r="R203" s="19">
        <f t="shared" si="415"/>
        <v>993396.04783473734</v>
      </c>
      <c r="S203" s="19">
        <f t="shared" si="415"/>
        <v>995859.21276911185</v>
      </c>
      <c r="T203" s="19">
        <f t="shared" si="415"/>
        <v>998322.37770348624</v>
      </c>
      <c r="U203" s="19">
        <f t="shared" si="415"/>
        <v>1000993.0168083091</v>
      </c>
      <c r="V203" s="19">
        <f t="shared" si="415"/>
        <v>1003663.6559131321</v>
      </c>
      <c r="W203" s="19">
        <f t="shared" si="415"/>
        <v>1006334.2950179551</v>
      </c>
      <c r="X203" s="19">
        <f t="shared" si="415"/>
        <v>1009004.9341227778</v>
      </c>
      <c r="Y203" s="19">
        <f t="shared" si="415"/>
        <v>1011675.5732276008</v>
      </c>
      <c r="Z203" s="19">
        <f t="shared" si="415"/>
        <v>1014346.2123324235</v>
      </c>
      <c r="AA203" s="19">
        <f t="shared" si="415"/>
        <v>1017345.6877016112</v>
      </c>
      <c r="AB203" s="19">
        <f t="shared" si="415"/>
        <v>1020345.1630707987</v>
      </c>
      <c r="AC203" s="19">
        <f t="shared" si="415"/>
        <v>1023344.6384399864</v>
      </c>
      <c r="AD203" s="19">
        <f t="shared" si="415"/>
        <v>1026344.1138091739</v>
      </c>
      <c r="AE203" s="19">
        <f t="shared" si="415"/>
        <v>1029343.5891783613</v>
      </c>
      <c r="AF203" s="19">
        <f t="shared" si="415"/>
        <v>1032343.0645475491</v>
      </c>
      <c r="AG203" s="19">
        <f t="shared" si="415"/>
        <v>1014876.8072</v>
      </c>
      <c r="AH203" s="119">
        <v>0.49780000000000002</v>
      </c>
      <c r="AI203" s="119">
        <v>0.49780000000000002</v>
      </c>
      <c r="AJ203" s="19">
        <f t="shared" ref="AJ203:CU203" si="416">AJ108*$AH$203</f>
        <v>2121.3547880000001</v>
      </c>
      <c r="AK203" s="19">
        <f t="shared" si="416"/>
        <v>2121.3547880000001</v>
      </c>
      <c r="AL203" s="19">
        <f t="shared" si="416"/>
        <v>2122.0417520000001</v>
      </c>
      <c r="AM203" s="19">
        <f t="shared" si="416"/>
        <v>2122.0417520000001</v>
      </c>
      <c r="AN203" s="19">
        <f t="shared" si="416"/>
        <v>2123.7641400000002</v>
      </c>
      <c r="AO203" s="19">
        <f t="shared" si="416"/>
        <v>2123.7691180000002</v>
      </c>
      <c r="AP203" s="19">
        <f t="shared" si="416"/>
        <v>2189.7090289035</v>
      </c>
      <c r="AQ203" s="19">
        <f t="shared" si="416"/>
        <v>2189.7090289035</v>
      </c>
      <c r="AR203" s="19">
        <f t="shared" si="416"/>
        <v>2189.7090289035</v>
      </c>
      <c r="AS203" s="19">
        <f t="shared" si="416"/>
        <v>2189.7090289035</v>
      </c>
      <c r="AT203" s="19">
        <f t="shared" si="416"/>
        <v>2463.164934374417</v>
      </c>
      <c r="AU203" s="19">
        <f t="shared" si="416"/>
        <v>2463.164934374417</v>
      </c>
      <c r="AV203" s="19">
        <f t="shared" si="416"/>
        <v>2463.164934374417</v>
      </c>
      <c r="AW203" s="19">
        <f t="shared" si="416"/>
        <v>2463.164934374417</v>
      </c>
      <c r="AX203" s="19">
        <f t="shared" si="416"/>
        <v>2463.164934374417</v>
      </c>
      <c r="AY203" s="19">
        <f t="shared" si="416"/>
        <v>2670.6391048229166</v>
      </c>
      <c r="AZ203" s="19">
        <f t="shared" si="416"/>
        <v>2670.6391048229166</v>
      </c>
      <c r="BA203" s="19">
        <f t="shared" si="416"/>
        <v>2670.6391048229166</v>
      </c>
      <c r="BB203" s="19">
        <f t="shared" si="416"/>
        <v>2670.6391048229166</v>
      </c>
      <c r="BC203" s="19">
        <f t="shared" si="416"/>
        <v>2670.6391048229166</v>
      </c>
      <c r="BD203" s="19">
        <f t="shared" si="416"/>
        <v>2670.6391048229166</v>
      </c>
      <c r="BE203" s="19">
        <f t="shared" si="416"/>
        <v>2999.4753691875835</v>
      </c>
      <c r="BF203" s="19">
        <f t="shared" si="416"/>
        <v>2999.4753691875835</v>
      </c>
      <c r="BG203" s="19">
        <f t="shared" si="416"/>
        <v>2999.4753691875835</v>
      </c>
      <c r="BH203" s="19">
        <f t="shared" si="416"/>
        <v>2999.4753691875835</v>
      </c>
      <c r="BI203" s="19">
        <f t="shared" si="416"/>
        <v>2999.4753691875835</v>
      </c>
      <c r="BJ203" s="19">
        <f t="shared" si="416"/>
        <v>2999.4753691875835</v>
      </c>
      <c r="BK203" s="19">
        <f t="shared" si="416"/>
        <v>34020.686844062999</v>
      </c>
      <c r="BL203" s="19">
        <f t="shared" si="416"/>
        <v>0</v>
      </c>
      <c r="BM203" s="19">
        <f t="shared" si="416"/>
        <v>0</v>
      </c>
      <c r="BN203" s="19">
        <f t="shared" si="416"/>
        <v>0</v>
      </c>
      <c r="BO203" s="19">
        <f t="shared" si="416"/>
        <v>-1387.8066640000002</v>
      </c>
      <c r="BP203" s="19">
        <f t="shared" si="416"/>
        <v>0</v>
      </c>
      <c r="BQ203" s="19">
        <f t="shared" si="416"/>
        <v>0</v>
      </c>
      <c r="BR203" s="19">
        <f t="shared" si="416"/>
        <v>0</v>
      </c>
      <c r="BS203" s="19">
        <f t="shared" si="416"/>
        <v>0</v>
      </c>
      <c r="BT203" s="19">
        <f t="shared" si="416"/>
        <v>0</v>
      </c>
      <c r="BU203" s="19">
        <f t="shared" si="416"/>
        <v>0</v>
      </c>
      <c r="BV203" s="19">
        <f t="shared" si="416"/>
        <v>0</v>
      </c>
      <c r="BW203" s="19">
        <f t="shared" si="416"/>
        <v>0</v>
      </c>
      <c r="BX203" s="19">
        <f t="shared" si="416"/>
        <v>0</v>
      </c>
      <c r="BY203" s="19">
        <f t="shared" si="416"/>
        <v>0</v>
      </c>
      <c r="BZ203" s="19">
        <f t="shared" si="416"/>
        <v>0</v>
      </c>
      <c r="CA203" s="19">
        <f t="shared" si="416"/>
        <v>0</v>
      </c>
      <c r="CB203" s="19">
        <f t="shared" si="416"/>
        <v>0</v>
      </c>
      <c r="CC203" s="19">
        <f t="shared" si="416"/>
        <v>0</v>
      </c>
      <c r="CD203" s="19">
        <f t="shared" si="416"/>
        <v>0</v>
      </c>
      <c r="CE203" s="19">
        <f t="shared" si="416"/>
        <v>0</v>
      </c>
      <c r="CF203" s="19">
        <f t="shared" si="416"/>
        <v>0</v>
      </c>
      <c r="CG203" s="19">
        <f t="shared" si="416"/>
        <v>0</v>
      </c>
      <c r="CH203" s="19">
        <f t="shared" si="416"/>
        <v>0</v>
      </c>
      <c r="CI203" s="19">
        <f t="shared" si="416"/>
        <v>0</v>
      </c>
      <c r="CJ203" s="19">
        <f t="shared" si="416"/>
        <v>0</v>
      </c>
      <c r="CK203" s="19">
        <f t="shared" si="416"/>
        <v>0</v>
      </c>
      <c r="CL203" s="19">
        <f t="shared" si="416"/>
        <v>0</v>
      </c>
      <c r="CM203" s="19">
        <f t="shared" si="416"/>
        <v>0</v>
      </c>
      <c r="CN203" s="19">
        <f t="shared" si="416"/>
        <v>0</v>
      </c>
      <c r="CO203" s="19">
        <f t="shared" si="416"/>
        <v>0</v>
      </c>
      <c r="CP203" s="19">
        <f t="shared" si="416"/>
        <v>0</v>
      </c>
      <c r="CQ203" s="19">
        <f t="shared" si="416"/>
        <v>0</v>
      </c>
      <c r="CR203" s="19">
        <f t="shared" si="416"/>
        <v>0</v>
      </c>
      <c r="CS203" s="19">
        <f t="shared" si="416"/>
        <v>0</v>
      </c>
      <c r="CT203" s="19">
        <f t="shared" si="416"/>
        <v>0</v>
      </c>
      <c r="CU203" s="19">
        <f t="shared" si="416"/>
        <v>0</v>
      </c>
      <c r="CV203" s="19">
        <f t="shared" ref="CV203:EQ203" si="417">CV108*$AH$203</f>
        <v>0</v>
      </c>
      <c r="CW203" s="19">
        <f t="shared" si="417"/>
        <v>0</v>
      </c>
      <c r="CX203" s="19">
        <f t="shared" si="417"/>
        <v>0</v>
      </c>
      <c r="CY203" s="19">
        <f t="shared" si="417"/>
        <v>0</v>
      </c>
      <c r="CZ203" s="19">
        <f t="shared" si="417"/>
        <v>0</v>
      </c>
      <c r="DA203" s="19">
        <f t="shared" si="417"/>
        <v>0</v>
      </c>
      <c r="DB203" s="19">
        <f t="shared" si="417"/>
        <v>0</v>
      </c>
      <c r="DC203" s="19">
        <f t="shared" si="417"/>
        <v>0</v>
      </c>
      <c r="DD203" s="19">
        <f t="shared" si="417"/>
        <v>0</v>
      </c>
      <c r="DE203" s="19">
        <f t="shared" si="417"/>
        <v>0</v>
      </c>
      <c r="DF203" s="19">
        <f t="shared" si="417"/>
        <v>0</v>
      </c>
      <c r="DG203" s="19">
        <f t="shared" si="417"/>
        <v>0</v>
      </c>
      <c r="DH203" s="19">
        <f t="shared" si="417"/>
        <v>0</v>
      </c>
      <c r="DI203" s="19">
        <f t="shared" si="417"/>
        <v>0</v>
      </c>
      <c r="DJ203" s="19">
        <f t="shared" si="417"/>
        <v>0</v>
      </c>
      <c r="DK203" s="19">
        <f t="shared" si="417"/>
        <v>0</v>
      </c>
      <c r="DL203" s="19">
        <f t="shared" si="417"/>
        <v>0</v>
      </c>
      <c r="DM203" s="19">
        <f t="shared" si="417"/>
        <v>0</v>
      </c>
      <c r="DN203" s="19">
        <f t="shared" si="417"/>
        <v>0</v>
      </c>
      <c r="DO203" s="19">
        <f t="shared" si="417"/>
        <v>0</v>
      </c>
      <c r="DP203" s="19">
        <f t="shared" si="417"/>
        <v>0</v>
      </c>
      <c r="DQ203" s="19">
        <f t="shared" si="417"/>
        <v>0</v>
      </c>
      <c r="DR203" s="19">
        <f t="shared" si="417"/>
        <v>0</v>
      </c>
      <c r="DS203" s="19">
        <f t="shared" si="417"/>
        <v>0</v>
      </c>
      <c r="DT203" s="19">
        <f t="shared" si="417"/>
        <v>0</v>
      </c>
      <c r="DU203" s="19">
        <f t="shared" si="417"/>
        <v>0</v>
      </c>
      <c r="DV203" s="19">
        <f t="shared" si="417"/>
        <v>0</v>
      </c>
      <c r="DW203" s="19">
        <f t="shared" si="417"/>
        <v>0</v>
      </c>
      <c r="DX203" s="19">
        <f t="shared" si="417"/>
        <v>0</v>
      </c>
      <c r="DY203" s="19">
        <f t="shared" si="417"/>
        <v>0</v>
      </c>
      <c r="DZ203" s="19">
        <f t="shared" si="417"/>
        <v>0</v>
      </c>
      <c r="EA203" s="19">
        <f t="shared" si="417"/>
        <v>0</v>
      </c>
      <c r="EB203" s="19">
        <f t="shared" si="417"/>
        <v>0</v>
      </c>
      <c r="EC203" s="19">
        <f t="shared" si="417"/>
        <v>0</v>
      </c>
      <c r="ED203" s="19">
        <f t="shared" si="417"/>
        <v>0</v>
      </c>
      <c r="EE203" s="19">
        <f t="shared" si="417"/>
        <v>0</v>
      </c>
      <c r="EF203" s="19">
        <f t="shared" si="417"/>
        <v>0</v>
      </c>
      <c r="EG203" s="19">
        <f t="shared" si="417"/>
        <v>0</v>
      </c>
      <c r="EH203" s="19">
        <f t="shared" si="417"/>
        <v>0</v>
      </c>
      <c r="EI203" s="19">
        <f t="shared" si="417"/>
        <v>0</v>
      </c>
      <c r="EJ203" s="19">
        <f t="shared" si="417"/>
        <v>0</v>
      </c>
      <c r="EK203" s="19">
        <f t="shared" si="417"/>
        <v>0</v>
      </c>
      <c r="EL203" s="19">
        <f t="shared" si="417"/>
        <v>0</v>
      </c>
      <c r="EM203" s="19">
        <f t="shared" si="417"/>
        <v>0</v>
      </c>
      <c r="EN203" s="19">
        <f t="shared" si="417"/>
        <v>0</v>
      </c>
      <c r="EO203" s="19">
        <f t="shared" si="417"/>
        <v>0</v>
      </c>
      <c r="EP203" s="19">
        <f t="shared" si="417"/>
        <v>0</v>
      </c>
      <c r="EQ203" s="19">
        <f t="shared" si="417"/>
        <v>0</v>
      </c>
    </row>
    <row r="204" spans="1:147">
      <c r="B204" s="2" t="s">
        <v>75</v>
      </c>
      <c r="C204" s="19">
        <f t="shared" ref="C204:AG204" si="418">C193</f>
        <v>175011395.92543331</v>
      </c>
      <c r="D204" s="19">
        <f t="shared" si="418"/>
        <v>183960443.54156038</v>
      </c>
      <c r="E204" s="19">
        <f t="shared" si="418"/>
        <v>171871042.16000003</v>
      </c>
      <c r="F204" s="19">
        <f t="shared" si="418"/>
        <v>172595210.56000009</v>
      </c>
      <c r="G204" s="19">
        <f t="shared" si="418"/>
        <v>172079276.81</v>
      </c>
      <c r="H204" s="19">
        <f t="shared" si="418"/>
        <v>172950672.73999998</v>
      </c>
      <c r="I204" s="19">
        <f t="shared" si="418"/>
        <v>174005461.06</v>
      </c>
      <c r="J204" s="19">
        <f t="shared" si="418"/>
        <v>175039191.53000006</v>
      </c>
      <c r="K204" s="19">
        <f t="shared" si="418"/>
        <v>175545207.88999999</v>
      </c>
      <c r="L204" s="19">
        <f t="shared" si="418"/>
        <v>175833087.02778134</v>
      </c>
      <c r="M204" s="19">
        <f t="shared" si="418"/>
        <v>176377725.35746095</v>
      </c>
      <c r="N204" s="19">
        <f t="shared" si="418"/>
        <v>176889816.95286438</v>
      </c>
      <c r="O204" s="19">
        <f t="shared" si="418"/>
        <v>177176432.25138107</v>
      </c>
      <c r="P204" s="19">
        <f t="shared" si="418"/>
        <v>177319862.58686972</v>
      </c>
      <c r="Q204" s="19">
        <f t="shared" si="418"/>
        <v>177465160.10427517</v>
      </c>
      <c r="R204" s="19">
        <f t="shared" si="418"/>
        <v>177897567.05119008</v>
      </c>
      <c r="S204" s="19">
        <f t="shared" si="418"/>
        <v>178665442.48538092</v>
      </c>
      <c r="T204" s="19">
        <f t="shared" si="418"/>
        <v>179569611.43354803</v>
      </c>
      <c r="U204" s="19">
        <f t="shared" si="418"/>
        <v>180338434.21373796</v>
      </c>
      <c r="V204" s="19">
        <f t="shared" si="418"/>
        <v>181139903.43892336</v>
      </c>
      <c r="W204" s="19">
        <f t="shared" si="418"/>
        <v>181957787.03213638</v>
      </c>
      <c r="X204" s="19">
        <f t="shared" si="418"/>
        <v>182737660.77290294</v>
      </c>
      <c r="Y204" s="19">
        <f t="shared" si="418"/>
        <v>183593168.41918918</v>
      </c>
      <c r="Z204" s="19">
        <f t="shared" si="418"/>
        <v>184520132.01012751</v>
      </c>
      <c r="AA204" s="19">
        <f t="shared" si="418"/>
        <v>184983465.23776868</v>
      </c>
      <c r="AB204" s="19">
        <f t="shared" si="418"/>
        <v>185304365.58303416</v>
      </c>
      <c r="AC204" s="19">
        <f t="shared" si="418"/>
        <v>185629554.3598232</v>
      </c>
      <c r="AD204" s="19">
        <f t="shared" si="418"/>
        <v>186242480.70141464</v>
      </c>
      <c r="AE204" s="19">
        <f t="shared" si="418"/>
        <v>187191660.53152969</v>
      </c>
      <c r="AF204" s="19">
        <f t="shared" si="418"/>
        <v>188277542.30614844</v>
      </c>
      <c r="AG204" s="19">
        <f t="shared" si="418"/>
        <v>183960444</v>
      </c>
      <c r="AH204" s="19"/>
      <c r="AI204" s="19"/>
      <c r="AJ204" s="19">
        <f t="shared" ref="AJ204:BO204" si="419">AJ193</f>
        <v>1355301.2500000005</v>
      </c>
      <c r="AK204" s="19">
        <f t="shared" si="419"/>
        <v>1404893.3399999999</v>
      </c>
      <c r="AL204" s="19">
        <f t="shared" si="419"/>
        <v>1712649.84</v>
      </c>
      <c r="AM204" s="19">
        <f t="shared" si="419"/>
        <v>1192915.25</v>
      </c>
      <c r="AN204" s="19">
        <f t="shared" si="419"/>
        <v>1189838.72</v>
      </c>
      <c r="AO204" s="19">
        <f t="shared" si="419"/>
        <v>1360822.68</v>
      </c>
      <c r="AP204" s="19">
        <f t="shared" si="419"/>
        <v>1628534.3103754439</v>
      </c>
      <c r="AQ204" s="19">
        <f t="shared" si="419"/>
        <v>1643196.3452576853</v>
      </c>
      <c r="AR204" s="19">
        <f t="shared" si="419"/>
        <v>1638803.9004478699</v>
      </c>
      <c r="AS204" s="19">
        <f t="shared" si="419"/>
        <v>1657095.1726750748</v>
      </c>
      <c r="AT204" s="19">
        <f t="shared" si="419"/>
        <v>1677570.7598514394</v>
      </c>
      <c r="AU204" s="19">
        <f t="shared" si="419"/>
        <v>1696614.8523747437</v>
      </c>
      <c r="AV204" s="19">
        <f t="shared" si="419"/>
        <v>1713715.9956010114</v>
      </c>
      <c r="AW204" s="19">
        <f t="shared" si="419"/>
        <v>1726191.0620106435</v>
      </c>
      <c r="AX204" s="19">
        <f t="shared" si="419"/>
        <v>1737310.6870685844</v>
      </c>
      <c r="AY204" s="19">
        <f t="shared" si="419"/>
        <v>1748946.3487499377</v>
      </c>
      <c r="AZ204" s="19">
        <f t="shared" si="419"/>
        <v>1762240.3933454803</v>
      </c>
      <c r="BA204" s="19">
        <f t="shared" si="419"/>
        <v>1775490.6567057536</v>
      </c>
      <c r="BB204" s="19">
        <f t="shared" si="419"/>
        <v>1789460.1503762454</v>
      </c>
      <c r="BC204" s="19">
        <f t="shared" si="419"/>
        <v>1802564.4311347932</v>
      </c>
      <c r="BD204" s="19">
        <f t="shared" si="419"/>
        <v>1814849.9801237476</v>
      </c>
      <c r="BE204" s="19">
        <f t="shared" si="419"/>
        <v>1833813.1017994778</v>
      </c>
      <c r="BF204" s="19">
        <f t="shared" si="419"/>
        <v>1855040.7696283949</v>
      </c>
      <c r="BG204" s="19">
        <f t="shared" si="419"/>
        <v>1876506.1117581057</v>
      </c>
      <c r="BH204" s="19">
        <f t="shared" si="419"/>
        <v>1894235.3902776982</v>
      </c>
      <c r="BI204" s="19">
        <f t="shared" si="419"/>
        <v>1907495.457934848</v>
      </c>
      <c r="BJ204" s="19">
        <f t="shared" si="419"/>
        <v>1919023.5135202107</v>
      </c>
      <c r="BK204" s="19">
        <f t="shared" si="419"/>
        <v>21979666.305354696</v>
      </c>
      <c r="BL204" s="19">
        <f t="shared" si="419"/>
        <v>0</v>
      </c>
      <c r="BM204" s="19">
        <f t="shared" si="419"/>
        <v>-614425.32999999996</v>
      </c>
      <c r="BN204" s="19">
        <f t="shared" si="419"/>
        <v>-1885637.0299999998</v>
      </c>
      <c r="BO204" s="19">
        <f t="shared" si="419"/>
        <v>-458126.97</v>
      </c>
      <c r="BP204" s="19">
        <f t="shared" ref="BP204:EA204" si="420">BP193</f>
        <v>-135258.07</v>
      </c>
      <c r="BQ204" s="19">
        <f t="shared" si="420"/>
        <v>-151969</v>
      </c>
      <c r="BR204" s="19">
        <f t="shared" si="420"/>
        <v>-688990.08000000007</v>
      </c>
      <c r="BS204" s="19">
        <f t="shared" si="420"/>
        <v>-1340655.1725940544</v>
      </c>
      <c r="BT204" s="19">
        <f t="shared" si="420"/>
        <v>-1098558.0155781824</v>
      </c>
      <c r="BU204" s="19">
        <f t="shared" si="420"/>
        <v>-1126712.305044394</v>
      </c>
      <c r="BV204" s="19">
        <f t="shared" si="420"/>
        <v>-1370479.87415834</v>
      </c>
      <c r="BW204" s="19">
        <f t="shared" si="420"/>
        <v>-1534140.4243628031</v>
      </c>
      <c r="BX204" s="19">
        <f t="shared" si="420"/>
        <v>-1551317.3349692349</v>
      </c>
      <c r="BY204" s="19">
        <f t="shared" si="420"/>
        <v>-1281309.0486861304</v>
      </c>
      <c r="BZ204" s="19">
        <f t="shared" si="420"/>
        <v>-958315.62781979912</v>
      </c>
      <c r="CA204" s="19">
        <f t="shared" si="420"/>
        <v>-833141.73890151433</v>
      </c>
      <c r="CB204" s="19">
        <f t="shared" si="420"/>
        <v>-980123.56855996326</v>
      </c>
      <c r="CC204" s="19">
        <f t="shared" si="420"/>
        <v>-960771.16816014901</v>
      </c>
      <c r="CD204" s="19">
        <f t="shared" si="420"/>
        <v>-957607.06349276227</v>
      </c>
      <c r="CE204" s="19">
        <f t="shared" si="420"/>
        <v>-1009586.4096096173</v>
      </c>
      <c r="CF204" s="19">
        <f t="shared" si="420"/>
        <v>-947056.78484857443</v>
      </c>
      <c r="CG204" s="19">
        <f t="shared" si="420"/>
        <v>-887886.38918542082</v>
      </c>
      <c r="CH204" s="19">
        <f t="shared" si="420"/>
        <v>-1370479.87415834</v>
      </c>
      <c r="CI204" s="19">
        <f t="shared" si="420"/>
        <v>-1534140.4243628031</v>
      </c>
      <c r="CJ204" s="19">
        <f t="shared" si="420"/>
        <v>-1551317.3349692349</v>
      </c>
      <c r="CK204" s="19">
        <f t="shared" si="420"/>
        <v>-1281309.0486861304</v>
      </c>
      <c r="CL204" s="19">
        <f t="shared" si="420"/>
        <v>-958315.62781979912</v>
      </c>
      <c r="CM204" s="19">
        <f t="shared" si="420"/>
        <v>-833141.73890151433</v>
      </c>
      <c r="CN204" s="19">
        <f t="shared" si="420"/>
        <v>0</v>
      </c>
      <c r="CO204" s="19">
        <f t="shared" si="420"/>
        <v>0</v>
      </c>
      <c r="CP204" s="19">
        <f t="shared" si="420"/>
        <v>0</v>
      </c>
      <c r="CQ204" s="19">
        <f t="shared" si="420"/>
        <v>0</v>
      </c>
      <c r="CR204" s="19">
        <f t="shared" si="420"/>
        <v>0</v>
      </c>
      <c r="CS204" s="19">
        <f t="shared" si="420"/>
        <v>0</v>
      </c>
      <c r="CT204" s="19">
        <f t="shared" si="420"/>
        <v>0</v>
      </c>
      <c r="CU204" s="19">
        <f t="shared" si="420"/>
        <v>0</v>
      </c>
      <c r="CV204" s="19">
        <f t="shared" si="420"/>
        <v>0</v>
      </c>
      <c r="CW204" s="19">
        <f t="shared" si="420"/>
        <v>0</v>
      </c>
      <c r="CX204" s="19">
        <f t="shared" si="420"/>
        <v>0</v>
      </c>
      <c r="CY204" s="19">
        <f t="shared" si="420"/>
        <v>0</v>
      </c>
      <c r="CZ204" s="19">
        <f t="shared" si="420"/>
        <v>0</v>
      </c>
      <c r="DA204" s="19">
        <f t="shared" si="420"/>
        <v>0</v>
      </c>
      <c r="DB204" s="19">
        <f t="shared" si="420"/>
        <v>0</v>
      </c>
      <c r="DC204" s="19">
        <f t="shared" si="420"/>
        <v>0</v>
      </c>
      <c r="DD204" s="19">
        <f t="shared" si="420"/>
        <v>0</v>
      </c>
      <c r="DE204" s="19">
        <f t="shared" si="420"/>
        <v>0</v>
      </c>
      <c r="DF204" s="19">
        <f t="shared" si="420"/>
        <v>0</v>
      </c>
      <c r="DG204" s="19">
        <f t="shared" si="420"/>
        <v>0</v>
      </c>
      <c r="DH204" s="19">
        <f t="shared" si="420"/>
        <v>0</v>
      </c>
      <c r="DI204" s="19">
        <f t="shared" si="420"/>
        <v>0</v>
      </c>
      <c r="DJ204" s="19">
        <f t="shared" si="420"/>
        <v>0</v>
      </c>
      <c r="DK204" s="19">
        <f t="shared" si="420"/>
        <v>0</v>
      </c>
      <c r="DL204" s="19">
        <f t="shared" si="420"/>
        <v>0</v>
      </c>
      <c r="DM204" s="19">
        <f t="shared" si="420"/>
        <v>0</v>
      </c>
      <c r="DN204" s="19">
        <f t="shared" si="420"/>
        <v>0</v>
      </c>
      <c r="DO204" s="19">
        <f t="shared" si="420"/>
        <v>0</v>
      </c>
      <c r="DP204" s="19">
        <f t="shared" si="420"/>
        <v>0</v>
      </c>
      <c r="DQ204" s="19">
        <f t="shared" si="420"/>
        <v>-16707.520000000004</v>
      </c>
      <c r="DR204" s="19">
        <f t="shared" si="420"/>
        <v>-35190.06</v>
      </c>
      <c r="DS204" s="19">
        <f t="shared" si="420"/>
        <v>-383126.93999999994</v>
      </c>
      <c r="DT204" s="19">
        <f t="shared" si="420"/>
        <v>-2868.86</v>
      </c>
      <c r="DU204" s="19">
        <f t="shared" si="420"/>
        <v>-4139.25</v>
      </c>
      <c r="DV204" s="19">
        <f t="shared" si="420"/>
        <v>-165816.24</v>
      </c>
      <c r="DW204" s="19">
        <f t="shared" si="420"/>
        <v>0</v>
      </c>
      <c r="DX204" s="19">
        <f t="shared" si="420"/>
        <v>0</v>
      </c>
      <c r="DY204" s="19">
        <f t="shared" si="420"/>
        <v>0</v>
      </c>
      <c r="DZ204" s="19">
        <f t="shared" si="420"/>
        <v>0</v>
      </c>
      <c r="EA204" s="19">
        <f t="shared" si="420"/>
        <v>0</v>
      </c>
      <c r="EB204" s="19">
        <f t="shared" ref="EB204:EQ204" si="421">EB193</f>
        <v>0</v>
      </c>
      <c r="EC204" s="19">
        <f t="shared" si="421"/>
        <v>0</v>
      </c>
      <c r="ED204" s="19">
        <f t="shared" si="421"/>
        <v>0</v>
      </c>
      <c r="EE204" s="19">
        <f t="shared" si="421"/>
        <v>0</v>
      </c>
      <c r="EF204" s="19">
        <f t="shared" si="421"/>
        <v>0</v>
      </c>
      <c r="EG204" s="19">
        <f t="shared" si="421"/>
        <v>0</v>
      </c>
      <c r="EH204" s="19">
        <f t="shared" si="421"/>
        <v>0</v>
      </c>
      <c r="EI204" s="19">
        <f t="shared" si="421"/>
        <v>0</v>
      </c>
      <c r="EJ204" s="19">
        <f t="shared" si="421"/>
        <v>0</v>
      </c>
      <c r="EK204" s="19">
        <f t="shared" si="421"/>
        <v>0</v>
      </c>
      <c r="EL204" s="19">
        <f t="shared" si="421"/>
        <v>0</v>
      </c>
      <c r="EM204" s="19">
        <f t="shared" si="421"/>
        <v>0</v>
      </c>
      <c r="EN204" s="19">
        <f t="shared" si="421"/>
        <v>0</v>
      </c>
      <c r="EO204" s="19">
        <f t="shared" si="421"/>
        <v>0</v>
      </c>
      <c r="EP204" s="19">
        <f t="shared" si="421"/>
        <v>0</v>
      </c>
      <c r="EQ204" s="19">
        <f t="shared" si="421"/>
        <v>0</v>
      </c>
    </row>
    <row r="205" spans="1:147">
      <c r="B205" s="129" t="s">
        <v>183</v>
      </c>
      <c r="C205" s="27">
        <f>SUM(C197:C204)</f>
        <v>183958981.39601904</v>
      </c>
      <c r="D205" s="27">
        <f t="shared" ref="D205:AG205" si="422">SUM(D197:D204)</f>
        <v>193880767.65794417</v>
      </c>
      <c r="E205" s="27">
        <f t="shared" si="422"/>
        <v>180293283.55137476</v>
      </c>
      <c r="F205" s="27">
        <f t="shared" si="422"/>
        <v>181109240.62013251</v>
      </c>
      <c r="G205" s="27">
        <f t="shared" si="422"/>
        <v>180684778.10610601</v>
      </c>
      <c r="H205" s="27">
        <f t="shared" si="422"/>
        <v>181646177.07274345</v>
      </c>
      <c r="I205" s="27">
        <f t="shared" si="422"/>
        <v>182792359.02716351</v>
      </c>
      <c r="J205" s="27">
        <f t="shared" si="422"/>
        <v>183917495.41389507</v>
      </c>
      <c r="K205" s="27">
        <f t="shared" si="422"/>
        <v>184516581.36791301</v>
      </c>
      <c r="L205" s="27">
        <f t="shared" si="422"/>
        <v>184888968.46176529</v>
      </c>
      <c r="M205" s="27">
        <f t="shared" si="422"/>
        <v>185518552.16044113</v>
      </c>
      <c r="N205" s="27">
        <f t="shared" si="422"/>
        <v>186104550.69532508</v>
      </c>
      <c r="O205" s="27">
        <f t="shared" si="422"/>
        <v>186465609.40668592</v>
      </c>
      <c r="P205" s="27">
        <f t="shared" si="422"/>
        <v>186664208.03514934</v>
      </c>
      <c r="Q205" s="27">
        <f t="shared" si="422"/>
        <v>186864954.22955242</v>
      </c>
      <c r="R205" s="27">
        <f t="shared" si="422"/>
        <v>187353215.95061809</v>
      </c>
      <c r="S205" s="27">
        <f t="shared" si="422"/>
        <v>188177424.59079972</v>
      </c>
      <c r="T205" s="27">
        <f t="shared" si="422"/>
        <v>189138293.3758854</v>
      </c>
      <c r="U205" s="27">
        <f t="shared" si="422"/>
        <v>189964614.74219823</v>
      </c>
      <c r="V205" s="27">
        <f t="shared" si="422"/>
        <v>190823967.16011536</v>
      </c>
      <c r="W205" s="27">
        <f t="shared" si="422"/>
        <v>191699989.71784779</v>
      </c>
      <c r="X205" s="27">
        <f t="shared" si="422"/>
        <v>192538196.32042214</v>
      </c>
      <c r="Y205" s="27">
        <f t="shared" si="422"/>
        <v>193452183.87802997</v>
      </c>
      <c r="Z205" s="27">
        <f t="shared" si="422"/>
        <v>194437739.90463173</v>
      </c>
      <c r="AA205" s="27">
        <f t="shared" si="422"/>
        <v>194960400.26982695</v>
      </c>
      <c r="AB205" s="27">
        <f t="shared" si="422"/>
        <v>195341063.97905195</v>
      </c>
      <c r="AC205" s="27">
        <f t="shared" si="422"/>
        <v>195726325.22802317</v>
      </c>
      <c r="AD205" s="27">
        <f t="shared" si="422"/>
        <v>196399838.83001092</v>
      </c>
      <c r="AE205" s="27">
        <f t="shared" si="422"/>
        <v>197410035.74919024</v>
      </c>
      <c r="AF205" s="27">
        <f t="shared" si="422"/>
        <v>198557330.39803976</v>
      </c>
      <c r="AG205" s="27">
        <f t="shared" si="422"/>
        <v>193880767.56388798</v>
      </c>
      <c r="AH205" s="26"/>
      <c r="AI205" s="26"/>
      <c r="AJ205" s="26">
        <f>SUM(AJ196:AJ204)</f>
        <v>1447089.9187576824</v>
      </c>
      <c r="AK205" s="26">
        <f t="shared" ref="AK205:CV205" si="423">SUM(AK196:AK204)</f>
        <v>1496364.5759736011</v>
      </c>
      <c r="AL205" s="26">
        <f t="shared" si="423"/>
        <v>1804040.6833014577</v>
      </c>
      <c r="AM205" s="26">
        <f t="shared" si="423"/>
        <v>1284308.8844200387</v>
      </c>
      <c r="AN205" s="26">
        <f t="shared" si="423"/>
        <v>1281246.1626382696</v>
      </c>
      <c r="AO205" s="26">
        <f t="shared" si="423"/>
        <v>1453892.2740180013</v>
      </c>
      <c r="AP205" s="26">
        <f t="shared" si="423"/>
        <v>1713042.2664463858</v>
      </c>
      <c r="AQ205" s="26">
        <f t="shared" si="423"/>
        <v>1728141.7142539243</v>
      </c>
      <c r="AR205" s="26">
        <f t="shared" si="423"/>
        <v>1712710.8399283679</v>
      </c>
      <c r="AS205" s="26">
        <f t="shared" si="423"/>
        <v>1731538.585519243</v>
      </c>
      <c r="AT205" s="26">
        <f t="shared" si="423"/>
        <v>1732739.0528261901</v>
      </c>
      <c r="AU205" s="26">
        <f t="shared" si="423"/>
        <v>1752063.5293723892</v>
      </c>
      <c r="AV205" s="26">
        <f t="shared" si="423"/>
        <v>1769570.7697517616</v>
      </c>
      <c r="AW205" s="26">
        <f t="shared" si="423"/>
        <v>1782524.2680014248</v>
      </c>
      <c r="AX205" s="26">
        <f t="shared" si="423"/>
        <v>1794010.5239871591</v>
      </c>
      <c r="AY205" s="26">
        <f t="shared" si="423"/>
        <v>1806444.9348728363</v>
      </c>
      <c r="AZ205" s="26">
        <f t="shared" si="423"/>
        <v>1820123.58607721</v>
      </c>
      <c r="BA205" s="26">
        <f t="shared" si="423"/>
        <v>1833629.6212251659</v>
      </c>
      <c r="BB205" s="26">
        <f t="shared" si="423"/>
        <v>1847793.0121840539</v>
      </c>
      <c r="BC205" s="26">
        <f t="shared" si="423"/>
        <v>1861044.3424563608</v>
      </c>
      <c r="BD205" s="26">
        <f t="shared" si="423"/>
        <v>1873442.4157871797</v>
      </c>
      <c r="BE205" s="26">
        <f t="shared" si="423"/>
        <v>1893140.2393535352</v>
      </c>
      <c r="BF205" s="26">
        <f t="shared" si="423"/>
        <v>1914804.1335879148</v>
      </c>
      <c r="BG205" s="26">
        <f t="shared" si="423"/>
        <v>1936578.5839402908</v>
      </c>
      <c r="BH205" s="26">
        <f t="shared" si="423"/>
        <v>1954822.6506740097</v>
      </c>
      <c r="BI205" s="26">
        <f t="shared" si="423"/>
        <v>1968512.5469991141</v>
      </c>
      <c r="BJ205" s="26">
        <f t="shared" si="423"/>
        <v>1980436.3877509679</v>
      </c>
      <c r="BK205" s="26">
        <f t="shared" si="423"/>
        <v>22690772.454908643</v>
      </c>
      <c r="BL205" s="26">
        <f t="shared" si="423"/>
        <v>0</v>
      </c>
      <c r="BM205" s="26">
        <f t="shared" si="423"/>
        <v>-614425.32999999996</v>
      </c>
      <c r="BN205" s="26">
        <f t="shared" si="423"/>
        <v>-1885637.0299999998</v>
      </c>
      <c r="BO205" s="26">
        <f t="shared" si="423"/>
        <v>-459514.77666399995</v>
      </c>
      <c r="BP205" s="26">
        <f t="shared" si="423"/>
        <v>-135258.07</v>
      </c>
      <c r="BQ205" s="26">
        <f t="shared" si="423"/>
        <v>-151969</v>
      </c>
      <c r="BR205" s="26">
        <f t="shared" si="423"/>
        <v>-688990.08000000007</v>
      </c>
      <c r="BS205" s="26">
        <f t="shared" si="423"/>
        <v>-1340655.1725940544</v>
      </c>
      <c r="BT205" s="26">
        <f t="shared" si="423"/>
        <v>-1098558.0155781824</v>
      </c>
      <c r="BU205" s="26">
        <f t="shared" si="423"/>
        <v>-1126712.305044394</v>
      </c>
      <c r="BV205" s="26">
        <f t="shared" si="423"/>
        <v>-1370479.87415834</v>
      </c>
      <c r="BW205" s="26">
        <f t="shared" si="423"/>
        <v>-1534140.4243628031</v>
      </c>
      <c r="BX205" s="26">
        <f t="shared" si="423"/>
        <v>-1551317.3349692349</v>
      </c>
      <c r="BY205" s="26">
        <f t="shared" si="423"/>
        <v>-1281309.0486861304</v>
      </c>
      <c r="BZ205" s="26">
        <f t="shared" si="423"/>
        <v>-958315.62781979912</v>
      </c>
      <c r="CA205" s="26">
        <f t="shared" si="423"/>
        <v>-833141.73890151433</v>
      </c>
      <c r="CB205" s="26">
        <f t="shared" si="423"/>
        <v>-980123.56855996326</v>
      </c>
      <c r="CC205" s="26">
        <f t="shared" si="423"/>
        <v>-960771.16816014901</v>
      </c>
      <c r="CD205" s="26">
        <f t="shared" si="423"/>
        <v>-957607.06349276227</v>
      </c>
      <c r="CE205" s="26">
        <f t="shared" si="423"/>
        <v>-1009586.4096096173</v>
      </c>
      <c r="CF205" s="26">
        <f t="shared" si="423"/>
        <v>-947056.78484857443</v>
      </c>
      <c r="CG205" s="26">
        <f t="shared" si="423"/>
        <v>-887886.38918542082</v>
      </c>
      <c r="CH205" s="26">
        <f t="shared" si="423"/>
        <v>-1370479.87415834</v>
      </c>
      <c r="CI205" s="26">
        <f t="shared" si="423"/>
        <v>-1534140.4243628031</v>
      </c>
      <c r="CJ205" s="26">
        <f t="shared" si="423"/>
        <v>-1551317.3349692349</v>
      </c>
      <c r="CK205" s="26">
        <f t="shared" si="423"/>
        <v>-1281309.0486861304</v>
      </c>
      <c r="CL205" s="26">
        <f t="shared" si="423"/>
        <v>-958315.62781979912</v>
      </c>
      <c r="CM205" s="26">
        <f t="shared" si="423"/>
        <v>-833141.73890151433</v>
      </c>
      <c r="CN205" s="26">
        <f t="shared" si="423"/>
        <v>0</v>
      </c>
      <c r="CO205" s="26">
        <f t="shared" si="423"/>
        <v>0</v>
      </c>
      <c r="CP205" s="26">
        <f t="shared" si="423"/>
        <v>0</v>
      </c>
      <c r="CQ205" s="26">
        <f t="shared" si="423"/>
        <v>0</v>
      </c>
      <c r="CR205" s="26">
        <f t="shared" si="423"/>
        <v>0</v>
      </c>
      <c r="CS205" s="26">
        <f t="shared" si="423"/>
        <v>-1.5259067652</v>
      </c>
      <c r="CT205" s="26">
        <f t="shared" si="423"/>
        <v>0</v>
      </c>
      <c r="CU205" s="26">
        <f t="shared" si="423"/>
        <v>0</v>
      </c>
      <c r="CV205" s="26">
        <f t="shared" si="423"/>
        <v>0</v>
      </c>
      <c r="CW205" s="26">
        <f t="shared" ref="CW205:EQ205" si="424">SUM(CW196:CW204)</f>
        <v>0</v>
      </c>
      <c r="CX205" s="26">
        <f t="shared" si="424"/>
        <v>0</v>
      </c>
      <c r="CY205" s="26">
        <f t="shared" si="424"/>
        <v>0</v>
      </c>
      <c r="CZ205" s="26">
        <f t="shared" si="424"/>
        <v>0</v>
      </c>
      <c r="DA205" s="26">
        <f t="shared" si="424"/>
        <v>0</v>
      </c>
      <c r="DB205" s="26">
        <f t="shared" si="424"/>
        <v>0</v>
      </c>
      <c r="DC205" s="26">
        <f t="shared" si="424"/>
        <v>0</v>
      </c>
      <c r="DD205" s="26">
        <f t="shared" si="424"/>
        <v>0</v>
      </c>
      <c r="DE205" s="26">
        <f t="shared" si="424"/>
        <v>0</v>
      </c>
      <c r="DF205" s="26">
        <f t="shared" si="424"/>
        <v>0</v>
      </c>
      <c r="DG205" s="26">
        <f t="shared" si="424"/>
        <v>0</v>
      </c>
      <c r="DH205" s="26">
        <f t="shared" si="424"/>
        <v>0</v>
      </c>
      <c r="DI205" s="26">
        <f t="shared" si="424"/>
        <v>0</v>
      </c>
      <c r="DJ205" s="26">
        <f t="shared" si="424"/>
        <v>0</v>
      </c>
      <c r="DK205" s="26">
        <f t="shared" si="424"/>
        <v>0</v>
      </c>
      <c r="DL205" s="26">
        <f t="shared" si="424"/>
        <v>0</v>
      </c>
      <c r="DM205" s="26">
        <f t="shared" si="424"/>
        <v>0</v>
      </c>
      <c r="DN205" s="26">
        <f t="shared" si="424"/>
        <v>0</v>
      </c>
      <c r="DO205" s="26">
        <f t="shared" si="424"/>
        <v>0</v>
      </c>
      <c r="DP205" s="26">
        <f t="shared" si="424"/>
        <v>0</v>
      </c>
      <c r="DQ205" s="26">
        <f t="shared" si="424"/>
        <v>-16707.520000000004</v>
      </c>
      <c r="DR205" s="26">
        <f t="shared" si="424"/>
        <v>-35190.06</v>
      </c>
      <c r="DS205" s="26">
        <f t="shared" si="424"/>
        <v>-383126.93999999994</v>
      </c>
      <c r="DT205" s="26">
        <f t="shared" si="424"/>
        <v>-2868.86</v>
      </c>
      <c r="DU205" s="26">
        <f t="shared" si="424"/>
        <v>-4139.25</v>
      </c>
      <c r="DV205" s="26">
        <f t="shared" si="424"/>
        <v>-165816.24</v>
      </c>
      <c r="DW205" s="26">
        <f t="shared" si="424"/>
        <v>0</v>
      </c>
      <c r="DX205" s="26">
        <f t="shared" si="424"/>
        <v>0</v>
      </c>
      <c r="DY205" s="26">
        <f t="shared" si="424"/>
        <v>0</v>
      </c>
      <c r="DZ205" s="26">
        <f t="shared" si="424"/>
        <v>0</v>
      </c>
      <c r="EA205" s="26">
        <f t="shared" si="424"/>
        <v>0</v>
      </c>
      <c r="EB205" s="26">
        <f t="shared" si="424"/>
        <v>0</v>
      </c>
      <c r="EC205" s="26">
        <f t="shared" si="424"/>
        <v>0</v>
      </c>
      <c r="ED205" s="26">
        <f t="shared" si="424"/>
        <v>0</v>
      </c>
      <c r="EE205" s="26">
        <f t="shared" si="424"/>
        <v>0</v>
      </c>
      <c r="EF205" s="26">
        <f t="shared" si="424"/>
        <v>0</v>
      </c>
      <c r="EG205" s="26">
        <f t="shared" si="424"/>
        <v>0</v>
      </c>
      <c r="EH205" s="26">
        <f t="shared" si="424"/>
        <v>0</v>
      </c>
      <c r="EI205" s="26">
        <f t="shared" si="424"/>
        <v>0</v>
      </c>
      <c r="EJ205" s="26">
        <f t="shared" si="424"/>
        <v>0</v>
      </c>
      <c r="EK205" s="26">
        <f t="shared" si="424"/>
        <v>0</v>
      </c>
      <c r="EL205" s="26">
        <f t="shared" si="424"/>
        <v>0</v>
      </c>
      <c r="EM205" s="26">
        <f t="shared" si="424"/>
        <v>0</v>
      </c>
      <c r="EN205" s="26">
        <f t="shared" si="424"/>
        <v>0</v>
      </c>
      <c r="EO205" s="26">
        <f t="shared" si="424"/>
        <v>0</v>
      </c>
      <c r="EP205" s="26">
        <f t="shared" si="424"/>
        <v>0</v>
      </c>
      <c r="EQ205" s="26">
        <f t="shared" si="424"/>
        <v>0</v>
      </c>
    </row>
    <row r="206" spans="1:147">
      <c r="AY206" s="3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3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</row>
    <row r="207" spans="1:147"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AU207" s="60">
        <f>SUM(AJ193:AU193)/'Gross Plant'!Q193</f>
        <v>2.785600084127238E-2</v>
      </c>
      <c r="AY207" s="114"/>
      <c r="AZ207" s="43"/>
      <c r="BA207" s="43"/>
      <c r="BJ207" s="60">
        <f>SUM(AY193:BJ193)/'Gross Plant'!AF193</f>
        <v>2.9612826598672627E-2</v>
      </c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</row>
    <row r="208" spans="1:147">
      <c r="A208" s="2"/>
      <c r="C208" s="34"/>
      <c r="D208" s="34"/>
      <c r="E208" s="40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AJ208" s="115"/>
      <c r="AU208" s="72"/>
      <c r="BJ208" s="72" t="s">
        <v>141</v>
      </c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</row>
    <row r="209" spans="1:63">
      <c r="B209" s="46"/>
      <c r="E209" s="46"/>
      <c r="F209" s="46"/>
      <c r="L209" s="43"/>
      <c r="AI209" s="114"/>
    </row>
    <row r="210" spans="1:63">
      <c r="A210" s="16"/>
      <c r="C210"/>
      <c r="D210"/>
      <c r="E210"/>
      <c r="F210"/>
      <c r="G210"/>
      <c r="AH210" s="44" t="s">
        <v>126</v>
      </c>
    </row>
    <row r="211" spans="1:63">
      <c r="A211" s="16"/>
      <c r="B211" s="2" t="s">
        <v>9</v>
      </c>
      <c r="C211"/>
      <c r="D211"/>
      <c r="E211"/>
      <c r="F211"/>
      <c r="G211"/>
      <c r="AH211" s="119">
        <v>5.1771199999999996E-2</v>
      </c>
      <c r="AI211" s="119">
        <v>5.1771199999999996E-2</v>
      </c>
      <c r="BK211" s="59"/>
    </row>
    <row r="212" spans="1:63">
      <c r="B212" s="2" t="s">
        <v>31</v>
      </c>
      <c r="C212"/>
      <c r="D212"/>
      <c r="E212"/>
      <c r="F212"/>
      <c r="G212"/>
      <c r="AH212" s="119">
        <v>5.6412179785543033E-2</v>
      </c>
      <c r="AI212" s="119">
        <v>5.6412179785543033E-2</v>
      </c>
      <c r="BK212" s="59"/>
    </row>
    <row r="213" spans="1:63">
      <c r="B213" s="2" t="s">
        <v>34</v>
      </c>
      <c r="C213"/>
      <c r="D213"/>
      <c r="E213"/>
      <c r="F213"/>
      <c r="G213"/>
      <c r="AH213" s="119">
        <v>0.49780000000000002</v>
      </c>
      <c r="AI213" s="119">
        <v>0.49780000000000002</v>
      </c>
      <c r="BK213" s="59"/>
    </row>
    <row r="214" spans="1:63">
      <c r="B214" s="2" t="s">
        <v>75</v>
      </c>
      <c r="C214"/>
      <c r="D214"/>
      <c r="E214"/>
      <c r="F214"/>
      <c r="G214"/>
      <c r="BK214" s="59"/>
    </row>
    <row r="215" spans="1:63">
      <c r="C215"/>
      <c r="D215"/>
      <c r="E215"/>
      <c r="F215"/>
      <c r="G215"/>
      <c r="BK215" s="59"/>
    </row>
    <row r="216" spans="1:63">
      <c r="B216" s="16"/>
      <c r="C216"/>
      <c r="D216"/>
      <c r="E216"/>
      <c r="F216"/>
      <c r="G216"/>
    </row>
    <row r="217" spans="1:63">
      <c r="C217"/>
      <c r="D217"/>
      <c r="E217"/>
      <c r="F217"/>
      <c r="G217"/>
    </row>
    <row r="218" spans="1:63">
      <c r="C218"/>
      <c r="D218"/>
      <c r="E218"/>
      <c r="F218"/>
      <c r="G218"/>
    </row>
    <row r="219" spans="1:63">
      <c r="C219"/>
      <c r="D219"/>
      <c r="E219"/>
      <c r="F219"/>
      <c r="G219"/>
    </row>
    <row r="220" spans="1:63">
      <c r="C220"/>
      <c r="D220"/>
      <c r="E220"/>
      <c r="F220"/>
      <c r="G220"/>
    </row>
    <row r="221" spans="1:63">
      <c r="C221"/>
      <c r="D221"/>
      <c r="E221"/>
      <c r="F221"/>
      <c r="G221"/>
    </row>
    <row r="222" spans="1:63">
      <c r="C222"/>
      <c r="D222"/>
      <c r="E222"/>
      <c r="F222"/>
      <c r="G222"/>
    </row>
    <row r="223" spans="1:63">
      <c r="C223"/>
      <c r="D223"/>
      <c r="E223"/>
      <c r="F223"/>
      <c r="G223"/>
    </row>
  </sheetData>
  <phoneticPr fontId="27" type="noConversion"/>
  <dataValidations disablePrompts="1" count="1">
    <dataValidation type="list" allowBlank="1" showInputMessage="1" showErrorMessage="1" sqref="AZ3:BJ3">
      <formula1>$AH$4:$AH$4</formula1>
    </dataValidation>
  </dataValidations>
  <pageMargins left="0.5" right="0.5" top="0.5" bottom="0.25" header="0.5" footer="0.25"/>
  <pageSetup scale="35" fitToWidth="9" fitToHeight="2" orientation="landscape" r:id="rId1"/>
  <headerFooter alignWithMargins="0">
    <oddFooter>&amp;C&amp;P of&amp;N</oddFooter>
  </headerFooter>
  <rowBreaks count="2" manualBreakCount="2">
    <brk id="75" max="16383" man="1"/>
    <brk id="207" max="16383" man="1"/>
  </rowBreaks>
  <colBreaks count="2" manualBreakCount="2">
    <brk id="26" max="1048575" man="1"/>
    <brk id="8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204"/>
  <sheetViews>
    <sheetView view="pageBreakPreview" zoomScale="80" zoomScaleNormal="80" zoomScaleSheetLayoutView="8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C6" sqref="C6"/>
    </sheetView>
  </sheetViews>
  <sheetFormatPr defaultRowHeight="12.75"/>
  <cols>
    <col min="1" max="1" width="9" style="16" customWidth="1"/>
    <col min="2" max="2" width="31.85546875" style="16" customWidth="1"/>
    <col min="3" max="5" width="15.42578125" style="19" bestFit="1" customWidth="1"/>
    <col min="6" max="7" width="15.85546875" style="19" bestFit="1" customWidth="1"/>
    <col min="8" max="9" width="15.42578125" style="19" bestFit="1" customWidth="1"/>
    <col min="10" max="14" width="15.85546875" style="19" bestFit="1" customWidth="1"/>
    <col min="15" max="15" width="15.42578125" style="19" bestFit="1" customWidth="1"/>
    <col min="16" max="26" width="15.85546875" style="19" bestFit="1" customWidth="1"/>
    <col min="27" max="27" width="15.42578125" style="19" bestFit="1" customWidth="1"/>
    <col min="28" max="30" width="15.85546875" style="19" bestFit="1" customWidth="1"/>
  </cols>
  <sheetData>
    <row r="1" spans="1:57" ht="23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7" ht="23.25">
      <c r="A2" s="1"/>
      <c r="B2" s="2"/>
      <c r="C2" s="155" t="s">
        <v>74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57">
      <c r="A3" s="2"/>
      <c r="B3" s="2"/>
      <c r="C3" s="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"/>
      <c r="Q3" s="7"/>
      <c r="R3" s="7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57">
      <c r="A4" s="2"/>
      <c r="B4" s="2"/>
      <c r="C4" s="14" t="str">
        <f>'Gross Plant'!E4</f>
        <v>Actual</v>
      </c>
      <c r="D4" s="14" t="str">
        <f>'Gross Plant'!F4</f>
        <v>Actual</v>
      </c>
      <c r="E4" s="14" t="str">
        <f>'Gross Plant'!G4</f>
        <v>Actual</v>
      </c>
      <c r="F4" s="14" t="str">
        <f>'Gross Plant'!H4</f>
        <v>Actual</v>
      </c>
      <c r="G4" s="14" t="str">
        <f>'Gross Plant'!I4</f>
        <v>Actual</v>
      </c>
      <c r="H4" s="14" t="str">
        <f>'Gross Plant'!J4</f>
        <v>Actual</v>
      </c>
      <c r="I4" s="14" t="str">
        <f>'Gross Plant'!K4</f>
        <v>Actual</v>
      </c>
      <c r="J4" s="14" t="str">
        <f>'Gross Plant'!L4</f>
        <v>Projected</v>
      </c>
      <c r="K4" s="14" t="str">
        <f>'Gross Plant'!M4</f>
        <v>Projected</v>
      </c>
      <c r="L4" s="14" t="str">
        <f>'Gross Plant'!N4</f>
        <v>Projected</v>
      </c>
      <c r="M4" s="14" t="str">
        <f>'Gross Plant'!O4</f>
        <v>Projected</v>
      </c>
      <c r="N4" s="14" t="str">
        <f>'Gross Plant'!P4</f>
        <v>Projected</v>
      </c>
      <c r="O4" s="14" t="str">
        <f>'Gross Plant'!Q4</f>
        <v>Projected</v>
      </c>
      <c r="P4" s="14" t="str">
        <f>'Gross Plant'!R4</f>
        <v>Projected</v>
      </c>
      <c r="Q4" s="14" t="str">
        <f>'Gross Plant'!S4</f>
        <v>Projected</v>
      </c>
      <c r="R4" s="14" t="str">
        <f>'Gross Plant'!T4</f>
        <v>Projected</v>
      </c>
      <c r="S4" s="14" t="str">
        <f>'Gross Plant'!U4</f>
        <v>Projected</v>
      </c>
      <c r="T4" s="14" t="str">
        <f>'Gross Plant'!V4</f>
        <v>Projected</v>
      </c>
      <c r="U4" s="14" t="str">
        <f>'Gross Plant'!W4</f>
        <v>Projected</v>
      </c>
      <c r="V4" s="14" t="str">
        <f>'Gross Plant'!X4</f>
        <v>Projected</v>
      </c>
      <c r="W4" s="14" t="str">
        <f>'Gross Plant'!Y4</f>
        <v>Projected</v>
      </c>
      <c r="X4" s="14" t="str">
        <f>'Gross Plant'!Z4</f>
        <v>Projected</v>
      </c>
      <c r="Y4" s="14" t="str">
        <f>'Gross Plant'!AA4</f>
        <v>Projected</v>
      </c>
      <c r="Z4" s="14" t="str">
        <f>'Gross Plant'!AB4</f>
        <v>Projected</v>
      </c>
      <c r="AA4" s="14" t="str">
        <f>'Gross Plant'!AC4</f>
        <v>Projected</v>
      </c>
      <c r="AB4" s="14" t="str">
        <f>'Gross Plant'!AD4</f>
        <v>Projected</v>
      </c>
      <c r="AC4" s="14" t="str">
        <f>'Gross Plant'!AE4</f>
        <v>Projected</v>
      </c>
      <c r="AD4" s="14" t="str">
        <f>'Gross Plant'!AF4</f>
        <v>Projected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>
      <c r="A5" s="24" t="s">
        <v>7</v>
      </c>
      <c r="B5" s="24" t="s">
        <v>8</v>
      </c>
      <c r="C5" s="15">
        <f>'Gross Plant'!E5</f>
        <v>43100</v>
      </c>
      <c r="D5" s="15">
        <f>'Gross Plant'!F5</f>
        <v>43131</v>
      </c>
      <c r="E5" s="15">
        <f>'Gross Plant'!G5</f>
        <v>43159</v>
      </c>
      <c r="F5" s="15">
        <f>'Gross Plant'!H5</f>
        <v>43190</v>
      </c>
      <c r="G5" s="15">
        <f>'Gross Plant'!I5</f>
        <v>43220</v>
      </c>
      <c r="H5" s="15">
        <f>'Gross Plant'!J5</f>
        <v>43251</v>
      </c>
      <c r="I5" s="15">
        <f>'Gross Plant'!K5</f>
        <v>43281</v>
      </c>
      <c r="J5" s="15">
        <f>'Gross Plant'!L5</f>
        <v>43312</v>
      </c>
      <c r="K5" s="15">
        <f>'Gross Plant'!M5</f>
        <v>43343</v>
      </c>
      <c r="L5" s="15">
        <f>'Gross Plant'!N5</f>
        <v>43373</v>
      </c>
      <c r="M5" s="15">
        <f>'Gross Plant'!O5</f>
        <v>43404</v>
      </c>
      <c r="N5" s="15">
        <f>'Gross Plant'!P5</f>
        <v>43434</v>
      </c>
      <c r="O5" s="15">
        <f>'Gross Plant'!Q5</f>
        <v>43465</v>
      </c>
      <c r="P5" s="15">
        <f>'Gross Plant'!R5</f>
        <v>43496</v>
      </c>
      <c r="Q5" s="15">
        <f>'Gross Plant'!S5</f>
        <v>43524</v>
      </c>
      <c r="R5" s="15">
        <f>'Gross Plant'!T5</f>
        <v>43555</v>
      </c>
      <c r="S5" s="15">
        <f>'Gross Plant'!U5</f>
        <v>43585</v>
      </c>
      <c r="T5" s="15">
        <f>'Gross Plant'!V5</f>
        <v>43616</v>
      </c>
      <c r="U5" s="15">
        <f>'Gross Plant'!W5</f>
        <v>43646</v>
      </c>
      <c r="V5" s="15">
        <f>'Gross Plant'!X5</f>
        <v>43677</v>
      </c>
      <c r="W5" s="15">
        <f>'Gross Plant'!Y5</f>
        <v>43708</v>
      </c>
      <c r="X5" s="15">
        <f>'Gross Plant'!Z5</f>
        <v>43738</v>
      </c>
      <c r="Y5" s="15">
        <f>'Gross Plant'!AA5</f>
        <v>43769</v>
      </c>
      <c r="Z5" s="15">
        <f>'Gross Plant'!AB5</f>
        <v>43799</v>
      </c>
      <c r="AA5" s="15">
        <f>'Gross Plant'!AC5</f>
        <v>43830</v>
      </c>
      <c r="AB5" s="15">
        <f>'Gross Plant'!AD5</f>
        <v>43861</v>
      </c>
      <c r="AC5" s="15">
        <f>'Gross Plant'!AE5</f>
        <v>43890</v>
      </c>
      <c r="AD5" s="15">
        <f>'Gross Plant'!AF5</f>
        <v>43921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>
      <c r="A6" s="2" t="s">
        <v>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57">
      <c r="A7" s="16">
        <v>39000</v>
      </c>
      <c r="B7" s="17" t="s">
        <v>10</v>
      </c>
      <c r="C7" s="19">
        <f>'Gross Plant'!E7-Reserve!E7</f>
        <v>940670.98</v>
      </c>
      <c r="D7" s="19">
        <f>'Gross Plant'!F7-Reserve!F7</f>
        <v>936915.98</v>
      </c>
      <c r="E7" s="19">
        <f>'Gross Plant'!G7-Reserve!G7</f>
        <v>933160.98</v>
      </c>
      <c r="F7" s="19">
        <f>'Gross Plant'!H7-Reserve!H7</f>
        <v>929405.98</v>
      </c>
      <c r="G7" s="19">
        <f>'Gross Plant'!I7-Reserve!I7</f>
        <v>925650.98</v>
      </c>
      <c r="H7" s="19">
        <f>'Gross Plant'!J7-Reserve!J7</f>
        <v>921895.98</v>
      </c>
      <c r="I7" s="19">
        <f>'Gross Plant'!K7-Reserve!K7</f>
        <v>949461.65999999992</v>
      </c>
      <c r="J7" s="19">
        <f>'Gross Plant'!L7-Reserve!L7</f>
        <v>968906.13442309154</v>
      </c>
      <c r="K7" s="19">
        <f>'Gross Plant'!M7-Reserve!M7</f>
        <v>986387.7841006309</v>
      </c>
      <c r="L7" s="19">
        <f>'Gross Plant'!N7-Reserve!N7</f>
        <v>1006021.9801483111</v>
      </c>
      <c r="M7" s="19">
        <f>'Gross Plant'!O7-Reserve!O7</f>
        <v>1029408.194669226</v>
      </c>
      <c r="N7" s="19">
        <f>'Gross Plant'!P7-Reserve!P7</f>
        <v>1055007.9913352691</v>
      </c>
      <c r="O7" s="19">
        <f>'Gross Plant'!Q7-Reserve!Q7</f>
        <v>1069943.4669150887</v>
      </c>
      <c r="P7" s="19">
        <f>'Gross Plant'!R7-Reserve!R7</f>
        <v>1092152.2750648477</v>
      </c>
      <c r="Q7" s="20">
        <f>'Gross Plant'!S7-Reserve!S7</f>
        <v>1111551.9814197202</v>
      </c>
      <c r="R7" s="19">
        <f>'Gross Plant'!T7-Reserve!T7</f>
        <v>1129319.1426660495</v>
      </c>
      <c r="S7" s="19">
        <f>'Gross Plant'!U7-Reserve!U7</f>
        <v>1155438.2917875871</v>
      </c>
      <c r="T7" s="19">
        <f>'Gross Plant'!V7-Reserve!V7</f>
        <v>1177876.1227132322</v>
      </c>
      <c r="U7" s="19">
        <f>'Gross Plant'!W7-Reserve!W7</f>
        <v>1189309.6095919474</v>
      </c>
      <c r="V7" s="19">
        <f>'Gross Plant'!X7-Reserve!X7</f>
        <v>1196386.2716960611</v>
      </c>
      <c r="W7" s="19">
        <f>'Gross Plant'!Y7-Reserve!Y7</f>
        <v>1201127.0515575749</v>
      </c>
      <c r="X7" s="19">
        <f>'Gross Plant'!Z7-Reserve!Z7</f>
        <v>1204365.679048466</v>
      </c>
      <c r="Y7" s="19">
        <f>'Gross Plant'!AA7-Reserve!AA7</f>
        <v>1227128.641111698</v>
      </c>
      <c r="Z7" s="19">
        <f>'Gross Plant'!AB7-Reserve!AB7</f>
        <v>1252105.1853200584</v>
      </c>
      <c r="AA7" s="19">
        <f>'Gross Plant'!AC7-Reserve!AC7</f>
        <v>1266417.408442195</v>
      </c>
      <c r="AB7" s="19">
        <f>'Gross Plant'!AD7-Reserve!AD7</f>
        <v>1288002.9641342713</v>
      </c>
      <c r="AC7" s="19">
        <f>'Gross Plant'!AE7-Reserve!AE7</f>
        <v>1306779.4180314611</v>
      </c>
      <c r="AD7" s="19">
        <f>'Gross Plant'!AF7-Reserve!AF7</f>
        <v>1323923.3268201076</v>
      </c>
    </row>
    <row r="8" spans="1:57">
      <c r="A8" s="16">
        <v>39005</v>
      </c>
      <c r="B8" s="17" t="s">
        <v>127</v>
      </c>
      <c r="C8" s="19">
        <f>'Gross Plant'!E8-Reserve!E8</f>
        <v>5718723.6199999992</v>
      </c>
      <c r="D8" s="19">
        <f>'Gross Plant'!F8-Reserve!F8</f>
        <v>5695241.5899999999</v>
      </c>
      <c r="E8" s="19">
        <f>'Gross Plant'!G8-Reserve!G8</f>
        <v>5671759.5600000005</v>
      </c>
      <c r="F8" s="19">
        <f>'Gross Plant'!H8-Reserve!H8</f>
        <v>5648277.5300000003</v>
      </c>
      <c r="G8" s="19">
        <f>'Gross Plant'!I8-Reserve!I8</f>
        <v>5624795.5</v>
      </c>
      <c r="H8" s="19">
        <f>'Gross Plant'!J8-Reserve!J8</f>
        <v>5601228.9699999997</v>
      </c>
      <c r="I8" s="19">
        <f>'Gross Plant'!K8-Reserve!K8</f>
        <v>5577747.0499999998</v>
      </c>
      <c r="J8" s="19">
        <f>'Gross Plant'!L8-Reserve!L8</f>
        <v>5554702.6355585828</v>
      </c>
      <c r="K8" s="19">
        <f>'Gross Plant'!M8-Reserve!M8</f>
        <v>5531658.2211171668</v>
      </c>
      <c r="L8" s="19">
        <f>'Gross Plant'!N8-Reserve!N8</f>
        <v>5508613.8066757508</v>
      </c>
      <c r="M8" s="19">
        <f>'Gross Plant'!O8-Reserve!O8</f>
        <v>5485569.3922343338</v>
      </c>
      <c r="N8" s="19">
        <f>'Gross Plant'!P8-Reserve!P8</f>
        <v>5462524.9777929168</v>
      </c>
      <c r="O8" s="19">
        <f>'Gross Plant'!Q8-Reserve!Q8</f>
        <v>5439480.5633515008</v>
      </c>
      <c r="P8" s="19">
        <f>'Gross Plant'!R8-Reserve!R8</f>
        <v>5416436.1489100847</v>
      </c>
      <c r="Q8" s="20">
        <f>'Gross Plant'!S8-Reserve!S8</f>
        <v>5393391.7344686678</v>
      </c>
      <c r="R8" s="19">
        <f>'Gross Plant'!T8-Reserve!T8</f>
        <v>5370347.3200272508</v>
      </c>
      <c r="S8" s="19">
        <f>'Gross Plant'!U8-Reserve!U8</f>
        <v>5347302.9055858348</v>
      </c>
      <c r="T8" s="19">
        <f>'Gross Plant'!V8-Reserve!V8</f>
        <v>5324258.4911444187</v>
      </c>
      <c r="U8" s="19">
        <f>'Gross Plant'!W8-Reserve!W8</f>
        <v>5301214.0767030017</v>
      </c>
      <c r="V8" s="19">
        <f>'Gross Plant'!X8-Reserve!X8</f>
        <v>5278169.6622615848</v>
      </c>
      <c r="W8" s="19">
        <f>'Gross Plant'!Y8-Reserve!Y8</f>
        <v>5255125.2478201687</v>
      </c>
      <c r="X8" s="19">
        <f>'Gross Plant'!Z8-Reserve!Z8</f>
        <v>5232080.8333787527</v>
      </c>
      <c r="Y8" s="19">
        <f>'Gross Plant'!AA8-Reserve!AA8</f>
        <v>5209036.4189373357</v>
      </c>
      <c r="Z8" s="19">
        <f>'Gross Plant'!AB8-Reserve!AB8</f>
        <v>5185992.0044959188</v>
      </c>
      <c r="AA8" s="19">
        <f>'Gross Plant'!AC8-Reserve!AC8</f>
        <v>5162947.5900545027</v>
      </c>
      <c r="AB8" s="19">
        <f>'Gross Plant'!AD8-Reserve!AD8</f>
        <v>5139903.1756130867</v>
      </c>
      <c r="AC8" s="19">
        <f>'Gross Plant'!AE8-Reserve!AE8</f>
        <v>5116858.7611716697</v>
      </c>
      <c r="AD8" s="19">
        <f>'Gross Plant'!AF8-Reserve!AF8</f>
        <v>5093814.3467302527</v>
      </c>
    </row>
    <row r="9" spans="1:57">
      <c r="A9" s="16">
        <v>39009</v>
      </c>
      <c r="B9" s="17" t="s">
        <v>11</v>
      </c>
      <c r="C9" s="19">
        <f>'Gross Plant'!E9-Reserve!E9</f>
        <v>4112.910000000149</v>
      </c>
      <c r="D9" s="19">
        <f>'Gross Plant'!F9-Reserve!F9</f>
        <v>980.08999999985099</v>
      </c>
      <c r="E9" s="19">
        <f>'Gross Plant'!G9-Reserve!G9</f>
        <v>250.02999999932945</v>
      </c>
      <c r="F9" s="19">
        <f>'Gross Plant'!H9-Reserve!H9</f>
        <v>-3.7700000014156103</v>
      </c>
      <c r="G9" s="19">
        <f>'Gross Plant'!I9-Reserve!I9</f>
        <v>-257.57000000216067</v>
      </c>
      <c r="H9" s="19">
        <f>'Gross Plant'!J9-Reserve!J9</f>
        <v>-511.37000000290573</v>
      </c>
      <c r="I9" s="19">
        <f>'Gross Plant'!K9-Reserve!K9</f>
        <v>-765.17000000365078</v>
      </c>
      <c r="J9" s="19">
        <f>'Gross Plant'!L9-Reserve!L9</f>
        <v>-765.17000000365078</v>
      </c>
      <c r="K9" s="19">
        <f>'Gross Plant'!M9-Reserve!M9</f>
        <v>-765.17000000365078</v>
      </c>
      <c r="L9" s="19">
        <f>'Gross Plant'!N9-Reserve!N9</f>
        <v>-765.17000000365078</v>
      </c>
      <c r="M9" s="19">
        <f>'Gross Plant'!O9-Reserve!O9</f>
        <v>-765.17000000365078</v>
      </c>
      <c r="N9" s="19">
        <f>'Gross Plant'!P9-Reserve!P9</f>
        <v>-765.17000000365078</v>
      </c>
      <c r="O9" s="19">
        <f>'Gross Plant'!Q9-Reserve!Q9</f>
        <v>-765.17000000365078</v>
      </c>
      <c r="P9" s="19">
        <f>'Gross Plant'!R9-Reserve!R9</f>
        <v>-765.17000000365078</v>
      </c>
      <c r="Q9" s="20">
        <f>'Gross Plant'!S9-Reserve!S9</f>
        <v>-765.17000000365078</v>
      </c>
      <c r="R9" s="19">
        <f>'Gross Plant'!T9-Reserve!T9</f>
        <v>-765.17000000365078</v>
      </c>
      <c r="S9" s="19">
        <f>'Gross Plant'!U9-Reserve!U9</f>
        <v>-765.17000000365078</v>
      </c>
      <c r="T9" s="19">
        <f>'Gross Plant'!V9-Reserve!V9</f>
        <v>-765.17000000365078</v>
      </c>
      <c r="U9" s="19">
        <f>'Gross Plant'!W9-Reserve!W9</f>
        <v>-765.17000000365078</v>
      </c>
      <c r="V9" s="19">
        <f>'Gross Plant'!X9-Reserve!X9</f>
        <v>-765.17000000365078</v>
      </c>
      <c r="W9" s="19">
        <f>'Gross Plant'!Y9-Reserve!Y9</f>
        <v>-765.17000000365078</v>
      </c>
      <c r="X9" s="19">
        <f>'Gross Plant'!Z9-Reserve!Z9</f>
        <v>-765.17000000365078</v>
      </c>
      <c r="Y9" s="19">
        <f>'Gross Plant'!AA9-Reserve!AA9</f>
        <v>-765.17000000365078</v>
      </c>
      <c r="Z9" s="19">
        <f>'Gross Plant'!AB9-Reserve!AB9</f>
        <v>-765.17000000365078</v>
      </c>
      <c r="AA9" s="19">
        <f>'Gross Plant'!AC9-Reserve!AC9</f>
        <v>-765.17000000365078</v>
      </c>
      <c r="AB9" s="19">
        <f>'Gross Plant'!AD9-Reserve!AD9</f>
        <v>-765.17000000365078</v>
      </c>
      <c r="AC9" s="19">
        <f>'Gross Plant'!AE9-Reserve!AE9</f>
        <v>-765.17000000365078</v>
      </c>
      <c r="AD9" s="19">
        <f>'Gross Plant'!AF9-Reserve!AF9</f>
        <v>-765.17000000365078</v>
      </c>
    </row>
    <row r="10" spans="1:57">
      <c r="A10" s="16">
        <v>39020</v>
      </c>
      <c r="B10" s="17" t="s">
        <v>189</v>
      </c>
      <c r="C10" s="19">
        <f>'Gross Plant'!E10-Reserve!E10</f>
        <v>0.04</v>
      </c>
      <c r="D10" s="19">
        <f>'Gross Plant'!F10-Reserve!F10</f>
        <v>0.04</v>
      </c>
      <c r="E10" s="19">
        <f>'Gross Plant'!G10-Reserve!G10</f>
        <v>0.04</v>
      </c>
      <c r="F10" s="19">
        <f>'Gross Plant'!H10-Reserve!H10</f>
        <v>0.04</v>
      </c>
      <c r="G10" s="19">
        <f>'Gross Plant'!I10-Reserve!I10</f>
        <v>0.04</v>
      </c>
      <c r="H10" s="19">
        <f>'Gross Plant'!J10-Reserve!J10</f>
        <v>0.04</v>
      </c>
      <c r="I10" s="19">
        <f>'Gross Plant'!K10-Reserve!K10</f>
        <v>0.04</v>
      </c>
      <c r="J10" s="19">
        <f>'Gross Plant'!L10-Reserve!L10</f>
        <v>0.04</v>
      </c>
      <c r="K10" s="19">
        <f>'Gross Plant'!M10-Reserve!M10</f>
        <v>0.04</v>
      </c>
      <c r="L10" s="19">
        <f>'Gross Plant'!N10-Reserve!N10</f>
        <v>0.04</v>
      </c>
      <c r="M10" s="19">
        <f>'Gross Plant'!O10-Reserve!O10</f>
        <v>0.04</v>
      </c>
      <c r="N10" s="19">
        <f>'Gross Plant'!P10-Reserve!P10</f>
        <v>0.04</v>
      </c>
      <c r="O10" s="19">
        <f>'Gross Plant'!Q10-Reserve!Q10</f>
        <v>0.04</v>
      </c>
      <c r="P10" s="19">
        <f>'Gross Plant'!R10-Reserve!R10</f>
        <v>0.04</v>
      </c>
      <c r="Q10" s="20">
        <f>'Gross Plant'!S10-Reserve!S10</f>
        <v>0.04</v>
      </c>
      <c r="R10" s="19">
        <f>'Gross Plant'!T10-Reserve!T10</f>
        <v>0.04</v>
      </c>
      <c r="S10" s="19">
        <f>'Gross Plant'!U10-Reserve!U10</f>
        <v>0.04</v>
      </c>
      <c r="T10" s="19">
        <f>'Gross Plant'!V10-Reserve!V10</f>
        <v>0.04</v>
      </c>
      <c r="U10" s="19">
        <f>'Gross Plant'!W10-Reserve!W10</f>
        <v>0.04</v>
      </c>
      <c r="V10" s="19">
        <f>'Gross Plant'!X10-Reserve!X10</f>
        <v>0.04</v>
      </c>
      <c r="W10" s="19">
        <f>'Gross Plant'!Y10-Reserve!Y10</f>
        <v>0.04</v>
      </c>
      <c r="X10" s="19">
        <f>'Gross Plant'!Z10-Reserve!Z10</f>
        <v>0.04</v>
      </c>
      <c r="Y10" s="19">
        <f>'Gross Plant'!AA10-Reserve!AA10</f>
        <v>0.04</v>
      </c>
      <c r="Z10" s="19">
        <f>'Gross Plant'!AB10-Reserve!AB10</f>
        <v>0.04</v>
      </c>
      <c r="AA10" s="19">
        <f>'Gross Plant'!AC10-Reserve!AC10</f>
        <v>0.04</v>
      </c>
      <c r="AB10" s="19">
        <f>'Gross Plant'!AD10-Reserve!AD10</f>
        <v>0.04</v>
      </c>
      <c r="AC10" s="19">
        <f>'Gross Plant'!AE10-Reserve!AE10</f>
        <v>0.04</v>
      </c>
      <c r="AD10" s="19">
        <f>'Gross Plant'!AF10-Reserve!AF10</f>
        <v>0.04</v>
      </c>
    </row>
    <row r="11" spans="1:57">
      <c r="A11" s="16">
        <v>39029</v>
      </c>
      <c r="B11" s="17" t="s">
        <v>190</v>
      </c>
      <c r="C11" s="19">
        <f>'Gross Plant'!E11-Reserve!E11</f>
        <v>0.08</v>
      </c>
      <c r="D11" s="19">
        <f>'Gross Plant'!F11-Reserve!F11</f>
        <v>0.08</v>
      </c>
      <c r="E11" s="19">
        <f>'Gross Plant'!G11-Reserve!G11</f>
        <v>0.08</v>
      </c>
      <c r="F11" s="19">
        <f>'Gross Plant'!H11-Reserve!H11</f>
        <v>0.08</v>
      </c>
      <c r="G11" s="19">
        <f>'Gross Plant'!I11-Reserve!I11</f>
        <v>1809.5</v>
      </c>
      <c r="H11" s="19">
        <f>'Gross Plant'!J11-Reserve!J11</f>
        <v>1803.72</v>
      </c>
      <c r="I11" s="19">
        <f>'Gross Plant'!K11-Reserve!K11</f>
        <v>1403.4900000000002</v>
      </c>
      <c r="J11" s="19">
        <f>'Gross Plant'!L11-Reserve!L11</f>
        <v>2440.0738396156748</v>
      </c>
      <c r="K11" s="19">
        <f>'Gross Plant'!M11-Reserve!M11</f>
        <v>3387.903087075827</v>
      </c>
      <c r="L11" s="19">
        <f>'Gross Plant'!N11-Reserve!N11</f>
        <v>4432.6444261005518</v>
      </c>
      <c r="M11" s="19">
        <f>'Gross Plant'!O11-Reserve!O11</f>
        <v>5646.4319880387893</v>
      </c>
      <c r="N11" s="19">
        <f>'Gross Plant'!P11-Reserve!P11</f>
        <v>6959.8304729164865</v>
      </c>
      <c r="O11" s="19">
        <f>'Gross Plant'!Q11-Reserve!Q11</f>
        <v>7791.8812712528252</v>
      </c>
      <c r="P11" s="19">
        <f>'Gross Plant'!R11-Reserve!R11</f>
        <v>8951.8698546468422</v>
      </c>
      <c r="Q11" s="20">
        <f>'Gross Plant'!S11-Reserve!S11</f>
        <v>9984.8989221205993</v>
      </c>
      <c r="R11" s="19">
        <f>'Gross Plant'!T11-Reserve!T11</f>
        <v>10944.069259964883</v>
      </c>
      <c r="S11" s="19">
        <f>'Gross Plant'!U11-Reserve!U11</f>
        <v>12279.809594441262</v>
      </c>
      <c r="T11" s="19">
        <f>'Gross Plant'!V11-Reserve!V11</f>
        <v>13449.206572314335</v>
      </c>
      <c r="U11" s="19">
        <f>'Gross Plant'!W11-Reserve!W11</f>
        <v>14121.942267437193</v>
      </c>
      <c r="V11" s="19">
        <f>'Gross Plant'!X11-Reserve!X11</f>
        <v>14597.993573403417</v>
      </c>
      <c r="W11" s="19">
        <f>'Gross Plant'!Y11-Reserve!Y11</f>
        <v>14968.566826800154</v>
      </c>
      <c r="X11" s="19">
        <f>'Gross Plant'!Z11-Reserve!Z11</f>
        <v>15271.293523377608</v>
      </c>
      <c r="Y11" s="19">
        <f>'Gross Plant'!AA11-Reserve!AA11</f>
        <v>16454.717537544555</v>
      </c>
      <c r="Z11" s="19">
        <f>'Gross Plant'!AB11-Reserve!AB11</f>
        <v>17737.752474650963</v>
      </c>
      <c r="AA11" s="19">
        <f>'Gross Plant'!AC11-Reserve!AC11</f>
        <v>18539.439725216012</v>
      </c>
      <c r="AB11" s="19">
        <f>'Gross Plant'!AD11-Reserve!AD11</f>
        <v>19669.064760838737</v>
      </c>
      <c r="AC11" s="19">
        <f>'Gross Plant'!AE11-Reserve!AE11</f>
        <v>20671.730280541204</v>
      </c>
      <c r="AD11" s="19">
        <f>'Gross Plant'!AF11-Reserve!AF11</f>
        <v>21600.537070614198</v>
      </c>
    </row>
    <row r="12" spans="1:57">
      <c r="A12" s="16">
        <v>39100</v>
      </c>
      <c r="B12" s="17" t="s">
        <v>12</v>
      </c>
      <c r="C12" s="19">
        <f>'Gross Plant'!E12-Reserve!E12</f>
        <v>3370893.37</v>
      </c>
      <c r="D12" s="19">
        <f>'Gross Plant'!F12-Reserve!F12</f>
        <v>3353867.64</v>
      </c>
      <c r="E12" s="19">
        <f>'Gross Plant'!G12-Reserve!G12</f>
        <v>3336841.91</v>
      </c>
      <c r="F12" s="19">
        <f>'Gross Plant'!H12-Reserve!H12</f>
        <v>3318643.5599999996</v>
      </c>
      <c r="G12" s="19">
        <f>'Gross Plant'!I12-Reserve!I12</f>
        <v>3307421.4899999993</v>
      </c>
      <c r="H12" s="19">
        <f>'Gross Plant'!J12-Reserve!J12</f>
        <v>3290379.7499999995</v>
      </c>
      <c r="I12" s="19">
        <f>'Gross Plant'!K12-Reserve!K12</f>
        <v>3273338.01</v>
      </c>
      <c r="J12" s="19">
        <f>'Gross Plant'!L12-Reserve!L12</f>
        <v>3259833.75386093</v>
      </c>
      <c r="K12" s="19">
        <f>'Gross Plant'!M12-Reserve!M12</f>
        <v>3246037.1655456387</v>
      </c>
      <c r="L12" s="19">
        <f>'Gross Plant'!N12-Reserve!N12</f>
        <v>3232555.707658343</v>
      </c>
      <c r="M12" s="19">
        <f>'Gross Plant'!O12-Reserve!O12</f>
        <v>3219625.1292793578</v>
      </c>
      <c r="N12" s="19">
        <f>'Gross Plant'!P12-Reserve!P12</f>
        <v>3207017.9804799515</v>
      </c>
      <c r="O12" s="19">
        <f>'Gross Plant'!Q12-Reserve!Q12</f>
        <v>3192833.8091189759</v>
      </c>
      <c r="P12" s="19">
        <f>'Gross Plant'!R12-Reserve!R12</f>
        <v>3179720.6291107731</v>
      </c>
      <c r="Q12" s="20">
        <f>'Gross Plant'!S12-Reserve!S12</f>
        <v>3166189.8784298813</v>
      </c>
      <c r="R12" s="19">
        <f>'Gross Plant'!T12-Reserve!T12</f>
        <v>3152415.4848470399</v>
      </c>
      <c r="S12" s="19">
        <f>'Gross Plant'!U12-Reserve!U12</f>
        <v>3139870.8893981692</v>
      </c>
      <c r="T12" s="19">
        <f>'Gross Plant'!V12-Reserve!V12</f>
        <v>3126779.5438290429</v>
      </c>
      <c r="U12" s="19">
        <f>'Gross Plant'!W12-Reserve!W12</f>
        <v>3112061.3311712565</v>
      </c>
      <c r="V12" s="19">
        <f>'Gross Plant'!X12-Reserve!X12</f>
        <v>3096698.4034703667</v>
      </c>
      <c r="W12" s="19">
        <f>'Gross Plant'!Y12-Reserve!Y12</f>
        <v>3080989.4658059087</v>
      </c>
      <c r="X12" s="19">
        <f>'Gross Plant'!Z12-Reserve!Z12</f>
        <v>3065057.8092997987</v>
      </c>
      <c r="Y12" s="19">
        <f>'Gross Plant'!AA12-Reserve!AA12</f>
        <v>3052006.1465710867</v>
      </c>
      <c r="Z12" s="19">
        <f>'Gross Plant'!AB12-Reserve!AB12</f>
        <v>3039277.9134219536</v>
      </c>
      <c r="AA12" s="19">
        <f>'Gross Plant'!AC12-Reserve!AC12</f>
        <v>3024972.6577112512</v>
      </c>
      <c r="AB12" s="19">
        <f>'Gross Plant'!AD12-Reserve!AD12</f>
        <v>3011738.3933533211</v>
      </c>
      <c r="AC12" s="19">
        <f>'Gross Plant'!AE12-Reserve!AE12</f>
        <v>2998086.558322703</v>
      </c>
      <c r="AD12" s="19">
        <f>'Gross Plant'!AF12-Reserve!AF12</f>
        <v>2984191.0803901348</v>
      </c>
    </row>
    <row r="13" spans="1:57">
      <c r="A13" s="16">
        <v>39102</v>
      </c>
      <c r="B13" s="17" t="s">
        <v>13</v>
      </c>
      <c r="C13" s="19">
        <f>'Gross Plant'!E13-Reserve!E13</f>
        <v>-1.26</v>
      </c>
      <c r="D13" s="19">
        <f>'Gross Plant'!F13-Reserve!F13</f>
        <v>-1.26</v>
      </c>
      <c r="E13" s="19">
        <f>'Gross Plant'!G13-Reserve!G13</f>
        <v>-1.26</v>
      </c>
      <c r="F13" s="19">
        <f>'Gross Plant'!H13-Reserve!H13</f>
        <v>-1.26</v>
      </c>
      <c r="G13" s="19">
        <f>'Gross Plant'!I13-Reserve!I13</f>
        <v>-1.26</v>
      </c>
      <c r="H13" s="19">
        <f>'Gross Plant'!J13-Reserve!J13</f>
        <v>-1.26</v>
      </c>
      <c r="I13" s="19">
        <f>'Gross Plant'!K13-Reserve!K13</f>
        <v>-1.26</v>
      </c>
      <c r="J13" s="19">
        <f>'Gross Plant'!L13-Reserve!L13</f>
        <v>-1.26</v>
      </c>
      <c r="K13" s="19">
        <f>'Gross Plant'!M13-Reserve!M13</f>
        <v>-1.26</v>
      </c>
      <c r="L13" s="19">
        <f>'Gross Plant'!N13-Reserve!N13</f>
        <v>-1.26</v>
      </c>
      <c r="M13" s="19">
        <f>'Gross Plant'!O13-Reserve!O13</f>
        <v>-1.26</v>
      </c>
      <c r="N13" s="19">
        <f>'Gross Plant'!P13-Reserve!P13</f>
        <v>-1.26</v>
      </c>
      <c r="O13" s="19">
        <f>'Gross Plant'!Q13-Reserve!Q13</f>
        <v>-1.26</v>
      </c>
      <c r="P13" s="19">
        <f>'Gross Plant'!R13-Reserve!R13</f>
        <v>-1.26</v>
      </c>
      <c r="Q13" s="19">
        <f>'Gross Plant'!S13-Reserve!S13</f>
        <v>-1.26</v>
      </c>
      <c r="R13" s="19">
        <f>'Gross Plant'!T13-Reserve!T13</f>
        <v>-1.26</v>
      </c>
      <c r="S13" s="19">
        <f>'Gross Plant'!U13-Reserve!U13</f>
        <v>-1.26</v>
      </c>
      <c r="T13" s="19">
        <f>'Gross Plant'!V13-Reserve!V13</f>
        <v>-1.26</v>
      </c>
      <c r="U13" s="19">
        <f>'Gross Plant'!W13-Reserve!W13</f>
        <v>-1.26</v>
      </c>
      <c r="V13" s="19">
        <f>'Gross Plant'!X13-Reserve!X13</f>
        <v>-1.26</v>
      </c>
      <c r="W13" s="19">
        <f>'Gross Plant'!Y13-Reserve!Y13</f>
        <v>-1.26</v>
      </c>
      <c r="X13" s="19">
        <f>'Gross Plant'!Z13-Reserve!Z13</f>
        <v>-1.26</v>
      </c>
      <c r="Y13" s="19">
        <f>'Gross Plant'!AA13-Reserve!AA13</f>
        <v>-1.26</v>
      </c>
      <c r="Z13" s="19">
        <f>'Gross Plant'!AB13-Reserve!AB13</f>
        <v>-1.26</v>
      </c>
      <c r="AA13" s="19">
        <f>'Gross Plant'!AC13-Reserve!AC13</f>
        <v>-1.26</v>
      </c>
      <c r="AB13" s="19">
        <f>'Gross Plant'!AD13-Reserve!AD13</f>
        <v>-1.26</v>
      </c>
      <c r="AC13" s="19">
        <f>'Gross Plant'!AE13-Reserve!AE13</f>
        <v>-1.26</v>
      </c>
      <c r="AD13" s="19">
        <f>'Gross Plant'!AF13-Reserve!AF13</f>
        <v>-1.26</v>
      </c>
    </row>
    <row r="14" spans="1:57">
      <c r="A14" s="16">
        <v>39103</v>
      </c>
      <c r="B14" s="17" t="s">
        <v>14</v>
      </c>
      <c r="C14" s="19">
        <f>'Gross Plant'!E14-Reserve!E14</f>
        <v>-0.45</v>
      </c>
      <c r="D14" s="19">
        <f>'Gross Plant'!F14-Reserve!F14</f>
        <v>-0.45</v>
      </c>
      <c r="E14" s="19">
        <f>'Gross Plant'!G14-Reserve!G14</f>
        <v>-0.45</v>
      </c>
      <c r="F14" s="19">
        <f>'Gross Plant'!H14-Reserve!H14</f>
        <v>-0.45</v>
      </c>
      <c r="G14" s="19">
        <f>'Gross Plant'!I14-Reserve!I14</f>
        <v>-0.45</v>
      </c>
      <c r="H14" s="19">
        <f>'Gross Plant'!J14-Reserve!J14</f>
        <v>-0.45</v>
      </c>
      <c r="I14" s="19">
        <f>'Gross Plant'!K14-Reserve!K14</f>
        <v>-0.45</v>
      </c>
      <c r="J14" s="19">
        <f>'Gross Plant'!L14-Reserve!L14</f>
        <v>-0.45</v>
      </c>
      <c r="K14" s="19">
        <f>'Gross Plant'!M14-Reserve!M14</f>
        <v>-0.45</v>
      </c>
      <c r="L14" s="19">
        <f>'Gross Plant'!N14-Reserve!N14</f>
        <v>-0.45</v>
      </c>
      <c r="M14" s="19">
        <f>'Gross Plant'!O14-Reserve!O14</f>
        <v>-0.45</v>
      </c>
      <c r="N14" s="19">
        <f>'Gross Plant'!P14-Reserve!P14</f>
        <v>-0.45</v>
      </c>
      <c r="O14" s="19">
        <f>'Gross Plant'!Q14-Reserve!Q14</f>
        <v>-0.45</v>
      </c>
      <c r="P14" s="19">
        <f>'Gross Plant'!R14-Reserve!R14</f>
        <v>-0.45</v>
      </c>
      <c r="Q14" s="19">
        <f>'Gross Plant'!S14-Reserve!S14</f>
        <v>-0.45</v>
      </c>
      <c r="R14" s="19">
        <f>'Gross Plant'!T14-Reserve!T14</f>
        <v>-0.45</v>
      </c>
      <c r="S14" s="19">
        <f>'Gross Plant'!U14-Reserve!U14</f>
        <v>-0.45</v>
      </c>
      <c r="T14" s="19">
        <f>'Gross Plant'!V14-Reserve!V14</f>
        <v>-0.45</v>
      </c>
      <c r="U14" s="19">
        <f>'Gross Plant'!W14-Reserve!W14</f>
        <v>-0.45</v>
      </c>
      <c r="V14" s="19">
        <f>'Gross Plant'!X14-Reserve!X14</f>
        <v>-0.45</v>
      </c>
      <c r="W14" s="19">
        <f>'Gross Plant'!Y14-Reserve!Y14</f>
        <v>-0.45</v>
      </c>
      <c r="X14" s="19">
        <f>'Gross Plant'!Z14-Reserve!Z14</f>
        <v>-0.45</v>
      </c>
      <c r="Y14" s="19">
        <f>'Gross Plant'!AA14-Reserve!AA14</f>
        <v>-0.45</v>
      </c>
      <c r="Z14" s="19">
        <f>'Gross Plant'!AB14-Reserve!AB14</f>
        <v>-0.45</v>
      </c>
      <c r="AA14" s="19">
        <f>'Gross Plant'!AC14-Reserve!AC14</f>
        <v>-0.45</v>
      </c>
      <c r="AB14" s="19">
        <f>'Gross Plant'!AD14-Reserve!AD14</f>
        <v>-0.45</v>
      </c>
      <c r="AC14" s="19">
        <f>'Gross Plant'!AE14-Reserve!AE14</f>
        <v>-0.45</v>
      </c>
      <c r="AD14" s="19">
        <f>'Gross Plant'!AF14-Reserve!AF14</f>
        <v>-0.45</v>
      </c>
    </row>
    <row r="15" spans="1:57">
      <c r="A15" s="16">
        <v>39104</v>
      </c>
      <c r="B15" s="17" t="s">
        <v>128</v>
      </c>
      <c r="C15" s="19">
        <f>'Gross Plant'!E15-Reserve!E15</f>
        <v>33539.93</v>
      </c>
      <c r="D15" s="19">
        <f>'Gross Plant'!F15-Reserve!F15</f>
        <v>33329.050000000003</v>
      </c>
      <c r="E15" s="19">
        <f>'Gross Plant'!G15-Reserve!G15</f>
        <v>33118.17</v>
      </c>
      <c r="F15" s="19">
        <f>'Gross Plant'!H15-Reserve!H15</f>
        <v>40182.22</v>
      </c>
      <c r="G15" s="19">
        <f>'Gross Plant'!I15-Reserve!I15</f>
        <v>39950.65</v>
      </c>
      <c r="H15" s="19">
        <f>'Gross Plant'!J15-Reserve!J15</f>
        <v>39719.08</v>
      </c>
      <c r="I15" s="19">
        <f>'Gross Plant'!K15-Reserve!K15</f>
        <v>39487.51</v>
      </c>
      <c r="J15" s="19">
        <f>'Gross Plant'!L15-Reserve!L15</f>
        <v>43982.780792718549</v>
      </c>
      <c r="K15" s="19">
        <f>'Gross Plant'!M15-Reserve!M15</f>
        <v>48035.013743492251</v>
      </c>
      <c r="L15" s="19">
        <f>'Gross Plant'!N15-Reserve!N15</f>
        <v>52600.275702585473</v>
      </c>
      <c r="M15" s="19">
        <f>'Gross Plant'!O15-Reserve!O15</f>
        <v>58051.87282572221</v>
      </c>
      <c r="N15" s="19">
        <f>'Gross Plant'!P15-Reserve!P15</f>
        <v>64034.213970139688</v>
      </c>
      <c r="O15" s="19">
        <f>'Gross Plant'!Q15-Reserve!Q15</f>
        <v>67553.403673680456</v>
      </c>
      <c r="P15" s="19">
        <f>'Gross Plant'!R15-Reserve!R15</f>
        <v>72775.309165180952</v>
      </c>
      <c r="Q15" s="19">
        <f>'Gross Plant'!S15-Reserve!S15</f>
        <v>77359.17118307887</v>
      </c>
      <c r="R15" s="19">
        <f>'Gross Plant'!T15-Reserve!T15</f>
        <v>81577.036812627455</v>
      </c>
      <c r="S15" s="19">
        <f>'Gross Plant'!U15-Reserve!U15</f>
        <v>87750.256117311626</v>
      </c>
      <c r="T15" s="19">
        <f>'Gross Plant'!V15-Reserve!V15</f>
        <v>93084.95815364836</v>
      </c>
      <c r="U15" s="19">
        <f>'Gross Plant'!W15-Reserve!W15</f>
        <v>95875.795322525737</v>
      </c>
      <c r="V15" s="19">
        <f>'Gross Plant'!X15-Reserve!X15</f>
        <v>97662.495844150049</v>
      </c>
      <c r="W15" s="19">
        <f>'Gross Plant'!Y15-Reserve!Y15</f>
        <v>98912.579198913911</v>
      </c>
      <c r="X15" s="19">
        <f>'Gross Plant'!Z15-Reserve!Z15</f>
        <v>99818.610536705528</v>
      </c>
      <c r="Y15" s="19">
        <f>'Gross Plant'!AA15-Reserve!AA15</f>
        <v>105270.20765984226</v>
      </c>
      <c r="Z15" s="19">
        <f>'Gross Plant'!AB15-Reserve!AB15</f>
        <v>111252.54880425974</v>
      </c>
      <c r="AA15" s="19">
        <f>'Gross Plant'!AC15-Reserve!AC15</f>
        <v>114771.7385078005</v>
      </c>
      <c r="AB15" s="19">
        <f>'Gross Plant'!AD15-Reserve!AD15</f>
        <v>119993.64399930101</v>
      </c>
      <c r="AC15" s="19">
        <f>'Gross Plant'!AE15-Reserve!AE15</f>
        <v>124577.50601719895</v>
      </c>
      <c r="AD15" s="19">
        <f>'Gross Plant'!AF15-Reserve!AF15</f>
        <v>128795.37164674755</v>
      </c>
    </row>
    <row r="16" spans="1:57">
      <c r="A16" s="16">
        <v>39120</v>
      </c>
      <c r="B16" s="17" t="s">
        <v>192</v>
      </c>
      <c r="C16" s="19">
        <f>'Gross Plant'!E16-Reserve!E16</f>
        <v>166466.71000000002</v>
      </c>
      <c r="D16" s="19">
        <f>'Gross Plant'!F16-Reserve!F16</f>
        <v>165588.69</v>
      </c>
      <c r="E16" s="19">
        <f>'Gross Plant'!G16-Reserve!G16</f>
        <v>164710.67000000001</v>
      </c>
      <c r="F16" s="19">
        <f>'Gross Plant'!H16-Reserve!H16</f>
        <v>163832.65000000002</v>
      </c>
      <c r="G16" s="19">
        <f>'Gross Plant'!I16-Reserve!I16</f>
        <v>162954.63</v>
      </c>
      <c r="H16" s="19">
        <f>'Gross Plant'!J16-Reserve!J16</f>
        <v>162076.60999999999</v>
      </c>
      <c r="I16" s="19">
        <f>'Gross Plant'!K16-Reserve!K16</f>
        <v>161198.59</v>
      </c>
      <c r="J16" s="19">
        <f>'Gross Plant'!L16-Reserve!L16</f>
        <v>161175.07614700001</v>
      </c>
      <c r="K16" s="19">
        <f>'Gross Plant'!M16-Reserve!M16</f>
        <v>161151.562294</v>
      </c>
      <c r="L16" s="19">
        <f>'Gross Plant'!N16-Reserve!N16</f>
        <v>161128.04844099999</v>
      </c>
      <c r="M16" s="19">
        <f>'Gross Plant'!O16-Reserve!O16</f>
        <v>161104.53458800001</v>
      </c>
      <c r="N16" s="19">
        <f>'Gross Plant'!P16-Reserve!P16</f>
        <v>161081.02073500003</v>
      </c>
      <c r="O16" s="19">
        <f>'Gross Plant'!Q16-Reserve!Q16</f>
        <v>161057.50688200002</v>
      </c>
      <c r="P16" s="19">
        <f>'Gross Plant'!R16-Reserve!R16</f>
        <v>161033.993029</v>
      </c>
      <c r="Q16" s="19">
        <f>'Gross Plant'!S16-Reserve!S16</f>
        <v>161010.47917600002</v>
      </c>
      <c r="R16" s="19">
        <f>'Gross Plant'!T16-Reserve!T16</f>
        <v>160986.96532300004</v>
      </c>
      <c r="S16" s="19">
        <f>'Gross Plant'!U16-Reserve!U16</f>
        <v>160963.45147000003</v>
      </c>
      <c r="T16" s="19">
        <f>'Gross Plant'!V16-Reserve!V16</f>
        <v>160939.93761700002</v>
      </c>
      <c r="U16" s="19">
        <f>'Gross Plant'!W16-Reserve!W16</f>
        <v>160916.42376400004</v>
      </c>
      <c r="V16" s="19">
        <f>'Gross Plant'!X16-Reserve!X16</f>
        <v>160892.90991100005</v>
      </c>
      <c r="W16" s="19">
        <f>'Gross Plant'!Y16-Reserve!Y16</f>
        <v>160869.39605800004</v>
      </c>
      <c r="X16" s="19">
        <f>'Gross Plant'!Z16-Reserve!Z16</f>
        <v>160845.88220500003</v>
      </c>
      <c r="Y16" s="19">
        <f>'Gross Plant'!AA16-Reserve!AA16</f>
        <v>160822.36835200005</v>
      </c>
      <c r="Z16" s="19">
        <f>'Gross Plant'!AB16-Reserve!AB16</f>
        <v>160798.85449900007</v>
      </c>
      <c r="AA16" s="19">
        <f>'Gross Plant'!AC16-Reserve!AC16</f>
        <v>160775.34064600006</v>
      </c>
      <c r="AB16" s="19">
        <f>'Gross Plant'!AD16-Reserve!AD16</f>
        <v>160751.82679300004</v>
      </c>
      <c r="AC16" s="19">
        <f>'Gross Plant'!AE16-Reserve!AE16</f>
        <v>160728.31294000006</v>
      </c>
      <c r="AD16" s="19">
        <f>'Gross Plant'!AF16-Reserve!AF16</f>
        <v>160704.79908700008</v>
      </c>
    </row>
    <row r="17" spans="1:30">
      <c r="A17" s="16">
        <v>39200</v>
      </c>
      <c r="B17" s="17" t="s">
        <v>15</v>
      </c>
      <c r="C17" s="19">
        <f>'Gross Plant'!E17-Reserve!E17</f>
        <v>2045.96</v>
      </c>
      <c r="D17" s="19">
        <f>'Gross Plant'!F17-Reserve!F17</f>
        <v>1945.2300000000005</v>
      </c>
      <c r="E17" s="19">
        <f>'Gross Plant'!G17-Reserve!G17</f>
        <v>1844.5000000000009</v>
      </c>
      <c r="F17" s="19">
        <f>'Gross Plant'!H17-Reserve!H17</f>
        <v>1743.7700000000013</v>
      </c>
      <c r="G17" s="19">
        <f>'Gross Plant'!I17-Reserve!I17</f>
        <v>1692.8900000000012</v>
      </c>
      <c r="H17" s="19">
        <f>'Gross Plant'!J17-Reserve!J17</f>
        <v>1661.6500000000015</v>
      </c>
      <c r="I17" s="19">
        <f>'Gross Plant'!K17-Reserve!K17</f>
        <v>1630.4100000000017</v>
      </c>
      <c r="J17" s="19">
        <f>'Gross Plant'!L17-Reserve!L17</f>
        <v>1630.4100000000017</v>
      </c>
      <c r="K17" s="19">
        <f>'Gross Plant'!M17-Reserve!M17</f>
        <v>1630.4100000000017</v>
      </c>
      <c r="L17" s="19">
        <f>'Gross Plant'!N17-Reserve!N17</f>
        <v>1630.4100000000017</v>
      </c>
      <c r="M17" s="19">
        <f>'Gross Plant'!O17-Reserve!O17</f>
        <v>1630.4100000000017</v>
      </c>
      <c r="N17" s="19">
        <f>'Gross Plant'!P17-Reserve!P17</f>
        <v>1630.4100000000017</v>
      </c>
      <c r="O17" s="19">
        <f>'Gross Plant'!Q17-Reserve!Q17</f>
        <v>1630.4100000000017</v>
      </c>
      <c r="P17" s="19">
        <f>'Gross Plant'!R17-Reserve!R17</f>
        <v>1630.4100000000017</v>
      </c>
      <c r="Q17" s="19">
        <f>'Gross Plant'!S17-Reserve!S17</f>
        <v>1630.4100000000017</v>
      </c>
      <c r="R17" s="19">
        <f>'Gross Plant'!T17-Reserve!T17</f>
        <v>1630.4100000000017</v>
      </c>
      <c r="S17" s="19">
        <f>'Gross Plant'!U17-Reserve!U17</f>
        <v>1630.4100000000017</v>
      </c>
      <c r="T17" s="19">
        <f>'Gross Plant'!V17-Reserve!V17</f>
        <v>1630.4100000000017</v>
      </c>
      <c r="U17" s="19">
        <f>'Gross Plant'!W17-Reserve!W17</f>
        <v>1630.4100000000017</v>
      </c>
      <c r="V17" s="19">
        <f>'Gross Plant'!X17-Reserve!X17</f>
        <v>1630.4100000000017</v>
      </c>
      <c r="W17" s="19">
        <f>'Gross Plant'!Y17-Reserve!Y17</f>
        <v>1630.4100000000017</v>
      </c>
      <c r="X17" s="19">
        <f>'Gross Plant'!Z17-Reserve!Z17</f>
        <v>1630.4100000000017</v>
      </c>
      <c r="Y17" s="19">
        <f>'Gross Plant'!AA17-Reserve!AA17</f>
        <v>1630.4100000000017</v>
      </c>
      <c r="Z17" s="19">
        <f>'Gross Plant'!AB17-Reserve!AB17</f>
        <v>1630.4100000000017</v>
      </c>
      <c r="AA17" s="19">
        <f>'Gross Plant'!AC17-Reserve!AC17</f>
        <v>1630.4100000000017</v>
      </c>
      <c r="AB17" s="19">
        <f>'Gross Plant'!AD17-Reserve!AD17</f>
        <v>1630.4100000000017</v>
      </c>
      <c r="AC17" s="19">
        <f>'Gross Plant'!AE17-Reserve!AE17</f>
        <v>1630.4100000000017</v>
      </c>
      <c r="AD17" s="19">
        <f>'Gross Plant'!AF17-Reserve!AF17</f>
        <v>1630.4100000000017</v>
      </c>
    </row>
    <row r="18" spans="1:30">
      <c r="A18" s="16">
        <v>39300</v>
      </c>
      <c r="B18" s="17" t="s">
        <v>16</v>
      </c>
      <c r="C18" s="19">
        <f>'Gross Plant'!E18-Reserve!E18</f>
        <v>0</v>
      </c>
      <c r="D18" s="19">
        <f>'Gross Plant'!F18-Reserve!F18</f>
        <v>0</v>
      </c>
      <c r="E18" s="19">
        <f>'Gross Plant'!G18-Reserve!G18</f>
        <v>0</v>
      </c>
      <c r="F18" s="19">
        <f>'Gross Plant'!H18-Reserve!H18</f>
        <v>0</v>
      </c>
      <c r="G18" s="19">
        <f>'Gross Plant'!I18-Reserve!I18</f>
        <v>0</v>
      </c>
      <c r="H18" s="19">
        <f>'Gross Plant'!J18-Reserve!J18</f>
        <v>0</v>
      </c>
      <c r="I18" s="19">
        <f>'Gross Plant'!K18-Reserve!K18</f>
        <v>0</v>
      </c>
      <c r="J18" s="19">
        <f>'Gross Plant'!L18-Reserve!L18</f>
        <v>0</v>
      </c>
      <c r="K18" s="19">
        <f>'Gross Plant'!M18-Reserve!M18</f>
        <v>0</v>
      </c>
      <c r="L18" s="19">
        <f>'Gross Plant'!N18-Reserve!N18</f>
        <v>0</v>
      </c>
      <c r="M18" s="19">
        <f>'Gross Plant'!O18-Reserve!O18</f>
        <v>0</v>
      </c>
      <c r="N18" s="19">
        <f>'Gross Plant'!P18-Reserve!P18</f>
        <v>0</v>
      </c>
      <c r="O18" s="19">
        <f>'Gross Plant'!Q18-Reserve!Q18</f>
        <v>0</v>
      </c>
      <c r="P18" s="19">
        <f>'Gross Plant'!R18-Reserve!R18</f>
        <v>0</v>
      </c>
      <c r="Q18" s="19">
        <f>'Gross Plant'!S18-Reserve!S18</f>
        <v>0</v>
      </c>
      <c r="R18" s="19">
        <f>'Gross Plant'!T18-Reserve!T18</f>
        <v>0</v>
      </c>
      <c r="S18" s="19">
        <f>'Gross Plant'!U18-Reserve!U18</f>
        <v>0</v>
      </c>
      <c r="T18" s="19">
        <f>'Gross Plant'!V18-Reserve!V18</f>
        <v>0</v>
      </c>
      <c r="U18" s="19">
        <f>'Gross Plant'!W18-Reserve!W18</f>
        <v>0</v>
      </c>
      <c r="V18" s="19">
        <f>'Gross Plant'!X18-Reserve!X18</f>
        <v>0</v>
      </c>
      <c r="W18" s="19">
        <f>'Gross Plant'!Y18-Reserve!Y18</f>
        <v>0</v>
      </c>
      <c r="X18" s="19">
        <f>'Gross Plant'!Z18-Reserve!Z18</f>
        <v>0</v>
      </c>
      <c r="Y18" s="19">
        <f>'Gross Plant'!AA18-Reserve!AA18</f>
        <v>0</v>
      </c>
      <c r="Z18" s="19">
        <f>'Gross Plant'!AB18-Reserve!AB18</f>
        <v>0</v>
      </c>
      <c r="AA18" s="19">
        <f>'Gross Plant'!AC18-Reserve!AC18</f>
        <v>0</v>
      </c>
      <c r="AB18" s="19">
        <f>'Gross Plant'!AD18-Reserve!AD18</f>
        <v>0</v>
      </c>
      <c r="AC18" s="19">
        <f>'Gross Plant'!AE18-Reserve!AE18</f>
        <v>0</v>
      </c>
      <c r="AD18" s="19">
        <f>'Gross Plant'!AF18-Reserve!AF18</f>
        <v>0</v>
      </c>
    </row>
    <row r="19" spans="1:30">
      <c r="A19" s="16">
        <v>39400</v>
      </c>
      <c r="B19" s="17" t="s">
        <v>17</v>
      </c>
      <c r="C19" s="19">
        <f>'Gross Plant'!E19-Reserve!E19</f>
        <v>46579.38</v>
      </c>
      <c r="D19" s="19">
        <f>'Gross Plant'!F19-Reserve!F19</f>
        <v>46030.38</v>
      </c>
      <c r="E19" s="19">
        <f>'Gross Plant'!G19-Reserve!G19</f>
        <v>45481.38</v>
      </c>
      <c r="F19" s="19">
        <f>'Gross Plant'!H19-Reserve!H19</f>
        <v>44932.38</v>
      </c>
      <c r="G19" s="19">
        <f>'Gross Plant'!I19-Reserve!I19</f>
        <v>44383.38</v>
      </c>
      <c r="H19" s="19">
        <f>'Gross Plant'!J19-Reserve!J19</f>
        <v>43834.38</v>
      </c>
      <c r="I19" s="19">
        <f>'Gross Plant'!K19-Reserve!K19</f>
        <v>43285.38</v>
      </c>
      <c r="J19" s="19">
        <f>'Gross Plant'!L19-Reserve!L19</f>
        <v>43285.38</v>
      </c>
      <c r="K19" s="19">
        <f>'Gross Plant'!M19-Reserve!M19</f>
        <v>43285.38</v>
      </c>
      <c r="L19" s="19">
        <f>'Gross Plant'!N19-Reserve!N19</f>
        <v>43285.38</v>
      </c>
      <c r="M19" s="19">
        <f>'Gross Plant'!O19-Reserve!O19</f>
        <v>43285.38</v>
      </c>
      <c r="N19" s="19">
        <f>'Gross Plant'!P19-Reserve!P19</f>
        <v>43285.38</v>
      </c>
      <c r="O19" s="19">
        <f>'Gross Plant'!Q19-Reserve!Q19</f>
        <v>43285.38</v>
      </c>
      <c r="P19" s="19">
        <f>'Gross Plant'!R19-Reserve!R19</f>
        <v>43285.38</v>
      </c>
      <c r="Q19" s="19">
        <f>'Gross Plant'!S19-Reserve!S19</f>
        <v>43285.38</v>
      </c>
      <c r="R19" s="19">
        <f>'Gross Plant'!T19-Reserve!T19</f>
        <v>43285.38</v>
      </c>
      <c r="S19" s="19">
        <f>'Gross Plant'!U19-Reserve!U19</f>
        <v>43285.38</v>
      </c>
      <c r="T19" s="19">
        <f>'Gross Plant'!V19-Reserve!V19</f>
        <v>43285.38</v>
      </c>
      <c r="U19" s="19">
        <f>'Gross Plant'!W19-Reserve!W19</f>
        <v>43285.38</v>
      </c>
      <c r="V19" s="19">
        <f>'Gross Plant'!X19-Reserve!X19</f>
        <v>43285.38</v>
      </c>
      <c r="W19" s="19">
        <f>'Gross Plant'!Y19-Reserve!Y19</f>
        <v>43285.38</v>
      </c>
      <c r="X19" s="19">
        <f>'Gross Plant'!Z19-Reserve!Z19</f>
        <v>43285.38</v>
      </c>
      <c r="Y19" s="19">
        <f>'Gross Plant'!AA19-Reserve!AA19</f>
        <v>43285.38</v>
      </c>
      <c r="Z19" s="19">
        <f>'Gross Plant'!AB19-Reserve!AB19</f>
        <v>43285.38</v>
      </c>
      <c r="AA19" s="19">
        <f>'Gross Plant'!AC19-Reserve!AC19</f>
        <v>43285.38</v>
      </c>
      <c r="AB19" s="19">
        <f>'Gross Plant'!AD19-Reserve!AD19</f>
        <v>43285.38</v>
      </c>
      <c r="AC19" s="19">
        <f>'Gross Plant'!AE19-Reserve!AE19</f>
        <v>43285.38</v>
      </c>
      <c r="AD19" s="19">
        <f>'Gross Plant'!AF19-Reserve!AF19</f>
        <v>43285.38</v>
      </c>
    </row>
    <row r="20" spans="1:30">
      <c r="A20" s="16">
        <v>39420</v>
      </c>
      <c r="B20" s="17" t="s">
        <v>193</v>
      </c>
      <c r="C20" s="19">
        <f>'Gross Plant'!E20-Reserve!E20</f>
        <v>-388.07</v>
      </c>
      <c r="D20" s="19">
        <f>'Gross Plant'!F20-Reserve!F20</f>
        <v>-388.07</v>
      </c>
      <c r="E20" s="19">
        <f>'Gross Plant'!G20-Reserve!G20</f>
        <v>-388.07</v>
      </c>
      <c r="F20" s="19">
        <f>'Gross Plant'!H20-Reserve!H20</f>
        <v>-388.07</v>
      </c>
      <c r="G20" s="19">
        <f>'Gross Plant'!I20-Reserve!I20</f>
        <v>-388.07</v>
      </c>
      <c r="H20" s="19">
        <f>'Gross Plant'!J20-Reserve!J20</f>
        <v>-388.07</v>
      </c>
      <c r="I20" s="19">
        <f>'Gross Plant'!K20-Reserve!K20</f>
        <v>-388.07</v>
      </c>
      <c r="J20" s="19">
        <f>'Gross Plant'!L20-Reserve!L20</f>
        <v>-388.07</v>
      </c>
      <c r="K20" s="19">
        <f>'Gross Plant'!M20-Reserve!M20</f>
        <v>-388.07</v>
      </c>
      <c r="L20" s="19">
        <f>'Gross Plant'!N20-Reserve!N20</f>
        <v>-388.07</v>
      </c>
      <c r="M20" s="19">
        <f>'Gross Plant'!O20-Reserve!O20</f>
        <v>-388.07</v>
      </c>
      <c r="N20" s="19">
        <f>'Gross Plant'!P20-Reserve!P20</f>
        <v>-388.07</v>
      </c>
      <c r="O20" s="19">
        <f>'Gross Plant'!Q20-Reserve!Q20</f>
        <v>-388.07</v>
      </c>
      <c r="P20" s="19">
        <f>'Gross Plant'!R20-Reserve!R20</f>
        <v>-388.07</v>
      </c>
      <c r="Q20" s="19">
        <f>'Gross Plant'!S20-Reserve!S20</f>
        <v>-388.07</v>
      </c>
      <c r="R20" s="19">
        <f>'Gross Plant'!T20-Reserve!T20</f>
        <v>-388.07</v>
      </c>
      <c r="S20" s="19">
        <f>'Gross Plant'!U20-Reserve!U20</f>
        <v>-388.07</v>
      </c>
      <c r="T20" s="19">
        <f>'Gross Plant'!V20-Reserve!V20</f>
        <v>-388.07</v>
      </c>
      <c r="U20" s="19">
        <f>'Gross Plant'!W20-Reserve!W20</f>
        <v>-388.07</v>
      </c>
      <c r="V20" s="19">
        <f>'Gross Plant'!X20-Reserve!X20</f>
        <v>-388.07</v>
      </c>
      <c r="W20" s="19">
        <f>'Gross Plant'!Y20-Reserve!Y20</f>
        <v>-388.07</v>
      </c>
      <c r="X20" s="19">
        <f>'Gross Plant'!Z20-Reserve!Z20</f>
        <v>-388.07</v>
      </c>
      <c r="Y20" s="19">
        <f>'Gross Plant'!AA20-Reserve!AA20</f>
        <v>-388.07</v>
      </c>
      <c r="Z20" s="19">
        <f>'Gross Plant'!AB20-Reserve!AB20</f>
        <v>-388.07</v>
      </c>
      <c r="AA20" s="19">
        <f>'Gross Plant'!AC20-Reserve!AC20</f>
        <v>-388.07</v>
      </c>
      <c r="AB20" s="19">
        <f>'Gross Plant'!AD20-Reserve!AD20</f>
        <v>-388.07</v>
      </c>
      <c r="AC20" s="19">
        <f>'Gross Plant'!AE20-Reserve!AE20</f>
        <v>-388.07</v>
      </c>
      <c r="AD20" s="19">
        <f>'Gross Plant'!AF20-Reserve!AF20</f>
        <v>-388.07</v>
      </c>
    </row>
    <row r="21" spans="1:30">
      <c r="A21" s="16">
        <v>39500</v>
      </c>
      <c r="B21" s="17" t="s">
        <v>129</v>
      </c>
      <c r="C21" s="19">
        <f>'Gross Plant'!E21-Reserve!E21</f>
        <v>0</v>
      </c>
      <c r="D21" s="19">
        <f>'Gross Plant'!F21-Reserve!F21</f>
        <v>0</v>
      </c>
      <c r="E21" s="19">
        <f>'Gross Plant'!G21-Reserve!G21</f>
        <v>0</v>
      </c>
      <c r="F21" s="19">
        <f>'Gross Plant'!H21-Reserve!H21</f>
        <v>0</v>
      </c>
      <c r="G21" s="19">
        <f>'Gross Plant'!I21-Reserve!I21</f>
        <v>0</v>
      </c>
      <c r="H21" s="19">
        <f>'Gross Plant'!J21-Reserve!J21</f>
        <v>0</v>
      </c>
      <c r="I21" s="19">
        <f>'Gross Plant'!K21-Reserve!K21</f>
        <v>0</v>
      </c>
      <c r="J21" s="19">
        <f>'Gross Plant'!L21-Reserve!L21</f>
        <v>0</v>
      </c>
      <c r="K21" s="19">
        <f>'Gross Plant'!M21-Reserve!M21</f>
        <v>0</v>
      </c>
      <c r="L21" s="19">
        <f>'Gross Plant'!N21-Reserve!N21</f>
        <v>0</v>
      </c>
      <c r="M21" s="19">
        <f>'Gross Plant'!O21-Reserve!O21</f>
        <v>0</v>
      </c>
      <c r="N21" s="19">
        <f>'Gross Plant'!P21-Reserve!P21</f>
        <v>0</v>
      </c>
      <c r="O21" s="19">
        <f>'Gross Plant'!Q21-Reserve!Q21</f>
        <v>0</v>
      </c>
      <c r="P21" s="19">
        <f>'Gross Plant'!R21-Reserve!R21</f>
        <v>0</v>
      </c>
      <c r="Q21" s="19">
        <f>'Gross Plant'!S21-Reserve!S21</f>
        <v>0</v>
      </c>
      <c r="R21" s="19">
        <f>'Gross Plant'!T21-Reserve!T21</f>
        <v>0</v>
      </c>
      <c r="S21" s="19">
        <f>'Gross Plant'!U21-Reserve!U21</f>
        <v>0</v>
      </c>
      <c r="T21" s="19">
        <f>'Gross Plant'!V21-Reserve!V21</f>
        <v>0</v>
      </c>
      <c r="U21" s="19">
        <f>'Gross Plant'!W21-Reserve!W21</f>
        <v>0</v>
      </c>
      <c r="V21" s="19">
        <f>'Gross Plant'!X21-Reserve!X21</f>
        <v>0</v>
      </c>
      <c r="W21" s="19">
        <f>'Gross Plant'!Y21-Reserve!Y21</f>
        <v>0</v>
      </c>
      <c r="X21" s="19">
        <f>'Gross Plant'!Z21-Reserve!Z21</f>
        <v>0</v>
      </c>
      <c r="Y21" s="19">
        <f>'Gross Plant'!AA21-Reserve!AA21</f>
        <v>0</v>
      </c>
      <c r="Z21" s="19">
        <f>'Gross Plant'!AB21-Reserve!AB21</f>
        <v>0</v>
      </c>
      <c r="AA21" s="19">
        <f>'Gross Plant'!AC21-Reserve!AC21</f>
        <v>0</v>
      </c>
      <c r="AB21" s="19">
        <f>'Gross Plant'!AD21-Reserve!AD21</f>
        <v>0</v>
      </c>
      <c r="AC21" s="19">
        <f>'Gross Plant'!AE21-Reserve!AE21</f>
        <v>0</v>
      </c>
      <c r="AD21" s="19">
        <f>'Gross Plant'!AF21-Reserve!AF21</f>
        <v>0</v>
      </c>
    </row>
    <row r="22" spans="1:30">
      <c r="A22" s="16">
        <v>39700</v>
      </c>
      <c r="B22" s="17" t="s">
        <v>18</v>
      </c>
      <c r="C22" s="19">
        <f>'Gross Plant'!E22-Reserve!E22</f>
        <v>533753.18000000005</v>
      </c>
      <c r="D22" s="19">
        <f>'Gross Plant'!F22-Reserve!F22</f>
        <v>528835.09000000008</v>
      </c>
      <c r="E22" s="19">
        <f>'Gross Plant'!G22-Reserve!G22</f>
        <v>523917</v>
      </c>
      <c r="F22" s="19">
        <f>'Gross Plant'!H22-Reserve!H22</f>
        <v>518998.91</v>
      </c>
      <c r="G22" s="19">
        <f>'Gross Plant'!I22-Reserve!I22</f>
        <v>514083.88</v>
      </c>
      <c r="H22" s="19">
        <f>'Gross Plant'!J22-Reserve!J22</f>
        <v>509169.49</v>
      </c>
      <c r="I22" s="19">
        <f>'Gross Plant'!K22-Reserve!K22</f>
        <v>504255.1</v>
      </c>
      <c r="J22" s="19">
        <f>'Gross Plant'!L22-Reserve!L22</f>
        <v>504212.08134249994</v>
      </c>
      <c r="K22" s="19">
        <f>'Gross Plant'!M22-Reserve!M22</f>
        <v>504169.0626849999</v>
      </c>
      <c r="L22" s="19">
        <f>'Gross Plant'!N22-Reserve!N22</f>
        <v>504126.04402749985</v>
      </c>
      <c r="M22" s="19">
        <f>'Gross Plant'!O22-Reserve!O22</f>
        <v>504083.02536999981</v>
      </c>
      <c r="N22" s="19">
        <f>'Gross Plant'!P22-Reserve!P22</f>
        <v>504040.00671249977</v>
      </c>
      <c r="O22" s="19">
        <f>'Gross Plant'!Q22-Reserve!Q22</f>
        <v>503996.98805499973</v>
      </c>
      <c r="P22" s="19">
        <f>'Gross Plant'!R22-Reserve!R22</f>
        <v>503953.96939749969</v>
      </c>
      <c r="Q22" s="19">
        <f>'Gross Plant'!S22-Reserve!S22</f>
        <v>503910.95073999965</v>
      </c>
      <c r="R22" s="19">
        <f>'Gross Plant'!T22-Reserve!T22</f>
        <v>503867.93208249961</v>
      </c>
      <c r="S22" s="19">
        <f>'Gross Plant'!U22-Reserve!U22</f>
        <v>503824.91342499957</v>
      </c>
      <c r="T22" s="19">
        <f>'Gross Plant'!V22-Reserve!V22</f>
        <v>503781.89476749953</v>
      </c>
      <c r="U22" s="19">
        <f>'Gross Plant'!W22-Reserve!W22</f>
        <v>503738.87610999949</v>
      </c>
      <c r="V22" s="19">
        <f>'Gross Plant'!X22-Reserve!X22</f>
        <v>503695.85745249945</v>
      </c>
      <c r="W22" s="19">
        <f>'Gross Plant'!Y22-Reserve!Y22</f>
        <v>503652.83879499941</v>
      </c>
      <c r="X22" s="19">
        <f>'Gross Plant'!Z22-Reserve!Z22</f>
        <v>503609.82013749937</v>
      </c>
      <c r="Y22" s="19">
        <f>'Gross Plant'!AA22-Reserve!AA22</f>
        <v>503566.80147999933</v>
      </c>
      <c r="Z22" s="19">
        <f>'Gross Plant'!AB22-Reserve!AB22</f>
        <v>503523.78282249928</v>
      </c>
      <c r="AA22" s="19">
        <f>'Gross Plant'!AC22-Reserve!AC22</f>
        <v>503480.76416499924</v>
      </c>
      <c r="AB22" s="19">
        <f>'Gross Plant'!AD22-Reserve!AD22</f>
        <v>503437.7455074992</v>
      </c>
      <c r="AC22" s="19">
        <f>'Gross Plant'!AE22-Reserve!AE22</f>
        <v>503394.72684999916</v>
      </c>
      <c r="AD22" s="19">
        <f>'Gross Plant'!AF22-Reserve!AF22</f>
        <v>503351.70819249912</v>
      </c>
    </row>
    <row r="23" spans="1:30">
      <c r="A23" s="16">
        <v>39720</v>
      </c>
      <c r="B23" s="17" t="s">
        <v>194</v>
      </c>
      <c r="C23" s="19">
        <f>'Gross Plant'!E23-Reserve!E23</f>
        <v>5304.58</v>
      </c>
      <c r="D23" s="19">
        <f>'Gross Plant'!F23-Reserve!F23</f>
        <v>5263.08</v>
      </c>
      <c r="E23" s="19">
        <f>'Gross Plant'!G23-Reserve!G23</f>
        <v>5221.58</v>
      </c>
      <c r="F23" s="19">
        <f>'Gross Plant'!H23-Reserve!H23</f>
        <v>5180.08</v>
      </c>
      <c r="G23" s="19">
        <f>'Gross Plant'!I23-Reserve!I23</f>
        <v>5138.58</v>
      </c>
      <c r="H23" s="19">
        <f>'Gross Plant'!J23-Reserve!J23</f>
        <v>5097.08</v>
      </c>
      <c r="I23" s="19">
        <f>'Gross Plant'!K23-Reserve!K23</f>
        <v>5055.58</v>
      </c>
      <c r="J23" s="19">
        <f>'Gross Plant'!L23-Reserve!L23</f>
        <v>4390.09609</v>
      </c>
      <c r="K23" s="19">
        <f>'Gross Plant'!M23-Reserve!M23</f>
        <v>3724.6121800000001</v>
      </c>
      <c r="L23" s="19">
        <f>'Gross Plant'!N23-Reserve!N23</f>
        <v>3059.1282700000002</v>
      </c>
      <c r="M23" s="19">
        <f>'Gross Plant'!O23-Reserve!O23</f>
        <v>2393.6443600000002</v>
      </c>
      <c r="N23" s="19">
        <f>'Gross Plant'!P23-Reserve!P23</f>
        <v>1728.1604500000003</v>
      </c>
      <c r="O23" s="19">
        <f>'Gross Plant'!Q23-Reserve!Q23</f>
        <v>1062.6765400000004</v>
      </c>
      <c r="P23" s="19">
        <f>'Gross Plant'!R23-Reserve!R23</f>
        <v>397.19262999999955</v>
      </c>
      <c r="Q23" s="19">
        <f>'Gross Plant'!S23-Reserve!S23</f>
        <v>-268.29128000000128</v>
      </c>
      <c r="R23" s="19">
        <f>'Gross Plant'!T23-Reserve!T23</f>
        <v>-268.29128000000128</v>
      </c>
      <c r="S23" s="19">
        <f>'Gross Plant'!U23-Reserve!U23</f>
        <v>-268.29128000000128</v>
      </c>
      <c r="T23" s="19">
        <f>'Gross Plant'!V23-Reserve!V23</f>
        <v>-268.29128000000128</v>
      </c>
      <c r="U23" s="19">
        <f>'Gross Plant'!W23-Reserve!W23</f>
        <v>-268.29128000000128</v>
      </c>
      <c r="V23" s="19">
        <f>'Gross Plant'!X23-Reserve!X23</f>
        <v>-268.29128000000128</v>
      </c>
      <c r="W23" s="19">
        <f>'Gross Plant'!Y23-Reserve!Y23</f>
        <v>-268.29128000000128</v>
      </c>
      <c r="X23" s="19">
        <f>'Gross Plant'!Z23-Reserve!Z23</f>
        <v>-268.29128000000128</v>
      </c>
      <c r="Y23" s="19">
        <f>'Gross Plant'!AA23-Reserve!AA23</f>
        <v>-268.29128000000128</v>
      </c>
      <c r="Z23" s="19">
        <f>'Gross Plant'!AB23-Reserve!AB23</f>
        <v>-268.29128000000128</v>
      </c>
      <c r="AA23" s="19">
        <f>'Gross Plant'!AC23-Reserve!AC23</f>
        <v>-268.29128000000128</v>
      </c>
      <c r="AB23" s="19">
        <f>'Gross Plant'!AD23-Reserve!AD23</f>
        <v>-268.29128000000128</v>
      </c>
      <c r="AC23" s="19">
        <f>'Gross Plant'!AE23-Reserve!AE23</f>
        <v>-268.29128000000128</v>
      </c>
      <c r="AD23" s="19">
        <f>'Gross Plant'!AF23-Reserve!AF23</f>
        <v>-268.29128000000128</v>
      </c>
    </row>
    <row r="24" spans="1:30">
      <c r="A24" s="16">
        <v>39800</v>
      </c>
      <c r="B24" s="17" t="s">
        <v>19</v>
      </c>
      <c r="C24" s="19">
        <f>'Gross Plant'!E24-Reserve!E24</f>
        <v>93815.489999999991</v>
      </c>
      <c r="D24" s="19">
        <f>'Gross Plant'!F24-Reserve!F24</f>
        <v>93439.65</v>
      </c>
      <c r="E24" s="19">
        <f>'Gross Plant'!G24-Reserve!G24</f>
        <v>93063.81</v>
      </c>
      <c r="F24" s="19">
        <f>'Gross Plant'!H24-Reserve!H24</f>
        <v>92687.97</v>
      </c>
      <c r="G24" s="19">
        <f>'Gross Plant'!I24-Reserve!I24</f>
        <v>92312.13</v>
      </c>
      <c r="H24" s="19">
        <f>'Gross Plant'!J24-Reserve!J24</f>
        <v>91936.290000000008</v>
      </c>
      <c r="I24" s="19">
        <f>'Gross Plant'!K24-Reserve!K24</f>
        <v>91560.450000000012</v>
      </c>
      <c r="J24" s="19">
        <f>'Gross Plant'!L24-Reserve!L24</f>
        <v>91527.879514083354</v>
      </c>
      <c r="K24" s="19">
        <f>'Gross Plant'!M24-Reserve!M24</f>
        <v>91495.309028166681</v>
      </c>
      <c r="L24" s="19">
        <f>'Gross Plant'!N24-Reserve!N24</f>
        <v>91462.738542250008</v>
      </c>
      <c r="M24" s="19">
        <f>'Gross Plant'!O24-Reserve!O24</f>
        <v>91430.16805633335</v>
      </c>
      <c r="N24" s="19">
        <f>'Gross Plant'!P24-Reserve!P24</f>
        <v>91397.597570416692</v>
      </c>
      <c r="O24" s="19">
        <f>'Gross Plant'!Q24-Reserve!Q24</f>
        <v>91365.02708450002</v>
      </c>
      <c r="P24" s="19">
        <f>'Gross Plant'!R24-Reserve!R24</f>
        <v>91332.456598583347</v>
      </c>
      <c r="Q24" s="19">
        <f>'Gross Plant'!S24-Reserve!S24</f>
        <v>91299.886112666689</v>
      </c>
      <c r="R24" s="19">
        <f>'Gross Plant'!T24-Reserve!T24</f>
        <v>91267.315626750031</v>
      </c>
      <c r="S24" s="19">
        <f>'Gross Plant'!U24-Reserve!U24</f>
        <v>91234.745140833358</v>
      </c>
      <c r="T24" s="19">
        <f>'Gross Plant'!V24-Reserve!V24</f>
        <v>91202.174654916686</v>
      </c>
      <c r="U24" s="19">
        <f>'Gross Plant'!W24-Reserve!W24</f>
        <v>91169.604169000027</v>
      </c>
      <c r="V24" s="19">
        <f>'Gross Plant'!X24-Reserve!X24</f>
        <v>91137.033683083369</v>
      </c>
      <c r="W24" s="19">
        <f>'Gross Plant'!Y24-Reserve!Y24</f>
        <v>91104.463197166697</v>
      </c>
      <c r="X24" s="19">
        <f>'Gross Plant'!Z24-Reserve!Z24</f>
        <v>91071.892711250024</v>
      </c>
      <c r="Y24" s="19">
        <f>'Gross Plant'!AA24-Reserve!AA24</f>
        <v>91039.322225333366</v>
      </c>
      <c r="Z24" s="19">
        <f>'Gross Plant'!AB24-Reserve!AB24</f>
        <v>91006.751739416708</v>
      </c>
      <c r="AA24" s="19">
        <f>'Gross Plant'!AC24-Reserve!AC24</f>
        <v>90974.181253500035</v>
      </c>
      <c r="AB24" s="19">
        <f>'Gross Plant'!AD24-Reserve!AD24</f>
        <v>90941.610767583363</v>
      </c>
      <c r="AC24" s="19">
        <f>'Gross Plant'!AE24-Reserve!AE24</f>
        <v>90909.040281666705</v>
      </c>
      <c r="AD24" s="19">
        <f>'Gross Plant'!AF24-Reserve!AF24</f>
        <v>90876.469795750047</v>
      </c>
    </row>
    <row r="25" spans="1:30">
      <c r="A25" s="16">
        <v>39820</v>
      </c>
      <c r="B25" s="17" t="s">
        <v>195</v>
      </c>
      <c r="C25" s="19">
        <f>'Gross Plant'!E25-Reserve!E25</f>
        <v>6682.77</v>
      </c>
      <c r="D25" s="19">
        <f>'Gross Plant'!F25-Reserve!F25</f>
        <v>6664.9400000000005</v>
      </c>
      <c r="E25" s="19">
        <f>'Gross Plant'!G25-Reserve!G25</f>
        <v>6647.1100000000006</v>
      </c>
      <c r="F25" s="19">
        <f>'Gross Plant'!H25-Reserve!H25</f>
        <v>6629.2800000000007</v>
      </c>
      <c r="G25" s="19">
        <f>'Gross Plant'!I25-Reserve!I25</f>
        <v>6611.45</v>
      </c>
      <c r="H25" s="19">
        <f>'Gross Plant'!J25-Reserve!J25</f>
        <v>6593.62</v>
      </c>
      <c r="I25" s="19">
        <f>'Gross Plant'!K25-Reserve!K25</f>
        <v>6575.79</v>
      </c>
      <c r="J25" s="19">
        <f>'Gross Plant'!L25-Reserve!L25</f>
        <v>5860.5958074543069</v>
      </c>
      <c r="K25" s="19">
        <f>'Gross Plant'!M25-Reserve!M25</f>
        <v>5145.5273996144242</v>
      </c>
      <c r="L25" s="19">
        <f>'Gross Plant'!N25-Reserve!N25</f>
        <v>4430.5978892523644</v>
      </c>
      <c r="M25" s="19">
        <f>'Gross Plant'!O25-Reserve!O25</f>
        <v>3715.8299306639756</v>
      </c>
      <c r="N25" s="19">
        <f>'Gross Plant'!P25-Reserve!P25</f>
        <v>3001.2370894083888</v>
      </c>
      <c r="O25" s="19">
        <f>'Gross Plant'!Q25-Reserve!Q25</f>
        <v>2286.7564085323838</v>
      </c>
      <c r="P25" s="19">
        <f>'Gross Plant'!R25-Reserve!R25</f>
        <v>1572.4314086236236</v>
      </c>
      <c r="Q25" s="19">
        <f>'Gross Plant'!S25-Reserve!S25</f>
        <v>858.24578160114561</v>
      </c>
      <c r="R25" s="19">
        <f>'Gross Plant'!T25-Reserve!T25</f>
        <v>144.19017277521471</v>
      </c>
      <c r="S25" s="19">
        <f>'Gross Plant'!U25-Reserve!U25</f>
        <v>-569.68543996494463</v>
      </c>
      <c r="T25" s="19">
        <f>'Gross Plant'!V25-Reserve!V25</f>
        <v>-569.68543996494463</v>
      </c>
      <c r="U25" s="19">
        <f>'Gross Plant'!W25-Reserve!W25</f>
        <v>-569.68543996494463</v>
      </c>
      <c r="V25" s="19">
        <f>'Gross Plant'!X25-Reserve!X25</f>
        <v>-569.68543996494463</v>
      </c>
      <c r="W25" s="19">
        <f>'Gross Plant'!Y25-Reserve!Y25</f>
        <v>-569.68543996494463</v>
      </c>
      <c r="X25" s="19">
        <f>'Gross Plant'!Z25-Reserve!Z25</f>
        <v>-569.68543996494463</v>
      </c>
      <c r="Y25" s="19">
        <f>'Gross Plant'!AA25-Reserve!AA25</f>
        <v>-569.68543996494463</v>
      </c>
      <c r="Z25" s="19">
        <f>'Gross Plant'!AB25-Reserve!AB25</f>
        <v>-569.68543996494463</v>
      </c>
      <c r="AA25" s="19">
        <f>'Gross Plant'!AC25-Reserve!AC25</f>
        <v>-569.68543996494463</v>
      </c>
      <c r="AB25" s="19">
        <f>'Gross Plant'!AD25-Reserve!AD25</f>
        <v>-569.68543996494463</v>
      </c>
      <c r="AC25" s="19">
        <f>'Gross Plant'!AE25-Reserve!AE25</f>
        <v>-569.68543996494463</v>
      </c>
      <c r="AD25" s="19">
        <f>'Gross Plant'!AF25-Reserve!AF25</f>
        <v>-569.68543996494463</v>
      </c>
    </row>
    <row r="26" spans="1:30">
      <c r="A26" s="16">
        <v>39900</v>
      </c>
      <c r="B26" s="17" t="s">
        <v>20</v>
      </c>
      <c r="C26" s="19">
        <f>'Gross Plant'!E26-Reserve!E26</f>
        <v>-109.32000000000698</v>
      </c>
      <c r="D26" s="19">
        <f>'Gross Plant'!F26-Reserve!F26</f>
        <v>-260.9199999999837</v>
      </c>
      <c r="E26" s="19">
        <f>'Gross Plant'!G26-Reserve!G26</f>
        <v>-370.21999999997206</v>
      </c>
      <c r="F26" s="19">
        <f>'Gross Plant'!H26-Reserve!H26</f>
        <v>-479.51999999996042</v>
      </c>
      <c r="G26" s="19">
        <f>'Gross Plant'!I26-Reserve!I26</f>
        <v>-588.81999999994878</v>
      </c>
      <c r="H26" s="19">
        <f>'Gross Plant'!J26-Reserve!J26</f>
        <v>-610.84999999997672</v>
      </c>
      <c r="I26" s="19">
        <f>'Gross Plant'!K26-Reserve!K26</f>
        <v>-716.45999999996275</v>
      </c>
      <c r="J26" s="19">
        <f>'Gross Plant'!L26-Reserve!L26</f>
        <v>-747.56212574077654</v>
      </c>
      <c r="K26" s="19">
        <f>'Gross Plant'!M26-Reserve!M26</f>
        <v>-776.09551836302853</v>
      </c>
      <c r="L26" s="19">
        <f>'Gross Plant'!N26-Reserve!N26</f>
        <v>-807.60345284079085</v>
      </c>
      <c r="M26" s="19">
        <f>'Gross Plant'!O26-Reserve!O26</f>
        <v>-844.25035802141065</v>
      </c>
      <c r="N26" s="19">
        <f>'Gross Plant'!P26-Reserve!P26</f>
        <v>-883.97451669111615</v>
      </c>
      <c r="O26" s="19">
        <f>'Gross Plant'!Q26-Reserve!Q26</f>
        <v>-909.41732491369476</v>
      </c>
      <c r="P26" s="19">
        <f>'Gross Plant'!R26-Reserve!R26</f>
        <v>-944.73247816393268</v>
      </c>
      <c r="Q26" s="19">
        <f>'Gross Plant'!S26-Reserve!S26</f>
        <v>-976.34825577051379</v>
      </c>
      <c r="R26" s="19">
        <f>'Gross Plant'!T26-Reserve!T26</f>
        <v>-1005.8419865562464</v>
      </c>
      <c r="S26" s="19">
        <f>'Gross Plant'!U26-Reserve!U26</f>
        <v>-1046.672856674646</v>
      </c>
      <c r="T26" s="19">
        <f>'Gross Plant'!V26-Reserve!V26</f>
        <v>-1082.6420042182726</v>
      </c>
      <c r="U26" s="19">
        <f>'Gross Plant'!W26-Reserve!W26</f>
        <v>-1103.8618249200808</v>
      </c>
      <c r="V26" s="19">
        <f>'Gross Plant'!X26-Reserve!X26</f>
        <v>-1119.2596619962715</v>
      </c>
      <c r="W26" s="19">
        <f>'Gross Plant'!Y26-Reserve!Y26</f>
        <v>-1131.5461930891324</v>
      </c>
      <c r="X26" s="19">
        <f>'Gross Plant'!Z26-Reserve!Z26</f>
        <v>-1141.8379108120571</v>
      </c>
      <c r="Y26" s="19">
        <f>'Gross Plant'!AA26-Reserve!AA26</f>
        <v>-1178.4848159926769</v>
      </c>
      <c r="Z26" s="19">
        <f>'Gross Plant'!AB26-Reserve!AB26</f>
        <v>-1218.2089746623824</v>
      </c>
      <c r="AA26" s="19">
        <f>'Gross Plant'!AC26-Reserve!AC26</f>
        <v>-1243.651782884961</v>
      </c>
      <c r="AB26" s="19">
        <f>'Gross Plant'!AD26-Reserve!AD26</f>
        <v>-1278.9669361351989</v>
      </c>
      <c r="AC26" s="19">
        <f>'Gross Plant'!AE26-Reserve!AE26</f>
        <v>-1310.58271374178</v>
      </c>
      <c r="AD26" s="19">
        <f>'Gross Plant'!AF26-Reserve!AF26</f>
        <v>-1340.0764445275126</v>
      </c>
    </row>
    <row r="27" spans="1:30">
      <c r="A27" s="16">
        <v>39901</v>
      </c>
      <c r="B27" s="17" t="s">
        <v>21</v>
      </c>
      <c r="C27" s="19">
        <f>'Gross Plant'!E27-Reserve!E27</f>
        <v>17150266.519999996</v>
      </c>
      <c r="D27" s="19">
        <f>'Gross Plant'!F27-Reserve!F27</f>
        <v>16883218.329999994</v>
      </c>
      <c r="E27" s="19">
        <f>'Gross Plant'!G27-Reserve!G27</f>
        <v>16616170.139999993</v>
      </c>
      <c r="F27" s="19">
        <f>'Gross Plant'!H27-Reserve!H27</f>
        <v>16349121.949999992</v>
      </c>
      <c r="G27" s="19">
        <f>'Gross Plant'!I27-Reserve!I27</f>
        <v>16082073.75999999</v>
      </c>
      <c r="H27" s="19">
        <f>'Gross Plant'!J27-Reserve!J27</f>
        <v>15815025.569999989</v>
      </c>
      <c r="I27" s="19">
        <f>'Gross Plant'!K27-Reserve!K27</f>
        <v>16041593.719999991</v>
      </c>
      <c r="J27" s="19">
        <f>'Gross Plant'!L27-Reserve!L27</f>
        <v>16250420.072284933</v>
      </c>
      <c r="K27" s="19">
        <f>'Gross Plant'!M27-Reserve!M27</f>
        <v>16425789.605061125</v>
      </c>
      <c r="L27" s="19">
        <f>'Gross Plant'!N27-Reserve!N27</f>
        <v>16632793.927148666</v>
      </c>
      <c r="M27" s="19">
        <f>'Gross Plant'!O27-Reserve!O27</f>
        <v>16896410.759303287</v>
      </c>
      <c r="N27" s="19">
        <f>'Gross Plant'!P27-Reserve!P27</f>
        <v>17191969.8408764</v>
      </c>
      <c r="O27" s="19">
        <f>'Gross Plant'!Q27-Reserve!Q27</f>
        <v>17316185.579501767</v>
      </c>
      <c r="P27" s="19">
        <f>'Gross Plant'!R27-Reserve!R27</f>
        <v>17553021.537665427</v>
      </c>
      <c r="Q27" s="19">
        <f>'Gross Plant'!S27-Reserve!S27</f>
        <v>17742717.958511949</v>
      </c>
      <c r="R27" s="19">
        <f>'Gross Plant'!T27-Reserve!T27</f>
        <v>17904123.399005976</v>
      </c>
      <c r="S27" s="19">
        <f>'Gross Plant'!U27-Reserve!U27</f>
        <v>18194828.536449093</v>
      </c>
      <c r="T27" s="19">
        <f>'Gross Plant'!V27-Reserve!V27</f>
        <v>18424197.309104096</v>
      </c>
      <c r="U27" s="19">
        <f>'Gross Plant'!W27-Reserve!W27</f>
        <v>18477164.896631368</v>
      </c>
      <c r="V27" s="19">
        <f>'Gross Plant'!X27-Reserve!X27</f>
        <v>18459728.689956836</v>
      </c>
      <c r="W27" s="19">
        <f>'Gross Plant'!Y27-Reserve!Y27</f>
        <v>18404221.426636931</v>
      </c>
      <c r="X27" s="19">
        <f>'Gross Plant'!Z27-Reserve!Z27</f>
        <v>18324039.08052507</v>
      </c>
      <c r="Y27" s="19">
        <f>'Gross Plant'!AA27-Reserve!AA27</f>
        <v>18550853.108641669</v>
      </c>
      <c r="Z27" s="19">
        <f>'Gross Plant'!AB27-Reserve!AB27</f>
        <v>18809609.386176765</v>
      </c>
      <c r="AA27" s="19">
        <f>'Gross Plant'!AC27-Reserve!AC27</f>
        <v>18897022.320764109</v>
      </c>
      <c r="AB27" s="19">
        <f>'Gross Plant'!AD27-Reserve!AD27</f>
        <v>19097055.474889748</v>
      </c>
      <c r="AC27" s="19">
        <f>'Gross Plant'!AE27-Reserve!AE27</f>
        <v>19249949.091698252</v>
      </c>
      <c r="AD27" s="19">
        <f>'Gross Plant'!AF27-Reserve!AF27</f>
        <v>19374551.728154261</v>
      </c>
    </row>
    <row r="28" spans="1:30">
      <c r="A28" s="16">
        <v>39902</v>
      </c>
      <c r="B28" s="17" t="s">
        <v>22</v>
      </c>
      <c r="C28" s="19">
        <f>'Gross Plant'!E28-Reserve!E28</f>
        <v>2399219.2700000014</v>
      </c>
      <c r="D28" s="19">
        <f>'Gross Plant'!F28-Reserve!F28</f>
        <v>2264502.1300000008</v>
      </c>
      <c r="E28" s="19">
        <f>'Gross Plant'!G28-Reserve!G28</f>
        <v>2149678.3099999987</v>
      </c>
      <c r="F28" s="19">
        <f>'Gross Plant'!H28-Reserve!H28</f>
        <v>2019979.5299999975</v>
      </c>
      <c r="G28" s="19">
        <f>'Gross Plant'!I28-Reserve!I28</f>
        <v>1890280.7499999963</v>
      </c>
      <c r="H28" s="19">
        <f>'Gross Plant'!J28-Reserve!J28</f>
        <v>1760581.9699999951</v>
      </c>
      <c r="I28" s="19">
        <f>'Gross Plant'!K28-Reserve!K28</f>
        <v>2188411.3399999924</v>
      </c>
      <c r="J28" s="19">
        <f>'Gross Plant'!L28-Reserve!L28</f>
        <v>2590077.1199425794</v>
      </c>
      <c r="K28" s="19">
        <f>'Gross Plant'!M28-Reserve!M28</f>
        <v>2953829.8455927148</v>
      </c>
      <c r="L28" s="19">
        <f>'Gross Plant'!N28-Reserve!N28</f>
        <v>3356712.1137597524</v>
      </c>
      <c r="M28" s="19">
        <f>'Gross Plant'!O28-Reserve!O28</f>
        <v>3828511.8855533712</v>
      </c>
      <c r="N28" s="19">
        <f>'Gross Plant'!P28-Reserve!P28</f>
        <v>4340265.2603680491</v>
      </c>
      <c r="O28" s="19">
        <f>'Gross Plant'!Q28-Reserve!Q28</f>
        <v>4651082.8480472974</v>
      </c>
      <c r="P28" s="19">
        <f>'Gross Plant'!R28-Reserve!R28</f>
        <v>5096890.510397993</v>
      </c>
      <c r="Q28" s="19">
        <f>'Gross Plant'!S28-Reserve!S28</f>
        <v>5488798.2212493606</v>
      </c>
      <c r="R28" s="19">
        <f>'Gross Plant'!T28-Reserve!T28</f>
        <v>5848947.8107100017</v>
      </c>
      <c r="S28" s="19">
        <f>'Gross Plant'!U28-Reserve!U28</f>
        <v>6364096.0235801786</v>
      </c>
      <c r="T28" s="19">
        <f>'Gross Plant'!V28-Reserve!V28</f>
        <v>6808821.5077237263</v>
      </c>
      <c r="U28" s="19">
        <f>'Gross Plant'!W28-Reserve!W28</f>
        <v>7046400.7826624475</v>
      </c>
      <c r="V28" s="19">
        <f>'Gross Plant'!X28-Reserve!X28</f>
        <v>7201694.2715108953</v>
      </c>
      <c r="W28" s="19">
        <f>'Gross Plant'!Y28-Reserve!Y28</f>
        <v>7312713.6478000917</v>
      </c>
      <c r="X28" s="19">
        <f>'Gross Plant'!Z28-Reserve!Z28</f>
        <v>7395168.1667954437</v>
      </c>
      <c r="Y28" s="19">
        <f>'Gross Plant'!AA28-Reserve!AA28</f>
        <v>7842253.2730862387</v>
      </c>
      <c r="Z28" s="19">
        <f>'Gross Plant'!AB28-Reserve!AB28</f>
        <v>8329291.982398089</v>
      </c>
      <c r="AA28" s="19">
        <f>'Gross Plant'!AC28-Reserve!AC28</f>
        <v>8615394.9045745097</v>
      </c>
      <c r="AB28" s="19">
        <f>'Gross Plant'!AD28-Reserve!AD28</f>
        <v>9036487.9014223814</v>
      </c>
      <c r="AC28" s="19">
        <f>'Gross Plant'!AE28-Reserve!AE28</f>
        <v>9403680.9467709213</v>
      </c>
      <c r="AD28" s="19">
        <f>'Gross Plant'!AF28-Reserve!AF28</f>
        <v>9739115.8707287349</v>
      </c>
    </row>
    <row r="29" spans="1:30">
      <c r="A29" s="16">
        <v>39903</v>
      </c>
      <c r="B29" s="17" t="s">
        <v>23</v>
      </c>
      <c r="C29" s="19">
        <f>'Gross Plant'!E29-Reserve!E29</f>
        <v>1156714.1600000001</v>
      </c>
      <c r="D29" s="19">
        <f>'Gross Plant'!F29-Reserve!F29</f>
        <v>1133098.1600000001</v>
      </c>
      <c r="E29" s="19">
        <f>'Gross Plant'!G29-Reserve!G29</f>
        <v>1109482.1600000001</v>
      </c>
      <c r="F29" s="19">
        <f>'Gross Plant'!H29-Reserve!H29</f>
        <v>1085866.1600000001</v>
      </c>
      <c r="G29" s="19">
        <f>'Gross Plant'!I29-Reserve!I29</f>
        <v>1062250.1600000001</v>
      </c>
      <c r="H29" s="19">
        <f>'Gross Plant'!J29-Reserve!J29</f>
        <v>1038634.1600000001</v>
      </c>
      <c r="I29" s="19">
        <f>'Gross Plant'!K29-Reserve!K29</f>
        <v>1431133.6</v>
      </c>
      <c r="J29" s="19">
        <f>'Gross Plant'!L29-Reserve!L29</f>
        <v>1740179.7768377285</v>
      </c>
      <c r="K29" s="19">
        <f>'Gross Plant'!M29-Reserve!M29</f>
        <v>2023701.7449375582</v>
      </c>
      <c r="L29" s="19">
        <f>'Gross Plant'!N29-Reserve!N29</f>
        <v>2336780.2390430723</v>
      </c>
      <c r="M29" s="19">
        <f>'Gross Plant'!O29-Reserve!O29</f>
        <v>2700922.0997438109</v>
      </c>
      <c r="N29" s="19">
        <f>'Gross Plant'!P29-Reserve!P29</f>
        <v>3095641.0802817489</v>
      </c>
      <c r="O29" s="19">
        <f>'Gross Plant'!Q29-Reserve!Q29</f>
        <v>3348453.4659924624</v>
      </c>
      <c r="P29" s="19">
        <f>'Gross Plant'!R29-Reserve!R29</f>
        <v>3699362.3777299798</v>
      </c>
      <c r="Q29" s="19">
        <f>'Gross Plant'!S29-Reserve!S29</f>
        <v>4013512.4547535214</v>
      </c>
      <c r="R29" s="19">
        <f>'Gross Plant'!T29-Reserve!T29</f>
        <v>4306576.8200632799</v>
      </c>
      <c r="S29" s="19">
        <f>'Gross Plant'!U29-Reserve!U29</f>
        <v>4712292.6355098709</v>
      </c>
      <c r="T29" s="19">
        <f>'Gross Plant'!V29-Reserve!V29</f>
        <v>5069699.9595335163</v>
      </c>
      <c r="U29" s="19">
        <f>'Gross Plant'!W29-Reserve!W29</f>
        <v>5280550.6427225731</v>
      </c>
      <c r="V29" s="19">
        <f>'Gross Plant'!X29-Reserve!X29</f>
        <v>5433551.2035081983</v>
      </c>
      <c r="W29" s="19">
        <f>'Gross Plant'!Y29-Reserve!Y29</f>
        <v>5555636.2819522675</v>
      </c>
      <c r="X29" s="19">
        <f>'Gross Plant'!Z29-Reserve!Z29</f>
        <v>5657899.9034766648</v>
      </c>
      <c r="Y29" s="19">
        <f>'Gross Plant'!AA29-Reserve!AA29</f>
        <v>6022041.7641774025</v>
      </c>
      <c r="Z29" s="19">
        <f>'Gross Plant'!AB29-Reserve!AB29</f>
        <v>6416760.7447153404</v>
      </c>
      <c r="AA29" s="19">
        <f>'Gross Plant'!AC29-Reserve!AC29</f>
        <v>6669573.1304260548</v>
      </c>
      <c r="AB29" s="19">
        <f>'Gross Plant'!AD29-Reserve!AD29</f>
        <v>7020482.0421635713</v>
      </c>
      <c r="AC29" s="19">
        <f>'Gross Plant'!AE29-Reserve!AE29</f>
        <v>7334632.1191871129</v>
      </c>
      <c r="AD29" s="19">
        <f>'Gross Plant'!AF29-Reserve!AF29</f>
        <v>7627696.484496871</v>
      </c>
    </row>
    <row r="30" spans="1:30">
      <c r="A30" s="16">
        <v>39904</v>
      </c>
      <c r="B30" s="17" t="s">
        <v>24</v>
      </c>
      <c r="C30" s="19">
        <f>'Gross Plant'!E30-Reserve!E30</f>
        <v>0</v>
      </c>
      <c r="D30" s="19">
        <f>'Gross Plant'!F30-Reserve!F30</f>
        <v>0</v>
      </c>
      <c r="E30" s="19">
        <f>'Gross Plant'!G30-Reserve!G30</f>
        <v>0</v>
      </c>
      <c r="F30" s="19">
        <f>'Gross Plant'!H30-Reserve!H30</f>
        <v>0</v>
      </c>
      <c r="G30" s="19">
        <f>'Gross Plant'!I30-Reserve!I30</f>
        <v>0</v>
      </c>
      <c r="H30" s="19">
        <f>'Gross Plant'!J30-Reserve!J30</f>
        <v>0</v>
      </c>
      <c r="I30" s="19">
        <f>'Gross Plant'!K30-Reserve!K30</f>
        <v>0</v>
      </c>
      <c r="J30" s="19">
        <f>'Gross Plant'!L30-Reserve!L30</f>
        <v>0</v>
      </c>
      <c r="K30" s="19">
        <f>'Gross Plant'!M30-Reserve!M30</f>
        <v>0</v>
      </c>
      <c r="L30" s="19">
        <f>'Gross Plant'!N30-Reserve!N30</f>
        <v>0</v>
      </c>
      <c r="M30" s="19">
        <f>'Gross Plant'!O30-Reserve!O30</f>
        <v>0</v>
      </c>
      <c r="N30" s="19">
        <f>'Gross Plant'!P30-Reserve!P30</f>
        <v>0</v>
      </c>
      <c r="O30" s="19">
        <f>'Gross Plant'!Q30-Reserve!Q30</f>
        <v>0</v>
      </c>
      <c r="P30" s="19">
        <f>'Gross Plant'!R30-Reserve!R30</f>
        <v>0</v>
      </c>
      <c r="Q30" s="19">
        <f>'Gross Plant'!S30-Reserve!S30</f>
        <v>0</v>
      </c>
      <c r="R30" s="19">
        <f>'Gross Plant'!T30-Reserve!T30</f>
        <v>0</v>
      </c>
      <c r="S30" s="19">
        <f>'Gross Plant'!U30-Reserve!U30</f>
        <v>0</v>
      </c>
      <c r="T30" s="19">
        <f>'Gross Plant'!V30-Reserve!V30</f>
        <v>0</v>
      </c>
      <c r="U30" s="19">
        <f>'Gross Plant'!W30-Reserve!W30</f>
        <v>0</v>
      </c>
      <c r="V30" s="19">
        <f>'Gross Plant'!X30-Reserve!X30</f>
        <v>0</v>
      </c>
      <c r="W30" s="19">
        <f>'Gross Plant'!Y30-Reserve!Y30</f>
        <v>0</v>
      </c>
      <c r="X30" s="19">
        <f>'Gross Plant'!Z30-Reserve!Z30</f>
        <v>0</v>
      </c>
      <c r="Y30" s="19">
        <f>'Gross Plant'!AA30-Reserve!AA30</f>
        <v>0</v>
      </c>
      <c r="Z30" s="19">
        <f>'Gross Plant'!AB30-Reserve!AB30</f>
        <v>0</v>
      </c>
      <c r="AA30" s="19">
        <f>'Gross Plant'!AC30-Reserve!AC30</f>
        <v>0</v>
      </c>
      <c r="AB30" s="19">
        <f>'Gross Plant'!AD30-Reserve!AD30</f>
        <v>0</v>
      </c>
      <c r="AC30" s="19">
        <f>'Gross Plant'!AE30-Reserve!AE30</f>
        <v>0</v>
      </c>
      <c r="AD30" s="19">
        <f>'Gross Plant'!AF30-Reserve!AF30</f>
        <v>0</v>
      </c>
    </row>
    <row r="31" spans="1:30">
      <c r="A31" s="16">
        <v>39905</v>
      </c>
      <c r="B31" s="17" t="s">
        <v>25</v>
      </c>
      <c r="C31" s="19">
        <f>'Gross Plant'!E31-Reserve!E31</f>
        <v>0</v>
      </c>
      <c r="D31" s="19">
        <f>'Gross Plant'!F31-Reserve!F31</f>
        <v>0</v>
      </c>
      <c r="E31" s="19">
        <f>'Gross Plant'!G31-Reserve!G31</f>
        <v>0</v>
      </c>
      <c r="F31" s="19">
        <f>'Gross Plant'!H31-Reserve!H31</f>
        <v>0</v>
      </c>
      <c r="G31" s="19">
        <f>'Gross Plant'!I31-Reserve!I31</f>
        <v>0</v>
      </c>
      <c r="H31" s="19">
        <f>'Gross Plant'!J31-Reserve!J31</f>
        <v>0</v>
      </c>
      <c r="I31" s="19">
        <f>'Gross Plant'!K31-Reserve!K31</f>
        <v>0</v>
      </c>
      <c r="J31" s="19">
        <f>'Gross Plant'!L31-Reserve!L31</f>
        <v>0</v>
      </c>
      <c r="K31" s="19">
        <f>'Gross Plant'!M31-Reserve!M31</f>
        <v>0</v>
      </c>
      <c r="L31" s="19">
        <f>'Gross Plant'!N31-Reserve!N31</f>
        <v>0</v>
      </c>
      <c r="M31" s="19">
        <f>'Gross Plant'!O31-Reserve!O31</f>
        <v>0</v>
      </c>
      <c r="N31" s="19">
        <f>'Gross Plant'!P31-Reserve!P31</f>
        <v>0</v>
      </c>
      <c r="O31" s="19">
        <f>'Gross Plant'!Q31-Reserve!Q31</f>
        <v>0</v>
      </c>
      <c r="P31" s="19">
        <f>'Gross Plant'!R31-Reserve!R31</f>
        <v>0</v>
      </c>
      <c r="Q31" s="19">
        <f>'Gross Plant'!S31-Reserve!S31</f>
        <v>0</v>
      </c>
      <c r="R31" s="19">
        <f>'Gross Plant'!T31-Reserve!T31</f>
        <v>0</v>
      </c>
      <c r="S31" s="19">
        <f>'Gross Plant'!U31-Reserve!U31</f>
        <v>0</v>
      </c>
      <c r="T31" s="19">
        <f>'Gross Plant'!V31-Reserve!V31</f>
        <v>0</v>
      </c>
      <c r="U31" s="19">
        <f>'Gross Plant'!W31-Reserve!W31</f>
        <v>0</v>
      </c>
      <c r="V31" s="19">
        <f>'Gross Plant'!X31-Reserve!X31</f>
        <v>0</v>
      </c>
      <c r="W31" s="19">
        <f>'Gross Plant'!Y31-Reserve!Y31</f>
        <v>0</v>
      </c>
      <c r="X31" s="19">
        <f>'Gross Plant'!Z31-Reserve!Z31</f>
        <v>0</v>
      </c>
      <c r="Y31" s="19">
        <f>'Gross Plant'!AA31-Reserve!AA31</f>
        <v>0</v>
      </c>
      <c r="Z31" s="19">
        <f>'Gross Plant'!AB31-Reserve!AB31</f>
        <v>0</v>
      </c>
      <c r="AA31" s="19">
        <f>'Gross Plant'!AC31-Reserve!AC31</f>
        <v>0</v>
      </c>
      <c r="AB31" s="19">
        <f>'Gross Plant'!AD31-Reserve!AD31</f>
        <v>0</v>
      </c>
      <c r="AC31" s="19">
        <f>'Gross Plant'!AE31-Reserve!AE31</f>
        <v>0</v>
      </c>
      <c r="AD31" s="19">
        <f>'Gross Plant'!AF31-Reserve!AF31</f>
        <v>0</v>
      </c>
    </row>
    <row r="32" spans="1:30">
      <c r="A32" s="16">
        <v>39906</v>
      </c>
      <c r="B32" s="17" t="s">
        <v>26</v>
      </c>
      <c r="C32" s="19">
        <f>'Gross Plant'!E32-Reserve!E32</f>
        <v>1465065.2300000002</v>
      </c>
      <c r="D32" s="19">
        <f>'Gross Plant'!F32-Reserve!F32</f>
        <v>1448031.87</v>
      </c>
      <c r="E32" s="19">
        <f>'Gross Plant'!G32-Reserve!G32</f>
        <v>1430998.5100000002</v>
      </c>
      <c r="F32" s="19">
        <f>'Gross Plant'!H32-Reserve!H32</f>
        <v>1415544.1800000002</v>
      </c>
      <c r="G32" s="19">
        <f>'Gross Plant'!I32-Reserve!I32</f>
        <v>1398505.82</v>
      </c>
      <c r="H32" s="19">
        <f>'Gross Plant'!J32-Reserve!J32</f>
        <v>1394023.79</v>
      </c>
      <c r="I32" s="19">
        <f>'Gross Plant'!K32-Reserve!K32</f>
        <v>1376811.2300000002</v>
      </c>
      <c r="J32" s="19">
        <f>'Gross Plant'!L32-Reserve!L32</f>
        <v>1374121.9774521841</v>
      </c>
      <c r="K32" s="19">
        <f>'Gross Plant'!M32-Reserve!M32</f>
        <v>1370473.8950449035</v>
      </c>
      <c r="L32" s="19">
        <f>'Gross Plant'!N32-Reserve!N32</f>
        <v>1367717.3092012629</v>
      </c>
      <c r="M32" s="19">
        <f>'Gross Plant'!O32-Reserve!O32</f>
        <v>1366561.2158495313</v>
      </c>
      <c r="N32" s="19">
        <f>'Gross Plant'!P32-Reserve!P32</f>
        <v>1366303.2392016202</v>
      </c>
      <c r="O32" s="19">
        <f>'Gross Plant'!Q32-Reserve!Q32</f>
        <v>1361165.9720805653</v>
      </c>
      <c r="P32" s="19">
        <f>'Gross Plant'!R32-Reserve!R32</f>
        <v>1359222.3061226422</v>
      </c>
      <c r="Q32" s="19">
        <f>'Gross Plant'!S32-Reserve!S32</f>
        <v>1355929.9003152484</v>
      </c>
      <c r="R32" s="19">
        <f>'Gross Plant'!T32-Reserve!T32</f>
        <v>1351825.3241699783</v>
      </c>
      <c r="S32" s="19">
        <f>'Gross Plant'!U32-Reserve!U32</f>
        <v>1351387.2597473187</v>
      </c>
      <c r="T32" s="19">
        <f>'Gross Plant'!V32-Reserve!V32</f>
        <v>1349195.5965869613</v>
      </c>
      <c r="U32" s="19">
        <f>'Gross Plant'!W32-Reserve!W32</f>
        <v>1341981.8979235049</v>
      </c>
      <c r="V32" s="19">
        <f>'Gross Plant'!X32-Reserve!X32</f>
        <v>1332762.0548843015</v>
      </c>
      <c r="W32" s="19">
        <f>'Gross Plant'!Y32-Reserve!Y32</f>
        <v>1322456.3599345677</v>
      </c>
      <c r="X32" s="19">
        <f>'Gross Plant'!Z32-Reserve!Z32</f>
        <v>1311446.2874657121</v>
      </c>
      <c r="Y32" s="19">
        <f>'Gross Plant'!AA32-Reserve!AA32</f>
        <v>1309157.200864864</v>
      </c>
      <c r="Z32" s="19">
        <f>'Gross Plant'!AB32-Reserve!AB32</f>
        <v>1307766.2309678365</v>
      </c>
      <c r="AA32" s="19">
        <f>'Gross Plant'!AC32-Reserve!AC32</f>
        <v>1301495.9705976648</v>
      </c>
      <c r="AB32" s="19">
        <f>'Gross Plant'!AD32-Reserve!AD32</f>
        <v>1298419.3113906251</v>
      </c>
      <c r="AC32" s="19">
        <f>'Gross Plant'!AE32-Reserve!AE32</f>
        <v>1293993.9123341145</v>
      </c>
      <c r="AD32" s="19">
        <f>'Gross Plant'!AF32-Reserve!AF32</f>
        <v>1288756.3429397279</v>
      </c>
    </row>
    <row r="33" spans="1:30">
      <c r="A33" s="16">
        <v>39907</v>
      </c>
      <c r="B33" s="17" t="s">
        <v>27</v>
      </c>
      <c r="C33" s="19">
        <f>'Gross Plant'!E33-Reserve!E33</f>
        <v>1273796.6499999999</v>
      </c>
      <c r="D33" s="19">
        <f>'Gross Plant'!F33-Reserve!F33</f>
        <v>1265583.42</v>
      </c>
      <c r="E33" s="19">
        <f>'Gross Plant'!G33-Reserve!G33</f>
        <v>1257370.19</v>
      </c>
      <c r="F33" s="19">
        <f>'Gross Plant'!H33-Reserve!H33</f>
        <v>1249156.96</v>
      </c>
      <c r="G33" s="19">
        <f>'Gross Plant'!I33-Reserve!I33</f>
        <v>1257255.25</v>
      </c>
      <c r="H33" s="19">
        <f>'Gross Plant'!J33-Reserve!J33</f>
        <v>1248950.5799999998</v>
      </c>
      <c r="I33" s="19">
        <f>'Gross Plant'!K33-Reserve!K33</f>
        <v>1240645.9099999999</v>
      </c>
      <c r="J33" s="19">
        <f>'Gross Plant'!L33-Reserve!L33</f>
        <v>875019.37805160845</v>
      </c>
      <c r="K33" s="19">
        <f>'Gross Plant'!M33-Reserve!M33</f>
        <v>505937.99074549507</v>
      </c>
      <c r="L33" s="19">
        <f>'Gross Plant'!N33-Reserve!N33</f>
        <v>135294.98148649721</v>
      </c>
      <c r="M33" s="19">
        <f>'Gross Plant'!O33-Reserve!O33</f>
        <v>-236513.16626326996</v>
      </c>
      <c r="N33" s="19">
        <f>'Gross Plant'!P33-Reserve!P33</f>
        <v>-221109.05785445147</v>
      </c>
      <c r="O33" s="19">
        <f>'Gross Plant'!Q33-Reserve!Q33</f>
        <v>-211242.92628086335</v>
      </c>
      <c r="P33" s="19">
        <f>'Gross Plant'!R33-Reserve!R33</f>
        <v>-197548.52802654472</v>
      </c>
      <c r="Q33" s="19">
        <f>'Gross Plant'!S33-Reserve!S33</f>
        <v>-185288.66194026172</v>
      </c>
      <c r="R33" s="19">
        <f>'Gross Plant'!T33-Reserve!T33</f>
        <v>-173851.67644784716</v>
      </c>
      <c r="S33" s="19">
        <f>'Gross Plant'!U33-Reserve!U33</f>
        <v>-158018.4109793508</v>
      </c>
      <c r="T33" s="19">
        <f>'Gross Plant'!V33-Reserve!V33</f>
        <v>-144070.40888970532</v>
      </c>
      <c r="U33" s="19">
        <f>'Gross Plant'!W33-Reserve!W33</f>
        <v>-135841.85403913492</v>
      </c>
      <c r="V33" s="19">
        <f>'Gross Plant'!X33-Reserve!X33</f>
        <v>-129870.92955574743</v>
      </c>
      <c r="W33" s="19">
        <f>'Gross Plant'!Y33-Reserve!Y33</f>
        <v>-125106.4974504339</v>
      </c>
      <c r="X33" s="19">
        <f>'Gross Plant'!Z33-Reserve!Z33</f>
        <v>-121115.6077544447</v>
      </c>
      <c r="Y33" s="19">
        <f>'Gross Plant'!AA33-Reserve!AA33</f>
        <v>-106904.78695535753</v>
      </c>
      <c r="Z33" s="19">
        <f>'Gross Plant'!AB33-Reserve!AB33</f>
        <v>-91500.678546539042</v>
      </c>
      <c r="AA33" s="19">
        <f>'Gross Plant'!AC33-Reserve!AC33</f>
        <v>-81634.54697295092</v>
      </c>
      <c r="AB33" s="19">
        <f>'Gross Plant'!AD33-Reserve!AD33</f>
        <v>-67940.148718632292</v>
      </c>
      <c r="AC33" s="19">
        <f>'Gross Plant'!AE33-Reserve!AE33</f>
        <v>-55680.282632349292</v>
      </c>
      <c r="AD33" s="19">
        <f>'Gross Plant'!AF33-Reserve!AF33</f>
        <v>-44243.29713993473</v>
      </c>
    </row>
    <row r="34" spans="1:30">
      <c r="A34" s="16">
        <v>39908</v>
      </c>
      <c r="B34" s="17" t="s">
        <v>28</v>
      </c>
      <c r="C34" s="19">
        <f>'Gross Plant'!E34-Reserve!E34</f>
        <v>35950719.300000012</v>
      </c>
      <c r="D34" s="19">
        <f>'Gross Plant'!F34-Reserve!F34</f>
        <v>35636764.720000014</v>
      </c>
      <c r="E34" s="19">
        <f>'Gross Plant'!G34-Reserve!G34</f>
        <v>35286222.270000026</v>
      </c>
      <c r="F34" s="19">
        <f>'Gross Plant'!H34-Reserve!H34</f>
        <v>34934191.190000013</v>
      </c>
      <c r="G34" s="19">
        <f>'Gross Plant'!I34-Reserve!I34</f>
        <v>34577062.710000008</v>
      </c>
      <c r="H34" s="19">
        <f>'Gross Plant'!J34-Reserve!J34</f>
        <v>34225473.340000004</v>
      </c>
      <c r="I34" s="19">
        <f>'Gross Plant'!K34-Reserve!K34</f>
        <v>34496702.340000004</v>
      </c>
      <c r="J34" s="19">
        <f>'Gross Plant'!L34-Reserve!L34</f>
        <v>34981577.090118997</v>
      </c>
      <c r="K34" s="19">
        <f>'Gross Plant'!M34-Reserve!M34</f>
        <v>35426388.287485644</v>
      </c>
      <c r="L34" s="19">
        <f>'Gross Plant'!N34-Reserve!N34</f>
        <v>35917592.282018483</v>
      </c>
      <c r="M34" s="19">
        <f>'Gross Plant'!O34-Reserve!O34</f>
        <v>36488946.846635908</v>
      </c>
      <c r="N34" s="19">
        <f>'Gross Plant'!P34-Reserve!P34</f>
        <v>37108296.16267512</v>
      </c>
      <c r="O34" s="19">
        <f>'Gross Plant'!Q34-Reserve!Q34</f>
        <v>37504904.691481754</v>
      </c>
      <c r="P34" s="19">
        <f>'Gross Plant'!R34-Reserve!R34</f>
        <v>38055488.428125575</v>
      </c>
      <c r="Q34" s="19">
        <f>'Gross Plant'!S34-Reserve!S34</f>
        <v>38548374.410891846</v>
      </c>
      <c r="R34" s="19">
        <f>'Gross Plant'!T34-Reserve!T34</f>
        <v>39008163.637075357</v>
      </c>
      <c r="S34" s="19">
        <f>'Gross Plant'!U34-Reserve!U34</f>
        <v>39644773.91034916</v>
      </c>
      <c r="T34" s="19">
        <f>'Gross Plant'!V34-Reserve!V34</f>
        <v>40205557.747066811</v>
      </c>
      <c r="U34" s="19">
        <f>'Gross Plant'!W34-Reserve!W34</f>
        <v>40536301.946842983</v>
      </c>
      <c r="V34" s="19">
        <f>'Gross Plant'!X34-Reserve!X34</f>
        <v>40776242.883942537</v>
      </c>
      <c r="W34" s="19">
        <f>'Gross Plant'!Y34-Reserve!Y34</f>
        <v>40967657.965828553</v>
      </c>
      <c r="X34" s="19">
        <f>'Gross Plant'!Z34-Reserve!Z34</f>
        <v>41127960.702838972</v>
      </c>
      <c r="Y34" s="19">
        <f>'Gross Plant'!AA34-Reserve!AA34</f>
        <v>41699315.267456397</v>
      </c>
      <c r="Z34" s="19">
        <f>'Gross Plant'!AB34-Reserve!AB34</f>
        <v>42318664.583495609</v>
      </c>
      <c r="AA34" s="19">
        <f>'Gross Plant'!AC34-Reserve!AC34</f>
        <v>42715273.112302244</v>
      </c>
      <c r="AB34" s="19">
        <f>'Gross Plant'!AD34-Reserve!AD34</f>
        <v>43265856.848946065</v>
      </c>
      <c r="AC34" s="19">
        <f>'Gross Plant'!AE34-Reserve!AE34</f>
        <v>43758742.831712335</v>
      </c>
      <c r="AD34" s="19">
        <f>'Gross Plant'!AF34-Reserve!AF34</f>
        <v>44218532.057895847</v>
      </c>
    </row>
    <row r="35" spans="1:30">
      <c r="A35" s="16">
        <v>39909</v>
      </c>
      <c r="B35" s="17" t="s">
        <v>29</v>
      </c>
      <c r="C35" s="19">
        <f>'Gross Plant'!E35-Reserve!E35</f>
        <v>-4221.1399999999994</v>
      </c>
      <c r="D35" s="19">
        <f>'Gross Plant'!F35-Reserve!F35</f>
        <v>-4413.8600000000006</v>
      </c>
      <c r="E35" s="19">
        <f>'Gross Plant'!G35-Reserve!G35</f>
        <v>-4606.5800000000017</v>
      </c>
      <c r="F35" s="19">
        <f>'Gross Plant'!H35-Reserve!H35</f>
        <v>-4799.3000000000029</v>
      </c>
      <c r="G35" s="19">
        <f>'Gross Plant'!I35-Reserve!I35</f>
        <v>-4992.0200000000041</v>
      </c>
      <c r="H35" s="19">
        <f>'Gross Plant'!J35-Reserve!J35</f>
        <v>-5184.7400000000052</v>
      </c>
      <c r="I35" s="19">
        <f>'Gross Plant'!K35-Reserve!K35</f>
        <v>-5377.4600000000064</v>
      </c>
      <c r="J35" s="19">
        <f>'Gross Plant'!L35-Reserve!L35</f>
        <v>-5377.4600000000064</v>
      </c>
      <c r="K35" s="19">
        <f>'Gross Plant'!M35-Reserve!M35</f>
        <v>-5377.4600000000064</v>
      </c>
      <c r="L35" s="19">
        <f>'Gross Plant'!N35-Reserve!N35</f>
        <v>-5377.4600000000064</v>
      </c>
      <c r="M35" s="19">
        <f>'Gross Plant'!O35-Reserve!O35</f>
        <v>-5377.4600000000064</v>
      </c>
      <c r="N35" s="19">
        <f>'Gross Plant'!P35-Reserve!P35</f>
        <v>-5377.4600000000064</v>
      </c>
      <c r="O35" s="19">
        <f>'Gross Plant'!Q35-Reserve!Q35</f>
        <v>-5377.4600000000064</v>
      </c>
      <c r="P35" s="19">
        <f>'Gross Plant'!R35-Reserve!R35</f>
        <v>-5377.4600000000064</v>
      </c>
      <c r="Q35" s="19">
        <f>'Gross Plant'!S35-Reserve!S35</f>
        <v>-5377.4600000000064</v>
      </c>
      <c r="R35" s="19">
        <f>'Gross Plant'!T35-Reserve!T35</f>
        <v>-5377.4600000000064</v>
      </c>
      <c r="S35" s="19">
        <f>'Gross Plant'!U35-Reserve!U35</f>
        <v>-5377.4600000000064</v>
      </c>
      <c r="T35" s="19">
        <f>'Gross Plant'!V35-Reserve!V35</f>
        <v>-5377.4600000000064</v>
      </c>
      <c r="U35" s="19">
        <f>'Gross Plant'!W35-Reserve!W35</f>
        <v>-5377.4600000000064</v>
      </c>
      <c r="V35" s="19">
        <f>'Gross Plant'!X35-Reserve!X35</f>
        <v>-5377.4600000000064</v>
      </c>
      <c r="W35" s="19">
        <f>'Gross Plant'!Y35-Reserve!Y35</f>
        <v>-5377.4600000000064</v>
      </c>
      <c r="X35" s="19">
        <f>'Gross Plant'!Z35-Reserve!Z35</f>
        <v>-5377.4600000000064</v>
      </c>
      <c r="Y35" s="19">
        <f>'Gross Plant'!AA35-Reserve!AA35</f>
        <v>-5377.4600000000064</v>
      </c>
      <c r="Z35" s="19">
        <f>'Gross Plant'!AB35-Reserve!AB35</f>
        <v>-5377.4600000000064</v>
      </c>
      <c r="AA35" s="19">
        <f>'Gross Plant'!AC35-Reserve!AC35</f>
        <v>-5377.4600000000064</v>
      </c>
      <c r="AB35" s="19">
        <f>'Gross Plant'!AD35-Reserve!AD35</f>
        <v>-5377.4600000000064</v>
      </c>
      <c r="AC35" s="19">
        <f>'Gross Plant'!AE35-Reserve!AE35</f>
        <v>-5377.4600000000064</v>
      </c>
      <c r="AD35" s="19">
        <f>'Gross Plant'!AF35-Reserve!AF35</f>
        <v>-5377.4600000000064</v>
      </c>
    </row>
    <row r="36" spans="1:30">
      <c r="A36" s="16">
        <v>39921</v>
      </c>
      <c r="B36" s="17" t="s">
        <v>196</v>
      </c>
      <c r="C36" s="19">
        <f>'Gross Plant'!E36-Reserve!E36</f>
        <v>531696.48</v>
      </c>
      <c r="D36" s="19">
        <f>'Gross Plant'!F36-Reserve!F36</f>
        <v>519684.69999999995</v>
      </c>
      <c r="E36" s="19">
        <f>'Gross Plant'!G36-Reserve!G36</f>
        <v>507672.91999999993</v>
      </c>
      <c r="F36" s="19">
        <f>'Gross Plant'!H36-Reserve!H36</f>
        <v>495661.1399999999</v>
      </c>
      <c r="G36" s="19">
        <f>'Gross Plant'!I36-Reserve!I36</f>
        <v>483649.35999999987</v>
      </c>
      <c r="H36" s="19">
        <f>'Gross Plant'!J36-Reserve!J36</f>
        <v>471637.57999999984</v>
      </c>
      <c r="I36" s="19">
        <f>'Gross Plant'!K36-Reserve!K36</f>
        <v>459625.79999999981</v>
      </c>
      <c r="J36" s="19">
        <f>'Gross Plant'!L36-Reserve!L36</f>
        <v>452031.88044399978</v>
      </c>
      <c r="K36" s="19">
        <f>'Gross Plant'!M36-Reserve!M36</f>
        <v>444437.96088799974</v>
      </c>
      <c r="L36" s="19">
        <f>'Gross Plant'!N36-Reserve!N36</f>
        <v>436844.0413319997</v>
      </c>
      <c r="M36" s="19">
        <f>'Gross Plant'!O36-Reserve!O36</f>
        <v>429250.12177599967</v>
      </c>
      <c r="N36" s="19">
        <f>'Gross Plant'!P36-Reserve!P36</f>
        <v>421656.20221999963</v>
      </c>
      <c r="O36" s="19">
        <f>'Gross Plant'!Q36-Reserve!Q36</f>
        <v>414062.28266399959</v>
      </c>
      <c r="P36" s="19">
        <f>'Gross Plant'!R36-Reserve!R36</f>
        <v>406468.36310799955</v>
      </c>
      <c r="Q36" s="19">
        <f>'Gross Plant'!S36-Reserve!S36</f>
        <v>398874.44355199952</v>
      </c>
      <c r="R36" s="19">
        <f>'Gross Plant'!T36-Reserve!T36</f>
        <v>391280.52399599948</v>
      </c>
      <c r="S36" s="19">
        <f>'Gross Plant'!U36-Reserve!U36</f>
        <v>383686.60443999944</v>
      </c>
      <c r="T36" s="19">
        <f>'Gross Plant'!V36-Reserve!V36</f>
        <v>376092.68488399941</v>
      </c>
      <c r="U36" s="19">
        <f>'Gross Plant'!W36-Reserve!W36</f>
        <v>368498.76532799937</v>
      </c>
      <c r="V36" s="19">
        <f>'Gross Plant'!X36-Reserve!X36</f>
        <v>360904.84577199933</v>
      </c>
      <c r="W36" s="19">
        <f>'Gross Plant'!Y36-Reserve!Y36</f>
        <v>353310.92621599929</v>
      </c>
      <c r="X36" s="19">
        <f>'Gross Plant'!Z36-Reserve!Z36</f>
        <v>345717.00665999926</v>
      </c>
      <c r="Y36" s="19">
        <f>'Gross Plant'!AA36-Reserve!AA36</f>
        <v>338123.08710399922</v>
      </c>
      <c r="Z36" s="19">
        <f>'Gross Plant'!AB36-Reserve!AB36</f>
        <v>330529.16754799918</v>
      </c>
      <c r="AA36" s="19">
        <f>'Gross Plant'!AC36-Reserve!AC36</f>
        <v>322935.24799199915</v>
      </c>
      <c r="AB36" s="19">
        <f>'Gross Plant'!AD36-Reserve!AD36</f>
        <v>315341.32843599911</v>
      </c>
      <c r="AC36" s="19">
        <f>'Gross Plant'!AE36-Reserve!AE36</f>
        <v>307747.40887999907</v>
      </c>
      <c r="AD36" s="19">
        <f>'Gross Plant'!AF36-Reserve!AF36</f>
        <v>300153.48932399903</v>
      </c>
    </row>
    <row r="37" spans="1:30">
      <c r="A37" s="16">
        <v>39922</v>
      </c>
      <c r="B37" s="17" t="s">
        <v>197</v>
      </c>
      <c r="C37" s="19">
        <f>'Gross Plant'!E37-Reserve!E37</f>
        <v>530647.30000000005</v>
      </c>
      <c r="D37" s="19">
        <f>'Gross Plant'!F37-Reserve!F37</f>
        <v>523617.44</v>
      </c>
      <c r="E37" s="19">
        <f>'Gross Plant'!G37-Reserve!G37</f>
        <v>516587.58</v>
      </c>
      <c r="F37" s="19">
        <f>'Gross Plant'!H37-Reserve!H37</f>
        <v>509557.72000000003</v>
      </c>
      <c r="G37" s="19">
        <f>'Gross Plant'!I37-Reserve!I37</f>
        <v>502527.86000000004</v>
      </c>
      <c r="H37" s="19">
        <f>'Gross Plant'!J37-Reserve!J37</f>
        <v>495498.00000000006</v>
      </c>
      <c r="I37" s="19">
        <f>'Gross Plant'!K37-Reserve!K37</f>
        <v>488468.14000000007</v>
      </c>
      <c r="J37" s="19">
        <f>'Gross Plant'!L37-Reserve!L37</f>
        <v>488020.37223766674</v>
      </c>
      <c r="K37" s="19">
        <f>'Gross Plant'!M37-Reserve!M37</f>
        <v>487572.60447533341</v>
      </c>
      <c r="L37" s="19">
        <f>'Gross Plant'!N37-Reserve!N37</f>
        <v>487124.83671300008</v>
      </c>
      <c r="M37" s="19">
        <f>'Gross Plant'!O37-Reserve!O37</f>
        <v>486677.06895066675</v>
      </c>
      <c r="N37" s="19">
        <f>'Gross Plant'!P37-Reserve!P37</f>
        <v>486229.30118833343</v>
      </c>
      <c r="O37" s="19">
        <f>'Gross Plant'!Q37-Reserve!Q37</f>
        <v>485781.5334260001</v>
      </c>
      <c r="P37" s="19">
        <f>'Gross Plant'!R37-Reserve!R37</f>
        <v>485333.76566366677</v>
      </c>
      <c r="Q37" s="19">
        <f>'Gross Plant'!S37-Reserve!S37</f>
        <v>484885.99790133344</v>
      </c>
      <c r="R37" s="19">
        <f>'Gross Plant'!T37-Reserve!T37</f>
        <v>484438.23013900011</v>
      </c>
      <c r="S37" s="19">
        <f>'Gross Plant'!U37-Reserve!U37</f>
        <v>483990.46237666678</v>
      </c>
      <c r="T37" s="19">
        <f>'Gross Plant'!V37-Reserve!V37</f>
        <v>483542.69461433345</v>
      </c>
      <c r="U37" s="19">
        <f>'Gross Plant'!W37-Reserve!W37</f>
        <v>483094.92685200012</v>
      </c>
      <c r="V37" s="19">
        <f>'Gross Plant'!X37-Reserve!X37</f>
        <v>482647.15908966679</v>
      </c>
      <c r="W37" s="19">
        <f>'Gross Plant'!Y37-Reserve!Y37</f>
        <v>482199.39132733346</v>
      </c>
      <c r="X37" s="19">
        <f>'Gross Plant'!Z37-Reserve!Z37</f>
        <v>481751.62356500013</v>
      </c>
      <c r="Y37" s="19">
        <f>'Gross Plant'!AA37-Reserve!AA37</f>
        <v>481303.8558026668</v>
      </c>
      <c r="Z37" s="19">
        <f>'Gross Plant'!AB37-Reserve!AB37</f>
        <v>480856.08804033347</v>
      </c>
      <c r="AA37" s="19">
        <f>'Gross Plant'!AC37-Reserve!AC37</f>
        <v>480408.32027800014</v>
      </c>
      <c r="AB37" s="19">
        <f>'Gross Plant'!AD37-Reserve!AD37</f>
        <v>479960.55251566682</v>
      </c>
      <c r="AC37" s="19">
        <f>'Gross Plant'!AE37-Reserve!AE37</f>
        <v>479512.78475333349</v>
      </c>
      <c r="AD37" s="19">
        <f>'Gross Plant'!AF37-Reserve!AF37</f>
        <v>479065.01699100016</v>
      </c>
    </row>
    <row r="38" spans="1:30">
      <c r="A38" s="16">
        <v>39923</v>
      </c>
      <c r="B38" s="17" t="s">
        <v>198</v>
      </c>
      <c r="C38" s="19">
        <f>'Gross Plant'!E38-Reserve!E38</f>
        <v>18857.309999999998</v>
      </c>
      <c r="D38" s="19">
        <f>'Gross Plant'!F38-Reserve!F38</f>
        <v>18446.419999999998</v>
      </c>
      <c r="E38" s="19">
        <f>'Gross Plant'!G38-Reserve!G38</f>
        <v>18035.53</v>
      </c>
      <c r="F38" s="19">
        <f>'Gross Plant'!H38-Reserve!H38</f>
        <v>17624.64</v>
      </c>
      <c r="G38" s="19">
        <f>'Gross Plant'!I38-Reserve!I38</f>
        <v>17213.75</v>
      </c>
      <c r="H38" s="19">
        <f>'Gross Plant'!J38-Reserve!J38</f>
        <v>16802.86</v>
      </c>
      <c r="I38" s="19">
        <f>'Gross Plant'!K38-Reserve!K38</f>
        <v>16391.97</v>
      </c>
      <c r="J38" s="19">
        <f>'Gross Plant'!L38-Reserve!L38</f>
        <v>16391.97</v>
      </c>
      <c r="K38" s="19">
        <f>'Gross Plant'!M38-Reserve!M38</f>
        <v>16391.97</v>
      </c>
      <c r="L38" s="19">
        <f>'Gross Plant'!N38-Reserve!N38</f>
        <v>16391.97</v>
      </c>
      <c r="M38" s="19">
        <f>'Gross Plant'!O38-Reserve!O38</f>
        <v>16391.97</v>
      </c>
      <c r="N38" s="19">
        <f>'Gross Plant'!P38-Reserve!P38</f>
        <v>16391.97</v>
      </c>
      <c r="O38" s="19">
        <f>'Gross Plant'!Q38-Reserve!Q38</f>
        <v>16391.97</v>
      </c>
      <c r="P38" s="19">
        <f>'Gross Plant'!R38-Reserve!R38</f>
        <v>16391.97</v>
      </c>
      <c r="Q38" s="19">
        <f>'Gross Plant'!S38-Reserve!S38</f>
        <v>16391.97</v>
      </c>
      <c r="R38" s="19">
        <f>'Gross Plant'!T38-Reserve!T38</f>
        <v>16391.97</v>
      </c>
      <c r="S38" s="19">
        <f>'Gross Plant'!U38-Reserve!U38</f>
        <v>16391.97</v>
      </c>
      <c r="T38" s="19">
        <f>'Gross Plant'!V38-Reserve!V38</f>
        <v>16391.97</v>
      </c>
      <c r="U38" s="19">
        <f>'Gross Plant'!W38-Reserve!W38</f>
        <v>16391.97</v>
      </c>
      <c r="V38" s="19">
        <f>'Gross Plant'!X38-Reserve!X38</f>
        <v>16391.97</v>
      </c>
      <c r="W38" s="19">
        <f>'Gross Plant'!Y38-Reserve!Y38</f>
        <v>16391.97</v>
      </c>
      <c r="X38" s="19">
        <f>'Gross Plant'!Z38-Reserve!Z38</f>
        <v>16391.97</v>
      </c>
      <c r="Y38" s="19">
        <f>'Gross Plant'!AA38-Reserve!AA38</f>
        <v>16391.97</v>
      </c>
      <c r="Z38" s="19">
        <f>'Gross Plant'!AB38-Reserve!AB38</f>
        <v>16391.97</v>
      </c>
      <c r="AA38" s="19">
        <f>'Gross Plant'!AC38-Reserve!AC38</f>
        <v>16391.97</v>
      </c>
      <c r="AB38" s="19">
        <f>'Gross Plant'!AD38-Reserve!AD38</f>
        <v>16391.97</v>
      </c>
      <c r="AC38" s="19">
        <f>'Gross Plant'!AE38-Reserve!AE38</f>
        <v>16391.97</v>
      </c>
      <c r="AD38" s="19">
        <f>'Gross Plant'!AF38-Reserve!AF38</f>
        <v>16391.97</v>
      </c>
    </row>
    <row r="39" spans="1:30">
      <c r="A39" s="116">
        <v>39924</v>
      </c>
      <c r="B39" s="58" t="s">
        <v>168</v>
      </c>
      <c r="C39" s="19">
        <f>'Gross Plant'!E39-Reserve!E39</f>
        <v>0</v>
      </c>
      <c r="D39" s="19">
        <f>'Gross Plant'!F39-Reserve!F39</f>
        <v>0</v>
      </c>
      <c r="E39" s="19">
        <f>'Gross Plant'!G39-Reserve!G39</f>
        <v>0</v>
      </c>
      <c r="F39" s="19">
        <f>'Gross Plant'!H39-Reserve!H39</f>
        <v>0</v>
      </c>
      <c r="G39" s="19">
        <f>'Gross Plant'!I39-Reserve!I39</f>
        <v>0</v>
      </c>
      <c r="H39" s="19">
        <f>'Gross Plant'!J39-Reserve!J39</f>
        <v>0</v>
      </c>
      <c r="I39" s="19">
        <f>'Gross Plant'!K39-Reserve!K39</f>
        <v>0</v>
      </c>
      <c r="J39" s="19">
        <f>'Gross Plant'!L39-Reserve!L39</f>
        <v>0</v>
      </c>
      <c r="K39" s="19">
        <f>'Gross Plant'!M39-Reserve!M39</f>
        <v>0</v>
      </c>
      <c r="L39" s="19">
        <f>'Gross Plant'!N39-Reserve!N39</f>
        <v>0</v>
      </c>
      <c r="M39" s="19">
        <f>'Gross Plant'!O39-Reserve!O39</f>
        <v>0</v>
      </c>
      <c r="N39" s="19">
        <f>'Gross Plant'!P39-Reserve!P39</f>
        <v>0</v>
      </c>
      <c r="O39" s="19">
        <f>'Gross Plant'!Q39-Reserve!Q39</f>
        <v>0</v>
      </c>
      <c r="P39" s="19">
        <f>'Gross Plant'!R39-Reserve!R39</f>
        <v>0</v>
      </c>
      <c r="Q39" s="19">
        <f>'Gross Plant'!S39-Reserve!S39</f>
        <v>0</v>
      </c>
      <c r="R39" s="19">
        <f>'Gross Plant'!T39-Reserve!T39</f>
        <v>0</v>
      </c>
      <c r="S39" s="19">
        <f>'Gross Plant'!U39-Reserve!U39</f>
        <v>0</v>
      </c>
      <c r="T39" s="19">
        <f>'Gross Plant'!V39-Reserve!V39</f>
        <v>0</v>
      </c>
      <c r="U39" s="19">
        <f>'Gross Plant'!W39-Reserve!W39</f>
        <v>0</v>
      </c>
      <c r="V39" s="19">
        <f>'Gross Plant'!X39-Reserve!X39</f>
        <v>0</v>
      </c>
      <c r="W39" s="19">
        <f>'Gross Plant'!Y39-Reserve!Y39</f>
        <v>0</v>
      </c>
      <c r="X39" s="19">
        <f>'Gross Plant'!Z39-Reserve!Z39</f>
        <v>0</v>
      </c>
      <c r="Y39" s="19">
        <f>'Gross Plant'!AA39-Reserve!AA39</f>
        <v>0</v>
      </c>
      <c r="Z39" s="19">
        <f>'Gross Plant'!AB39-Reserve!AB39</f>
        <v>0</v>
      </c>
      <c r="AA39" s="19">
        <f>'Gross Plant'!AC39-Reserve!AC39</f>
        <v>0</v>
      </c>
      <c r="AB39" s="19">
        <f>'Gross Plant'!AD39-Reserve!AD39</f>
        <v>0</v>
      </c>
      <c r="AC39" s="19">
        <f>'Gross Plant'!AE39-Reserve!AE39</f>
        <v>0</v>
      </c>
      <c r="AD39" s="19">
        <f>'Gross Plant'!AF39-Reserve!AF39</f>
        <v>0</v>
      </c>
    </row>
    <row r="40" spans="1:30">
      <c r="A40" s="116">
        <v>39926</v>
      </c>
      <c r="B40" s="58" t="s">
        <v>199</v>
      </c>
      <c r="C40" s="19">
        <f>'Gross Plant'!E40-Reserve!E40</f>
        <v>273787.17</v>
      </c>
      <c r="D40" s="19">
        <f>'Gross Plant'!F40-Reserve!F40</f>
        <v>271331.34999999998</v>
      </c>
      <c r="E40" s="19">
        <f>'Gross Plant'!G40-Reserve!G40</f>
        <v>268875.52999999997</v>
      </c>
      <c r="F40" s="19">
        <f>'Gross Plant'!H40-Reserve!H40</f>
        <v>266419.70999999996</v>
      </c>
      <c r="G40" s="19">
        <f>'Gross Plant'!I40-Reserve!I40</f>
        <v>263963.89</v>
      </c>
      <c r="H40" s="19">
        <f>'Gross Plant'!J40-Reserve!J40</f>
        <v>261508.06999999998</v>
      </c>
      <c r="I40" s="19">
        <f>'Gross Plant'!K40-Reserve!K40</f>
        <v>259052.25</v>
      </c>
      <c r="J40" s="19">
        <f>'Gross Plant'!L40-Reserve!L40</f>
        <v>78198.878380343085</v>
      </c>
      <c r="K40" s="19">
        <f>'Gross Plant'!M40-Reserve!M40</f>
        <v>-102697.8188325059</v>
      </c>
      <c r="L40" s="19">
        <f>'Gross Plant'!N40-Reserve!N40</f>
        <v>-102697.8188325059</v>
      </c>
      <c r="M40" s="19">
        <f>'Gross Plant'!O40-Reserve!O40</f>
        <v>-102697.8188325059</v>
      </c>
      <c r="N40" s="19">
        <f>'Gross Plant'!P40-Reserve!P40</f>
        <v>-102697.8188325059</v>
      </c>
      <c r="O40" s="19">
        <f>'Gross Plant'!Q40-Reserve!Q40</f>
        <v>-102697.8188325059</v>
      </c>
      <c r="P40" s="19">
        <f>'Gross Plant'!R40-Reserve!R40</f>
        <v>-102697.8188325059</v>
      </c>
      <c r="Q40" s="19">
        <f>'Gross Plant'!S40-Reserve!S40</f>
        <v>-102697.8188325059</v>
      </c>
      <c r="R40" s="19">
        <f>'Gross Plant'!T40-Reserve!T40</f>
        <v>-102697.8188325059</v>
      </c>
      <c r="S40" s="19">
        <f>'Gross Plant'!U40-Reserve!U40</f>
        <v>-102697.8188325059</v>
      </c>
      <c r="T40" s="19">
        <f>'Gross Plant'!V40-Reserve!V40</f>
        <v>-102697.8188325059</v>
      </c>
      <c r="U40" s="19">
        <f>'Gross Plant'!W40-Reserve!W40</f>
        <v>-102697.8188325059</v>
      </c>
      <c r="V40" s="19">
        <f>'Gross Plant'!X40-Reserve!X40</f>
        <v>-102697.8188325059</v>
      </c>
      <c r="W40" s="19">
        <f>'Gross Plant'!Y40-Reserve!Y40</f>
        <v>-102697.8188325059</v>
      </c>
      <c r="X40" s="19">
        <f>'Gross Plant'!Z40-Reserve!Z40</f>
        <v>-102697.8188325059</v>
      </c>
      <c r="Y40" s="19">
        <f>'Gross Plant'!AA40-Reserve!AA40</f>
        <v>-102697.8188325059</v>
      </c>
      <c r="Z40" s="19">
        <f>'Gross Plant'!AB40-Reserve!AB40</f>
        <v>-102697.8188325059</v>
      </c>
      <c r="AA40" s="19">
        <f>'Gross Plant'!AC40-Reserve!AC40</f>
        <v>-102697.8188325059</v>
      </c>
      <c r="AB40" s="19">
        <f>'Gross Plant'!AD40-Reserve!AD40</f>
        <v>-102697.8188325059</v>
      </c>
      <c r="AC40" s="19">
        <f>'Gross Plant'!AE40-Reserve!AE40</f>
        <v>-102697.8188325059</v>
      </c>
      <c r="AD40" s="19">
        <f>'Gross Plant'!AF40-Reserve!AF40</f>
        <v>-102697.8188325059</v>
      </c>
    </row>
    <row r="41" spans="1:30">
      <c r="A41" s="116">
        <v>39928</v>
      </c>
      <c r="B41" s="58" t="s">
        <v>200</v>
      </c>
      <c r="C41" s="19">
        <f>'Gross Plant'!E41-Reserve!E41</f>
        <v>8808703.7399999984</v>
      </c>
      <c r="D41" s="19">
        <f>'Gross Plant'!F41-Reserve!F41</f>
        <v>8699711.8599999975</v>
      </c>
      <c r="E41" s="19">
        <f>'Gross Plant'!G41-Reserve!G41</f>
        <v>8590322.4299999978</v>
      </c>
      <c r="F41" s="19">
        <f>'Gross Plant'!H41-Reserve!H41</f>
        <v>8481041.589999998</v>
      </c>
      <c r="G41" s="19">
        <f>'Gross Plant'!I41-Reserve!I41</f>
        <v>8378941.5999999959</v>
      </c>
      <c r="H41" s="19">
        <f>'Gross Plant'!J41-Reserve!J41</f>
        <v>8269625.6199999955</v>
      </c>
      <c r="I41" s="19">
        <f>'Gross Plant'!K41-Reserve!K41</f>
        <v>8160272.2799999956</v>
      </c>
      <c r="J41" s="19">
        <f>'Gross Plant'!L41-Reserve!L41</f>
        <v>8164059.5338964313</v>
      </c>
      <c r="K41" s="19">
        <f>'Gross Plant'!M41-Reserve!M41</f>
        <v>8167400.6018865053</v>
      </c>
      <c r="L41" s="19">
        <f>'Gross Plant'!N41-Reserve!N41</f>
        <v>8171258.3442808725</v>
      </c>
      <c r="M41" s="19">
        <f>'Gross Plant'!O41-Reserve!O41</f>
        <v>8176008.7198118884</v>
      </c>
      <c r="N41" s="19">
        <f>'Gross Plant'!P41-Reserve!P41</f>
        <v>8181293.6106365472</v>
      </c>
      <c r="O41" s="19">
        <f>'Gross Plant'!Q41-Reserve!Q41</f>
        <v>8184097.8477695677</v>
      </c>
      <c r="P41" s="19">
        <f>'Gross Plant'!R41-Reserve!R41</f>
        <v>8188616.8995644562</v>
      </c>
      <c r="Q41" s="19">
        <f>'Gross Plant'!S41-Reserve!S41</f>
        <v>8192493.3741828259</v>
      </c>
      <c r="R41" s="19">
        <f>'Gross Plant'!T41-Reserve!T41</f>
        <v>8196001.25177674</v>
      </c>
      <c r="S41" s="19">
        <f>'Gross Plant'!U41-Reserve!U41</f>
        <v>8201478.3770718668</v>
      </c>
      <c r="T41" s="19">
        <f>'Gross Plant'!V41-Reserve!V41</f>
        <v>8206111.0269024707</v>
      </c>
      <c r="U41" s="19">
        <f>'Gross Plant'!W41-Reserve!W41</f>
        <v>8208181.7360948455</v>
      </c>
      <c r="V41" s="19">
        <f>'Gross Plant'!X41-Reserve!X41</f>
        <v>8209241.1736132279</v>
      </c>
      <c r="W41" s="19">
        <f>'Gross Plant'!Y41-Reserve!Y41</f>
        <v>8209760.1809599679</v>
      </c>
      <c r="X41" s="19">
        <f>'Gross Plant'!Z41-Reserve!Z41</f>
        <v>8209932.6915822886</v>
      </c>
      <c r="Y41" s="19">
        <f>'Gross Plant'!AA41-Reserve!AA41</f>
        <v>8214683.0671133045</v>
      </c>
      <c r="Z41" s="19">
        <f>'Gross Plant'!AB41-Reserve!AB41</f>
        <v>8219967.9579379633</v>
      </c>
      <c r="AA41" s="19">
        <f>'Gross Plant'!AC41-Reserve!AC41</f>
        <v>8222772.1950709838</v>
      </c>
      <c r="AB41" s="19">
        <f>'Gross Plant'!AD41-Reserve!AD41</f>
        <v>8227291.2468658723</v>
      </c>
      <c r="AC41" s="19">
        <f>'Gross Plant'!AE41-Reserve!AE41</f>
        <v>8231167.721484242</v>
      </c>
      <c r="AD41" s="19">
        <f>'Gross Plant'!AF41-Reserve!AF41</f>
        <v>8234675.5990781561</v>
      </c>
    </row>
    <row r="42" spans="1:30">
      <c r="A42" s="116">
        <v>39931</v>
      </c>
      <c r="B42" s="58" t="s">
        <v>201</v>
      </c>
      <c r="C42" s="19">
        <f>'Gross Plant'!E42-Reserve!E42</f>
        <v>257743.05</v>
      </c>
      <c r="D42" s="19">
        <f>'Gross Plant'!F42-Reserve!F42</f>
        <v>255383.74</v>
      </c>
      <c r="E42" s="19">
        <f>'Gross Plant'!G42-Reserve!G42</f>
        <v>253024.43</v>
      </c>
      <c r="F42" s="19">
        <f>'Gross Plant'!H42-Reserve!H42</f>
        <v>250665.12</v>
      </c>
      <c r="G42" s="19">
        <f>'Gross Plant'!I42-Reserve!I42</f>
        <v>248305.81</v>
      </c>
      <c r="H42" s="19">
        <f>'Gross Plant'!J42-Reserve!J42</f>
        <v>245946.5</v>
      </c>
      <c r="I42" s="19">
        <f>'Gross Plant'!K42-Reserve!K42</f>
        <v>243587.19</v>
      </c>
      <c r="J42" s="19">
        <f>'Gross Plant'!L42-Reserve!L42</f>
        <v>240855.92584400001</v>
      </c>
      <c r="K42" s="19">
        <f>'Gross Plant'!M42-Reserve!M42</f>
        <v>238124.66168800002</v>
      </c>
      <c r="L42" s="19">
        <f>'Gross Plant'!N42-Reserve!N42</f>
        <v>235393.397532</v>
      </c>
      <c r="M42" s="19">
        <f>'Gross Plant'!O42-Reserve!O42</f>
        <v>232662.13337600001</v>
      </c>
      <c r="N42" s="19">
        <f>'Gross Plant'!P42-Reserve!P42</f>
        <v>229930.86921999999</v>
      </c>
      <c r="O42" s="19">
        <f>'Gross Plant'!Q42-Reserve!Q42</f>
        <v>227199.605064</v>
      </c>
      <c r="P42" s="19">
        <f>'Gross Plant'!R42-Reserve!R42</f>
        <v>224468.34090800001</v>
      </c>
      <c r="Q42" s="19">
        <f>'Gross Plant'!S42-Reserve!S42</f>
        <v>221737.07675199999</v>
      </c>
      <c r="R42" s="19">
        <f>'Gross Plant'!T42-Reserve!T42</f>
        <v>219005.81259599997</v>
      </c>
      <c r="S42" s="19">
        <f>'Gross Plant'!U42-Reserve!U42</f>
        <v>216274.54843999998</v>
      </c>
      <c r="T42" s="19">
        <f>'Gross Plant'!V42-Reserve!V42</f>
        <v>213543.28428399999</v>
      </c>
      <c r="U42" s="19">
        <f>'Gross Plant'!W42-Reserve!W42</f>
        <v>210812.02012799997</v>
      </c>
      <c r="V42" s="19">
        <f>'Gross Plant'!X42-Reserve!X42</f>
        <v>208080.75597199996</v>
      </c>
      <c r="W42" s="19">
        <f>'Gross Plant'!Y42-Reserve!Y42</f>
        <v>205349.49181599997</v>
      </c>
      <c r="X42" s="19">
        <f>'Gross Plant'!Z42-Reserve!Z42</f>
        <v>202618.22765999998</v>
      </c>
      <c r="Y42" s="19">
        <f>'Gross Plant'!AA42-Reserve!AA42</f>
        <v>199886.96350399996</v>
      </c>
      <c r="Z42" s="19">
        <f>'Gross Plant'!AB42-Reserve!AB42</f>
        <v>197155.69934799994</v>
      </c>
      <c r="AA42" s="19">
        <f>'Gross Plant'!AC42-Reserve!AC42</f>
        <v>194424.43519199995</v>
      </c>
      <c r="AB42" s="19">
        <f>'Gross Plant'!AD42-Reserve!AD42</f>
        <v>191693.17103599996</v>
      </c>
      <c r="AC42" s="19">
        <f>'Gross Plant'!AE42-Reserve!AE42</f>
        <v>188961.90687999994</v>
      </c>
      <c r="AD42" s="19">
        <f>'Gross Plant'!AF42-Reserve!AF42</f>
        <v>186230.64272399992</v>
      </c>
    </row>
    <row r="43" spans="1:30">
      <c r="A43" s="116">
        <v>39932</v>
      </c>
      <c r="B43" s="58" t="s">
        <v>202</v>
      </c>
      <c r="C43" s="19">
        <f>'Gross Plant'!E43-Reserve!E43</f>
        <v>312752.39</v>
      </c>
      <c r="D43" s="19">
        <f>'Gross Plant'!F43-Reserve!F43</f>
        <v>310150.56</v>
      </c>
      <c r="E43" s="19">
        <f>'Gross Plant'!G43-Reserve!G43</f>
        <v>307548.73</v>
      </c>
      <c r="F43" s="19">
        <f>'Gross Plant'!H43-Reserve!H43</f>
        <v>304946.90000000002</v>
      </c>
      <c r="G43" s="19">
        <f>'Gross Plant'!I43-Reserve!I43</f>
        <v>302345.07</v>
      </c>
      <c r="H43" s="19">
        <f>'Gross Plant'!J43-Reserve!J43</f>
        <v>299743.24</v>
      </c>
      <c r="I43" s="19">
        <f>'Gross Plant'!K43-Reserve!K43</f>
        <v>297141.41000000003</v>
      </c>
      <c r="J43" s="19">
        <f>'Gross Plant'!L43-Reserve!L43</f>
        <v>163912.93372874899</v>
      </c>
      <c r="K43" s="19">
        <f>'Gross Plant'!M43-Reserve!M43</f>
        <v>29568.023549757781</v>
      </c>
      <c r="L43" s="19">
        <f>'Gross Plant'!N43-Reserve!N43</f>
        <v>-106009.70625497948</v>
      </c>
      <c r="M43" s="19">
        <f>'Gross Plant'!O43-Reserve!O43</f>
        <v>-106009.70625497948</v>
      </c>
      <c r="N43" s="19">
        <f>'Gross Plant'!P43-Reserve!P43</f>
        <v>-106009.70625497948</v>
      </c>
      <c r="O43" s="19">
        <f>'Gross Plant'!Q43-Reserve!Q43</f>
        <v>-106009.70625497948</v>
      </c>
      <c r="P43" s="19">
        <f>'Gross Plant'!R43-Reserve!R43</f>
        <v>-106009.70625497948</v>
      </c>
      <c r="Q43" s="19">
        <f>'Gross Plant'!S43-Reserve!S43</f>
        <v>-106009.70625497948</v>
      </c>
      <c r="R43" s="19">
        <f>'Gross Plant'!T43-Reserve!T43</f>
        <v>-106009.70625497948</v>
      </c>
      <c r="S43" s="19">
        <f>'Gross Plant'!U43-Reserve!U43</f>
        <v>-106009.70625497948</v>
      </c>
      <c r="T43" s="19">
        <f>'Gross Plant'!V43-Reserve!V43</f>
        <v>-106009.70625497948</v>
      </c>
      <c r="U43" s="19">
        <f>'Gross Plant'!W43-Reserve!W43</f>
        <v>-106009.70625497948</v>
      </c>
      <c r="V43" s="19">
        <f>'Gross Plant'!X43-Reserve!X43</f>
        <v>-106009.70625497948</v>
      </c>
      <c r="W43" s="19">
        <f>'Gross Plant'!Y43-Reserve!Y43</f>
        <v>-106009.70625497948</v>
      </c>
      <c r="X43" s="19">
        <f>'Gross Plant'!Z43-Reserve!Z43</f>
        <v>-106009.70625497948</v>
      </c>
      <c r="Y43" s="19">
        <f>'Gross Plant'!AA43-Reserve!AA43</f>
        <v>-106009.70625497948</v>
      </c>
      <c r="Z43" s="19">
        <f>'Gross Plant'!AB43-Reserve!AB43</f>
        <v>-106009.70625497948</v>
      </c>
      <c r="AA43" s="19">
        <f>'Gross Plant'!AC43-Reserve!AC43</f>
        <v>-106009.70625497948</v>
      </c>
      <c r="AB43" s="19">
        <f>'Gross Plant'!AD43-Reserve!AD43</f>
        <v>-106009.70625497948</v>
      </c>
      <c r="AC43" s="19">
        <f>'Gross Plant'!AE43-Reserve!AE43</f>
        <v>-106009.70625497948</v>
      </c>
      <c r="AD43" s="19">
        <f>'Gross Plant'!AF43-Reserve!AF43</f>
        <v>-106009.70625497948</v>
      </c>
    </row>
    <row r="44" spans="1:30">
      <c r="A44" s="116">
        <v>39938</v>
      </c>
      <c r="B44" s="58" t="s">
        <v>203</v>
      </c>
      <c r="C44" s="19">
        <f>'Gross Plant'!E44-Reserve!E44</f>
        <v>14580517.84</v>
      </c>
      <c r="D44" s="19">
        <f>'Gross Plant'!F44-Reserve!F44</f>
        <v>14484783.949999999</v>
      </c>
      <c r="E44" s="19">
        <f>'Gross Plant'!G44-Reserve!G44</f>
        <v>14610546.110000001</v>
      </c>
      <c r="F44" s="19">
        <f>'Gross Plant'!H44-Reserve!H44</f>
        <v>14513900.600000001</v>
      </c>
      <c r="G44" s="19">
        <f>'Gross Plant'!I44-Reserve!I44</f>
        <v>14417255.090000002</v>
      </c>
      <c r="H44" s="19">
        <f>'Gross Plant'!J44-Reserve!J44</f>
        <v>14320609.580000002</v>
      </c>
      <c r="I44" s="19">
        <f>'Gross Plant'!K44-Reserve!K44</f>
        <v>14223964.070000002</v>
      </c>
      <c r="J44" s="19">
        <f>'Gross Plant'!L44-Reserve!L44</f>
        <v>14387494.834020292</v>
      </c>
      <c r="K44" s="19">
        <f>'Gross Plant'!M44-Reserve!M44</f>
        <v>14537519.547266452</v>
      </c>
      <c r="L44" s="19">
        <f>'Gross Plant'!N44-Reserve!N44</f>
        <v>14703183.998654502</v>
      </c>
      <c r="M44" s="19">
        <f>'Gross Plant'!O44-Reserve!O44</f>
        <v>14895868.461868001</v>
      </c>
      <c r="N44" s="19">
        <f>'Gross Plant'!P44-Reserve!P44</f>
        <v>15104732.707079398</v>
      </c>
      <c r="O44" s="19">
        <f>'Gross Plant'!Q44-Reserve!Q44</f>
        <v>15238507.546205698</v>
      </c>
      <c r="P44" s="19">
        <f>'Gross Plant'!R44-Reserve!R44</f>
        <v>15424189.838169774</v>
      </c>
      <c r="Q44" s="19">
        <f>'Gross Plant'!S44-Reserve!S44</f>
        <v>15590421.314120593</v>
      </c>
      <c r="R44" s="19">
        <f>'Gross Plant'!T44-Reserve!T44</f>
        <v>15745495.355341917</v>
      </c>
      <c r="S44" s="19">
        <f>'Gross Plant'!U44-Reserve!U44</f>
        <v>15960178.539434286</v>
      </c>
      <c r="T44" s="19">
        <f>'Gross Plant'!V44-Reserve!V44</f>
        <v>16149299.444802171</v>
      </c>
      <c r="U44" s="19">
        <f>'Gross Plant'!W44-Reserve!W44</f>
        <v>16260870.387594359</v>
      </c>
      <c r="V44" s="19">
        <f>'Gross Plant'!X44-Reserve!X44</f>
        <v>16341830.129134679</v>
      </c>
      <c r="W44" s="19">
        <f>'Gross Plant'!Y44-Reserve!Y44</f>
        <v>16406431.04527518</v>
      </c>
      <c r="X44" s="19">
        <f>'Gross Plant'!Z44-Reserve!Z44</f>
        <v>16460543.502935989</v>
      </c>
      <c r="Y44" s="19">
        <f>'Gross Plant'!AA44-Reserve!AA44</f>
        <v>16653227.966149488</v>
      </c>
      <c r="Z44" s="19">
        <f>'Gross Plant'!AB44-Reserve!AB44</f>
        <v>16862092.211360883</v>
      </c>
      <c r="AA44" s="19">
        <f>'Gross Plant'!AC44-Reserve!AC44</f>
        <v>16995867.050487183</v>
      </c>
      <c r="AB44" s="19">
        <f>'Gross Plant'!AD44-Reserve!AD44</f>
        <v>17181549.342451259</v>
      </c>
      <c r="AC44" s="19">
        <f>'Gross Plant'!AE44-Reserve!AE44</f>
        <v>17347780.818402078</v>
      </c>
      <c r="AD44" s="19">
        <f>'Gross Plant'!AF44-Reserve!AF44</f>
        <v>17502854.859623402</v>
      </c>
    </row>
    <row r="45" spans="1:30">
      <c r="B45" s="32"/>
      <c r="Q45" s="20"/>
    </row>
    <row r="46" spans="1:30">
      <c r="A46" s="2" t="s">
        <v>30</v>
      </c>
      <c r="B46" s="24"/>
      <c r="C46" s="25">
        <f t="shared" ref="C46:AD46" si="0">SUM(C7:C45)</f>
        <v>95628355.170000002</v>
      </c>
      <c r="D46" s="26">
        <f t="shared" si="0"/>
        <v>94577345.620000005</v>
      </c>
      <c r="E46" s="26">
        <f t="shared" si="0"/>
        <v>93733185.080000028</v>
      </c>
      <c r="F46" s="26">
        <f t="shared" si="0"/>
        <v>92658519.469999999</v>
      </c>
      <c r="G46" s="26">
        <f t="shared" si="0"/>
        <v>91602207.789999992</v>
      </c>
      <c r="H46" s="26">
        <f t="shared" si="0"/>
        <v>90532760.779999956</v>
      </c>
      <c r="I46" s="26">
        <f t="shared" si="0"/>
        <v>91571551.439999998</v>
      </c>
      <c r="J46" s="26">
        <f t="shared" si="0"/>
        <v>92437028.708489761</v>
      </c>
      <c r="K46" s="26">
        <f t="shared" si="0"/>
        <v>93143238.405451417</v>
      </c>
      <c r="L46" s="26">
        <f t="shared" si="0"/>
        <v>94194386.704410896</v>
      </c>
      <c r="M46" s="26">
        <f t="shared" si="0"/>
        <v>95671557.984461382</v>
      </c>
      <c r="N46" s="26">
        <f t="shared" si="0"/>
        <v>97707186.122897118</v>
      </c>
      <c r="O46" s="26">
        <f t="shared" si="0"/>
        <v>98902728.972840413</v>
      </c>
      <c r="P46" s="26">
        <f t="shared" si="0"/>
        <v>100668963.24703258</v>
      </c>
      <c r="Q46" s="27">
        <f t="shared" si="0"/>
        <v>102212836.94190092</v>
      </c>
      <c r="R46" s="26">
        <f t="shared" si="0"/>
        <v>103627669.67689031</v>
      </c>
      <c r="S46" s="26">
        <f t="shared" si="0"/>
        <v>105697816.96427417</v>
      </c>
      <c r="T46" s="26">
        <f t="shared" si="0"/>
        <v>107477510.42225279</v>
      </c>
      <c r="U46" s="26">
        <f t="shared" si="0"/>
        <v>108390549.83420777</v>
      </c>
      <c r="V46" s="26">
        <f t="shared" si="0"/>
        <v>108960163.49425133</v>
      </c>
      <c r="W46" s="26">
        <f t="shared" si="0"/>
        <v>109345478.17155547</v>
      </c>
      <c r="X46" s="26">
        <f t="shared" si="0"/>
        <v>109612171.4568733</v>
      </c>
      <c r="Y46" s="26">
        <f t="shared" si="0"/>
        <v>111413316.7941961</v>
      </c>
      <c r="Z46" s="26">
        <f t="shared" si="0"/>
        <v>113386899.84623796</v>
      </c>
      <c r="AA46" s="26">
        <f t="shared" si="0"/>
        <v>114520397.49762693</v>
      </c>
      <c r="AB46" s="26">
        <f t="shared" si="0"/>
        <v>116224586.4175839</v>
      </c>
      <c r="AC46" s="26">
        <f t="shared" si="0"/>
        <v>117706414.61884411</v>
      </c>
      <c r="AD46" s="26">
        <f t="shared" si="0"/>
        <v>119058536.24629723</v>
      </c>
    </row>
    <row r="47" spans="1:30">
      <c r="A47" s="2"/>
      <c r="B47" s="24"/>
      <c r="C47" s="153">
        <f>'Gross Plant'!E46-Reserve!E46</f>
        <v>95628355.169999972</v>
      </c>
      <c r="D47" s="153">
        <f>'Gross Plant'!F46-Reserve!F46</f>
        <v>94577345.61999999</v>
      </c>
      <c r="E47" s="153">
        <f>'Gross Plant'!G46-Reserve!G46</f>
        <v>93733185.080000013</v>
      </c>
      <c r="F47" s="153">
        <f>'Gross Plant'!H46-Reserve!H46</f>
        <v>92658519.469999999</v>
      </c>
      <c r="G47" s="153">
        <f>'Gross Plant'!I46-Reserve!I46</f>
        <v>91602207.789999992</v>
      </c>
      <c r="H47" s="153">
        <f>'Gross Plant'!J46-Reserve!J46</f>
        <v>90532760.779999986</v>
      </c>
      <c r="I47" s="153">
        <f>'Gross Plant'!K46-Reserve!K46</f>
        <v>91571551.439999953</v>
      </c>
      <c r="J47" s="153">
        <f>'Gross Plant'!L46-Reserve!L46</f>
        <v>92437028.708489716</v>
      </c>
      <c r="K47" s="153">
        <f>'Gross Plant'!M46-Reserve!M46</f>
        <v>93143238.405451417</v>
      </c>
      <c r="L47" s="153">
        <f>'Gross Plant'!N46-Reserve!N46</f>
        <v>94194386.704410881</v>
      </c>
      <c r="M47" s="153">
        <f>'Gross Plant'!O46-Reserve!O46</f>
        <v>95671557.984461367</v>
      </c>
      <c r="N47" s="153">
        <f>'Gross Plant'!P46-Reserve!P46</f>
        <v>97707186.122897103</v>
      </c>
      <c r="O47" s="153">
        <f>'Gross Plant'!Q46-Reserve!Q46</f>
        <v>98902728.972840399</v>
      </c>
      <c r="P47" s="153">
        <f>'Gross Plant'!R46-Reserve!R46</f>
        <v>100668963.24703257</v>
      </c>
      <c r="Q47" s="153">
        <f>'Gross Plant'!S46-Reserve!S46</f>
        <v>102212836.94190091</v>
      </c>
      <c r="R47" s="153">
        <f>'Gross Plant'!T46-Reserve!T46</f>
        <v>103627669.67689033</v>
      </c>
      <c r="S47" s="153">
        <f>'Gross Plant'!U46-Reserve!U46</f>
        <v>105697816.96427412</v>
      </c>
      <c r="T47" s="153">
        <f>'Gross Plant'!V46-Reserve!V46</f>
        <v>107477510.4222528</v>
      </c>
      <c r="U47" s="153">
        <f>'Gross Plant'!W46-Reserve!W46</f>
        <v>108390549.83420774</v>
      </c>
      <c r="V47" s="153">
        <f>'Gross Plant'!X46-Reserve!X46</f>
        <v>108960163.49425128</v>
      </c>
      <c r="W47" s="153">
        <f>'Gross Plant'!Y46-Reserve!Y46</f>
        <v>109345478.17155541</v>
      </c>
      <c r="X47" s="153">
        <f>'Gross Plant'!Z46-Reserve!Z46</f>
        <v>109612171.45687325</v>
      </c>
      <c r="Y47" s="153">
        <f>'Gross Plant'!AA46-Reserve!AA46</f>
        <v>111413316.79419605</v>
      </c>
      <c r="Z47" s="153">
        <f>'Gross Plant'!AB46-Reserve!AB46</f>
        <v>113386899.84623793</v>
      </c>
      <c r="AA47" s="153">
        <f>'Gross Plant'!AC46-Reserve!AC46</f>
        <v>114520397.49762695</v>
      </c>
      <c r="AB47" s="153">
        <f>'Gross Plant'!AD46-Reserve!AD46</f>
        <v>116224586.41758387</v>
      </c>
      <c r="AC47" s="153">
        <f>'Gross Plant'!AE46-Reserve!AE46</f>
        <v>117706414.61884406</v>
      </c>
      <c r="AD47" s="153">
        <f>'Gross Plant'!AF46-Reserve!AF46</f>
        <v>119058536.2462972</v>
      </c>
    </row>
    <row r="48" spans="1:30">
      <c r="A48" s="2"/>
      <c r="B48" s="24"/>
      <c r="C48" s="3">
        <f>C46-C47</f>
        <v>0</v>
      </c>
      <c r="D48" s="3">
        <f t="shared" ref="D48:AD48" si="1">D46-D47</f>
        <v>0</v>
      </c>
      <c r="E48" s="3">
        <f t="shared" si="1"/>
        <v>0</v>
      </c>
      <c r="F48" s="3">
        <f t="shared" si="1"/>
        <v>0</v>
      </c>
      <c r="G48" s="3">
        <f t="shared" si="1"/>
        <v>0</v>
      </c>
      <c r="H48" s="3">
        <f t="shared" si="1"/>
        <v>0</v>
      </c>
      <c r="I48" s="3">
        <f t="shared" si="1"/>
        <v>0</v>
      </c>
      <c r="J48" s="3">
        <f t="shared" si="1"/>
        <v>0</v>
      </c>
      <c r="K48" s="3">
        <f t="shared" si="1"/>
        <v>0</v>
      </c>
      <c r="L48" s="3">
        <f t="shared" si="1"/>
        <v>0</v>
      </c>
      <c r="M48" s="3">
        <f t="shared" si="1"/>
        <v>0</v>
      </c>
      <c r="N48" s="3">
        <f t="shared" si="1"/>
        <v>0</v>
      </c>
      <c r="O48" s="3">
        <f t="shared" si="1"/>
        <v>0</v>
      </c>
      <c r="P48" s="3">
        <f t="shared" si="1"/>
        <v>0</v>
      </c>
      <c r="Q48" s="3">
        <f t="shared" si="1"/>
        <v>0</v>
      </c>
      <c r="R48" s="3">
        <f t="shared" si="1"/>
        <v>0</v>
      </c>
      <c r="S48" s="3">
        <f t="shared" si="1"/>
        <v>0</v>
      </c>
      <c r="T48" s="3">
        <f t="shared" si="1"/>
        <v>0</v>
      </c>
      <c r="U48" s="3">
        <f t="shared" si="1"/>
        <v>0</v>
      </c>
      <c r="V48" s="3">
        <f t="shared" si="1"/>
        <v>0</v>
      </c>
      <c r="W48" s="3">
        <f t="shared" si="1"/>
        <v>0</v>
      </c>
      <c r="X48" s="3">
        <f t="shared" si="1"/>
        <v>0</v>
      </c>
      <c r="Y48" s="3">
        <f t="shared" si="1"/>
        <v>0</v>
      </c>
      <c r="Z48" s="3">
        <f t="shared" si="1"/>
        <v>0</v>
      </c>
      <c r="AA48" s="3">
        <f t="shared" si="1"/>
        <v>0</v>
      </c>
      <c r="AB48" s="3">
        <f t="shared" si="1"/>
        <v>0</v>
      </c>
      <c r="AC48" s="3">
        <f t="shared" si="1"/>
        <v>0</v>
      </c>
      <c r="AD48" s="3">
        <f t="shared" si="1"/>
        <v>0</v>
      </c>
    </row>
    <row r="49" spans="1:30">
      <c r="A49" s="2" t="s">
        <v>31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49">
        <v>38900</v>
      </c>
      <c r="B50" s="32" t="s">
        <v>130</v>
      </c>
      <c r="C50" s="19">
        <f>'Gross Plant'!E50-Reserve!E50</f>
        <v>2874239.86</v>
      </c>
      <c r="D50" s="19">
        <f>'Gross Plant'!F50-Reserve!F50</f>
        <v>2874239.86</v>
      </c>
      <c r="E50" s="19">
        <f>'Gross Plant'!G50-Reserve!G50</f>
        <v>2874239.86</v>
      </c>
      <c r="F50" s="19">
        <f>'Gross Plant'!H50-Reserve!H50</f>
        <v>2874239.86</v>
      </c>
      <c r="G50" s="19">
        <f>'Gross Plant'!I50-Reserve!I50</f>
        <v>2874239.86</v>
      </c>
      <c r="H50" s="19">
        <f>'Gross Plant'!J50-Reserve!J50</f>
        <v>2874239.86</v>
      </c>
      <c r="I50" s="19">
        <f>'Gross Plant'!K50-Reserve!K50</f>
        <v>2874239.86</v>
      </c>
      <c r="J50" s="19">
        <f>'Gross Plant'!L50-Reserve!L50</f>
        <v>2874239.86</v>
      </c>
      <c r="K50" s="19">
        <f>'Gross Plant'!M50-Reserve!M50</f>
        <v>2874239.86</v>
      </c>
      <c r="L50" s="19">
        <f>'Gross Plant'!N50-Reserve!N50</f>
        <v>2874239.86</v>
      </c>
      <c r="M50" s="19">
        <f>'Gross Plant'!O50-Reserve!O50</f>
        <v>2874239.86</v>
      </c>
      <c r="N50" s="19">
        <f>'Gross Plant'!P50-Reserve!P50</f>
        <v>2874239.86</v>
      </c>
      <c r="O50" s="19">
        <f>'Gross Plant'!Q50-Reserve!Q50</f>
        <v>2874239.86</v>
      </c>
      <c r="P50" s="19">
        <f>'Gross Plant'!R50-Reserve!R50</f>
        <v>2874239.86</v>
      </c>
      <c r="Q50" s="20">
        <f>'Gross Plant'!S50-Reserve!S50</f>
        <v>2874239.86</v>
      </c>
      <c r="R50" s="19">
        <f>'Gross Plant'!T50-Reserve!T50</f>
        <v>2874239.86</v>
      </c>
      <c r="S50" s="19">
        <f>'Gross Plant'!U50-Reserve!U50</f>
        <v>2874239.86</v>
      </c>
      <c r="T50" s="19">
        <f>'Gross Plant'!V50-Reserve!V50</f>
        <v>2874239.86</v>
      </c>
      <c r="U50" s="19">
        <f>'Gross Plant'!W50-Reserve!W50</f>
        <v>2874239.86</v>
      </c>
      <c r="V50" s="19">
        <f>'Gross Plant'!X50-Reserve!X50</f>
        <v>2874239.86</v>
      </c>
      <c r="W50" s="19">
        <f>'Gross Plant'!Y50-Reserve!Y50</f>
        <v>2874239.86</v>
      </c>
      <c r="X50" s="19">
        <f>'Gross Plant'!Z50-Reserve!Z50</f>
        <v>2874239.86</v>
      </c>
      <c r="Y50" s="19">
        <f>'Gross Plant'!AA50-Reserve!AA50</f>
        <v>2874239.86</v>
      </c>
      <c r="Z50" s="19">
        <f>'Gross Plant'!AB50-Reserve!AB50</f>
        <v>2874239.86</v>
      </c>
      <c r="AA50" s="19">
        <f>'Gross Plant'!AC50-Reserve!AC50</f>
        <v>2874239.86</v>
      </c>
      <c r="AB50" s="19">
        <f>'Gross Plant'!AD50-Reserve!AD50</f>
        <v>2874239.86</v>
      </c>
      <c r="AC50" s="19">
        <f>'Gross Plant'!AE50-Reserve!AE50</f>
        <v>2874239.86</v>
      </c>
      <c r="AD50" s="19">
        <f>'Gross Plant'!AF50-Reserve!AF50</f>
        <v>2874239.86</v>
      </c>
    </row>
    <row r="51" spans="1:30">
      <c r="A51" s="49">
        <v>38910</v>
      </c>
      <c r="B51" s="32" t="s">
        <v>131</v>
      </c>
      <c r="C51" s="19">
        <f>'Gross Plant'!E51-Reserve!E51</f>
        <v>1886442.92</v>
      </c>
      <c r="D51" s="19">
        <f>'Gross Plant'!F51-Reserve!F51</f>
        <v>1886442.92</v>
      </c>
      <c r="E51" s="19">
        <f>'Gross Plant'!G51-Reserve!G51</f>
        <v>1886442.92</v>
      </c>
      <c r="F51" s="19">
        <f>'Gross Plant'!H51-Reserve!H51</f>
        <v>1886442.92</v>
      </c>
      <c r="G51" s="19">
        <f>'Gross Plant'!I51-Reserve!I51</f>
        <v>1886442.92</v>
      </c>
      <c r="H51" s="19">
        <f>'Gross Plant'!J51-Reserve!J51</f>
        <v>1886442.92</v>
      </c>
      <c r="I51" s="19">
        <f>'Gross Plant'!K51-Reserve!K51</f>
        <v>1886442.92</v>
      </c>
      <c r="J51" s="19">
        <f>'Gross Plant'!L51-Reserve!L51</f>
        <v>1886442.92</v>
      </c>
      <c r="K51" s="19">
        <f>'Gross Plant'!M51-Reserve!M51</f>
        <v>1886442.92</v>
      </c>
      <c r="L51" s="19">
        <f>'Gross Plant'!N51-Reserve!N51</f>
        <v>1886442.92</v>
      </c>
      <c r="M51" s="19">
        <f>'Gross Plant'!O51-Reserve!O51</f>
        <v>1886442.92</v>
      </c>
      <c r="N51" s="19">
        <f>'Gross Plant'!P51-Reserve!P51</f>
        <v>1886442.92</v>
      </c>
      <c r="O51" s="19">
        <f>'Gross Plant'!Q51-Reserve!Q51</f>
        <v>1886442.92</v>
      </c>
      <c r="P51" s="19">
        <f>'Gross Plant'!R51-Reserve!R51</f>
        <v>1886442.92</v>
      </c>
      <c r="Q51" s="20">
        <f>'Gross Plant'!S51-Reserve!S51</f>
        <v>1886442.92</v>
      </c>
      <c r="R51" s="19">
        <f>'Gross Plant'!T51-Reserve!T51</f>
        <v>1886442.92</v>
      </c>
      <c r="S51" s="19">
        <f>'Gross Plant'!U51-Reserve!U51</f>
        <v>1886442.92</v>
      </c>
      <c r="T51" s="19">
        <f>'Gross Plant'!V51-Reserve!V51</f>
        <v>1886442.92</v>
      </c>
      <c r="U51" s="19">
        <f>'Gross Plant'!W51-Reserve!W51</f>
        <v>1886442.92</v>
      </c>
      <c r="V51" s="19">
        <f>'Gross Plant'!X51-Reserve!X51</f>
        <v>1886442.92</v>
      </c>
      <c r="W51" s="19">
        <f>'Gross Plant'!Y51-Reserve!Y51</f>
        <v>1886442.92</v>
      </c>
      <c r="X51" s="19">
        <f>'Gross Plant'!Z51-Reserve!Z51</f>
        <v>1886442.92</v>
      </c>
      <c r="Y51" s="19">
        <f>'Gross Plant'!AA51-Reserve!AA51</f>
        <v>1886442.92</v>
      </c>
      <c r="Z51" s="19">
        <f>'Gross Plant'!AB51-Reserve!AB51</f>
        <v>1886442.92</v>
      </c>
      <c r="AA51" s="19">
        <f>'Gross Plant'!AC51-Reserve!AC51</f>
        <v>1886442.92</v>
      </c>
      <c r="AB51" s="19">
        <f>'Gross Plant'!AD51-Reserve!AD51</f>
        <v>1886442.92</v>
      </c>
      <c r="AC51" s="19">
        <f>'Gross Plant'!AE51-Reserve!AE51</f>
        <v>1886442.92</v>
      </c>
      <c r="AD51" s="19">
        <f>'Gross Plant'!AF51-Reserve!AF51</f>
        <v>1886442.92</v>
      </c>
    </row>
    <row r="52" spans="1:30">
      <c r="A52" s="49">
        <v>39000</v>
      </c>
      <c r="B52" s="32" t="s">
        <v>10</v>
      </c>
      <c r="C52" s="19">
        <f>'Gross Plant'!E52-Reserve!E52</f>
        <v>11045446.6</v>
      </c>
      <c r="D52" s="19">
        <f>'Gross Plant'!F52-Reserve!F52</f>
        <v>11011546.699999999</v>
      </c>
      <c r="E52" s="19">
        <f>'Gross Plant'!G52-Reserve!G52</f>
        <v>10977646.799999999</v>
      </c>
      <c r="F52" s="19">
        <f>'Gross Plant'!H52-Reserve!H52</f>
        <v>10943746.9</v>
      </c>
      <c r="G52" s="19">
        <f>'Gross Plant'!I52-Reserve!I52</f>
        <v>10909847</v>
      </c>
      <c r="H52" s="19">
        <f>'Gross Plant'!J52-Reserve!J52</f>
        <v>10875947.1</v>
      </c>
      <c r="I52" s="19">
        <f>'Gross Plant'!K52-Reserve!K52</f>
        <v>10842047.199999999</v>
      </c>
      <c r="J52" s="19">
        <f>'Gross Plant'!L52-Reserve!L52</f>
        <v>10810269.118453249</v>
      </c>
      <c r="K52" s="19">
        <f>'Gross Plant'!M52-Reserve!M52</f>
        <v>10778491.036906499</v>
      </c>
      <c r="L52" s="19">
        <f>'Gross Plant'!N52-Reserve!N52</f>
        <v>10746712.955359749</v>
      </c>
      <c r="M52" s="19">
        <f>'Gross Plant'!O52-Reserve!O52</f>
        <v>10714934.873813</v>
      </c>
      <c r="N52" s="19">
        <f>'Gross Plant'!P52-Reserve!P52</f>
        <v>10683156.79226625</v>
      </c>
      <c r="O52" s="19">
        <f>'Gross Plant'!Q52-Reserve!Q52</f>
        <v>10651378.7107195</v>
      </c>
      <c r="P52" s="19">
        <f>'Gross Plant'!R52-Reserve!R52</f>
        <v>10619600.62917275</v>
      </c>
      <c r="Q52" s="20">
        <f>'Gross Plant'!S52-Reserve!S52</f>
        <v>10587822.547626</v>
      </c>
      <c r="R52" s="19">
        <f>'Gross Plant'!T52-Reserve!T52</f>
        <v>10556044.46607925</v>
      </c>
      <c r="S52" s="19">
        <f>'Gross Plant'!U52-Reserve!U52</f>
        <v>10524266.3845325</v>
      </c>
      <c r="T52" s="19">
        <f>'Gross Plant'!V52-Reserve!V52</f>
        <v>10492488.30298575</v>
      </c>
      <c r="U52" s="19">
        <f>'Gross Plant'!W52-Reserve!W52</f>
        <v>10460710.221439</v>
      </c>
      <c r="V52" s="19">
        <f>'Gross Plant'!X52-Reserve!X52</f>
        <v>10428932.13989225</v>
      </c>
      <c r="W52" s="19">
        <f>'Gross Plant'!Y52-Reserve!Y52</f>
        <v>10397154.0583455</v>
      </c>
      <c r="X52" s="19">
        <f>'Gross Plant'!Z52-Reserve!Z52</f>
        <v>10365375.97679875</v>
      </c>
      <c r="Y52" s="19">
        <f>'Gross Plant'!AA52-Reserve!AA52</f>
        <v>10333597.895252001</v>
      </c>
      <c r="Z52" s="19">
        <f>'Gross Plant'!AB52-Reserve!AB52</f>
        <v>10301819.813705251</v>
      </c>
      <c r="AA52" s="19">
        <f>'Gross Plant'!AC52-Reserve!AC52</f>
        <v>10270041.732158501</v>
      </c>
      <c r="AB52" s="19">
        <f>'Gross Plant'!AD52-Reserve!AD52</f>
        <v>10238263.650611751</v>
      </c>
      <c r="AC52" s="19">
        <f>'Gross Plant'!AE52-Reserve!AE52</f>
        <v>10206485.569065001</v>
      </c>
      <c r="AD52" s="19">
        <f>'Gross Plant'!AF52-Reserve!AF52</f>
        <v>10174707.487518251</v>
      </c>
    </row>
    <row r="53" spans="1:30">
      <c r="A53" s="49">
        <v>39009</v>
      </c>
      <c r="B53" s="32" t="s">
        <v>11</v>
      </c>
      <c r="C53" s="19">
        <f>'Gross Plant'!E53-Reserve!E53</f>
        <v>1221473.42</v>
      </c>
      <c r="D53" s="19">
        <f>'Gross Plant'!F53-Reserve!F53</f>
        <v>1212519.8799999999</v>
      </c>
      <c r="E53" s="19">
        <f>'Gross Plant'!G53-Reserve!G53</f>
        <v>1203566.3399999999</v>
      </c>
      <c r="F53" s="19">
        <f>'Gross Plant'!H53-Reserve!H53</f>
        <v>1194612.7999999998</v>
      </c>
      <c r="G53" s="19">
        <f>'Gross Plant'!I53-Reserve!I53</f>
        <v>1185659.2599999998</v>
      </c>
      <c r="H53" s="19">
        <f>'Gross Plant'!J53-Reserve!J53</f>
        <v>1176705.7199999997</v>
      </c>
      <c r="I53" s="19">
        <f>'Gross Plant'!K53-Reserve!K53</f>
        <v>1167752.1799999997</v>
      </c>
      <c r="J53" s="19">
        <f>'Gross Plant'!L53-Reserve!L53</f>
        <v>1160113.018302083</v>
      </c>
      <c r="K53" s="19">
        <f>'Gross Plant'!M53-Reserve!M53</f>
        <v>1152473.8566041663</v>
      </c>
      <c r="L53" s="19">
        <f>'Gross Plant'!N53-Reserve!N53</f>
        <v>1144834.6949062496</v>
      </c>
      <c r="M53" s="19">
        <f>'Gross Plant'!O53-Reserve!O53</f>
        <v>1137195.533208333</v>
      </c>
      <c r="N53" s="19">
        <f>'Gross Plant'!P53-Reserve!P53</f>
        <v>1129556.3715104163</v>
      </c>
      <c r="O53" s="19">
        <f>'Gross Plant'!Q53-Reserve!Q53</f>
        <v>1121917.2098124996</v>
      </c>
      <c r="P53" s="19">
        <f>'Gross Plant'!R53-Reserve!R53</f>
        <v>1114278.0481145829</v>
      </c>
      <c r="Q53" s="20">
        <f>'Gross Plant'!S53-Reserve!S53</f>
        <v>1106638.8864166662</v>
      </c>
      <c r="R53" s="19">
        <f>'Gross Plant'!T53-Reserve!T53</f>
        <v>1098999.7247187495</v>
      </c>
      <c r="S53" s="19">
        <f>'Gross Plant'!U53-Reserve!U53</f>
        <v>1091360.5630208328</v>
      </c>
      <c r="T53" s="19">
        <f>'Gross Plant'!V53-Reserve!V53</f>
        <v>1083721.4013229162</v>
      </c>
      <c r="U53" s="19">
        <f>'Gross Plant'!W53-Reserve!W53</f>
        <v>1076082.2396249995</v>
      </c>
      <c r="V53" s="19">
        <f>'Gross Plant'!X53-Reserve!X53</f>
        <v>1068443.0779270828</v>
      </c>
      <c r="W53" s="19">
        <f>'Gross Plant'!Y53-Reserve!Y53</f>
        <v>1060803.9162291661</v>
      </c>
      <c r="X53" s="19">
        <f>'Gross Plant'!Z53-Reserve!Z53</f>
        <v>1053164.7545312494</v>
      </c>
      <c r="Y53" s="19">
        <f>'Gross Plant'!AA53-Reserve!AA53</f>
        <v>1045525.5928333327</v>
      </c>
      <c r="Z53" s="19">
        <f>'Gross Plant'!AB53-Reserve!AB53</f>
        <v>1037886.431135416</v>
      </c>
      <c r="AA53" s="19">
        <f>'Gross Plant'!AC53-Reserve!AC53</f>
        <v>1030247.2694374993</v>
      </c>
      <c r="AB53" s="19">
        <f>'Gross Plant'!AD53-Reserve!AD53</f>
        <v>1022608.1077395827</v>
      </c>
      <c r="AC53" s="19">
        <f>'Gross Plant'!AE53-Reserve!AE53</f>
        <v>1014968.946041666</v>
      </c>
      <c r="AD53" s="19">
        <f>'Gross Plant'!AF53-Reserve!AF53</f>
        <v>1007329.7843437493</v>
      </c>
    </row>
    <row r="54" spans="1:30">
      <c r="A54" s="49">
        <v>39010</v>
      </c>
      <c r="B54" s="32" t="s">
        <v>132</v>
      </c>
      <c r="C54" s="19">
        <f>'Gross Plant'!E54-Reserve!E54</f>
        <v>9747706.7799999993</v>
      </c>
      <c r="D54" s="19">
        <f>'Gross Plant'!F54-Reserve!F54</f>
        <v>9714080.8099999987</v>
      </c>
      <c r="E54" s="19">
        <f>'Gross Plant'!G54-Reserve!G54</f>
        <v>9680454.8399999999</v>
      </c>
      <c r="F54" s="19">
        <f>'Gross Plant'!H54-Reserve!H54</f>
        <v>9646828.8699999992</v>
      </c>
      <c r="G54" s="19">
        <f>'Gross Plant'!I54-Reserve!I54</f>
        <v>9613202.8999999985</v>
      </c>
      <c r="H54" s="19">
        <f>'Gross Plant'!J54-Reserve!J54</f>
        <v>9579576.9299999997</v>
      </c>
      <c r="I54" s="19">
        <f>'Gross Plant'!K54-Reserve!K54</f>
        <v>9545950.959999999</v>
      </c>
      <c r="J54" s="19">
        <f>'Gross Plant'!L54-Reserve!L54</f>
        <v>9515083.8113333322</v>
      </c>
      <c r="K54" s="19">
        <f>'Gross Plant'!M54-Reserve!M54</f>
        <v>9484216.6626666654</v>
      </c>
      <c r="L54" s="19">
        <f>'Gross Plant'!N54-Reserve!N54</f>
        <v>9453349.5139999986</v>
      </c>
      <c r="M54" s="19">
        <f>'Gross Plant'!O54-Reserve!O54</f>
        <v>9422482.3653333317</v>
      </c>
      <c r="N54" s="19">
        <f>'Gross Plant'!P54-Reserve!P54</f>
        <v>9391615.2166666649</v>
      </c>
      <c r="O54" s="19">
        <f>'Gross Plant'!Q54-Reserve!Q54</f>
        <v>9360748.0679999981</v>
      </c>
      <c r="P54" s="19">
        <f>'Gross Plant'!R54-Reserve!R54</f>
        <v>9329880.9193333313</v>
      </c>
      <c r="Q54" s="20">
        <f>'Gross Plant'!S54-Reserve!S54</f>
        <v>9299013.7706666645</v>
      </c>
      <c r="R54" s="19">
        <f>'Gross Plant'!T54-Reserve!T54</f>
        <v>9268146.6219999976</v>
      </c>
      <c r="S54" s="19">
        <f>'Gross Plant'!U54-Reserve!U54</f>
        <v>9237279.4733333308</v>
      </c>
      <c r="T54" s="19">
        <f>'Gross Plant'!V54-Reserve!V54</f>
        <v>9206412.324666664</v>
      </c>
      <c r="U54" s="19">
        <f>'Gross Plant'!W54-Reserve!W54</f>
        <v>9175545.1759999972</v>
      </c>
      <c r="V54" s="19">
        <f>'Gross Plant'!X54-Reserve!X54</f>
        <v>9144678.0273333304</v>
      </c>
      <c r="W54" s="19">
        <f>'Gross Plant'!Y54-Reserve!Y54</f>
        <v>9113810.8786666635</v>
      </c>
      <c r="X54" s="19">
        <f>'Gross Plant'!Z54-Reserve!Z54</f>
        <v>9082943.7299999967</v>
      </c>
      <c r="Y54" s="19">
        <f>'Gross Plant'!AA54-Reserve!AA54</f>
        <v>9052076.5813333299</v>
      </c>
      <c r="Z54" s="19">
        <f>'Gross Plant'!AB54-Reserve!AB54</f>
        <v>9021209.4326666631</v>
      </c>
      <c r="AA54" s="19">
        <f>'Gross Plant'!AC54-Reserve!AC54</f>
        <v>8990342.2839999963</v>
      </c>
      <c r="AB54" s="19">
        <f>'Gross Plant'!AD54-Reserve!AD54</f>
        <v>8959475.1353333294</v>
      </c>
      <c r="AC54" s="19">
        <f>'Gross Plant'!AE54-Reserve!AE54</f>
        <v>8928607.9866666626</v>
      </c>
      <c r="AD54" s="19">
        <f>'Gross Plant'!AF54-Reserve!AF54</f>
        <v>8897740.8379999958</v>
      </c>
    </row>
    <row r="55" spans="1:30">
      <c r="A55" s="49">
        <v>39100</v>
      </c>
      <c r="B55" s="32" t="s">
        <v>12</v>
      </c>
      <c r="C55" s="19">
        <f>'Gross Plant'!E55-Reserve!E55</f>
        <v>1600281.91</v>
      </c>
      <c r="D55" s="19">
        <f>'Gross Plant'!F55-Reserve!F55</f>
        <v>1592365.63</v>
      </c>
      <c r="E55" s="19">
        <f>'Gross Plant'!G55-Reserve!G55</f>
        <v>1584449.3499999999</v>
      </c>
      <c r="F55" s="19">
        <f>'Gross Plant'!H55-Reserve!H55</f>
        <v>1576533.0699999998</v>
      </c>
      <c r="G55" s="19">
        <f>'Gross Plant'!I55-Reserve!I55</f>
        <v>1568616.7899999998</v>
      </c>
      <c r="H55" s="19">
        <f>'Gross Plant'!J55-Reserve!J55</f>
        <v>1560700.5099999998</v>
      </c>
      <c r="I55" s="19">
        <f>'Gross Plant'!K55-Reserve!K55</f>
        <v>1562982.2799999996</v>
      </c>
      <c r="J55" s="19">
        <f>'Gross Plant'!L55-Reserve!L55</f>
        <v>1559152.8409045902</v>
      </c>
      <c r="K55" s="19">
        <f>'Gross Plant'!M55-Reserve!M55</f>
        <v>1554337.5652667794</v>
      </c>
      <c r="L55" s="19">
        <f>'Gross Plant'!N55-Reserve!N55</f>
        <v>1548373.7878711512</v>
      </c>
      <c r="M55" s="19">
        <f>'Gross Plant'!O55-Reserve!O55</f>
        <v>1547326.4676773995</v>
      </c>
      <c r="N55" s="19">
        <f>'Gross Plant'!P55-Reserve!P55</f>
        <v>1546275.355399309</v>
      </c>
      <c r="O55" s="19">
        <f>'Gross Plant'!Q55-Reserve!Q55</f>
        <v>1547178.4927406814</v>
      </c>
      <c r="P55" s="19">
        <f>'Gross Plant'!R55-Reserve!R55</f>
        <v>1564328.8349615037</v>
      </c>
      <c r="Q55" s="20">
        <f>'Gross Plant'!S55-Reserve!S55</f>
        <v>1574115.9553756262</v>
      </c>
      <c r="R55" s="19">
        <f>'Gross Plant'!T55-Reserve!T55</f>
        <v>1581868.2332396968</v>
      </c>
      <c r="S55" s="19">
        <f>'Gross Plant'!U55-Reserve!U55</f>
        <v>1586248.2806381076</v>
      </c>
      <c r="T55" s="19">
        <f>'Gross Plant'!V55-Reserve!V55</f>
        <v>1589468.2444965346</v>
      </c>
      <c r="U55" s="19">
        <f>'Gross Plant'!W55-Reserve!W55</f>
        <v>1588271.2962537259</v>
      </c>
      <c r="V55" s="19">
        <f>'Gross Plant'!X55-Reserve!X55</f>
        <v>1586353.6396268453</v>
      </c>
      <c r="W55" s="19">
        <f>'Gross Plant'!Y55-Reserve!Y55</f>
        <v>1581985.0914504789</v>
      </c>
      <c r="X55" s="19">
        <f>'Gross Plant'!Z55-Reserve!Z55</f>
        <v>1575375.6154700322</v>
      </c>
      <c r="Y55" s="19">
        <f>'Gross Plant'!AA55-Reserve!AA55</f>
        <v>1573894.372453372</v>
      </c>
      <c r="Z55" s="19">
        <f>'Gross Plant'!AB55-Reserve!AB55</f>
        <v>1572409.2751725963</v>
      </c>
      <c r="AA55" s="19">
        <f>'Gross Plant'!AC55-Reserve!AC55</f>
        <v>1572871.9035886913</v>
      </c>
      <c r="AB55" s="19">
        <f>'Gross Plant'!AD55-Reserve!AD55</f>
        <v>1589528.0246803414</v>
      </c>
      <c r="AC55" s="19">
        <f>'Gross Plant'!AE55-Reserve!AE55</f>
        <v>1598844.948919188</v>
      </c>
      <c r="AD55" s="19">
        <f>'Gross Plant'!AF55-Reserve!AF55</f>
        <v>1606133.5511926801</v>
      </c>
    </row>
    <row r="56" spans="1:30">
      <c r="A56" s="82">
        <v>39101</v>
      </c>
      <c r="B56" t="s">
        <v>191</v>
      </c>
      <c r="C56" s="19">
        <f>'Gross Plant'!E56-Reserve!E56</f>
        <v>0</v>
      </c>
      <c r="D56" s="19">
        <f>'Gross Plant'!F56-Reserve!F56</f>
        <v>0</v>
      </c>
      <c r="E56" s="19">
        <f>'Gross Plant'!G56-Reserve!G56</f>
        <v>0</v>
      </c>
      <c r="F56" s="19">
        <f>'Gross Plant'!H56-Reserve!H56</f>
        <v>0</v>
      </c>
      <c r="G56" s="19">
        <f>'Gross Plant'!I56-Reserve!I56</f>
        <v>0</v>
      </c>
      <c r="H56" s="19">
        <f>'Gross Plant'!J56-Reserve!J56</f>
        <v>0</v>
      </c>
      <c r="I56" s="19">
        <f>'Gross Plant'!K56-Reserve!K56</f>
        <v>0</v>
      </c>
      <c r="J56" s="19">
        <f>'Gross Plant'!L56-Reserve!L56</f>
        <v>0</v>
      </c>
      <c r="K56" s="19">
        <f>'Gross Plant'!M56-Reserve!M56</f>
        <v>0</v>
      </c>
      <c r="L56" s="19">
        <f>'Gross Plant'!N56-Reserve!N56</f>
        <v>0</v>
      </c>
      <c r="M56" s="19">
        <f>'Gross Plant'!O56-Reserve!O56</f>
        <v>0</v>
      </c>
      <c r="N56" s="19">
        <f>'Gross Plant'!P56-Reserve!P56</f>
        <v>0</v>
      </c>
      <c r="O56" s="19">
        <f>'Gross Plant'!Q56-Reserve!Q56</f>
        <v>0</v>
      </c>
      <c r="P56" s="19">
        <f>'Gross Plant'!R56-Reserve!R56</f>
        <v>0</v>
      </c>
      <c r="Q56" s="20">
        <f>'Gross Plant'!S56-Reserve!S56</f>
        <v>0</v>
      </c>
      <c r="R56" s="19">
        <f>'Gross Plant'!T56-Reserve!T56</f>
        <v>0</v>
      </c>
      <c r="S56" s="19">
        <f>'Gross Plant'!U56-Reserve!U56</f>
        <v>0</v>
      </c>
      <c r="T56" s="19">
        <f>'Gross Plant'!V56-Reserve!V56</f>
        <v>0</v>
      </c>
      <c r="U56" s="19">
        <f>'Gross Plant'!W56-Reserve!W56</f>
        <v>0</v>
      </c>
      <c r="V56" s="19">
        <f>'Gross Plant'!X56-Reserve!X56</f>
        <v>0</v>
      </c>
      <c r="W56" s="19">
        <f>'Gross Plant'!Y56-Reserve!Y56</f>
        <v>0</v>
      </c>
      <c r="X56" s="19">
        <f>'Gross Plant'!Z56-Reserve!Z56</f>
        <v>0</v>
      </c>
      <c r="Y56" s="19">
        <f>'Gross Plant'!AA56-Reserve!AA56</f>
        <v>0</v>
      </c>
      <c r="Z56" s="19">
        <f>'Gross Plant'!AB56-Reserve!AB56</f>
        <v>0</v>
      </c>
      <c r="AA56" s="19">
        <f>'Gross Plant'!AC56-Reserve!AC56</f>
        <v>0</v>
      </c>
      <c r="AB56" s="19">
        <f>'Gross Plant'!AD56-Reserve!AD56</f>
        <v>0</v>
      </c>
      <c r="AC56" s="19">
        <f>'Gross Plant'!AE56-Reserve!AE56</f>
        <v>0</v>
      </c>
      <c r="AD56" s="19">
        <f>'Gross Plant'!AF56-Reserve!AF56</f>
        <v>0</v>
      </c>
    </row>
    <row r="57" spans="1:30">
      <c r="A57" s="82">
        <v>39102</v>
      </c>
      <c r="B57" t="s">
        <v>215</v>
      </c>
      <c r="C57" s="19">
        <f>'Gross Plant'!E57-Reserve!E57</f>
        <v>0</v>
      </c>
      <c r="D57" s="19">
        <f>'Gross Plant'!F57-Reserve!F57</f>
        <v>0</v>
      </c>
      <c r="E57" s="19">
        <f>'Gross Plant'!G57-Reserve!G57</f>
        <v>0</v>
      </c>
      <c r="F57" s="19">
        <f>'Gross Plant'!H57-Reserve!H57</f>
        <v>0</v>
      </c>
      <c r="G57" s="19">
        <f>'Gross Plant'!I57-Reserve!I57</f>
        <v>0</v>
      </c>
      <c r="H57" s="19">
        <f>'Gross Plant'!J57-Reserve!J57</f>
        <v>0</v>
      </c>
      <c r="I57" s="19">
        <f>'Gross Plant'!K57-Reserve!K57</f>
        <v>0</v>
      </c>
      <c r="J57" s="19">
        <f>'Gross Plant'!L57-Reserve!L57</f>
        <v>0</v>
      </c>
      <c r="K57" s="19">
        <f>'Gross Plant'!M57-Reserve!M57</f>
        <v>0</v>
      </c>
      <c r="L57" s="19">
        <f>'Gross Plant'!N57-Reserve!N57</f>
        <v>0</v>
      </c>
      <c r="M57" s="19">
        <f>'Gross Plant'!O57-Reserve!O57</f>
        <v>0</v>
      </c>
      <c r="N57" s="19">
        <f>'Gross Plant'!P57-Reserve!P57</f>
        <v>0</v>
      </c>
      <c r="O57" s="19">
        <f>'Gross Plant'!Q57-Reserve!Q57</f>
        <v>0</v>
      </c>
      <c r="P57" s="19">
        <f>'Gross Plant'!R57-Reserve!R57</f>
        <v>0</v>
      </c>
      <c r="Q57" s="20">
        <f>'Gross Plant'!S57-Reserve!S57</f>
        <v>0</v>
      </c>
      <c r="R57" s="19">
        <f>'Gross Plant'!T57-Reserve!T57</f>
        <v>0</v>
      </c>
      <c r="S57" s="19">
        <f>'Gross Plant'!U57-Reserve!U57</f>
        <v>0</v>
      </c>
      <c r="T57" s="19">
        <f>'Gross Plant'!V57-Reserve!V57</f>
        <v>0</v>
      </c>
      <c r="U57" s="19">
        <f>'Gross Plant'!W57-Reserve!W57</f>
        <v>0</v>
      </c>
      <c r="V57" s="19">
        <f>'Gross Plant'!X57-Reserve!X57</f>
        <v>0</v>
      </c>
      <c r="W57" s="19">
        <f>'Gross Plant'!Y57-Reserve!Y57</f>
        <v>0</v>
      </c>
      <c r="X57" s="19">
        <f>'Gross Plant'!Z57-Reserve!Z57</f>
        <v>0</v>
      </c>
      <c r="Y57" s="19">
        <f>'Gross Plant'!AA57-Reserve!AA57</f>
        <v>0</v>
      </c>
      <c r="Z57" s="19">
        <f>'Gross Plant'!AB57-Reserve!AB57</f>
        <v>0</v>
      </c>
      <c r="AA57" s="19">
        <f>'Gross Plant'!AC57-Reserve!AC57</f>
        <v>0</v>
      </c>
      <c r="AB57" s="19">
        <f>'Gross Plant'!AD57-Reserve!AD57</f>
        <v>0</v>
      </c>
      <c r="AC57" s="19">
        <f>'Gross Plant'!AE57-Reserve!AE57</f>
        <v>0</v>
      </c>
      <c r="AD57" s="19">
        <f>'Gross Plant'!AF57-Reserve!AF57</f>
        <v>0</v>
      </c>
    </row>
    <row r="58" spans="1:30" ht="15.75" customHeight="1">
      <c r="A58" s="49">
        <v>39103</v>
      </c>
      <c r="B58" s="32" t="s">
        <v>14</v>
      </c>
      <c r="C58" s="19">
        <f>'Gross Plant'!E58-Reserve!E58</f>
        <v>0</v>
      </c>
      <c r="D58" s="19">
        <f>'Gross Plant'!F58-Reserve!F58</f>
        <v>0</v>
      </c>
      <c r="E58" s="19">
        <f>'Gross Plant'!G58-Reserve!G58</f>
        <v>0</v>
      </c>
      <c r="F58" s="19">
        <f>'Gross Plant'!H58-Reserve!H58</f>
        <v>0</v>
      </c>
      <c r="G58" s="19">
        <f>'Gross Plant'!I58-Reserve!I58</f>
        <v>0</v>
      </c>
      <c r="H58" s="19">
        <f>'Gross Plant'!J58-Reserve!J58</f>
        <v>0</v>
      </c>
      <c r="I58" s="19">
        <f>'Gross Plant'!K58-Reserve!K58</f>
        <v>0</v>
      </c>
      <c r="J58" s="19">
        <f>'Gross Plant'!L58-Reserve!L58</f>
        <v>0</v>
      </c>
      <c r="K58" s="19">
        <f>'Gross Plant'!M58-Reserve!M58</f>
        <v>0</v>
      </c>
      <c r="L58" s="19">
        <f>'Gross Plant'!N58-Reserve!N58</f>
        <v>0</v>
      </c>
      <c r="M58" s="19">
        <f>'Gross Plant'!O58-Reserve!O58</f>
        <v>0</v>
      </c>
      <c r="N58" s="19">
        <f>'Gross Plant'!P58-Reserve!P58</f>
        <v>0</v>
      </c>
      <c r="O58" s="19">
        <f>'Gross Plant'!Q58-Reserve!Q58</f>
        <v>0</v>
      </c>
      <c r="P58" s="19">
        <f>'Gross Plant'!R58-Reserve!R58</f>
        <v>0</v>
      </c>
      <c r="Q58" s="20">
        <f>'Gross Plant'!S58-Reserve!S58</f>
        <v>0</v>
      </c>
      <c r="R58" s="19">
        <f>'Gross Plant'!T58-Reserve!T58</f>
        <v>0</v>
      </c>
      <c r="S58" s="19">
        <f>'Gross Plant'!U58-Reserve!U58</f>
        <v>0</v>
      </c>
      <c r="T58" s="19">
        <f>'Gross Plant'!V58-Reserve!V58</f>
        <v>0</v>
      </c>
      <c r="U58" s="19">
        <f>'Gross Plant'!W58-Reserve!W58</f>
        <v>0</v>
      </c>
      <c r="V58" s="19">
        <f>'Gross Plant'!X58-Reserve!X58</f>
        <v>0</v>
      </c>
      <c r="W58" s="19">
        <f>'Gross Plant'!Y58-Reserve!Y58</f>
        <v>0</v>
      </c>
      <c r="X58" s="19">
        <f>'Gross Plant'!Z58-Reserve!Z58</f>
        <v>0</v>
      </c>
      <c r="Y58" s="19">
        <f>'Gross Plant'!AA58-Reserve!AA58</f>
        <v>0</v>
      </c>
      <c r="Z58" s="19">
        <f>'Gross Plant'!AB58-Reserve!AB58</f>
        <v>0</v>
      </c>
      <c r="AA58" s="19">
        <f>'Gross Plant'!AC58-Reserve!AC58</f>
        <v>0</v>
      </c>
      <c r="AB58" s="19">
        <f>'Gross Plant'!AD58-Reserve!AD58</f>
        <v>0</v>
      </c>
      <c r="AC58" s="19">
        <f>'Gross Plant'!AE58-Reserve!AE58</f>
        <v>0</v>
      </c>
      <c r="AD58" s="19">
        <f>'Gross Plant'!AF58-Reserve!AF58</f>
        <v>0</v>
      </c>
    </row>
    <row r="59" spans="1:30" ht="15.75" customHeight="1">
      <c r="A59" s="82">
        <v>39110</v>
      </c>
      <c r="B59" t="s">
        <v>204</v>
      </c>
      <c r="C59" s="19">
        <f>'Gross Plant'!E59-Reserve!E59</f>
        <v>348476.85</v>
      </c>
      <c r="D59" s="19">
        <f>'Gross Plant'!F59-Reserve!F59</f>
        <v>356256.25</v>
      </c>
      <c r="E59" s="19">
        <f>'Gross Plant'!G59-Reserve!G59</f>
        <v>355019.45999999996</v>
      </c>
      <c r="F59" s="19">
        <f>'Gross Plant'!H59-Reserve!H59</f>
        <v>353782.67</v>
      </c>
      <c r="G59" s="19">
        <f>'Gross Plant'!I59-Reserve!I59</f>
        <v>352545.88</v>
      </c>
      <c r="H59" s="19">
        <f>'Gross Plant'!J59-Reserve!J59</f>
        <v>351309.08999999997</v>
      </c>
      <c r="I59" s="19">
        <f>'Gross Plant'!K59-Reserve!K59</f>
        <v>350072.3</v>
      </c>
      <c r="J59" s="19">
        <f>'Gross Plant'!L59-Reserve!L59</f>
        <v>352346.00329964474</v>
      </c>
      <c r="K59" s="19">
        <f>'Gross Plant'!M59-Reserve!M59</f>
        <v>353752.47427468922</v>
      </c>
      <c r="L59" s="19">
        <f>'Gross Plant'!N59-Reserve!N59</f>
        <v>354148.6176686383</v>
      </c>
      <c r="M59" s="19">
        <f>'Gross Plant'!O59-Reserve!O59</f>
        <v>358869.72815864999</v>
      </c>
      <c r="N59" s="19">
        <f>'Gross Plant'!P59-Reserve!P59</f>
        <v>363587.50278315548</v>
      </c>
      <c r="O59" s="19">
        <f>'Gross Plant'!Q59-Reserve!Q59</f>
        <v>370024.41477723746</v>
      </c>
      <c r="P59" s="19">
        <f>'Gross Plant'!R59-Reserve!R59</f>
        <v>390753.85971145809</v>
      </c>
      <c r="Q59" s="20">
        <f>'Gross Plant'!S59-Reserve!S59</f>
        <v>405005.93878498755</v>
      </c>
      <c r="R59" s="19">
        <f>'Gross Plant'!T59-Reserve!T59</f>
        <v>417467.98354859086</v>
      </c>
      <c r="S59" s="19">
        <f>'Gross Plant'!U59-Reserve!U59</f>
        <v>426963.50481662725</v>
      </c>
      <c r="T59" s="19">
        <f>'Gross Plant'!V59-Reserve!V59</f>
        <v>435438.51010474231</v>
      </c>
      <c r="U59" s="19">
        <f>'Gross Plant'!W59-Reserve!W59</f>
        <v>440027.99402662803</v>
      </c>
      <c r="V59" s="19">
        <f>'Gross Plant'!X59-Reserve!X59</f>
        <v>443983.47669131227</v>
      </c>
      <c r="W59" s="19">
        <f>'Gross Plant'!Y59-Reserve!Y59</f>
        <v>445782.9301519802</v>
      </c>
      <c r="X59" s="19">
        <f>'Gross Plant'!Z59-Reserve!Z59</f>
        <v>445611.05779421132</v>
      </c>
      <c r="Y59" s="19">
        <f>'Gross Plant'!AA59-Reserve!AA59</f>
        <v>449950.44993414904</v>
      </c>
      <c r="Z59" s="19">
        <f>'Gross Plant'!AB59-Reserve!AB59</f>
        <v>454286.45150954078</v>
      </c>
      <c r="AA59" s="19">
        <f>'Gross Plant'!AC59-Reserve!AC59</f>
        <v>460335.85141328676</v>
      </c>
      <c r="AB59" s="19">
        <f>'Gross Plant'!AD59-Reserve!AD59</f>
        <v>480630.5340717301</v>
      </c>
      <c r="AC59" s="19">
        <f>'Gross Plant'!AE59-Reserve!AE59</f>
        <v>494468.98542447179</v>
      </c>
      <c r="AD59" s="19">
        <f>'Gross Plant'!AF59-Reserve!AF59</f>
        <v>506523.13857219095</v>
      </c>
    </row>
    <row r="60" spans="1:30" ht="15.75" customHeight="1">
      <c r="A60" s="82">
        <v>39210</v>
      </c>
      <c r="B60" t="s">
        <v>205</v>
      </c>
      <c r="C60" s="19">
        <f>'Gross Plant'!E60-Reserve!E60</f>
        <v>4219.2100000000064</v>
      </c>
      <c r="D60" s="19">
        <f>'Gross Plant'!F60-Reserve!F60</f>
        <v>4049.8500000000058</v>
      </c>
      <c r="E60" s="19">
        <f>'Gross Plant'!G60-Reserve!G60</f>
        <v>3881.3100000000122</v>
      </c>
      <c r="F60" s="19">
        <f>'Gross Plant'!H60-Reserve!H60</f>
        <v>3723.7200000000157</v>
      </c>
      <c r="G60" s="19">
        <f>'Gross Plant'!I60-Reserve!I60</f>
        <v>3566.1300000000192</v>
      </c>
      <c r="H60" s="19">
        <f>'Gross Plant'!J60-Reserve!J60</f>
        <v>3408.5400000000227</v>
      </c>
      <c r="I60" s="19">
        <f>'Gross Plant'!K60-Reserve!K60</f>
        <v>3250.9500000000262</v>
      </c>
      <c r="J60" s="19">
        <f>'Gross Plant'!L60-Reserve!L60</f>
        <v>2581.7329710000195</v>
      </c>
      <c r="K60" s="19">
        <f>'Gross Plant'!M60-Reserve!M60</f>
        <v>1912.5159420000127</v>
      </c>
      <c r="L60" s="19">
        <f>'Gross Plant'!N60-Reserve!N60</f>
        <v>1243.298913000006</v>
      </c>
      <c r="M60" s="19">
        <f>'Gross Plant'!O60-Reserve!O60</f>
        <v>574.08188399999926</v>
      </c>
      <c r="N60" s="19">
        <f>'Gross Plant'!P60-Reserve!P60</f>
        <v>-95.135145000007469</v>
      </c>
      <c r="O60" s="19">
        <f>'Gross Plant'!Q60-Reserve!Q60</f>
        <v>-95.135145000007469</v>
      </c>
      <c r="P60" s="19">
        <f>'Gross Plant'!R60-Reserve!R60</f>
        <v>-95.135145000007469</v>
      </c>
      <c r="Q60" s="20">
        <f>'Gross Plant'!S60-Reserve!S60</f>
        <v>-95.135145000007469</v>
      </c>
      <c r="R60" s="19">
        <f>'Gross Plant'!T60-Reserve!T60</f>
        <v>-95.135145000007469</v>
      </c>
      <c r="S60" s="19">
        <f>'Gross Plant'!U60-Reserve!U60</f>
        <v>-95.135145000007469</v>
      </c>
      <c r="T60" s="19">
        <f>'Gross Plant'!V60-Reserve!V60</f>
        <v>-95.135145000007469</v>
      </c>
      <c r="U60" s="19">
        <f>'Gross Plant'!W60-Reserve!W60</f>
        <v>-95.135145000007469</v>
      </c>
      <c r="V60" s="19">
        <f>'Gross Plant'!X60-Reserve!X60</f>
        <v>-95.135145000007469</v>
      </c>
      <c r="W60" s="19">
        <f>'Gross Plant'!Y60-Reserve!Y60</f>
        <v>-95.135145000007469</v>
      </c>
      <c r="X60" s="19">
        <f>'Gross Plant'!Z60-Reserve!Z60</f>
        <v>-95.135145000007469</v>
      </c>
      <c r="Y60" s="19">
        <f>'Gross Plant'!AA60-Reserve!AA60</f>
        <v>-95.135145000007469</v>
      </c>
      <c r="Z60" s="19">
        <f>'Gross Plant'!AB60-Reserve!AB60</f>
        <v>-95.135145000007469</v>
      </c>
      <c r="AA60" s="19">
        <f>'Gross Plant'!AC60-Reserve!AC60</f>
        <v>-95.135145000007469</v>
      </c>
      <c r="AB60" s="19">
        <f>'Gross Plant'!AD60-Reserve!AD60</f>
        <v>-95.135145000007469</v>
      </c>
      <c r="AC60" s="19">
        <f>'Gross Plant'!AE60-Reserve!AE60</f>
        <v>-95.135145000007469</v>
      </c>
      <c r="AD60" s="19">
        <f>'Gross Plant'!AF60-Reserve!AF60</f>
        <v>-95.135145000007469</v>
      </c>
    </row>
    <row r="61" spans="1:30" ht="15.75" customHeight="1">
      <c r="A61" s="82">
        <v>39410</v>
      </c>
      <c r="B61" t="s">
        <v>206</v>
      </c>
      <c r="C61" s="19">
        <f>'Gross Plant'!E61-Reserve!E61</f>
        <v>315467.16000000003</v>
      </c>
      <c r="D61" s="19">
        <f>'Gross Plant'!F61-Reserve!F61</f>
        <v>312514.43000000005</v>
      </c>
      <c r="E61" s="19">
        <f>'Gross Plant'!G61-Reserve!G61</f>
        <v>309561.70000000007</v>
      </c>
      <c r="F61" s="19">
        <f>'Gross Plant'!H61-Reserve!H61</f>
        <v>306608.97000000003</v>
      </c>
      <c r="G61" s="19">
        <f>'Gross Plant'!I61-Reserve!I61</f>
        <v>303656.24000000005</v>
      </c>
      <c r="H61" s="19">
        <f>'Gross Plant'!J61-Reserve!J61</f>
        <v>311913.44000000006</v>
      </c>
      <c r="I61" s="19">
        <f>'Gross Plant'!K61-Reserve!K61</f>
        <v>311245.38000000006</v>
      </c>
      <c r="J61" s="19">
        <f>'Gross Plant'!L61-Reserve!L61</f>
        <v>313762.00816404179</v>
      </c>
      <c r="K61" s="19">
        <f>'Gross Plant'!M61-Reserve!M61</f>
        <v>314939.01014182589</v>
      </c>
      <c r="L61" s="19">
        <f>'Gross Plant'!N61-Reserve!N61</f>
        <v>314563.41398753866</v>
      </c>
      <c r="M61" s="19">
        <f>'Gross Plant'!O61-Reserve!O61</f>
        <v>320759.84187836642</v>
      </c>
      <c r="N61" s="19">
        <f>'Gross Plant'!P61-Reserve!P61</f>
        <v>326917.44997865643</v>
      </c>
      <c r="O61" s="19">
        <f>'Gross Plant'!Q61-Reserve!Q61</f>
        <v>335657.33124666265</v>
      </c>
      <c r="P61" s="19">
        <f>'Gross Plant'!R61-Reserve!R61</f>
        <v>366103.41220206924</v>
      </c>
      <c r="Q61" s="20">
        <f>'Gross Plant'!S61-Reserve!S61</f>
        <v>386568.8803931133</v>
      </c>
      <c r="R61" s="19">
        <f>'Gross Plant'!T61-Reserve!T61</f>
        <v>404222.5316807956</v>
      </c>
      <c r="S61" s="19">
        <f>'Gross Plant'!U61-Reserve!U61</f>
        <v>417221.78542661283</v>
      </c>
      <c r="T61" s="19">
        <f>'Gross Plant'!V61-Reserve!V61</f>
        <v>428611.61186927755</v>
      </c>
      <c r="U61" s="19">
        <f>'Gross Plant'!W61-Reserve!W61</f>
        <v>434053.78373930498</v>
      </c>
      <c r="V61" s="19">
        <f>'Gross Plant'!X61-Reserve!X61</f>
        <v>438499.76646134816</v>
      </c>
      <c r="W61" s="19">
        <f>'Gross Plant'!Y61-Reserve!Y61</f>
        <v>439645.39687553933</v>
      </c>
      <c r="X61" s="19">
        <f>'Gross Plant'!Z61-Reserve!Z61</f>
        <v>437782.7454714693</v>
      </c>
      <c r="Y61" s="19">
        <f>'Gross Plant'!AA61-Reserve!AA61</f>
        <v>442751.39885869087</v>
      </c>
      <c r="Z61" s="19">
        <f>'Gross Plant'!AB61-Reserve!AB61</f>
        <v>447681.05651914771</v>
      </c>
      <c r="AA61" s="19">
        <f>'Gross Plant'!AC61-Reserve!AC61</f>
        <v>455174.5280605547</v>
      </c>
      <c r="AB61" s="19">
        <f>'Gross Plant'!AD61-Reserve!AD61</f>
        <v>484222.22186159593</v>
      </c>
      <c r="AC61" s="19">
        <f>'Gross Plant'!AE61-Reserve!AE61</f>
        <v>503357.28094480082</v>
      </c>
      <c r="AD61" s="19">
        <f>'Gross Plant'!AF61-Reserve!AF61</f>
        <v>519698.97296691436</v>
      </c>
    </row>
    <row r="62" spans="1:30" ht="15.75" customHeight="1">
      <c r="A62" s="82">
        <v>39510</v>
      </c>
      <c r="B62" t="s">
        <v>207</v>
      </c>
      <c r="C62" s="19">
        <f>'Gross Plant'!E62-Reserve!E62</f>
        <v>9420.69</v>
      </c>
      <c r="D62" s="19">
        <f>'Gross Plant'!F62-Reserve!F62</f>
        <v>9224.0300000000007</v>
      </c>
      <c r="E62" s="19">
        <f>'Gross Plant'!G62-Reserve!G62</f>
        <v>9027.3700000000008</v>
      </c>
      <c r="F62" s="19">
        <f>'Gross Plant'!H62-Reserve!H62</f>
        <v>8830.7100000000009</v>
      </c>
      <c r="G62" s="19">
        <f>'Gross Plant'!I62-Reserve!I62</f>
        <v>8634.0500000000011</v>
      </c>
      <c r="H62" s="19">
        <f>'Gross Plant'!J62-Reserve!J62</f>
        <v>8437.3900000000012</v>
      </c>
      <c r="I62" s="19">
        <f>'Gross Plant'!K62-Reserve!K62</f>
        <v>8240.7300000000014</v>
      </c>
      <c r="J62" s="19">
        <f>'Gross Plant'!L62-Reserve!L62</f>
        <v>8042.8114137500015</v>
      </c>
      <c r="K62" s="19">
        <f>'Gross Plant'!M62-Reserve!M62</f>
        <v>7844.8928275000017</v>
      </c>
      <c r="L62" s="19">
        <f>'Gross Plant'!N62-Reserve!N62</f>
        <v>7646.9742412500018</v>
      </c>
      <c r="M62" s="19">
        <f>'Gross Plant'!O62-Reserve!O62</f>
        <v>7449.0556550000019</v>
      </c>
      <c r="N62" s="19">
        <f>'Gross Plant'!P62-Reserve!P62</f>
        <v>7251.1370687500021</v>
      </c>
      <c r="O62" s="19">
        <f>'Gross Plant'!Q62-Reserve!Q62</f>
        <v>7053.2184825000004</v>
      </c>
      <c r="P62" s="19">
        <f>'Gross Plant'!R62-Reserve!R62</f>
        <v>6855.2998962499987</v>
      </c>
      <c r="Q62" s="20">
        <f>'Gross Plant'!S62-Reserve!S62</f>
        <v>6657.381309999997</v>
      </c>
      <c r="R62" s="19">
        <f>'Gross Plant'!T62-Reserve!T62</f>
        <v>6459.4627237499953</v>
      </c>
      <c r="S62" s="19">
        <f>'Gross Plant'!U62-Reserve!U62</f>
        <v>6261.5441374999937</v>
      </c>
      <c r="T62" s="19">
        <f>'Gross Plant'!V62-Reserve!V62</f>
        <v>6063.625551249992</v>
      </c>
      <c r="U62" s="19">
        <f>'Gross Plant'!W62-Reserve!W62</f>
        <v>5865.7069649999903</v>
      </c>
      <c r="V62" s="19">
        <f>'Gross Plant'!X62-Reserve!X62</f>
        <v>5667.7883787499886</v>
      </c>
      <c r="W62" s="19">
        <f>'Gross Plant'!Y62-Reserve!Y62</f>
        <v>5469.8697924999869</v>
      </c>
      <c r="X62" s="19">
        <f>'Gross Plant'!Z62-Reserve!Z62</f>
        <v>5271.9512062499853</v>
      </c>
      <c r="Y62" s="19">
        <f>'Gross Plant'!AA62-Reserve!AA62</f>
        <v>5074.0326199999836</v>
      </c>
      <c r="Z62" s="19">
        <f>'Gross Plant'!AB62-Reserve!AB62</f>
        <v>4876.1140337499819</v>
      </c>
      <c r="AA62" s="19">
        <f>'Gross Plant'!AC62-Reserve!AC62</f>
        <v>4678.1954474999802</v>
      </c>
      <c r="AB62" s="19">
        <f>'Gross Plant'!AD62-Reserve!AD62</f>
        <v>4480.2768612499785</v>
      </c>
      <c r="AC62" s="19">
        <f>'Gross Plant'!AE62-Reserve!AE62</f>
        <v>4282.3582749999769</v>
      </c>
      <c r="AD62" s="19">
        <f>'Gross Plant'!AF62-Reserve!AF62</f>
        <v>4084.4396887499752</v>
      </c>
    </row>
    <row r="63" spans="1:30">
      <c r="A63" s="49">
        <v>39700</v>
      </c>
      <c r="B63" s="32" t="s">
        <v>18</v>
      </c>
      <c r="C63" s="19">
        <f>'Gross Plant'!E63-Reserve!E63</f>
        <v>933660.2300000001</v>
      </c>
      <c r="D63" s="19">
        <f>'Gross Plant'!F63-Reserve!F63</f>
        <v>924689.69000000006</v>
      </c>
      <c r="E63" s="19">
        <f>'Gross Plant'!G63-Reserve!G63</f>
        <v>915719.15</v>
      </c>
      <c r="F63" s="19">
        <f>'Gross Plant'!H63-Reserve!H63</f>
        <v>906748.61</v>
      </c>
      <c r="G63" s="19">
        <f>'Gross Plant'!I63-Reserve!I63</f>
        <v>897778.07</v>
      </c>
      <c r="H63" s="19">
        <f>'Gross Plant'!J63-Reserve!J63</f>
        <v>888807.52999999991</v>
      </c>
      <c r="I63" s="19">
        <f>'Gross Plant'!K63-Reserve!K63</f>
        <v>879836.98999999987</v>
      </c>
      <c r="J63" s="19">
        <f>'Gross Plant'!L63-Reserve!L63</f>
        <v>870510.54408874991</v>
      </c>
      <c r="K63" s="19">
        <f>'Gross Plant'!M63-Reserve!M63</f>
        <v>861184.09817749984</v>
      </c>
      <c r="L63" s="19">
        <f>'Gross Plant'!N63-Reserve!N63</f>
        <v>851857.65226624976</v>
      </c>
      <c r="M63" s="19">
        <f>'Gross Plant'!O63-Reserve!O63</f>
        <v>842531.20635499968</v>
      </c>
      <c r="N63" s="19">
        <f>'Gross Plant'!P63-Reserve!P63</f>
        <v>833204.7604437496</v>
      </c>
      <c r="O63" s="19">
        <f>'Gross Plant'!Q63-Reserve!Q63</f>
        <v>823878.31453249953</v>
      </c>
      <c r="P63" s="19">
        <f>'Gross Plant'!R63-Reserve!R63</f>
        <v>814551.86862124945</v>
      </c>
      <c r="Q63" s="20">
        <f>'Gross Plant'!S63-Reserve!S63</f>
        <v>805225.42270999937</v>
      </c>
      <c r="R63" s="19">
        <f>'Gross Plant'!T63-Reserve!T63</f>
        <v>795898.9767987493</v>
      </c>
      <c r="S63" s="19">
        <f>'Gross Plant'!U63-Reserve!U63</f>
        <v>786572.53088749922</v>
      </c>
      <c r="T63" s="19">
        <f>'Gross Plant'!V63-Reserve!V63</f>
        <v>777246.08497624914</v>
      </c>
      <c r="U63" s="19">
        <f>'Gross Plant'!W63-Reserve!W63</f>
        <v>767919.63906499906</v>
      </c>
      <c r="V63" s="19">
        <f>'Gross Plant'!X63-Reserve!X63</f>
        <v>758593.19315374899</v>
      </c>
      <c r="W63" s="19">
        <f>'Gross Plant'!Y63-Reserve!Y63</f>
        <v>749266.74724249891</v>
      </c>
      <c r="X63" s="19">
        <f>'Gross Plant'!Z63-Reserve!Z63</f>
        <v>739940.30133124883</v>
      </c>
      <c r="Y63" s="19">
        <f>'Gross Plant'!AA63-Reserve!AA63</f>
        <v>730613.85541999876</v>
      </c>
      <c r="Z63" s="19">
        <f>'Gross Plant'!AB63-Reserve!AB63</f>
        <v>721287.40950874868</v>
      </c>
      <c r="AA63" s="19">
        <f>'Gross Plant'!AC63-Reserve!AC63</f>
        <v>711960.9635974986</v>
      </c>
      <c r="AB63" s="19">
        <f>'Gross Plant'!AD63-Reserve!AD63</f>
        <v>702634.51768624852</v>
      </c>
      <c r="AC63" s="19">
        <f>'Gross Plant'!AE63-Reserve!AE63</f>
        <v>693308.07177499845</v>
      </c>
      <c r="AD63" s="19">
        <f>'Gross Plant'!AF63-Reserve!AF63</f>
        <v>683981.62586374837</v>
      </c>
    </row>
    <row r="64" spans="1:30">
      <c r="A64" s="49">
        <v>39710</v>
      </c>
      <c r="B64" s="32" t="s">
        <v>133</v>
      </c>
      <c r="C64" s="19">
        <f>'Gross Plant'!E64-Reserve!E64</f>
        <v>148518.59</v>
      </c>
      <c r="D64" s="19">
        <f>'Gross Plant'!F64-Reserve!F64</f>
        <v>147157.5</v>
      </c>
      <c r="E64" s="19">
        <f>'Gross Plant'!G64-Reserve!G64</f>
        <v>145796.41</v>
      </c>
      <c r="F64" s="19">
        <f>'Gross Plant'!H64-Reserve!H64</f>
        <v>144435.32</v>
      </c>
      <c r="G64" s="19">
        <f>'Gross Plant'!I64-Reserve!I64</f>
        <v>143074.23000000001</v>
      </c>
      <c r="H64" s="19">
        <f>'Gross Plant'!J64-Reserve!J64</f>
        <v>141713.14000000001</v>
      </c>
      <c r="I64" s="19">
        <f>'Gross Plant'!K64-Reserve!K64</f>
        <v>140352.05000000002</v>
      </c>
      <c r="J64" s="19">
        <f>'Gross Plant'!L64-Reserve!L64</f>
        <v>138930.98447750002</v>
      </c>
      <c r="K64" s="19">
        <f>'Gross Plant'!M64-Reserve!M64</f>
        <v>137509.91895500003</v>
      </c>
      <c r="L64" s="19">
        <f>'Gross Plant'!N64-Reserve!N64</f>
        <v>136088.85343250004</v>
      </c>
      <c r="M64" s="19">
        <f>'Gross Plant'!O64-Reserve!O64</f>
        <v>134667.78791000004</v>
      </c>
      <c r="N64" s="19">
        <f>'Gross Plant'!P64-Reserve!P64</f>
        <v>133246.72238750005</v>
      </c>
      <c r="O64" s="19">
        <f>'Gross Plant'!Q64-Reserve!Q64</f>
        <v>131825.65686500006</v>
      </c>
      <c r="P64" s="19">
        <f>'Gross Plant'!R64-Reserve!R64</f>
        <v>130404.59134250006</v>
      </c>
      <c r="Q64" s="20">
        <f>'Gross Plant'!S64-Reserve!S64</f>
        <v>128983.52582000007</v>
      </c>
      <c r="R64" s="19">
        <f>'Gross Plant'!T64-Reserve!T64</f>
        <v>127562.46029750007</v>
      </c>
      <c r="S64" s="19">
        <f>'Gross Plant'!U64-Reserve!U64</f>
        <v>126141.39477500008</v>
      </c>
      <c r="T64" s="19">
        <f>'Gross Plant'!V64-Reserve!V64</f>
        <v>124720.32925250009</v>
      </c>
      <c r="U64" s="19">
        <f>'Gross Plant'!W64-Reserve!W64</f>
        <v>123299.26373000009</v>
      </c>
      <c r="V64" s="19">
        <f>'Gross Plant'!X64-Reserve!X64</f>
        <v>121878.1982075001</v>
      </c>
      <c r="W64" s="19">
        <f>'Gross Plant'!Y64-Reserve!Y64</f>
        <v>120457.13268500011</v>
      </c>
      <c r="X64" s="19">
        <f>'Gross Plant'!Z64-Reserve!Z64</f>
        <v>119036.06716250011</v>
      </c>
      <c r="Y64" s="19">
        <f>'Gross Plant'!AA64-Reserve!AA64</f>
        <v>117615.00164000012</v>
      </c>
      <c r="Z64" s="19">
        <f>'Gross Plant'!AB64-Reserve!AB64</f>
        <v>116193.93611750012</v>
      </c>
      <c r="AA64" s="19">
        <f>'Gross Plant'!AC64-Reserve!AC64</f>
        <v>114772.87059500013</v>
      </c>
      <c r="AB64" s="19">
        <f>'Gross Plant'!AD64-Reserve!AD64</f>
        <v>113351.80507250014</v>
      </c>
      <c r="AC64" s="19">
        <f>'Gross Plant'!AE64-Reserve!AE64</f>
        <v>111930.73955000014</v>
      </c>
      <c r="AD64" s="19">
        <f>'Gross Plant'!AF64-Reserve!AF64</f>
        <v>110509.67402750015</v>
      </c>
    </row>
    <row r="65" spans="1:30">
      <c r="A65" s="49">
        <v>39800</v>
      </c>
      <c r="B65" s="32" t="s">
        <v>19</v>
      </c>
      <c r="C65" s="19">
        <f>'Gross Plant'!E65-Reserve!E65</f>
        <v>59116.070000000007</v>
      </c>
      <c r="D65" s="19">
        <f>'Gross Plant'!F65-Reserve!F65</f>
        <v>58952.53</v>
      </c>
      <c r="E65" s="19">
        <f>'Gross Plant'!G65-Reserve!G65</f>
        <v>58788.990000000005</v>
      </c>
      <c r="F65" s="19">
        <f>'Gross Plant'!H65-Reserve!H65</f>
        <v>58625.45</v>
      </c>
      <c r="G65" s="19">
        <f>'Gross Plant'!I65-Reserve!I65</f>
        <v>58461.91</v>
      </c>
      <c r="H65" s="19">
        <f>'Gross Plant'!J65-Reserve!J65</f>
        <v>58298.369999999995</v>
      </c>
      <c r="I65" s="19">
        <f>'Gross Plant'!K65-Reserve!K65</f>
        <v>58134.83</v>
      </c>
      <c r="J65" s="19">
        <f>'Gross Plant'!L65-Reserve!L65</f>
        <v>57826.177632166662</v>
      </c>
      <c r="K65" s="19">
        <f>'Gross Plant'!M65-Reserve!M65</f>
        <v>57517.52526433333</v>
      </c>
      <c r="L65" s="19">
        <f>'Gross Plant'!N65-Reserve!N65</f>
        <v>57208.872896499997</v>
      </c>
      <c r="M65" s="19">
        <f>'Gross Plant'!O65-Reserve!O65</f>
        <v>56900.220528666658</v>
      </c>
      <c r="N65" s="19">
        <f>'Gross Plant'!P65-Reserve!P65</f>
        <v>56591.568160833325</v>
      </c>
      <c r="O65" s="19">
        <f>'Gross Plant'!Q65-Reserve!Q65</f>
        <v>56282.915792999993</v>
      </c>
      <c r="P65" s="19">
        <f>'Gross Plant'!R65-Reserve!R65</f>
        <v>55974.26342516666</v>
      </c>
      <c r="Q65" s="20">
        <f>'Gross Plant'!S65-Reserve!S65</f>
        <v>55665.611057333328</v>
      </c>
      <c r="R65" s="19">
        <f>'Gross Plant'!T65-Reserve!T65</f>
        <v>55356.958689499988</v>
      </c>
      <c r="S65" s="19">
        <f>'Gross Plant'!U65-Reserve!U65</f>
        <v>55048.306321666656</v>
      </c>
      <c r="T65" s="19">
        <f>'Gross Plant'!V65-Reserve!V65</f>
        <v>54739.653953833324</v>
      </c>
      <c r="U65" s="19">
        <f>'Gross Plant'!W65-Reserve!W65</f>
        <v>54431.001585999984</v>
      </c>
      <c r="V65" s="19">
        <f>'Gross Plant'!X65-Reserve!X65</f>
        <v>54122.349218166652</v>
      </c>
      <c r="W65" s="19">
        <f>'Gross Plant'!Y65-Reserve!Y65</f>
        <v>53813.696850333319</v>
      </c>
      <c r="X65" s="19">
        <f>'Gross Plant'!Z65-Reserve!Z65</f>
        <v>53505.044482499987</v>
      </c>
      <c r="Y65" s="19">
        <f>'Gross Plant'!AA65-Reserve!AA65</f>
        <v>53196.392114666654</v>
      </c>
      <c r="Z65" s="19">
        <f>'Gross Plant'!AB65-Reserve!AB65</f>
        <v>52887.739746833322</v>
      </c>
      <c r="AA65" s="19">
        <f>'Gross Plant'!AC65-Reserve!AC65</f>
        <v>52579.08737899999</v>
      </c>
      <c r="AB65" s="19">
        <f>'Gross Plant'!AD65-Reserve!AD65</f>
        <v>52270.435011166657</v>
      </c>
      <c r="AC65" s="19">
        <f>'Gross Plant'!AE65-Reserve!AE65</f>
        <v>51961.782643333325</v>
      </c>
      <c r="AD65" s="19">
        <f>'Gross Plant'!AF65-Reserve!AF65</f>
        <v>51653.130275499992</v>
      </c>
    </row>
    <row r="66" spans="1:30">
      <c r="A66" s="82">
        <v>39810</v>
      </c>
      <c r="B66" t="s">
        <v>208</v>
      </c>
      <c r="C66" s="19">
        <f>'Gross Plant'!E66-Reserve!E66</f>
        <v>379034.52999999997</v>
      </c>
      <c r="D66" s="19">
        <f>'Gross Plant'!F66-Reserve!F66</f>
        <v>378103.75</v>
      </c>
      <c r="E66" s="19">
        <f>'Gross Plant'!G66-Reserve!G66</f>
        <v>377172.97</v>
      </c>
      <c r="F66" s="19">
        <f>'Gross Plant'!H66-Reserve!H66</f>
        <v>376242.18999999994</v>
      </c>
      <c r="G66" s="19">
        <f>'Gross Plant'!I66-Reserve!I66</f>
        <v>375311.41</v>
      </c>
      <c r="H66" s="19">
        <f>'Gross Plant'!J66-Reserve!J66</f>
        <v>374380.63</v>
      </c>
      <c r="I66" s="19">
        <f>'Gross Plant'!K66-Reserve!K66</f>
        <v>373449.85</v>
      </c>
      <c r="J66" s="19">
        <f>'Gross Plant'!L66-Reserve!L66</f>
        <v>371204.76143624994</v>
      </c>
      <c r="K66" s="19">
        <f>'Gross Plant'!M66-Reserve!M66</f>
        <v>368959.67287249997</v>
      </c>
      <c r="L66" s="19">
        <f>'Gross Plant'!N66-Reserve!N66</f>
        <v>366714.58430875</v>
      </c>
      <c r="M66" s="19">
        <f>'Gross Plant'!O66-Reserve!O66</f>
        <v>364469.49574499996</v>
      </c>
      <c r="N66" s="19">
        <f>'Gross Plant'!P66-Reserve!P66</f>
        <v>362224.40718124993</v>
      </c>
      <c r="O66" s="19">
        <f>'Gross Plant'!Q66-Reserve!Q66</f>
        <v>359979.31861749996</v>
      </c>
      <c r="P66" s="19">
        <f>'Gross Plant'!R66-Reserve!R66</f>
        <v>357734.23005374998</v>
      </c>
      <c r="Q66" s="20">
        <f>'Gross Plant'!S66-Reserve!S66</f>
        <v>355489.14148999995</v>
      </c>
      <c r="R66" s="19">
        <f>'Gross Plant'!T66-Reserve!T66</f>
        <v>353244.05292624992</v>
      </c>
      <c r="S66" s="19">
        <f>'Gross Plant'!U66-Reserve!U66</f>
        <v>350998.96436249994</v>
      </c>
      <c r="T66" s="19">
        <f>'Gross Plant'!V66-Reserve!V66</f>
        <v>348753.87579874997</v>
      </c>
      <c r="U66" s="19">
        <f>'Gross Plant'!W66-Reserve!W66</f>
        <v>346508.78723499994</v>
      </c>
      <c r="V66" s="19">
        <f>'Gross Plant'!X66-Reserve!X66</f>
        <v>344263.69867124991</v>
      </c>
      <c r="W66" s="19">
        <f>'Gross Plant'!Y66-Reserve!Y66</f>
        <v>342018.61010749993</v>
      </c>
      <c r="X66" s="19">
        <f>'Gross Plant'!Z66-Reserve!Z66</f>
        <v>339773.52154374996</v>
      </c>
      <c r="Y66" s="19">
        <f>'Gross Plant'!AA66-Reserve!AA66</f>
        <v>337528.43297999993</v>
      </c>
      <c r="Z66" s="19">
        <f>'Gross Plant'!AB66-Reserve!AB66</f>
        <v>335283.34441624989</v>
      </c>
      <c r="AA66" s="19">
        <f>'Gross Plant'!AC66-Reserve!AC66</f>
        <v>333038.25585249992</v>
      </c>
      <c r="AB66" s="19">
        <f>'Gross Plant'!AD66-Reserve!AD66</f>
        <v>330793.16728874994</v>
      </c>
      <c r="AC66" s="19">
        <f>'Gross Plant'!AE66-Reserve!AE66</f>
        <v>328548.07872499991</v>
      </c>
      <c r="AD66" s="19">
        <f>'Gross Plant'!AF66-Reserve!AF66</f>
        <v>326302.99016124988</v>
      </c>
    </row>
    <row r="67" spans="1:30">
      <c r="A67" s="49">
        <v>39900</v>
      </c>
      <c r="B67" s="32" t="s">
        <v>32</v>
      </c>
      <c r="C67" s="19">
        <f>'Gross Plant'!E67-Reserve!E67</f>
        <v>211260.94999999995</v>
      </c>
      <c r="D67" s="19">
        <f>'Gross Plant'!F67-Reserve!F67</f>
        <v>204136.40999999997</v>
      </c>
      <c r="E67" s="19">
        <f>'Gross Plant'!G67-Reserve!G67</f>
        <v>197011.87</v>
      </c>
      <c r="F67" s="19">
        <f>'Gross Plant'!H67-Reserve!H67</f>
        <v>189887.33000000002</v>
      </c>
      <c r="G67" s="19">
        <f>'Gross Plant'!I67-Reserve!I67</f>
        <v>182762.79000000004</v>
      </c>
      <c r="H67" s="19">
        <f>'Gross Plant'!J67-Reserve!J67</f>
        <v>175638.25000000006</v>
      </c>
      <c r="I67" s="19">
        <f>'Gross Plant'!K67-Reserve!K67</f>
        <v>168513.71000000008</v>
      </c>
      <c r="J67" s="19">
        <f>'Gross Plant'!L67-Reserve!L67</f>
        <v>161666.28169366677</v>
      </c>
      <c r="K67" s="19">
        <f>'Gross Plant'!M67-Reserve!M67</f>
        <v>154818.85338733345</v>
      </c>
      <c r="L67" s="19">
        <f>'Gross Plant'!N67-Reserve!N67</f>
        <v>147971.42508100014</v>
      </c>
      <c r="M67" s="19">
        <f>'Gross Plant'!O67-Reserve!O67</f>
        <v>141123.99677466683</v>
      </c>
      <c r="N67" s="19">
        <f>'Gross Plant'!P67-Reserve!P67</f>
        <v>134276.56846833351</v>
      </c>
      <c r="O67" s="19">
        <f>'Gross Plant'!Q67-Reserve!Q67</f>
        <v>127429.1401620002</v>
      </c>
      <c r="P67" s="19">
        <f>'Gross Plant'!R67-Reserve!R67</f>
        <v>120581.71185566689</v>
      </c>
      <c r="Q67" s="20">
        <f>'Gross Plant'!S67-Reserve!S67</f>
        <v>113734.28354933357</v>
      </c>
      <c r="R67" s="19">
        <f>'Gross Plant'!T67-Reserve!T67</f>
        <v>106886.85524300026</v>
      </c>
      <c r="S67" s="19">
        <f>'Gross Plant'!U67-Reserve!U67</f>
        <v>100039.42693666695</v>
      </c>
      <c r="T67" s="19">
        <f>'Gross Plant'!V67-Reserve!V67</f>
        <v>93191.998630333575</v>
      </c>
      <c r="U67" s="19">
        <f>'Gross Plant'!W67-Reserve!W67</f>
        <v>86344.570324000204</v>
      </c>
      <c r="V67" s="19">
        <f>'Gross Plant'!X67-Reserve!X67</f>
        <v>79497.142017666833</v>
      </c>
      <c r="W67" s="19">
        <f>'Gross Plant'!Y67-Reserve!Y67</f>
        <v>72649.713711333461</v>
      </c>
      <c r="X67" s="19">
        <f>'Gross Plant'!Z67-Reserve!Z67</f>
        <v>65802.28540500009</v>
      </c>
      <c r="Y67" s="19">
        <f>'Gross Plant'!AA67-Reserve!AA67</f>
        <v>58954.857098666718</v>
      </c>
      <c r="Z67" s="19">
        <f>'Gross Plant'!AB67-Reserve!AB67</f>
        <v>52107.428792333347</v>
      </c>
      <c r="AA67" s="19">
        <f>'Gross Plant'!AC67-Reserve!AC67</f>
        <v>45260.000485999975</v>
      </c>
      <c r="AB67" s="19">
        <f>'Gross Plant'!AD67-Reserve!AD67</f>
        <v>38412.572179666604</v>
      </c>
      <c r="AC67" s="19">
        <f>'Gross Plant'!AE67-Reserve!AE67</f>
        <v>31565.143873333232</v>
      </c>
      <c r="AD67" s="19">
        <f>'Gross Plant'!AF67-Reserve!AF67</f>
        <v>24717.715566999861</v>
      </c>
    </row>
    <row r="68" spans="1:30">
      <c r="A68" s="49">
        <v>39901</v>
      </c>
      <c r="B68" s="32" t="s">
        <v>21</v>
      </c>
      <c r="C68" s="19">
        <f>'Gross Plant'!E68-Reserve!E68</f>
        <v>6012002.9200000009</v>
      </c>
      <c r="D68" s="19">
        <f>'Gross Plant'!F68-Reserve!F68</f>
        <v>5939108.7300000004</v>
      </c>
      <c r="E68" s="19">
        <f>'Gross Plant'!G68-Reserve!G68</f>
        <v>5866214.54</v>
      </c>
      <c r="F68" s="19">
        <f>'Gross Plant'!H68-Reserve!H68</f>
        <v>5793320.3499999996</v>
      </c>
      <c r="G68" s="19">
        <f>'Gross Plant'!I68-Reserve!I68</f>
        <v>5720426.1599999992</v>
      </c>
      <c r="H68" s="19">
        <f>'Gross Plant'!J68-Reserve!J68</f>
        <v>5647531.9699999988</v>
      </c>
      <c r="I68" s="19">
        <f>'Gross Plant'!K68-Reserve!K68</f>
        <v>5574637.7799999984</v>
      </c>
      <c r="J68" s="19">
        <f>'Gross Plant'!L68-Reserve!L68</f>
        <v>5492926.1157439984</v>
      </c>
      <c r="K68" s="19">
        <f>'Gross Plant'!M68-Reserve!M68</f>
        <v>5411214.4514879985</v>
      </c>
      <c r="L68" s="19">
        <f>'Gross Plant'!N68-Reserve!N68</f>
        <v>5329502.7872319985</v>
      </c>
      <c r="M68" s="19">
        <f>'Gross Plant'!O68-Reserve!O68</f>
        <v>5247791.1229759986</v>
      </c>
      <c r="N68" s="19">
        <f>'Gross Plant'!P68-Reserve!P68</f>
        <v>5166079.4587199986</v>
      </c>
      <c r="O68" s="19">
        <f>'Gross Plant'!Q68-Reserve!Q68</f>
        <v>5084367.7944639986</v>
      </c>
      <c r="P68" s="19">
        <f>'Gross Plant'!R68-Reserve!R68</f>
        <v>5002656.1302079987</v>
      </c>
      <c r="Q68" s="20">
        <f>'Gross Plant'!S68-Reserve!S68</f>
        <v>4920944.4659519987</v>
      </c>
      <c r="R68" s="19">
        <f>'Gross Plant'!T68-Reserve!T68</f>
        <v>4839232.8016959988</v>
      </c>
      <c r="S68" s="19">
        <f>'Gross Plant'!U68-Reserve!U68</f>
        <v>4757521.1374399988</v>
      </c>
      <c r="T68" s="19">
        <f>'Gross Plant'!V68-Reserve!V68</f>
        <v>4675809.4731839988</v>
      </c>
      <c r="U68" s="19">
        <f>'Gross Plant'!W68-Reserve!W68</f>
        <v>4594097.8089279989</v>
      </c>
      <c r="V68" s="19">
        <f>'Gross Plant'!X68-Reserve!X68</f>
        <v>4512386.1446719989</v>
      </c>
      <c r="W68" s="19">
        <f>'Gross Plant'!Y68-Reserve!Y68</f>
        <v>4430674.480415999</v>
      </c>
      <c r="X68" s="19">
        <f>'Gross Plant'!Z68-Reserve!Z68</f>
        <v>4348962.816159999</v>
      </c>
      <c r="Y68" s="19">
        <f>'Gross Plant'!AA68-Reserve!AA68</f>
        <v>4267251.151903999</v>
      </c>
      <c r="Z68" s="19">
        <f>'Gross Plant'!AB68-Reserve!AB68</f>
        <v>4185539.4876479991</v>
      </c>
      <c r="AA68" s="19">
        <f>'Gross Plant'!AC68-Reserve!AC68</f>
        <v>4103827.8233919991</v>
      </c>
      <c r="AB68" s="19">
        <f>'Gross Plant'!AD68-Reserve!AD68</f>
        <v>4022116.1591359992</v>
      </c>
      <c r="AC68" s="19">
        <f>'Gross Plant'!AE68-Reserve!AE68</f>
        <v>3940404.4948799992</v>
      </c>
      <c r="AD68" s="19">
        <f>'Gross Plant'!AF68-Reserve!AF68</f>
        <v>3858692.8306239992</v>
      </c>
    </row>
    <row r="69" spans="1:30">
      <c r="A69" s="49">
        <v>39902</v>
      </c>
      <c r="B69" s="32" t="s">
        <v>22</v>
      </c>
      <c r="C69" s="19">
        <f>'Gross Plant'!E69-Reserve!E69</f>
        <v>964696.59999999986</v>
      </c>
      <c r="D69" s="19">
        <f>'Gross Plant'!F69-Reserve!F69</f>
        <v>950325.96</v>
      </c>
      <c r="E69" s="19">
        <f>'Gross Plant'!G69-Reserve!G69</f>
        <v>935955.32000000007</v>
      </c>
      <c r="F69" s="19">
        <f>'Gross Plant'!H69-Reserve!H69</f>
        <v>921584.68000000017</v>
      </c>
      <c r="G69" s="19">
        <f>'Gross Plant'!I69-Reserve!I69</f>
        <v>907214.04000000027</v>
      </c>
      <c r="H69" s="19">
        <f>'Gross Plant'!J69-Reserve!J69</f>
        <v>892843.40000000037</v>
      </c>
      <c r="I69" s="19">
        <f>'Gross Plant'!K69-Reserve!K69</f>
        <v>878472.76000000047</v>
      </c>
      <c r="J69" s="19">
        <f>'Gross Plant'!L69-Reserve!L69</f>
        <v>863411.29958458384</v>
      </c>
      <c r="K69" s="19">
        <f>'Gross Plant'!M69-Reserve!M69</f>
        <v>848349.83916916722</v>
      </c>
      <c r="L69" s="19">
        <f>'Gross Plant'!N69-Reserve!N69</f>
        <v>833288.37875375059</v>
      </c>
      <c r="M69" s="19">
        <f>'Gross Plant'!O69-Reserve!O69</f>
        <v>818226.91833833396</v>
      </c>
      <c r="N69" s="19">
        <f>'Gross Plant'!P69-Reserve!P69</f>
        <v>803165.45792291733</v>
      </c>
      <c r="O69" s="19">
        <f>'Gross Plant'!Q69-Reserve!Q69</f>
        <v>788103.9975075007</v>
      </c>
      <c r="P69" s="19">
        <f>'Gross Plant'!R69-Reserve!R69</f>
        <v>773042.53709208407</v>
      </c>
      <c r="Q69" s="20">
        <f>'Gross Plant'!S69-Reserve!S69</f>
        <v>757981.07667666744</v>
      </c>
      <c r="R69" s="19">
        <f>'Gross Plant'!T69-Reserve!T69</f>
        <v>742919.61626125081</v>
      </c>
      <c r="S69" s="19">
        <f>'Gross Plant'!U69-Reserve!U69</f>
        <v>727858.15584583418</v>
      </c>
      <c r="T69" s="19">
        <f>'Gross Plant'!V69-Reserve!V69</f>
        <v>712796.69543041755</v>
      </c>
      <c r="U69" s="19">
        <f>'Gross Plant'!W69-Reserve!W69</f>
        <v>697735.23501500092</v>
      </c>
      <c r="V69" s="19">
        <f>'Gross Plant'!X69-Reserve!X69</f>
        <v>682673.77459958429</v>
      </c>
      <c r="W69" s="19">
        <f>'Gross Plant'!Y69-Reserve!Y69</f>
        <v>667612.31418416766</v>
      </c>
      <c r="X69" s="19">
        <f>'Gross Plant'!Z69-Reserve!Z69</f>
        <v>652550.85376875103</v>
      </c>
      <c r="Y69" s="19">
        <f>'Gross Plant'!AA69-Reserve!AA69</f>
        <v>637489.3933533344</v>
      </c>
      <c r="Z69" s="19">
        <f>'Gross Plant'!AB69-Reserve!AB69</f>
        <v>622427.93293791777</v>
      </c>
      <c r="AA69" s="19">
        <f>'Gross Plant'!AC69-Reserve!AC69</f>
        <v>607366.47252250114</v>
      </c>
      <c r="AB69" s="19">
        <f>'Gross Plant'!AD69-Reserve!AD69</f>
        <v>592305.01210708451</v>
      </c>
      <c r="AC69" s="19">
        <f>'Gross Plant'!AE69-Reserve!AE69</f>
        <v>577243.55169166788</v>
      </c>
      <c r="AD69" s="19">
        <f>'Gross Plant'!AF69-Reserve!AF69</f>
        <v>562182.09127625125</v>
      </c>
    </row>
    <row r="70" spans="1:30">
      <c r="A70" s="49">
        <v>39903</v>
      </c>
      <c r="B70" s="32" t="s">
        <v>23</v>
      </c>
      <c r="C70" s="19">
        <f>'Gross Plant'!E70-Reserve!E70</f>
        <v>302901.36</v>
      </c>
      <c r="D70" s="19">
        <f>'Gross Plant'!F70-Reserve!F70</f>
        <v>298603.64</v>
      </c>
      <c r="E70" s="19">
        <f>'Gross Plant'!G70-Reserve!G70</f>
        <v>294305.92000000004</v>
      </c>
      <c r="F70" s="19">
        <f>'Gross Plant'!H70-Reserve!H70</f>
        <v>290008.20000000007</v>
      </c>
      <c r="G70" s="19">
        <f>'Gross Plant'!I70-Reserve!I70</f>
        <v>285710.4800000001</v>
      </c>
      <c r="H70" s="19">
        <f>'Gross Plant'!J70-Reserve!J70</f>
        <v>281412.76000000013</v>
      </c>
      <c r="I70" s="19">
        <f>'Gross Plant'!K70-Reserve!K70</f>
        <v>277115.04000000015</v>
      </c>
      <c r="J70" s="19">
        <f>'Gross Plant'!L70-Reserve!L70</f>
        <v>273449.80076350016</v>
      </c>
      <c r="K70" s="19">
        <f>'Gross Plant'!M70-Reserve!M70</f>
        <v>269784.56152700016</v>
      </c>
      <c r="L70" s="19">
        <f>'Gross Plant'!N70-Reserve!N70</f>
        <v>266119.32229050016</v>
      </c>
      <c r="M70" s="19">
        <f>'Gross Plant'!O70-Reserve!O70</f>
        <v>262454.08305400016</v>
      </c>
      <c r="N70" s="19">
        <f>'Gross Plant'!P70-Reserve!P70</f>
        <v>258788.84381750016</v>
      </c>
      <c r="O70" s="19">
        <f>'Gross Plant'!Q70-Reserve!Q70</f>
        <v>255123.60458100017</v>
      </c>
      <c r="P70" s="19">
        <f>'Gross Plant'!R70-Reserve!R70</f>
        <v>251458.36534450017</v>
      </c>
      <c r="Q70" s="20">
        <f>'Gross Plant'!S70-Reserve!S70</f>
        <v>247793.12610800017</v>
      </c>
      <c r="R70" s="19">
        <f>'Gross Plant'!T70-Reserve!T70</f>
        <v>244127.88687150017</v>
      </c>
      <c r="S70" s="19">
        <f>'Gross Plant'!U70-Reserve!U70</f>
        <v>240462.64763500018</v>
      </c>
      <c r="T70" s="19">
        <f>'Gross Plant'!V70-Reserve!V70</f>
        <v>236797.40839850018</v>
      </c>
      <c r="U70" s="19">
        <f>'Gross Plant'!W70-Reserve!W70</f>
        <v>233132.16916200018</v>
      </c>
      <c r="V70" s="19">
        <f>'Gross Plant'!X70-Reserve!X70</f>
        <v>229466.92992550018</v>
      </c>
      <c r="W70" s="19">
        <f>'Gross Plant'!Y70-Reserve!Y70</f>
        <v>225801.69068900018</v>
      </c>
      <c r="X70" s="19">
        <f>'Gross Plant'!Z70-Reserve!Z70</f>
        <v>222136.45145250019</v>
      </c>
      <c r="Y70" s="19">
        <f>'Gross Plant'!AA70-Reserve!AA70</f>
        <v>218471.21221600019</v>
      </c>
      <c r="Z70" s="19">
        <f>'Gross Plant'!AB70-Reserve!AB70</f>
        <v>214805.97297950019</v>
      </c>
      <c r="AA70" s="19">
        <f>'Gross Plant'!AC70-Reserve!AC70</f>
        <v>211140.73374300019</v>
      </c>
      <c r="AB70" s="19">
        <f>'Gross Plant'!AD70-Reserve!AD70</f>
        <v>207475.4945065002</v>
      </c>
      <c r="AC70" s="19">
        <f>'Gross Plant'!AE70-Reserve!AE70</f>
        <v>203810.2552700002</v>
      </c>
      <c r="AD70" s="19">
        <f>'Gross Plant'!AF70-Reserve!AF70</f>
        <v>200145.0160335002</v>
      </c>
    </row>
    <row r="71" spans="1:30">
      <c r="A71" s="49">
        <v>39906</v>
      </c>
      <c r="B71" s="32" t="s">
        <v>26</v>
      </c>
      <c r="C71" s="19">
        <f>'Gross Plant'!E71-Reserve!E71</f>
        <v>515842.03999999992</v>
      </c>
      <c r="D71" s="19">
        <f>'Gross Plant'!F71-Reserve!F71</f>
        <v>508629.3899999999</v>
      </c>
      <c r="E71" s="19">
        <f>'Gross Plant'!G71-Reserve!G71</f>
        <v>501416.73999999987</v>
      </c>
      <c r="F71" s="19">
        <f>'Gross Plant'!H71-Reserve!H71</f>
        <v>493855.49999999983</v>
      </c>
      <c r="G71" s="19">
        <f>'Gross Plant'!I71-Reserve!I71</f>
        <v>486645.18999999983</v>
      </c>
      <c r="H71" s="19">
        <f>'Gross Plant'!J71-Reserve!J71</f>
        <v>482903.79999999987</v>
      </c>
      <c r="I71" s="19">
        <f>'Gross Plant'!K71-Reserve!K71</f>
        <v>475642.91999999981</v>
      </c>
      <c r="J71" s="19">
        <f>'Gross Plant'!L71-Reserve!L71</f>
        <v>468112.16041170876</v>
      </c>
      <c r="K71" s="19">
        <f>'Gross Plant'!M71-Reserve!M71</f>
        <v>460273.39374659967</v>
      </c>
      <c r="L71" s="19">
        <f>'Gross Plant'!N71-Reserve!N71</f>
        <v>452078.52586395538</v>
      </c>
      <c r="M71" s="19">
        <f>'Gross Plant'!O71-Reserve!O71</f>
        <v>445382.93453467602</v>
      </c>
      <c r="N71" s="19">
        <f>'Gross Plant'!P71-Reserve!P71</f>
        <v>438674.77791568101</v>
      </c>
      <c r="O71" s="19">
        <f>'Gross Plant'!Q71-Reserve!Q71</f>
        <v>432552.41294263024</v>
      </c>
      <c r="P71" s="19">
        <f>'Gross Plant'!R71-Reserve!R71</f>
        <v>431380.55736995884</v>
      </c>
      <c r="Q71" s="20">
        <f>'Gross Plant'!S71-Reserve!S71</f>
        <v>427916.66772117524</v>
      </c>
      <c r="R71" s="19">
        <f>'Gross Plant'!T71-Reserve!T71</f>
        <v>423801.23302880127</v>
      </c>
      <c r="S71" s="19">
        <f>'Gross Plant'!U71-Reserve!U71</f>
        <v>418607.87795806001</v>
      </c>
      <c r="T71" s="19">
        <f>'Gross Plant'!V71-Reserve!V71</f>
        <v>413040.91300725867</v>
      </c>
      <c r="U71" s="19">
        <f>'Gross Plant'!W71-Reserve!W71</f>
        <v>406112.3400071311</v>
      </c>
      <c r="V71" s="19">
        <f>'Gross Plant'!X71-Reserve!X71</f>
        <v>398952.90258164774</v>
      </c>
      <c r="W71" s="19">
        <f>'Gross Plant'!Y71-Reserve!Y71</f>
        <v>391037.901477381</v>
      </c>
      <c r="X71" s="19">
        <f>'Gross Plant'!Z71-Reserve!Z71</f>
        <v>382435.22006140999</v>
      </c>
      <c r="Y71" s="19">
        <f>'Gross Plant'!AA71-Reserve!AA71</f>
        <v>375388.34832293971</v>
      </c>
      <c r="Z71" s="19">
        <f>'Gross Plant'!AB71-Reserve!AB71</f>
        <v>368328.86095737526</v>
      </c>
      <c r="AA71" s="19">
        <f>'Gross Plant'!AC71-Reserve!AC71</f>
        <v>361849.88382346474</v>
      </c>
      <c r="AB71" s="19">
        <f>'Gross Plant'!AD71-Reserve!AD71</f>
        <v>360277.93359957694</v>
      </c>
      <c r="AC71" s="19">
        <f>'Gross Plant'!AE71-Reserve!AE71</f>
        <v>356433.39860067354</v>
      </c>
      <c r="AD71" s="19">
        <f>'Gross Plant'!AF71-Reserve!AF71</f>
        <v>351942.59727029118</v>
      </c>
    </row>
    <row r="72" spans="1:30">
      <c r="A72" s="49">
        <v>39907</v>
      </c>
      <c r="B72" s="32" t="s">
        <v>27</v>
      </c>
      <c r="C72" s="19">
        <f>'Gross Plant'!E72-Reserve!E72</f>
        <v>65605.62</v>
      </c>
      <c r="D72" s="19">
        <f>'Gross Plant'!F72-Reserve!F72</f>
        <v>64554.789999999994</v>
      </c>
      <c r="E72" s="19">
        <f>'Gross Plant'!G72-Reserve!G72</f>
        <v>63503.959999999992</v>
      </c>
      <c r="F72" s="19">
        <f>'Gross Plant'!H72-Reserve!H72</f>
        <v>62453.12999999999</v>
      </c>
      <c r="G72" s="19">
        <f>'Gross Plant'!I72-Reserve!I72</f>
        <v>61402.299999999988</v>
      </c>
      <c r="H72" s="19">
        <f>'Gross Plant'!J72-Reserve!J72</f>
        <v>60351.469999999987</v>
      </c>
      <c r="I72" s="19">
        <f>'Gross Plant'!K72-Reserve!K72</f>
        <v>59300.639999999985</v>
      </c>
      <c r="J72" s="19">
        <f>'Gross Plant'!L72-Reserve!L72</f>
        <v>58249.525490749977</v>
      </c>
      <c r="K72" s="19">
        <f>'Gross Plant'!M72-Reserve!M72</f>
        <v>57198.410981499968</v>
      </c>
      <c r="L72" s="19">
        <f>'Gross Plant'!N72-Reserve!N72</f>
        <v>56147.29647224996</v>
      </c>
      <c r="M72" s="19">
        <f>'Gross Plant'!O72-Reserve!O72</f>
        <v>55096.181962999952</v>
      </c>
      <c r="N72" s="19">
        <f>'Gross Plant'!P72-Reserve!P72</f>
        <v>54045.067453749944</v>
      </c>
      <c r="O72" s="19">
        <f>'Gross Plant'!Q72-Reserve!Q72</f>
        <v>52993.952944499935</v>
      </c>
      <c r="P72" s="19">
        <f>'Gross Plant'!R72-Reserve!R72</f>
        <v>51942.838435249927</v>
      </c>
      <c r="Q72" s="20">
        <f>'Gross Plant'!S72-Reserve!S72</f>
        <v>50891.723925999919</v>
      </c>
      <c r="R72" s="19">
        <f>'Gross Plant'!T72-Reserve!T72</f>
        <v>49840.60941674991</v>
      </c>
      <c r="S72" s="19">
        <f>'Gross Plant'!U72-Reserve!U72</f>
        <v>48789.494907499902</v>
      </c>
      <c r="T72" s="19">
        <f>'Gross Plant'!V72-Reserve!V72</f>
        <v>47738.380398249894</v>
      </c>
      <c r="U72" s="19">
        <f>'Gross Plant'!W72-Reserve!W72</f>
        <v>46687.265888999886</v>
      </c>
      <c r="V72" s="19">
        <f>'Gross Plant'!X72-Reserve!X72</f>
        <v>45636.151379749877</v>
      </c>
      <c r="W72" s="19">
        <f>'Gross Plant'!Y72-Reserve!Y72</f>
        <v>44585.036870499869</v>
      </c>
      <c r="X72" s="19">
        <f>'Gross Plant'!Z72-Reserve!Z72</f>
        <v>43533.922361249861</v>
      </c>
      <c r="Y72" s="19">
        <f>'Gross Plant'!AA72-Reserve!AA72</f>
        <v>42482.807851999853</v>
      </c>
      <c r="Z72" s="19">
        <f>'Gross Plant'!AB72-Reserve!AB72</f>
        <v>41431.693342749844</v>
      </c>
      <c r="AA72" s="19">
        <f>'Gross Plant'!AC72-Reserve!AC72</f>
        <v>40380.578833499836</v>
      </c>
      <c r="AB72" s="19">
        <f>'Gross Plant'!AD72-Reserve!AD72</f>
        <v>39329.464324249828</v>
      </c>
      <c r="AC72" s="19">
        <f>'Gross Plant'!AE72-Reserve!AE72</f>
        <v>38278.34981499982</v>
      </c>
      <c r="AD72" s="19">
        <f>'Gross Plant'!AF72-Reserve!AF72</f>
        <v>37227.235305749811</v>
      </c>
    </row>
    <row r="73" spans="1:30">
      <c r="A73" s="49">
        <v>39908</v>
      </c>
      <c r="B73" s="32" t="s">
        <v>28</v>
      </c>
      <c r="C73" s="19">
        <f>'Gross Plant'!E73-Reserve!E73</f>
        <v>64162602.359999999</v>
      </c>
      <c r="D73" s="19">
        <f>'Gross Plant'!F73-Reserve!F73</f>
        <v>63728877.909999996</v>
      </c>
      <c r="E73" s="19">
        <f>'Gross Plant'!G73-Reserve!G73</f>
        <v>63286412.519999996</v>
      </c>
      <c r="F73" s="19">
        <f>'Gross Plant'!H73-Reserve!H73</f>
        <v>62795897.93</v>
      </c>
      <c r="G73" s="19">
        <f>'Gross Plant'!I73-Reserve!I73</f>
        <v>62311689.189999998</v>
      </c>
      <c r="H73" s="19">
        <f>'Gross Plant'!J73-Reserve!J73</f>
        <v>61827552.539999999</v>
      </c>
      <c r="I73" s="19">
        <f>'Gross Plant'!K73-Reserve!K73</f>
        <v>61451054.329999998</v>
      </c>
      <c r="J73" s="19">
        <f>'Gross Plant'!L73-Reserve!L73</f>
        <v>61036886.265264519</v>
      </c>
      <c r="K73" s="19">
        <f>'Gross Plant'!M73-Reserve!M73</f>
        <v>60603890.419894755</v>
      </c>
      <c r="L73" s="19">
        <f>'Gross Plant'!N73-Reserve!N73</f>
        <v>60149026.41611319</v>
      </c>
      <c r="M73" s="19">
        <f>'Gross Plant'!O73-Reserve!O73</f>
        <v>59787164.93370302</v>
      </c>
      <c r="N73" s="19">
        <f>'Gross Plant'!P73-Reserve!P73</f>
        <v>59424954.6307946</v>
      </c>
      <c r="O73" s="19">
        <f>'Gross Plant'!Q73-Reserve!Q73</f>
        <v>59099465.327940851</v>
      </c>
      <c r="P73" s="19">
        <f>'Gross Plant'!R73-Reserve!R73</f>
        <v>59081218.239452638</v>
      </c>
      <c r="Q73" s="20">
        <f>'Gross Plant'!S73-Reserve!S73</f>
        <v>58922552.087084576</v>
      </c>
      <c r="R73" s="19">
        <f>'Gross Plant'!T73-Reserve!T73</f>
        <v>58724640.339846984</v>
      </c>
      <c r="S73" s="19">
        <f>'Gross Plant'!U73-Reserve!U73</f>
        <v>58461733.967781439</v>
      </c>
      <c r="T73" s="19">
        <f>'Gross Plant'!V73-Reserve!V73</f>
        <v>58176400.895945042</v>
      </c>
      <c r="U73" s="19">
        <f>'Gross Plant'!W73-Reserve!W73</f>
        <v>57807158.741239078</v>
      </c>
      <c r="V73" s="19">
        <f>'Gross Plant'!X73-Reserve!X73</f>
        <v>57424014.057793006</v>
      </c>
      <c r="W73" s="19">
        <f>'Gross Plant'!Y73-Reserve!Y73</f>
        <v>56994308.654975183</v>
      </c>
      <c r="X73" s="19">
        <f>'Gross Plant'!Z73-Reserve!Z73</f>
        <v>56522107.948604979</v>
      </c>
      <c r="Y73" s="19">
        <f>'Gross Plant'!AA73-Reserve!AA73</f>
        <v>56146720.373322852</v>
      </c>
      <c r="Z73" s="19">
        <f>'Gross Plant'!AB73-Reserve!AB73</f>
        <v>55770982.039295867</v>
      </c>
      <c r="AA73" s="19">
        <f>'Gross Plant'!AC73-Reserve!AC73</f>
        <v>55431761.343854152</v>
      </c>
      <c r="AB73" s="19">
        <f>'Gross Plant'!AD73-Reserve!AD73</f>
        <v>55398108.564446837</v>
      </c>
      <c r="AC73" s="19">
        <f>'Gross Plant'!AE73-Reserve!AE73</f>
        <v>55224785.618752733</v>
      </c>
      <c r="AD73" s="19">
        <f>'Gross Plant'!AF73-Reserve!AF73</f>
        <v>55012420.335610785</v>
      </c>
    </row>
    <row r="74" spans="1:30">
      <c r="A74" s="49">
        <v>39910</v>
      </c>
      <c r="B74" s="32" t="s">
        <v>134</v>
      </c>
      <c r="C74" s="19">
        <f>'Gross Plant'!E74-Reserve!E74</f>
        <v>208606.12</v>
      </c>
      <c r="D74" s="19">
        <f>'Gross Plant'!F74-Reserve!F74</f>
        <v>204720.94999999998</v>
      </c>
      <c r="E74" s="19">
        <f>'Gross Plant'!G74-Reserve!G74</f>
        <v>200835.77999999997</v>
      </c>
      <c r="F74" s="19">
        <f>'Gross Plant'!H74-Reserve!H74</f>
        <v>196950.60999999996</v>
      </c>
      <c r="G74" s="19">
        <f>'Gross Plant'!I74-Reserve!I74</f>
        <v>193065.43999999994</v>
      </c>
      <c r="H74" s="19">
        <f>'Gross Plant'!J74-Reserve!J74</f>
        <v>189180.26999999993</v>
      </c>
      <c r="I74" s="19">
        <f>'Gross Plant'!K74-Reserve!K74</f>
        <v>185295.09999999992</v>
      </c>
      <c r="J74" s="19">
        <f>'Gross Plant'!L74-Reserve!L74</f>
        <v>181598.49170516658</v>
      </c>
      <c r="K74" s="19">
        <f>'Gross Plant'!M74-Reserve!M74</f>
        <v>177901.88341033325</v>
      </c>
      <c r="L74" s="19">
        <f>'Gross Plant'!N74-Reserve!N74</f>
        <v>174205.27511549991</v>
      </c>
      <c r="M74" s="19">
        <f>'Gross Plant'!O74-Reserve!O74</f>
        <v>170508.66682066658</v>
      </c>
      <c r="N74" s="19">
        <f>'Gross Plant'!P74-Reserve!P74</f>
        <v>166812.05852583324</v>
      </c>
      <c r="O74" s="19">
        <f>'Gross Plant'!Q74-Reserve!Q74</f>
        <v>163115.45023099991</v>
      </c>
      <c r="P74" s="19">
        <f>'Gross Plant'!R74-Reserve!R74</f>
        <v>159418.84193616657</v>
      </c>
      <c r="Q74" s="20">
        <f>'Gross Plant'!S74-Reserve!S74</f>
        <v>155722.23364133324</v>
      </c>
      <c r="R74" s="19">
        <f>'Gross Plant'!T74-Reserve!T74</f>
        <v>152025.6253464999</v>
      </c>
      <c r="S74" s="19">
        <f>'Gross Plant'!U74-Reserve!U74</f>
        <v>148329.01705166657</v>
      </c>
      <c r="T74" s="19">
        <f>'Gross Plant'!V74-Reserve!V74</f>
        <v>144632.40875683323</v>
      </c>
      <c r="U74" s="19">
        <f>'Gross Plant'!W74-Reserve!W74</f>
        <v>140935.8004619999</v>
      </c>
      <c r="V74" s="19">
        <f>'Gross Plant'!X74-Reserve!X74</f>
        <v>137239.19216716656</v>
      </c>
      <c r="W74" s="19">
        <f>'Gross Plant'!Y74-Reserve!Y74</f>
        <v>133542.58387233323</v>
      </c>
      <c r="X74" s="19">
        <f>'Gross Plant'!Z74-Reserve!Z74</f>
        <v>129845.97557749989</v>
      </c>
      <c r="Y74" s="19">
        <f>'Gross Plant'!AA74-Reserve!AA74</f>
        <v>126149.36728266656</v>
      </c>
      <c r="Z74" s="19">
        <f>'Gross Plant'!AB74-Reserve!AB74</f>
        <v>122452.75898783322</v>
      </c>
      <c r="AA74" s="19">
        <f>'Gross Plant'!AC74-Reserve!AC74</f>
        <v>118756.15069299989</v>
      </c>
      <c r="AB74" s="19">
        <f>'Gross Plant'!AD74-Reserve!AD74</f>
        <v>115059.54239816655</v>
      </c>
      <c r="AC74" s="19">
        <f>'Gross Plant'!AE74-Reserve!AE74</f>
        <v>111362.93410333322</v>
      </c>
      <c r="AD74" s="19">
        <f>'Gross Plant'!AF74-Reserve!AF74</f>
        <v>107666.32580849988</v>
      </c>
    </row>
    <row r="75" spans="1:30">
      <c r="A75" s="49">
        <v>39916</v>
      </c>
      <c r="B75" s="32" t="s">
        <v>135</v>
      </c>
      <c r="C75" s="19">
        <f>'Gross Plant'!E75-Reserve!E75</f>
        <v>32342.959999999992</v>
      </c>
      <c r="D75" s="19">
        <f>'Gross Plant'!F75-Reserve!F75</f>
        <v>30506.539999999979</v>
      </c>
      <c r="E75" s="19">
        <f>'Gross Plant'!G75-Reserve!G75</f>
        <v>28670.159999999974</v>
      </c>
      <c r="F75" s="19">
        <f>'Gross Plant'!H75-Reserve!H75</f>
        <v>29772.359999999986</v>
      </c>
      <c r="G75" s="19">
        <f>'Gross Plant'!I75-Reserve!I75</f>
        <v>27892.899999999994</v>
      </c>
      <c r="H75" s="19">
        <f>'Gross Plant'!J75-Reserve!J75</f>
        <v>35672.910000000003</v>
      </c>
      <c r="I75" s="19">
        <f>'Gross Plant'!K75-Reserve!K75</f>
        <v>33656.100000000035</v>
      </c>
      <c r="J75" s="19">
        <f>'Gross Plant'!L75-Reserve!L75</f>
        <v>36358.781503740844</v>
      </c>
      <c r="K75" s="19">
        <f>'Gross Plant'!M75-Reserve!M75</f>
        <v>37800.325645357225</v>
      </c>
      <c r="L75" s="19">
        <f>'Gross Plant'!N75-Reserve!N75</f>
        <v>37783.810593103466</v>
      </c>
      <c r="M75" s="19">
        <f>'Gross Plant'!O75-Reserve!O75</f>
        <v>43906.095003313239</v>
      </c>
      <c r="N75" s="19">
        <f>'Gross Plant'!P75-Reserve!P75</f>
        <v>49976.930737440445</v>
      </c>
      <c r="O75" s="19">
        <f>'Gross Plant'!Q75-Reserve!Q75</f>
        <v>58446.294903942384</v>
      </c>
      <c r="P75" s="19">
        <f>'Gross Plant'!R75-Reserve!R75</f>
        <v>87185.55816128428</v>
      </c>
      <c r="Q75" s="20">
        <f>'Gross Plant'!S75-Reserve!S75</f>
        <v>106540.07013787871</v>
      </c>
      <c r="R75" s="19">
        <f>'Gross Plant'!T75-Reserve!T75</f>
        <v>123226.8258860535</v>
      </c>
      <c r="S75" s="19">
        <f>'Gross Plant'!U75-Reserve!U75</f>
        <v>135500.02829448722</v>
      </c>
      <c r="T75" s="19">
        <f>'Gross Plant'!V75-Reserve!V75</f>
        <v>146243.48215470492</v>
      </c>
      <c r="U75" s="19">
        <f>'Gross Plant'!W75-Reserve!W75</f>
        <v>151411.82130874641</v>
      </c>
      <c r="V75" s="19">
        <f>'Gross Plant'!X75-Reserve!X75</f>
        <v>155634.88428469043</v>
      </c>
      <c r="W75" s="19">
        <f>'Gross Plant'!Y75-Reserve!Y75</f>
        <v>156764.28592459706</v>
      </c>
      <c r="X75" s="19">
        <f>'Gross Plant'!Z75-Reserve!Z75</f>
        <v>155077.97520085581</v>
      </c>
      <c r="Y75" s="19">
        <f>'Gross Plant'!AA75-Reserve!AA75</f>
        <v>159761.93925430707</v>
      </c>
      <c r="Z75" s="19">
        <f>'Gross Plant'!AB75-Reserve!AB75</f>
        <v>164394.2485248897</v>
      </c>
      <c r="AA75" s="19">
        <f>'Gross Plant'!AC75-Reserve!AC75</f>
        <v>171403.46143612103</v>
      </c>
      <c r="AB75" s="19">
        <f>'Gross Plant'!AD75-Reserve!AD75</f>
        <v>198504.53404457262</v>
      </c>
      <c r="AC75" s="19">
        <f>'Gross Plant'!AE75-Reserve!AE75</f>
        <v>216300.49068628938</v>
      </c>
      <c r="AD75" s="19">
        <f>'Gross Plant'!AF75-Reserve!AF75</f>
        <v>231450.3048272201</v>
      </c>
    </row>
    <row r="76" spans="1:30">
      <c r="A76" s="49">
        <v>39917</v>
      </c>
      <c r="B76" s="32" t="s">
        <v>136</v>
      </c>
      <c r="C76" s="19">
        <f>'Gross Plant'!E76-Reserve!E76</f>
        <v>34251.149999999994</v>
      </c>
      <c r="D76" s="19">
        <f>'Gross Plant'!F76-Reserve!F76</f>
        <v>33676.909999999989</v>
      </c>
      <c r="E76" s="19">
        <f>'Gross Plant'!G76-Reserve!G76</f>
        <v>33102.669999999984</v>
      </c>
      <c r="F76" s="19">
        <f>'Gross Plant'!H76-Reserve!H76</f>
        <v>32528.429999999978</v>
      </c>
      <c r="G76" s="19">
        <f>'Gross Plant'!I76-Reserve!I76</f>
        <v>31954.189999999973</v>
      </c>
      <c r="H76" s="19">
        <f>'Gross Plant'!J76-Reserve!J76</f>
        <v>31379.949999999968</v>
      </c>
      <c r="I76" s="19">
        <f>'Gross Plant'!K76-Reserve!K76</f>
        <v>30805.709999999963</v>
      </c>
      <c r="J76" s="19">
        <f>'Gross Plant'!L76-Reserve!L76</f>
        <v>30231.707915499966</v>
      </c>
      <c r="K76" s="19">
        <f>'Gross Plant'!M76-Reserve!M76</f>
        <v>29657.70583099997</v>
      </c>
      <c r="L76" s="19">
        <f>'Gross Plant'!N76-Reserve!N76</f>
        <v>29083.703746499974</v>
      </c>
      <c r="M76" s="19">
        <f>'Gross Plant'!O76-Reserve!O76</f>
        <v>28509.701661999978</v>
      </c>
      <c r="N76" s="19">
        <f>'Gross Plant'!P76-Reserve!P76</f>
        <v>27935.699577499981</v>
      </c>
      <c r="O76" s="19">
        <f>'Gross Plant'!Q76-Reserve!Q76</f>
        <v>27361.697492999985</v>
      </c>
      <c r="P76" s="19">
        <f>'Gross Plant'!R76-Reserve!R76</f>
        <v>26787.695408499989</v>
      </c>
      <c r="Q76" s="20">
        <f>'Gross Plant'!S76-Reserve!S76</f>
        <v>26213.693323999993</v>
      </c>
      <c r="R76" s="19">
        <f>'Gross Plant'!T76-Reserve!T76</f>
        <v>25639.691239499996</v>
      </c>
      <c r="S76" s="19">
        <f>'Gross Plant'!U76-Reserve!U76</f>
        <v>25065.689155</v>
      </c>
      <c r="T76" s="19">
        <f>'Gross Plant'!V76-Reserve!V76</f>
        <v>24491.687070500004</v>
      </c>
      <c r="U76" s="19">
        <f>'Gross Plant'!W76-Reserve!W76</f>
        <v>23917.684986000007</v>
      </c>
      <c r="V76" s="19">
        <f>'Gross Plant'!X76-Reserve!X76</f>
        <v>23343.682901500011</v>
      </c>
      <c r="W76" s="19">
        <f>'Gross Plant'!Y76-Reserve!Y76</f>
        <v>22769.680817000015</v>
      </c>
      <c r="X76" s="19">
        <f>'Gross Plant'!Z76-Reserve!Z76</f>
        <v>22195.678732500019</v>
      </c>
      <c r="Y76" s="19">
        <f>'Gross Plant'!AA76-Reserve!AA76</f>
        <v>21621.676648000022</v>
      </c>
      <c r="Z76" s="19">
        <f>'Gross Plant'!AB76-Reserve!AB76</f>
        <v>21047.674563500026</v>
      </c>
      <c r="AA76" s="19">
        <f>'Gross Plant'!AC76-Reserve!AC76</f>
        <v>20473.67247900003</v>
      </c>
      <c r="AB76" s="19">
        <f>'Gross Plant'!AD76-Reserve!AD76</f>
        <v>19899.670394500034</v>
      </c>
      <c r="AC76" s="19">
        <f>'Gross Plant'!AE76-Reserve!AE76</f>
        <v>19325.668310000037</v>
      </c>
      <c r="AD76" s="19">
        <f>'Gross Plant'!AF76-Reserve!AF76</f>
        <v>18751.666225500041</v>
      </c>
    </row>
    <row r="77" spans="1:30">
      <c r="A77" s="82">
        <v>39918</v>
      </c>
      <c r="B77" t="s">
        <v>209</v>
      </c>
      <c r="C77" s="19">
        <f>'Gross Plant'!E77-Reserve!E77</f>
        <v>10860.25</v>
      </c>
      <c r="D77" s="19">
        <f>'Gross Plant'!F77-Reserve!F77</f>
        <v>10748.52</v>
      </c>
      <c r="E77" s="19">
        <f>'Gross Plant'!G77-Reserve!G77</f>
        <v>10636.79</v>
      </c>
      <c r="F77" s="19">
        <f>'Gross Plant'!H77-Reserve!H77</f>
        <v>10525.060000000001</v>
      </c>
      <c r="G77" s="19">
        <f>'Gross Plant'!I77-Reserve!I77</f>
        <v>10413.330000000002</v>
      </c>
      <c r="H77" s="19">
        <f>'Gross Plant'!J77-Reserve!J77</f>
        <v>10301.600000000002</v>
      </c>
      <c r="I77" s="19">
        <f>'Gross Plant'!K77-Reserve!K77</f>
        <v>10189.870000000003</v>
      </c>
      <c r="J77" s="19">
        <f>'Gross Plant'!L77-Reserve!L77</f>
        <v>10078.159797333336</v>
      </c>
      <c r="K77" s="19">
        <f>'Gross Plant'!M77-Reserve!M77</f>
        <v>9966.4495946666684</v>
      </c>
      <c r="L77" s="19">
        <f>'Gross Plant'!N77-Reserve!N77</f>
        <v>9854.7393920000013</v>
      </c>
      <c r="M77" s="19">
        <f>'Gross Plant'!O77-Reserve!O77</f>
        <v>9743.0291893333342</v>
      </c>
      <c r="N77" s="19">
        <f>'Gross Plant'!P77-Reserve!P77</f>
        <v>9631.3189866666671</v>
      </c>
      <c r="O77" s="19">
        <f>'Gross Plant'!Q77-Reserve!Q77</f>
        <v>9519.608784</v>
      </c>
      <c r="P77" s="19">
        <f>'Gross Plant'!R77-Reserve!R77</f>
        <v>9407.8985813333329</v>
      </c>
      <c r="Q77" s="20">
        <f>'Gross Plant'!S77-Reserve!S77</f>
        <v>9296.1883786666658</v>
      </c>
      <c r="R77" s="19">
        <f>'Gross Plant'!T77-Reserve!T77</f>
        <v>9184.4781759999987</v>
      </c>
      <c r="S77" s="19">
        <f>'Gross Plant'!U77-Reserve!U77</f>
        <v>9072.7679733333316</v>
      </c>
      <c r="T77" s="19">
        <f>'Gross Plant'!V77-Reserve!V77</f>
        <v>8961.0577706666645</v>
      </c>
      <c r="U77" s="19">
        <f>'Gross Plant'!W77-Reserve!W77</f>
        <v>8849.3475679999974</v>
      </c>
      <c r="V77" s="19">
        <f>'Gross Plant'!X77-Reserve!X77</f>
        <v>8737.6373653333303</v>
      </c>
      <c r="W77" s="19">
        <f>'Gross Plant'!Y77-Reserve!Y77</f>
        <v>8625.9271626666632</v>
      </c>
      <c r="X77" s="19">
        <f>'Gross Plant'!Z77-Reserve!Z77</f>
        <v>8514.2169599999961</v>
      </c>
      <c r="Y77" s="19">
        <f>'Gross Plant'!AA77-Reserve!AA77</f>
        <v>8402.506757333329</v>
      </c>
      <c r="Z77" s="19">
        <f>'Gross Plant'!AB77-Reserve!AB77</f>
        <v>8290.7965546666619</v>
      </c>
      <c r="AA77" s="19">
        <f>'Gross Plant'!AC77-Reserve!AC77</f>
        <v>8179.0863519999948</v>
      </c>
      <c r="AB77" s="19">
        <f>'Gross Plant'!AD77-Reserve!AD77</f>
        <v>8067.3761493333277</v>
      </c>
      <c r="AC77" s="19">
        <f>'Gross Plant'!AE77-Reserve!AE77</f>
        <v>7955.6659466666606</v>
      </c>
      <c r="AD77" s="19">
        <f>'Gross Plant'!AF77-Reserve!AF77</f>
        <v>7843.9557439999935</v>
      </c>
    </row>
    <row r="78" spans="1:30">
      <c r="A78" s="82">
        <v>39924</v>
      </c>
      <c r="B78" t="s">
        <v>214</v>
      </c>
      <c r="C78" s="19">
        <f>'Gross Plant'!E78-Reserve!E78</f>
        <v>0</v>
      </c>
      <c r="D78" s="19">
        <f>'Gross Plant'!F78-Reserve!F78</f>
        <v>0</v>
      </c>
      <c r="E78" s="19">
        <f>'Gross Plant'!G78-Reserve!G78</f>
        <v>0</v>
      </c>
      <c r="F78" s="19">
        <f>'Gross Plant'!H78-Reserve!H78</f>
        <v>0</v>
      </c>
      <c r="G78" s="19">
        <f>'Gross Plant'!I78-Reserve!I78</f>
        <v>0</v>
      </c>
      <c r="H78" s="19">
        <f>'Gross Plant'!J78-Reserve!J78</f>
        <v>0</v>
      </c>
      <c r="I78" s="19">
        <f>'Gross Plant'!K78-Reserve!K78</f>
        <v>0</v>
      </c>
      <c r="J78" s="19">
        <f>'Gross Plant'!L78-Reserve!L78</f>
        <v>0</v>
      </c>
      <c r="K78" s="19">
        <f>'Gross Plant'!M78-Reserve!M78</f>
        <v>0</v>
      </c>
      <c r="L78" s="19">
        <f>'Gross Plant'!N78-Reserve!N78</f>
        <v>0</v>
      </c>
      <c r="M78" s="19">
        <f>'Gross Plant'!O78-Reserve!O78</f>
        <v>0</v>
      </c>
      <c r="N78" s="19">
        <f>'Gross Plant'!P78-Reserve!P78</f>
        <v>0</v>
      </c>
      <c r="O78" s="19">
        <f>'Gross Plant'!Q78-Reserve!Q78</f>
        <v>0</v>
      </c>
      <c r="P78" s="19">
        <f>'Gross Plant'!R78-Reserve!R78</f>
        <v>0</v>
      </c>
      <c r="Q78" s="20">
        <f>'Gross Plant'!S78-Reserve!S78</f>
        <v>0</v>
      </c>
      <c r="R78" s="19">
        <f>'Gross Plant'!T78-Reserve!T78</f>
        <v>0</v>
      </c>
      <c r="S78" s="19">
        <f>'Gross Plant'!U78-Reserve!U78</f>
        <v>0</v>
      </c>
      <c r="T78" s="19">
        <f>'Gross Plant'!V78-Reserve!V78</f>
        <v>0</v>
      </c>
      <c r="U78" s="19">
        <f>'Gross Plant'!W78-Reserve!W78</f>
        <v>0</v>
      </c>
      <c r="V78" s="19">
        <f>'Gross Plant'!X78-Reserve!X78</f>
        <v>0</v>
      </c>
      <c r="W78" s="19">
        <f>'Gross Plant'!Y78-Reserve!Y78</f>
        <v>0</v>
      </c>
      <c r="X78" s="19">
        <f>'Gross Plant'!Z78-Reserve!Z78</f>
        <v>0</v>
      </c>
      <c r="Y78" s="19">
        <f>'Gross Plant'!AA78-Reserve!AA78</f>
        <v>0</v>
      </c>
      <c r="Z78" s="19">
        <f>'Gross Plant'!AB78-Reserve!AB78</f>
        <v>0</v>
      </c>
      <c r="AA78" s="19">
        <f>'Gross Plant'!AC78-Reserve!AC78</f>
        <v>0</v>
      </c>
      <c r="AB78" s="19">
        <f>'Gross Plant'!AD78-Reserve!AD78</f>
        <v>0</v>
      </c>
      <c r="AC78" s="19">
        <f>'Gross Plant'!AE78-Reserve!AE78</f>
        <v>0</v>
      </c>
      <c r="AD78" s="19">
        <f>'Gross Plant'!AF78-Reserve!AF78</f>
        <v>0</v>
      </c>
    </row>
    <row r="79" spans="1:30">
      <c r="B79" s="17"/>
      <c r="Q79" s="20"/>
    </row>
    <row r="80" spans="1:30">
      <c r="A80" s="2" t="s">
        <v>33</v>
      </c>
      <c r="B80" s="24"/>
      <c r="C80" s="25">
        <f t="shared" ref="C80:AD80" si="2">SUM(C50:C79)</f>
        <v>103094477.15000001</v>
      </c>
      <c r="D80" s="26">
        <f t="shared" si="2"/>
        <v>102456033.58</v>
      </c>
      <c r="E80" s="26">
        <f t="shared" si="2"/>
        <v>101799833.74000001</v>
      </c>
      <c r="F80" s="26">
        <f t="shared" si="2"/>
        <v>101098185.64000002</v>
      </c>
      <c r="G80" s="26">
        <f t="shared" si="2"/>
        <v>100400212.65999998</v>
      </c>
      <c r="H80" s="26">
        <f t="shared" si="2"/>
        <v>99726650.089999974</v>
      </c>
      <c r="I80" s="26">
        <f t="shared" si="2"/>
        <v>99148682.439999983</v>
      </c>
      <c r="J80" s="26">
        <f t="shared" si="2"/>
        <v>98533475.182350844</v>
      </c>
      <c r="K80" s="26">
        <f t="shared" si="2"/>
        <v>97894678.304575175</v>
      </c>
      <c r="L80" s="26">
        <f t="shared" si="2"/>
        <v>97228487.68050532</v>
      </c>
      <c r="M80" s="26">
        <f t="shared" si="2"/>
        <v>96678751.102165729</v>
      </c>
      <c r="N80" s="26">
        <f t="shared" si="2"/>
        <v>96128555.741621748</v>
      </c>
      <c r="O80" s="26">
        <f t="shared" si="2"/>
        <v>95624990.578396514</v>
      </c>
      <c r="P80" s="26">
        <f t="shared" si="2"/>
        <v>95506133.97553499</v>
      </c>
      <c r="Q80" s="27">
        <f t="shared" si="2"/>
        <v>95211360.323005006</v>
      </c>
      <c r="R80" s="26">
        <f t="shared" si="2"/>
        <v>94867385.080570161</v>
      </c>
      <c r="S80" s="26">
        <f t="shared" si="2"/>
        <v>94441930.588086158</v>
      </c>
      <c r="T80" s="26">
        <f t="shared" si="2"/>
        <v>93988356.010579988</v>
      </c>
      <c r="U80" s="26">
        <f t="shared" si="2"/>
        <v>93429685.539408594</v>
      </c>
      <c r="V80" s="26">
        <f t="shared" si="2"/>
        <v>92853585.500104427</v>
      </c>
      <c r="W80" s="26">
        <f t="shared" si="2"/>
        <v>92219168.243352309</v>
      </c>
      <c r="X80" s="26">
        <f t="shared" si="2"/>
        <v>91531531.754931688</v>
      </c>
      <c r="Y80" s="26">
        <f t="shared" si="2"/>
        <v>90965105.28430666</v>
      </c>
      <c r="Z80" s="26">
        <f t="shared" si="2"/>
        <v>90398217.54397133</v>
      </c>
      <c r="AA80" s="26">
        <f t="shared" si="2"/>
        <v>89877029.793999776</v>
      </c>
      <c r="AB80" s="26">
        <f t="shared" si="2"/>
        <v>89738401.844359741</v>
      </c>
      <c r="AC80" s="26">
        <f t="shared" si="2"/>
        <v>89424817.964814812</v>
      </c>
      <c r="AD80" s="26">
        <f t="shared" si="2"/>
        <v>89062293.351758301</v>
      </c>
    </row>
    <row r="81" spans="1:30">
      <c r="A81" s="2"/>
      <c r="B81" s="24"/>
      <c r="Q81" s="20"/>
    </row>
    <row r="82" spans="1:30">
      <c r="A82" s="2"/>
      <c r="B82" s="24"/>
      <c r="Q82" s="20"/>
    </row>
    <row r="83" spans="1:30">
      <c r="A83" s="2" t="s">
        <v>34</v>
      </c>
      <c r="B83" s="24"/>
      <c r="Q83" s="20"/>
    </row>
    <row r="84" spans="1:30">
      <c r="A84" s="49">
        <v>30100</v>
      </c>
      <c r="B84" s="32" t="s">
        <v>35</v>
      </c>
      <c r="C84" s="19">
        <f>'Gross Plant'!E84-Reserve!E84</f>
        <v>185309.27</v>
      </c>
      <c r="D84" s="19">
        <f>'Gross Plant'!F84-Reserve!F84</f>
        <v>185309.27</v>
      </c>
      <c r="E84" s="19">
        <f>'Gross Plant'!G84-Reserve!G84</f>
        <v>185309.27</v>
      </c>
      <c r="F84" s="19">
        <f>'Gross Plant'!H84-Reserve!H84</f>
        <v>185309.27</v>
      </c>
      <c r="G84" s="19">
        <f>'Gross Plant'!I84-Reserve!I84</f>
        <v>185309.27</v>
      </c>
      <c r="H84" s="19">
        <f>'Gross Plant'!J84-Reserve!J84</f>
        <v>185309.27</v>
      </c>
      <c r="I84" s="19">
        <f>'Gross Plant'!K84-Reserve!K84</f>
        <v>185309.27</v>
      </c>
      <c r="J84" s="19">
        <f>'Gross Plant'!L84-Reserve!L84</f>
        <v>185309.27</v>
      </c>
      <c r="K84" s="19">
        <f>'Gross Plant'!M84-Reserve!M84</f>
        <v>185309.27</v>
      </c>
      <c r="L84" s="19">
        <f>'Gross Plant'!N84-Reserve!N84</f>
        <v>185309.27</v>
      </c>
      <c r="M84" s="19">
        <f>'Gross Plant'!O84-Reserve!O84</f>
        <v>185309.27</v>
      </c>
      <c r="N84" s="19">
        <f>'Gross Plant'!P84-Reserve!P84</f>
        <v>185309.27</v>
      </c>
      <c r="O84" s="19">
        <f>'Gross Plant'!Q84-Reserve!Q84</f>
        <v>185309.27</v>
      </c>
      <c r="P84" s="19">
        <f>'Gross Plant'!R84-Reserve!R84</f>
        <v>185309.27</v>
      </c>
      <c r="Q84" s="20">
        <f>'Gross Plant'!S84-Reserve!S84</f>
        <v>185309.27</v>
      </c>
      <c r="R84" s="19">
        <f>'Gross Plant'!T84-Reserve!T84</f>
        <v>185309.27</v>
      </c>
      <c r="S84" s="19">
        <f>'Gross Plant'!U84-Reserve!U84</f>
        <v>185309.27</v>
      </c>
      <c r="T84" s="19">
        <f>'Gross Plant'!V84-Reserve!V84</f>
        <v>185309.27</v>
      </c>
      <c r="U84" s="19">
        <f>'Gross Plant'!W84-Reserve!W84</f>
        <v>185309.27</v>
      </c>
      <c r="V84" s="19">
        <f>'Gross Plant'!X84-Reserve!X84</f>
        <v>185309.27</v>
      </c>
      <c r="W84" s="19">
        <f>'Gross Plant'!Y84-Reserve!Y84</f>
        <v>185309.27</v>
      </c>
      <c r="X84" s="19">
        <f>'Gross Plant'!Z84-Reserve!Z84</f>
        <v>185309.27</v>
      </c>
      <c r="Y84" s="19">
        <f>'Gross Plant'!AA84-Reserve!AA84</f>
        <v>185309.27</v>
      </c>
      <c r="Z84" s="19">
        <f>'Gross Plant'!AB84-Reserve!AB84</f>
        <v>185309.27</v>
      </c>
      <c r="AA84" s="19">
        <f>'Gross Plant'!AC84-Reserve!AC84</f>
        <v>185309.27</v>
      </c>
      <c r="AB84" s="19">
        <f>'Gross Plant'!AD84-Reserve!AD84</f>
        <v>185309.27</v>
      </c>
      <c r="AC84" s="19">
        <f>'Gross Plant'!AE84-Reserve!AE84</f>
        <v>185309.27</v>
      </c>
      <c r="AD84" s="19">
        <f>'Gross Plant'!AF84-Reserve!AF84</f>
        <v>185309.27</v>
      </c>
    </row>
    <row r="85" spans="1:30">
      <c r="A85" s="49">
        <v>30300</v>
      </c>
      <c r="B85" s="32" t="s">
        <v>36</v>
      </c>
      <c r="C85" s="19">
        <f>'Gross Plant'!E85-Reserve!E85</f>
        <v>1109551.68</v>
      </c>
      <c r="D85" s="19">
        <f>'Gross Plant'!F85-Reserve!F85</f>
        <v>1109551.68</v>
      </c>
      <c r="E85" s="19">
        <f>'Gross Plant'!G85-Reserve!G85</f>
        <v>1109551.68</v>
      </c>
      <c r="F85" s="19">
        <f>'Gross Plant'!H85-Reserve!H85</f>
        <v>1109551.68</v>
      </c>
      <c r="G85" s="19">
        <f>'Gross Plant'!I85-Reserve!I85</f>
        <v>1109551.68</v>
      </c>
      <c r="H85" s="19">
        <f>'Gross Plant'!J85-Reserve!J85</f>
        <v>1109551.68</v>
      </c>
      <c r="I85" s="19">
        <f>'Gross Plant'!K85-Reserve!K85</f>
        <v>1109551.68</v>
      </c>
      <c r="J85" s="19">
        <f>'Gross Plant'!L85-Reserve!L85</f>
        <v>1109551.68</v>
      </c>
      <c r="K85" s="19">
        <f>'Gross Plant'!M85-Reserve!M85</f>
        <v>1109551.68</v>
      </c>
      <c r="L85" s="19">
        <f>'Gross Plant'!N85-Reserve!N85</f>
        <v>1109551.68</v>
      </c>
      <c r="M85" s="19">
        <f>'Gross Plant'!O85-Reserve!O85</f>
        <v>1109551.68</v>
      </c>
      <c r="N85" s="19">
        <f>'Gross Plant'!P85-Reserve!P85</f>
        <v>1109551.68</v>
      </c>
      <c r="O85" s="19">
        <f>'Gross Plant'!Q85-Reserve!Q85</f>
        <v>1109551.68</v>
      </c>
      <c r="P85" s="19">
        <f>'Gross Plant'!R85-Reserve!R85</f>
        <v>1109551.68</v>
      </c>
      <c r="Q85" s="20">
        <f>'Gross Plant'!S85-Reserve!S85</f>
        <v>1109551.68</v>
      </c>
      <c r="R85" s="19">
        <f>'Gross Plant'!T85-Reserve!T85</f>
        <v>1109551.68</v>
      </c>
      <c r="S85" s="19">
        <f>'Gross Plant'!U85-Reserve!U85</f>
        <v>1109551.68</v>
      </c>
      <c r="T85" s="19">
        <f>'Gross Plant'!V85-Reserve!V85</f>
        <v>1109551.68</v>
      </c>
      <c r="U85" s="19">
        <f>'Gross Plant'!W85-Reserve!W85</f>
        <v>1109551.68</v>
      </c>
      <c r="V85" s="19">
        <f>'Gross Plant'!X85-Reserve!X85</f>
        <v>1109551.68</v>
      </c>
      <c r="W85" s="19">
        <f>'Gross Plant'!Y85-Reserve!Y85</f>
        <v>1109551.68</v>
      </c>
      <c r="X85" s="19">
        <f>'Gross Plant'!Z85-Reserve!Z85</f>
        <v>1109551.68</v>
      </c>
      <c r="Y85" s="19">
        <f>'Gross Plant'!AA85-Reserve!AA85</f>
        <v>1109551.68</v>
      </c>
      <c r="Z85" s="19">
        <f>'Gross Plant'!AB85-Reserve!AB85</f>
        <v>1109551.68</v>
      </c>
      <c r="AA85" s="19">
        <f>'Gross Plant'!AC85-Reserve!AC85</f>
        <v>1109551.68</v>
      </c>
      <c r="AB85" s="19">
        <f>'Gross Plant'!AD85-Reserve!AD85</f>
        <v>1109551.68</v>
      </c>
      <c r="AC85" s="19">
        <f>'Gross Plant'!AE85-Reserve!AE85</f>
        <v>1109551.68</v>
      </c>
      <c r="AD85" s="19">
        <f>'Gross Plant'!AF85-Reserve!AF85</f>
        <v>1109551.68</v>
      </c>
    </row>
    <row r="86" spans="1:30">
      <c r="A86" s="49">
        <v>39001</v>
      </c>
      <c r="B86" s="32" t="s">
        <v>38</v>
      </c>
      <c r="C86" s="19">
        <f>'Gross Plant'!E86-Reserve!E86</f>
        <v>81975.929999999993</v>
      </c>
      <c r="D86" s="19">
        <f>'Gross Plant'!F86-Reserve!F86</f>
        <v>81575.409999999989</v>
      </c>
      <c r="E86" s="19">
        <f>'Gross Plant'!G86-Reserve!G86</f>
        <v>81174.889999999985</v>
      </c>
      <c r="F86" s="19">
        <f>'Gross Plant'!H86-Reserve!H86</f>
        <v>80774.369999999981</v>
      </c>
      <c r="G86" s="19">
        <f>'Gross Plant'!I86-Reserve!I86</f>
        <v>80373.849999999977</v>
      </c>
      <c r="H86" s="19">
        <f>'Gross Plant'!J86-Reserve!J86</f>
        <v>79973.329999999973</v>
      </c>
      <c r="I86" s="19">
        <f>'Gross Plant'!K86-Reserve!K86</f>
        <v>79572.809999999969</v>
      </c>
      <c r="J86" s="19">
        <f>'Gross Plant'!L86-Reserve!L86</f>
        <v>79172.287305333302</v>
      </c>
      <c r="K86" s="19">
        <f>'Gross Plant'!M86-Reserve!M86</f>
        <v>78771.764610666636</v>
      </c>
      <c r="L86" s="19">
        <f>'Gross Plant'!N86-Reserve!N86</f>
        <v>78371.24191599997</v>
      </c>
      <c r="M86" s="19">
        <f>'Gross Plant'!O86-Reserve!O86</f>
        <v>77970.719221333304</v>
      </c>
      <c r="N86" s="19">
        <f>'Gross Plant'!P86-Reserve!P86</f>
        <v>77570.196526666638</v>
      </c>
      <c r="O86" s="19">
        <f>'Gross Plant'!Q86-Reserve!Q86</f>
        <v>77169.673831999971</v>
      </c>
      <c r="P86" s="19">
        <f>'Gross Plant'!R86-Reserve!R86</f>
        <v>76769.151137333305</v>
      </c>
      <c r="Q86" s="20">
        <f>'Gross Plant'!S86-Reserve!S86</f>
        <v>76368.628442666639</v>
      </c>
      <c r="R86" s="19">
        <f>'Gross Plant'!T86-Reserve!T86</f>
        <v>75968.105747999973</v>
      </c>
      <c r="S86" s="19">
        <f>'Gross Plant'!U86-Reserve!U86</f>
        <v>75549.649201333305</v>
      </c>
      <c r="T86" s="19">
        <f>'Gross Plant'!V86-Reserve!V86</f>
        <v>75131.192654666636</v>
      </c>
      <c r="U86" s="19">
        <f>'Gross Plant'!W86-Reserve!W86</f>
        <v>74712.736107999968</v>
      </c>
      <c r="V86" s="19">
        <f>'Gross Plant'!X86-Reserve!X86</f>
        <v>74294.2795613333</v>
      </c>
      <c r="W86" s="19">
        <f>'Gross Plant'!Y86-Reserve!Y86</f>
        <v>73875.823014666632</v>
      </c>
      <c r="X86" s="19">
        <f>'Gross Plant'!Z86-Reserve!Z86</f>
        <v>73457.366467999964</v>
      </c>
      <c r="Y86" s="19">
        <f>'Gross Plant'!AA86-Reserve!AA86</f>
        <v>73038.909921333296</v>
      </c>
      <c r="Z86" s="19">
        <f>'Gross Plant'!AB86-Reserve!AB86</f>
        <v>72620.453374666627</v>
      </c>
      <c r="AA86" s="19">
        <f>'Gross Plant'!AC86-Reserve!AC86</f>
        <v>72201.996827999959</v>
      </c>
      <c r="AB86" s="19">
        <f>'Gross Plant'!AD86-Reserve!AD86</f>
        <v>71783.540281333291</v>
      </c>
      <c r="AC86" s="19">
        <f>'Gross Plant'!AE86-Reserve!AE86</f>
        <v>71365.083734666623</v>
      </c>
      <c r="AD86" s="19">
        <f>'Gross Plant'!AF86-Reserve!AF86</f>
        <v>70946.627187999955</v>
      </c>
    </row>
    <row r="87" spans="1:30">
      <c r="A87" s="49">
        <v>39004</v>
      </c>
      <c r="B87" s="32" t="s">
        <v>39</v>
      </c>
      <c r="C87" s="19">
        <f>'Gross Plant'!E87-Reserve!E87</f>
        <v>7132.9500000000007</v>
      </c>
      <c r="D87" s="19">
        <f>'Gross Plant'!F87-Reserve!F87</f>
        <v>7038.9800000000014</v>
      </c>
      <c r="E87" s="19">
        <f>'Gross Plant'!G87-Reserve!G87</f>
        <v>6945.010000000002</v>
      </c>
      <c r="F87" s="19">
        <f>'Gross Plant'!H87-Reserve!H87</f>
        <v>6851.0400000000027</v>
      </c>
      <c r="G87" s="19">
        <f>'Gross Plant'!I87-Reserve!I87</f>
        <v>6757.0700000000033</v>
      </c>
      <c r="H87" s="19">
        <f>'Gross Plant'!J87-Reserve!J87</f>
        <v>6663.100000000004</v>
      </c>
      <c r="I87" s="19">
        <f>'Gross Plant'!K87-Reserve!K87</f>
        <v>6569.1300000000047</v>
      </c>
      <c r="J87" s="19">
        <f>'Gross Plant'!L87-Reserve!L87</f>
        <v>6475.1599497500047</v>
      </c>
      <c r="K87" s="19">
        <f>'Gross Plant'!M87-Reserve!M87</f>
        <v>6381.1898995000047</v>
      </c>
      <c r="L87" s="19">
        <f>'Gross Plant'!N87-Reserve!N87</f>
        <v>6287.2198492500047</v>
      </c>
      <c r="M87" s="19">
        <f>'Gross Plant'!O87-Reserve!O87</f>
        <v>6193.2497990000047</v>
      </c>
      <c r="N87" s="19">
        <f>'Gross Plant'!P87-Reserve!P87</f>
        <v>6099.2797487500047</v>
      </c>
      <c r="O87" s="19">
        <f>'Gross Plant'!Q87-Reserve!Q87</f>
        <v>6005.3096985000047</v>
      </c>
      <c r="P87" s="19">
        <f>'Gross Plant'!R87-Reserve!R87</f>
        <v>5911.3396482500048</v>
      </c>
      <c r="Q87" s="20">
        <f>'Gross Plant'!S87-Reserve!S87</f>
        <v>5817.3695980000048</v>
      </c>
      <c r="R87" s="19">
        <f>'Gross Plant'!T87-Reserve!T87</f>
        <v>5723.3995477500048</v>
      </c>
      <c r="S87" s="19">
        <f>'Gross Plant'!U87-Reserve!U87</f>
        <v>5629.4294975000048</v>
      </c>
      <c r="T87" s="19">
        <f>'Gross Plant'!V87-Reserve!V87</f>
        <v>5535.4594472500048</v>
      </c>
      <c r="U87" s="19">
        <f>'Gross Plant'!W87-Reserve!W87</f>
        <v>5441.4893970000048</v>
      </c>
      <c r="V87" s="19">
        <f>'Gross Plant'!X87-Reserve!X87</f>
        <v>5347.5193467500048</v>
      </c>
      <c r="W87" s="19">
        <f>'Gross Plant'!Y87-Reserve!Y87</f>
        <v>5253.5492965000049</v>
      </c>
      <c r="X87" s="19">
        <f>'Gross Plant'!Z87-Reserve!Z87</f>
        <v>5159.5792462500049</v>
      </c>
      <c r="Y87" s="19">
        <f>'Gross Plant'!AA87-Reserve!AA87</f>
        <v>5065.6091960000049</v>
      </c>
      <c r="Z87" s="19">
        <f>'Gross Plant'!AB87-Reserve!AB87</f>
        <v>4971.6391457500049</v>
      </c>
      <c r="AA87" s="19">
        <f>'Gross Plant'!AC87-Reserve!AC87</f>
        <v>4877.6690955000049</v>
      </c>
      <c r="AB87" s="19">
        <f>'Gross Plant'!AD87-Reserve!AD87</f>
        <v>4783.6990452500049</v>
      </c>
      <c r="AC87" s="19">
        <f>'Gross Plant'!AE87-Reserve!AE87</f>
        <v>4689.7289950000049</v>
      </c>
      <c r="AD87" s="19">
        <f>'Gross Plant'!AF87-Reserve!AF87</f>
        <v>4595.758944750005</v>
      </c>
    </row>
    <row r="88" spans="1:30">
      <c r="A88" s="49">
        <v>39009</v>
      </c>
      <c r="B88" s="32" t="s">
        <v>11</v>
      </c>
      <c r="C88" s="19">
        <f>'Gross Plant'!E88-Reserve!E88</f>
        <v>0</v>
      </c>
      <c r="D88" s="19">
        <f>'Gross Plant'!F88-Reserve!F88</f>
        <v>0</v>
      </c>
      <c r="E88" s="19">
        <f>'Gross Plant'!G88-Reserve!G88</f>
        <v>0</v>
      </c>
      <c r="F88" s="19">
        <f>'Gross Plant'!H88-Reserve!H88</f>
        <v>0</v>
      </c>
      <c r="G88" s="19">
        <f>'Gross Plant'!I88-Reserve!I88</f>
        <v>0</v>
      </c>
      <c r="H88" s="19">
        <f>'Gross Plant'!J88-Reserve!J88</f>
        <v>0</v>
      </c>
      <c r="I88" s="19">
        <f>'Gross Plant'!K88-Reserve!K88</f>
        <v>0</v>
      </c>
      <c r="J88" s="19">
        <f>'Gross Plant'!L88-Reserve!L88</f>
        <v>0</v>
      </c>
      <c r="K88" s="19">
        <f>'Gross Plant'!M88-Reserve!M88</f>
        <v>0</v>
      </c>
      <c r="L88" s="19">
        <f>'Gross Plant'!N88-Reserve!N88</f>
        <v>0</v>
      </c>
      <c r="M88" s="19">
        <f>'Gross Plant'!O88-Reserve!O88</f>
        <v>0</v>
      </c>
      <c r="N88" s="19">
        <f>'Gross Plant'!P88-Reserve!P88</f>
        <v>0</v>
      </c>
      <c r="O88" s="19">
        <f>'Gross Plant'!Q88-Reserve!Q88</f>
        <v>0</v>
      </c>
      <c r="P88" s="19">
        <f>'Gross Plant'!R88-Reserve!R88</f>
        <v>0</v>
      </c>
      <c r="Q88" s="20">
        <f>'Gross Plant'!S88-Reserve!S88</f>
        <v>0</v>
      </c>
      <c r="R88" s="19">
        <f>'Gross Plant'!T88-Reserve!T88</f>
        <v>0</v>
      </c>
      <c r="S88" s="19">
        <f>'Gross Plant'!U88-Reserve!U88</f>
        <v>0</v>
      </c>
      <c r="T88" s="19">
        <f>'Gross Plant'!V88-Reserve!V88</f>
        <v>0</v>
      </c>
      <c r="U88" s="19">
        <f>'Gross Plant'!W88-Reserve!W88</f>
        <v>0</v>
      </c>
      <c r="V88" s="19">
        <f>'Gross Plant'!X88-Reserve!X88</f>
        <v>0</v>
      </c>
      <c r="W88" s="19">
        <f>'Gross Plant'!Y88-Reserve!Y88</f>
        <v>0</v>
      </c>
      <c r="X88" s="19">
        <f>'Gross Plant'!Z88-Reserve!Z88</f>
        <v>0</v>
      </c>
      <c r="Y88" s="19">
        <f>'Gross Plant'!AA88-Reserve!AA88</f>
        <v>0</v>
      </c>
      <c r="Z88" s="19">
        <f>'Gross Plant'!AB88-Reserve!AB88</f>
        <v>0</v>
      </c>
      <c r="AA88" s="19">
        <f>'Gross Plant'!AC88-Reserve!AC88</f>
        <v>0</v>
      </c>
      <c r="AB88" s="19">
        <f>'Gross Plant'!AD88-Reserve!AD88</f>
        <v>0</v>
      </c>
      <c r="AC88" s="19">
        <f>'Gross Plant'!AE88-Reserve!AE88</f>
        <v>0</v>
      </c>
      <c r="AD88" s="19">
        <f>'Gross Plant'!AF88-Reserve!AF88</f>
        <v>0</v>
      </c>
    </row>
    <row r="89" spans="1:30">
      <c r="A89" s="49">
        <v>39100</v>
      </c>
      <c r="B89" s="32" t="s">
        <v>12</v>
      </c>
      <c r="C89" s="19">
        <f>'Gross Plant'!E89-Reserve!E89</f>
        <v>0</v>
      </c>
      <c r="D89" s="19">
        <f>'Gross Plant'!F89-Reserve!F89</f>
        <v>0</v>
      </c>
      <c r="E89" s="19">
        <f>'Gross Plant'!G89-Reserve!G89</f>
        <v>0</v>
      </c>
      <c r="F89" s="19">
        <f>'Gross Plant'!H89-Reserve!H89</f>
        <v>0</v>
      </c>
      <c r="G89" s="19">
        <f>'Gross Plant'!I89-Reserve!I89</f>
        <v>0</v>
      </c>
      <c r="H89" s="19">
        <f>'Gross Plant'!J89-Reserve!J89</f>
        <v>0</v>
      </c>
      <c r="I89" s="19">
        <f>'Gross Plant'!K89-Reserve!K89</f>
        <v>0</v>
      </c>
      <c r="J89" s="19">
        <f>'Gross Plant'!L89-Reserve!L89</f>
        <v>0</v>
      </c>
      <c r="K89" s="19">
        <f>'Gross Plant'!M89-Reserve!M89</f>
        <v>0</v>
      </c>
      <c r="L89" s="19">
        <f>'Gross Plant'!N89-Reserve!N89</f>
        <v>0</v>
      </c>
      <c r="M89" s="19">
        <f>'Gross Plant'!O89-Reserve!O89</f>
        <v>0</v>
      </c>
      <c r="N89" s="19">
        <f>'Gross Plant'!P89-Reserve!P89</f>
        <v>0</v>
      </c>
      <c r="O89" s="19">
        <f>'Gross Plant'!Q89-Reserve!Q89</f>
        <v>0</v>
      </c>
      <c r="P89" s="19">
        <f>'Gross Plant'!R89-Reserve!R89</f>
        <v>0</v>
      </c>
      <c r="Q89" s="20">
        <f>'Gross Plant'!S89-Reserve!S89</f>
        <v>0</v>
      </c>
      <c r="R89" s="19">
        <f>'Gross Plant'!T89-Reserve!T89</f>
        <v>0</v>
      </c>
      <c r="S89" s="19">
        <f>'Gross Plant'!U89-Reserve!U89</f>
        <v>0</v>
      </c>
      <c r="T89" s="19">
        <f>'Gross Plant'!V89-Reserve!V89</f>
        <v>0</v>
      </c>
      <c r="U89" s="19">
        <f>'Gross Plant'!W89-Reserve!W89</f>
        <v>0</v>
      </c>
      <c r="V89" s="19">
        <f>'Gross Plant'!X89-Reserve!X89</f>
        <v>0</v>
      </c>
      <c r="W89" s="19">
        <f>'Gross Plant'!Y89-Reserve!Y89</f>
        <v>0</v>
      </c>
      <c r="X89" s="19">
        <f>'Gross Plant'!Z89-Reserve!Z89</f>
        <v>0</v>
      </c>
      <c r="Y89" s="19">
        <f>'Gross Plant'!AA89-Reserve!AA89</f>
        <v>0</v>
      </c>
      <c r="Z89" s="19">
        <f>'Gross Plant'!AB89-Reserve!AB89</f>
        <v>0</v>
      </c>
      <c r="AA89" s="19">
        <f>'Gross Plant'!AC89-Reserve!AC89</f>
        <v>0</v>
      </c>
      <c r="AB89" s="19">
        <f>'Gross Plant'!AD89-Reserve!AD89</f>
        <v>0</v>
      </c>
      <c r="AC89" s="19">
        <f>'Gross Plant'!AE89-Reserve!AE89</f>
        <v>0</v>
      </c>
      <c r="AD89" s="19">
        <f>'Gross Plant'!AF89-Reserve!AF89</f>
        <v>0</v>
      </c>
    </row>
    <row r="90" spans="1:30">
      <c r="A90" s="82">
        <v>39101</v>
      </c>
      <c r="B90" t="s">
        <v>191</v>
      </c>
      <c r="C90" s="19">
        <f>'Gross Plant'!E90-Reserve!E90</f>
        <v>0</v>
      </c>
      <c r="D90" s="19">
        <f>'Gross Plant'!F90-Reserve!F90</f>
        <v>0</v>
      </c>
      <c r="E90" s="19">
        <f>'Gross Plant'!G90-Reserve!G90</f>
        <v>0</v>
      </c>
      <c r="F90" s="19">
        <f>'Gross Plant'!H90-Reserve!H90</f>
        <v>0</v>
      </c>
      <c r="G90" s="19">
        <f>'Gross Plant'!I90-Reserve!I90</f>
        <v>0</v>
      </c>
      <c r="H90" s="19">
        <f>'Gross Plant'!J90-Reserve!J90</f>
        <v>0</v>
      </c>
      <c r="I90" s="19">
        <f>'Gross Plant'!K90-Reserve!K90</f>
        <v>0</v>
      </c>
      <c r="J90" s="19">
        <f>'Gross Plant'!L90-Reserve!L90</f>
        <v>0</v>
      </c>
      <c r="K90" s="19">
        <f>'Gross Plant'!M90-Reserve!M90</f>
        <v>0</v>
      </c>
      <c r="L90" s="19">
        <f>'Gross Plant'!N90-Reserve!N90</f>
        <v>0</v>
      </c>
      <c r="M90" s="19">
        <f>'Gross Plant'!O90-Reserve!O90</f>
        <v>0</v>
      </c>
      <c r="N90" s="19">
        <f>'Gross Plant'!P90-Reserve!P90</f>
        <v>0</v>
      </c>
      <c r="O90" s="19">
        <f>'Gross Plant'!Q90-Reserve!Q90</f>
        <v>0</v>
      </c>
      <c r="P90" s="19">
        <f>'Gross Plant'!R90-Reserve!R90</f>
        <v>0</v>
      </c>
      <c r="Q90" s="20">
        <f>'Gross Plant'!S90-Reserve!S90</f>
        <v>0</v>
      </c>
      <c r="R90" s="19">
        <f>'Gross Plant'!T90-Reserve!T90</f>
        <v>0</v>
      </c>
      <c r="S90" s="19">
        <f>'Gross Plant'!U90-Reserve!U90</f>
        <v>0</v>
      </c>
      <c r="T90" s="19">
        <f>'Gross Plant'!V90-Reserve!V90</f>
        <v>0</v>
      </c>
      <c r="U90" s="19">
        <f>'Gross Plant'!W90-Reserve!W90</f>
        <v>0</v>
      </c>
      <c r="V90" s="19">
        <f>'Gross Plant'!X90-Reserve!X90</f>
        <v>0</v>
      </c>
      <c r="W90" s="19">
        <f>'Gross Plant'!Y90-Reserve!Y90</f>
        <v>0</v>
      </c>
      <c r="X90" s="19">
        <f>'Gross Plant'!Z90-Reserve!Z90</f>
        <v>0</v>
      </c>
      <c r="Y90" s="19">
        <f>'Gross Plant'!AA90-Reserve!AA90</f>
        <v>0</v>
      </c>
      <c r="Z90" s="19">
        <f>'Gross Plant'!AB90-Reserve!AB90</f>
        <v>0</v>
      </c>
      <c r="AA90" s="19">
        <f>'Gross Plant'!AC90-Reserve!AC90</f>
        <v>0</v>
      </c>
      <c r="AB90" s="19">
        <f>'Gross Plant'!AD90-Reserve!AD90</f>
        <v>0</v>
      </c>
      <c r="AC90" s="19">
        <f>'Gross Plant'!AE90-Reserve!AE90</f>
        <v>0</v>
      </c>
      <c r="AD90" s="19">
        <f>'Gross Plant'!AF90-Reserve!AF90</f>
        <v>0</v>
      </c>
    </row>
    <row r="91" spans="1:30">
      <c r="A91" s="82">
        <v>39103</v>
      </c>
      <c r="B91" t="s">
        <v>210</v>
      </c>
      <c r="C91" s="19">
        <f>'Gross Plant'!E91-Reserve!E91</f>
        <v>0</v>
      </c>
      <c r="D91" s="19">
        <f>'Gross Plant'!F91-Reserve!F91</f>
        <v>0</v>
      </c>
      <c r="E91" s="19">
        <f>'Gross Plant'!G91-Reserve!G91</f>
        <v>0</v>
      </c>
      <c r="F91" s="19">
        <f>'Gross Plant'!H91-Reserve!H91</f>
        <v>0</v>
      </c>
      <c r="G91" s="19">
        <f>'Gross Plant'!I91-Reserve!I91</f>
        <v>0</v>
      </c>
      <c r="H91" s="19">
        <f>'Gross Plant'!J91-Reserve!J91</f>
        <v>0</v>
      </c>
      <c r="I91" s="19">
        <f>'Gross Plant'!K91-Reserve!K91</f>
        <v>0</v>
      </c>
      <c r="J91" s="19">
        <f>'Gross Plant'!L91-Reserve!L91</f>
        <v>0</v>
      </c>
      <c r="K91" s="19">
        <f>'Gross Plant'!M91-Reserve!M91</f>
        <v>0</v>
      </c>
      <c r="L91" s="19">
        <f>'Gross Plant'!N91-Reserve!N91</f>
        <v>0</v>
      </c>
      <c r="M91" s="19">
        <f>'Gross Plant'!O91-Reserve!O91</f>
        <v>0</v>
      </c>
      <c r="N91" s="19">
        <f>'Gross Plant'!P91-Reserve!P91</f>
        <v>0</v>
      </c>
      <c r="O91" s="19">
        <f>'Gross Plant'!Q91-Reserve!Q91</f>
        <v>0</v>
      </c>
      <c r="P91" s="19">
        <f>'Gross Plant'!R91-Reserve!R91</f>
        <v>0</v>
      </c>
      <c r="Q91" s="20">
        <f>'Gross Plant'!S91-Reserve!S91</f>
        <v>0</v>
      </c>
      <c r="R91" s="19">
        <f>'Gross Plant'!T91-Reserve!T91</f>
        <v>0</v>
      </c>
      <c r="S91" s="19">
        <f>'Gross Plant'!U91-Reserve!U91</f>
        <v>0</v>
      </c>
      <c r="T91" s="19">
        <f>'Gross Plant'!V91-Reserve!V91</f>
        <v>0</v>
      </c>
      <c r="U91" s="19">
        <f>'Gross Plant'!W91-Reserve!W91</f>
        <v>0</v>
      </c>
      <c r="V91" s="19">
        <f>'Gross Plant'!X91-Reserve!X91</f>
        <v>0</v>
      </c>
      <c r="W91" s="19">
        <f>'Gross Plant'!Y91-Reserve!Y91</f>
        <v>0</v>
      </c>
      <c r="X91" s="19">
        <f>'Gross Plant'!Z91-Reserve!Z91</f>
        <v>0</v>
      </c>
      <c r="Y91" s="19">
        <f>'Gross Plant'!AA91-Reserve!AA91</f>
        <v>0</v>
      </c>
      <c r="Z91" s="19">
        <f>'Gross Plant'!AB91-Reserve!AB91</f>
        <v>0</v>
      </c>
      <c r="AA91" s="19">
        <f>'Gross Plant'!AC91-Reserve!AC91</f>
        <v>0</v>
      </c>
      <c r="AB91" s="19">
        <f>'Gross Plant'!AD91-Reserve!AD91</f>
        <v>0</v>
      </c>
      <c r="AC91" s="19">
        <f>'Gross Plant'!AE91-Reserve!AE91</f>
        <v>0</v>
      </c>
      <c r="AD91" s="19">
        <f>'Gross Plant'!AF91-Reserve!AF91</f>
        <v>0</v>
      </c>
    </row>
    <row r="92" spans="1:30">
      <c r="A92" s="49">
        <v>39200</v>
      </c>
      <c r="B92" s="40" t="s">
        <v>40</v>
      </c>
      <c r="C92" s="19">
        <f>'Gross Plant'!E92-Reserve!E92</f>
        <v>12570.369999999999</v>
      </c>
      <c r="D92" s="19">
        <f>'Gross Plant'!F92-Reserve!F92</f>
        <v>12418.71</v>
      </c>
      <c r="E92" s="19">
        <f>'Gross Plant'!G92-Reserve!G92</f>
        <v>12267.05</v>
      </c>
      <c r="F92" s="19">
        <f>'Gross Plant'!H92-Reserve!H92</f>
        <v>12115.39</v>
      </c>
      <c r="G92" s="19">
        <f>'Gross Plant'!I92-Reserve!I92</f>
        <v>11963.73</v>
      </c>
      <c r="H92" s="19">
        <f>'Gross Plant'!J92-Reserve!J92</f>
        <v>11812.07</v>
      </c>
      <c r="I92" s="19">
        <f>'Gross Plant'!K92-Reserve!K92</f>
        <v>11660.41</v>
      </c>
      <c r="J92" s="19">
        <f>'Gross Plant'!L92-Reserve!L92</f>
        <v>11508.752598083332</v>
      </c>
      <c r="K92" s="19">
        <f>'Gross Plant'!M92-Reserve!M92</f>
        <v>11357.095196166665</v>
      </c>
      <c r="L92" s="19">
        <f>'Gross Plant'!N92-Reserve!N92</f>
        <v>11205.437794249998</v>
      </c>
      <c r="M92" s="19">
        <f>'Gross Plant'!O92-Reserve!O92</f>
        <v>11053.78039233333</v>
      </c>
      <c r="N92" s="19">
        <f>'Gross Plant'!P92-Reserve!P92</f>
        <v>10902.122990416663</v>
      </c>
      <c r="O92" s="19">
        <f>'Gross Plant'!Q92-Reserve!Q92</f>
        <v>10750.465588499996</v>
      </c>
      <c r="P92" s="19">
        <f>'Gross Plant'!R92-Reserve!R92</f>
        <v>10598.80818658333</v>
      </c>
      <c r="Q92" s="20">
        <f>'Gross Plant'!S92-Reserve!S92</f>
        <v>10447.150784666665</v>
      </c>
      <c r="R92" s="19">
        <f>'Gross Plant'!T92-Reserve!T92</f>
        <v>10295.493382749999</v>
      </c>
      <c r="S92" s="19">
        <f>'Gross Plant'!U92-Reserve!U92</f>
        <v>10148.838174</v>
      </c>
      <c r="T92" s="19">
        <f>'Gross Plant'!V92-Reserve!V92</f>
        <v>10002.182965250002</v>
      </c>
      <c r="U92" s="19">
        <f>'Gross Plant'!W92-Reserve!W92</f>
        <v>9855.5277565000033</v>
      </c>
      <c r="V92" s="19">
        <f>'Gross Plant'!X92-Reserve!X92</f>
        <v>9708.8725477500047</v>
      </c>
      <c r="W92" s="19">
        <f>'Gross Plant'!Y92-Reserve!Y92</f>
        <v>9562.2173390000062</v>
      </c>
      <c r="X92" s="19">
        <f>'Gross Plant'!Z92-Reserve!Z92</f>
        <v>9415.5621302500076</v>
      </c>
      <c r="Y92" s="19">
        <f>'Gross Plant'!AA92-Reserve!AA92</f>
        <v>9268.906921500009</v>
      </c>
      <c r="Z92" s="19">
        <f>'Gross Plant'!AB92-Reserve!AB92</f>
        <v>9122.2517127500105</v>
      </c>
      <c r="AA92" s="19">
        <f>'Gross Plant'!AC92-Reserve!AC92</f>
        <v>8975.5965040000119</v>
      </c>
      <c r="AB92" s="19">
        <f>'Gross Plant'!AD92-Reserve!AD92</f>
        <v>8828.9412952500134</v>
      </c>
      <c r="AC92" s="19">
        <f>'Gross Plant'!AE92-Reserve!AE92</f>
        <v>8682.2860865000148</v>
      </c>
      <c r="AD92" s="19">
        <f>'Gross Plant'!AF92-Reserve!AF92</f>
        <v>8535.6308777500162</v>
      </c>
    </row>
    <row r="93" spans="1:30">
      <c r="A93" s="82">
        <v>39300</v>
      </c>
      <c r="B93" t="s">
        <v>216</v>
      </c>
      <c r="C93" s="19">
        <f>'Gross Plant'!E93-Reserve!E93</f>
        <v>0</v>
      </c>
      <c r="D93" s="19">
        <f>'Gross Plant'!F93-Reserve!F93</f>
        <v>0</v>
      </c>
      <c r="E93" s="19">
        <f>'Gross Plant'!G93-Reserve!G93</f>
        <v>0</v>
      </c>
      <c r="F93" s="19">
        <f>'Gross Plant'!H93-Reserve!H93</f>
        <v>0</v>
      </c>
      <c r="G93" s="19">
        <f>'Gross Plant'!I93-Reserve!I93</f>
        <v>0</v>
      </c>
      <c r="H93" s="19">
        <f>'Gross Plant'!J93-Reserve!J93</f>
        <v>0</v>
      </c>
      <c r="I93" s="19">
        <f>'Gross Plant'!K93-Reserve!K93</f>
        <v>0</v>
      </c>
      <c r="J93" s="19">
        <f>'Gross Plant'!L93-Reserve!L93</f>
        <v>0</v>
      </c>
      <c r="K93" s="19">
        <f>'Gross Plant'!M93-Reserve!M93</f>
        <v>0</v>
      </c>
      <c r="L93" s="19">
        <f>'Gross Plant'!N93-Reserve!N93</f>
        <v>0</v>
      </c>
      <c r="M93" s="19">
        <f>'Gross Plant'!O93-Reserve!O93</f>
        <v>0</v>
      </c>
      <c r="N93" s="19">
        <f>'Gross Plant'!P93-Reserve!P93</f>
        <v>0</v>
      </c>
      <c r="O93" s="19">
        <f>'Gross Plant'!Q93-Reserve!Q93</f>
        <v>0</v>
      </c>
      <c r="P93" s="19">
        <f>'Gross Plant'!R93-Reserve!R93</f>
        <v>0</v>
      </c>
      <c r="Q93" s="20">
        <f>'Gross Plant'!S93-Reserve!S93</f>
        <v>0</v>
      </c>
      <c r="R93" s="19">
        <f>'Gross Plant'!T93-Reserve!T93</f>
        <v>0</v>
      </c>
      <c r="S93" s="19">
        <f>'Gross Plant'!U93-Reserve!U93</f>
        <v>0</v>
      </c>
      <c r="T93" s="19">
        <f>'Gross Plant'!V93-Reserve!V93</f>
        <v>0</v>
      </c>
      <c r="U93" s="19">
        <f>'Gross Plant'!W93-Reserve!W93</f>
        <v>0</v>
      </c>
      <c r="V93" s="19">
        <f>'Gross Plant'!X93-Reserve!X93</f>
        <v>0</v>
      </c>
      <c r="W93" s="19">
        <f>'Gross Plant'!Y93-Reserve!Y93</f>
        <v>0</v>
      </c>
      <c r="X93" s="19">
        <f>'Gross Plant'!Z93-Reserve!Z93</f>
        <v>0</v>
      </c>
      <c r="Y93" s="19">
        <f>'Gross Plant'!AA93-Reserve!AA93</f>
        <v>0</v>
      </c>
      <c r="Z93" s="19">
        <f>'Gross Plant'!AB93-Reserve!AB93</f>
        <v>0</v>
      </c>
      <c r="AA93" s="19">
        <f>'Gross Plant'!AC93-Reserve!AC93</f>
        <v>0</v>
      </c>
      <c r="AB93" s="19">
        <f>'Gross Plant'!AD93-Reserve!AD93</f>
        <v>0</v>
      </c>
      <c r="AC93" s="19">
        <f>'Gross Plant'!AE93-Reserve!AE93</f>
        <v>0</v>
      </c>
      <c r="AD93" s="19">
        <f>'Gross Plant'!AF93-Reserve!AF93</f>
        <v>0</v>
      </c>
    </row>
    <row r="94" spans="1:30">
      <c r="A94" s="49">
        <v>39400</v>
      </c>
      <c r="B94" s="32" t="s">
        <v>17</v>
      </c>
      <c r="C94" s="19">
        <f>'Gross Plant'!E94-Reserve!E94</f>
        <v>43945.98000000001</v>
      </c>
      <c r="D94" s="19">
        <f>'Gross Plant'!F94-Reserve!F94</f>
        <v>43447.69</v>
      </c>
      <c r="E94" s="19">
        <f>'Gross Plant'!G94-Reserve!G94</f>
        <v>42949.399999999994</v>
      </c>
      <c r="F94" s="19">
        <f>'Gross Plant'!H94-Reserve!H94</f>
        <v>42451.109999999986</v>
      </c>
      <c r="G94" s="19">
        <f>'Gross Plant'!I94-Reserve!I94</f>
        <v>41952.819999999978</v>
      </c>
      <c r="H94" s="19">
        <f>'Gross Plant'!J94-Reserve!J94</f>
        <v>41454.52999999997</v>
      </c>
      <c r="I94" s="19">
        <f>'Gross Plant'!K94-Reserve!K94</f>
        <v>40956.239999999962</v>
      </c>
      <c r="J94" s="19">
        <f>'Gross Plant'!L94-Reserve!L94</f>
        <v>40457.948919999966</v>
      </c>
      <c r="K94" s="19">
        <f>'Gross Plant'!M94-Reserve!M94</f>
        <v>39959.657839999971</v>
      </c>
      <c r="L94" s="19">
        <f>'Gross Plant'!N94-Reserve!N94</f>
        <v>39461.366759999975</v>
      </c>
      <c r="M94" s="19">
        <f>'Gross Plant'!O94-Reserve!O94</f>
        <v>38963.07567999998</v>
      </c>
      <c r="N94" s="19">
        <f>'Gross Plant'!P94-Reserve!P94</f>
        <v>38464.784599999984</v>
      </c>
      <c r="O94" s="19">
        <f>'Gross Plant'!Q94-Reserve!Q94</f>
        <v>37966.493519999989</v>
      </c>
      <c r="P94" s="19">
        <f>'Gross Plant'!R94-Reserve!R94</f>
        <v>37468.202439999994</v>
      </c>
      <c r="Q94" s="20">
        <f>'Gross Plant'!S94-Reserve!S94</f>
        <v>36969.911359999998</v>
      </c>
      <c r="R94" s="19">
        <f>'Gross Plant'!T94-Reserve!T94</f>
        <v>36471.620280000003</v>
      </c>
      <c r="S94" s="19">
        <f>'Gross Plant'!U94-Reserve!U94</f>
        <v>35728.580346000002</v>
      </c>
      <c r="T94" s="19">
        <f>'Gross Plant'!V94-Reserve!V94</f>
        <v>34985.540412000002</v>
      </c>
      <c r="U94" s="19">
        <f>'Gross Plant'!W94-Reserve!W94</f>
        <v>34242.500478000002</v>
      </c>
      <c r="V94" s="19">
        <f>'Gross Plant'!X94-Reserve!X94</f>
        <v>33499.460544000001</v>
      </c>
      <c r="W94" s="19">
        <f>'Gross Plant'!Y94-Reserve!Y94</f>
        <v>32756.420610000001</v>
      </c>
      <c r="X94" s="19">
        <f>'Gross Plant'!Z94-Reserve!Z94</f>
        <v>32013.380676000001</v>
      </c>
      <c r="Y94" s="19">
        <f>'Gross Plant'!AA94-Reserve!AA94</f>
        <v>31270.340742</v>
      </c>
      <c r="Z94" s="19">
        <f>'Gross Plant'!AB94-Reserve!AB94</f>
        <v>30527.300808</v>
      </c>
      <c r="AA94" s="19">
        <f>'Gross Plant'!AC94-Reserve!AC94</f>
        <v>29784.260874</v>
      </c>
      <c r="AB94" s="19">
        <f>'Gross Plant'!AD94-Reserve!AD94</f>
        <v>29041.220939999999</v>
      </c>
      <c r="AC94" s="19">
        <f>'Gross Plant'!AE94-Reserve!AE94</f>
        <v>28298.181005999999</v>
      </c>
      <c r="AD94" s="19">
        <f>'Gross Plant'!AF94-Reserve!AF94</f>
        <v>27555.141071999999</v>
      </c>
    </row>
    <row r="95" spans="1:30">
      <c r="A95" s="49">
        <v>39600</v>
      </c>
      <c r="B95" s="32" t="s">
        <v>41</v>
      </c>
      <c r="C95" s="19">
        <f>'Gross Plant'!E95-Reserve!E95</f>
        <v>13455.23</v>
      </c>
      <c r="D95" s="19">
        <f>'Gross Plant'!F95-Reserve!F95</f>
        <v>13380.689999999999</v>
      </c>
      <c r="E95" s="19">
        <f>'Gross Plant'!G95-Reserve!G95</f>
        <v>13306.149999999998</v>
      </c>
      <c r="F95" s="19">
        <f>'Gross Plant'!H95-Reserve!H95</f>
        <v>13231.609999999999</v>
      </c>
      <c r="G95" s="19">
        <f>'Gross Plant'!I95-Reserve!I95</f>
        <v>13157.07</v>
      </c>
      <c r="H95" s="19">
        <f>'Gross Plant'!J95-Reserve!J95</f>
        <v>13082.529999999999</v>
      </c>
      <c r="I95" s="19">
        <f>'Gross Plant'!K95-Reserve!K95</f>
        <v>13007.989999999998</v>
      </c>
      <c r="J95" s="19">
        <f>'Gross Plant'!L95-Reserve!L95</f>
        <v>12933.449659666665</v>
      </c>
      <c r="K95" s="19">
        <f>'Gross Plant'!M95-Reserve!M95</f>
        <v>12858.909319333332</v>
      </c>
      <c r="L95" s="19">
        <f>'Gross Plant'!N95-Reserve!N95</f>
        <v>12784.368978999999</v>
      </c>
      <c r="M95" s="19">
        <f>'Gross Plant'!O95-Reserve!O95</f>
        <v>12709.828638666666</v>
      </c>
      <c r="N95" s="19">
        <f>'Gross Plant'!P95-Reserve!P95</f>
        <v>12635.288298333333</v>
      </c>
      <c r="O95" s="19">
        <f>'Gross Plant'!Q95-Reserve!Q95</f>
        <v>12560.747958</v>
      </c>
      <c r="P95" s="19">
        <f>'Gross Plant'!R95-Reserve!R95</f>
        <v>12486.207617666667</v>
      </c>
      <c r="Q95" s="20">
        <f>'Gross Plant'!S95-Reserve!S95</f>
        <v>12411.667277333334</v>
      </c>
      <c r="R95" s="19">
        <f>'Gross Plant'!T95-Reserve!T95</f>
        <v>12337.126937000001</v>
      </c>
      <c r="S95" s="19">
        <f>'Gross Plant'!U95-Reserve!U95</f>
        <v>12235.403307416669</v>
      </c>
      <c r="T95" s="19">
        <f>'Gross Plant'!V95-Reserve!V95</f>
        <v>12133.679677833336</v>
      </c>
      <c r="U95" s="19">
        <f>'Gross Plant'!W95-Reserve!W95</f>
        <v>12031.956048250002</v>
      </c>
      <c r="V95" s="19">
        <f>'Gross Plant'!X95-Reserve!X95</f>
        <v>11930.232418666668</v>
      </c>
      <c r="W95" s="19">
        <f>'Gross Plant'!Y95-Reserve!Y95</f>
        <v>11828.508789083335</v>
      </c>
      <c r="X95" s="19">
        <f>'Gross Plant'!Z95-Reserve!Z95</f>
        <v>11726.785159500001</v>
      </c>
      <c r="Y95" s="19">
        <f>'Gross Plant'!AA95-Reserve!AA95</f>
        <v>11625.061529916667</v>
      </c>
      <c r="Z95" s="19">
        <f>'Gross Plant'!AB95-Reserve!AB95</f>
        <v>11523.337900333334</v>
      </c>
      <c r="AA95" s="19">
        <f>'Gross Plant'!AC95-Reserve!AC95</f>
        <v>11421.61427075</v>
      </c>
      <c r="AB95" s="19">
        <f>'Gross Plant'!AD95-Reserve!AD95</f>
        <v>11319.890641166667</v>
      </c>
      <c r="AC95" s="19">
        <f>'Gross Plant'!AE95-Reserve!AE95</f>
        <v>11218.167011583333</v>
      </c>
      <c r="AD95" s="19">
        <f>'Gross Plant'!AF95-Reserve!AF95</f>
        <v>11116.443381999999</v>
      </c>
    </row>
    <row r="96" spans="1:30">
      <c r="A96" s="49">
        <v>39700</v>
      </c>
      <c r="B96" s="32" t="s">
        <v>18</v>
      </c>
      <c r="C96" s="19">
        <f>'Gross Plant'!E96-Reserve!E96</f>
        <v>46678.49</v>
      </c>
      <c r="D96" s="19">
        <f>'Gross Plant'!F96-Reserve!F96</f>
        <v>46580.57</v>
      </c>
      <c r="E96" s="19">
        <f>'Gross Plant'!G96-Reserve!G96</f>
        <v>46482.65</v>
      </c>
      <c r="F96" s="19">
        <f>'Gross Plant'!H96-Reserve!H96</f>
        <v>46384.729999999996</v>
      </c>
      <c r="G96" s="19">
        <f>'Gross Plant'!I96-Reserve!I96</f>
        <v>46286.81</v>
      </c>
      <c r="H96" s="19">
        <f>'Gross Plant'!J96-Reserve!J96</f>
        <v>46188.89</v>
      </c>
      <c r="I96" s="19">
        <f>'Gross Plant'!K96-Reserve!K96</f>
        <v>46090.97</v>
      </c>
      <c r="J96" s="19">
        <f>'Gross Plant'!L96-Reserve!L96</f>
        <v>45993.050558333329</v>
      </c>
      <c r="K96" s="19">
        <f>'Gross Plant'!M96-Reserve!M96</f>
        <v>45895.131116666664</v>
      </c>
      <c r="L96" s="19">
        <f>'Gross Plant'!N96-Reserve!N96</f>
        <v>45797.211674999999</v>
      </c>
      <c r="M96" s="19">
        <f>'Gross Plant'!O96-Reserve!O96</f>
        <v>45699.292233333334</v>
      </c>
      <c r="N96" s="19">
        <f>'Gross Plant'!P96-Reserve!P96</f>
        <v>45601.372791666668</v>
      </c>
      <c r="O96" s="19">
        <f>'Gross Plant'!Q96-Reserve!Q96</f>
        <v>45503.453349999996</v>
      </c>
      <c r="P96" s="19">
        <f>'Gross Plant'!R96-Reserve!R96</f>
        <v>45405.533908333331</v>
      </c>
      <c r="Q96" s="20">
        <f>'Gross Plant'!S96-Reserve!S96</f>
        <v>45307.614466666666</v>
      </c>
      <c r="R96" s="19">
        <f>'Gross Plant'!T96-Reserve!T96</f>
        <v>45209.695024999994</v>
      </c>
      <c r="S96" s="19">
        <f>'Gross Plant'!U96-Reserve!U96</f>
        <v>44933.142991666668</v>
      </c>
      <c r="T96" s="19">
        <f>'Gross Plant'!V96-Reserve!V96</f>
        <v>44656.590958333327</v>
      </c>
      <c r="U96" s="19">
        <f>'Gross Plant'!W96-Reserve!W96</f>
        <v>44380.038925000001</v>
      </c>
      <c r="V96" s="19">
        <f>'Gross Plant'!X96-Reserve!X96</f>
        <v>44103.48689166666</v>
      </c>
      <c r="W96" s="19">
        <f>'Gross Plant'!Y96-Reserve!Y96</f>
        <v>43826.934858333334</v>
      </c>
      <c r="X96" s="19">
        <f>'Gross Plant'!Z96-Reserve!Z96</f>
        <v>43550.382824999993</v>
      </c>
      <c r="Y96" s="19">
        <f>'Gross Plant'!AA96-Reserve!AA96</f>
        <v>43273.830791666667</v>
      </c>
      <c r="Z96" s="19">
        <f>'Gross Plant'!AB96-Reserve!AB96</f>
        <v>42997.278758333327</v>
      </c>
      <c r="AA96" s="19">
        <f>'Gross Plant'!AC96-Reserve!AC96</f>
        <v>42720.726725</v>
      </c>
      <c r="AB96" s="19">
        <f>'Gross Plant'!AD96-Reserve!AD96</f>
        <v>42444.17469166666</v>
      </c>
      <c r="AC96" s="19">
        <f>'Gross Plant'!AE96-Reserve!AE96</f>
        <v>42167.622658333334</v>
      </c>
      <c r="AD96" s="19">
        <f>'Gross Plant'!AF96-Reserve!AF96</f>
        <v>41891.070624999993</v>
      </c>
    </row>
    <row r="97" spans="1:30">
      <c r="A97" s="82">
        <v>39701</v>
      </c>
      <c r="B97" t="s">
        <v>211</v>
      </c>
      <c r="C97" s="19">
        <f>'Gross Plant'!E97-Reserve!E97</f>
        <v>0</v>
      </c>
      <c r="D97" s="19">
        <f>'Gross Plant'!F97-Reserve!F97</f>
        <v>0</v>
      </c>
      <c r="E97" s="19">
        <f>'Gross Plant'!G97-Reserve!G97</f>
        <v>0</v>
      </c>
      <c r="F97" s="19">
        <f>'Gross Plant'!H97-Reserve!H97</f>
        <v>0</v>
      </c>
      <c r="G97" s="19">
        <f>'Gross Plant'!I97-Reserve!I97</f>
        <v>0</v>
      </c>
      <c r="H97" s="19">
        <f>'Gross Plant'!J97-Reserve!J97</f>
        <v>0</v>
      </c>
      <c r="I97" s="19">
        <f>'Gross Plant'!K97-Reserve!K97</f>
        <v>0</v>
      </c>
      <c r="J97" s="19">
        <f>'Gross Plant'!L97-Reserve!L97</f>
        <v>0</v>
      </c>
      <c r="K97" s="19">
        <f>'Gross Plant'!M97-Reserve!M97</f>
        <v>0</v>
      </c>
      <c r="L97" s="19">
        <f>'Gross Plant'!N97-Reserve!N97</f>
        <v>0</v>
      </c>
      <c r="M97" s="19">
        <f>'Gross Plant'!O97-Reserve!O97</f>
        <v>0</v>
      </c>
      <c r="N97" s="19">
        <f>'Gross Plant'!P97-Reserve!P97</f>
        <v>0</v>
      </c>
      <c r="O97" s="19">
        <f>'Gross Plant'!Q97-Reserve!Q97</f>
        <v>0</v>
      </c>
      <c r="P97" s="19">
        <f>'Gross Plant'!R97-Reserve!R97</f>
        <v>0</v>
      </c>
      <c r="Q97" s="20">
        <f>'Gross Plant'!S97-Reserve!S97</f>
        <v>0</v>
      </c>
      <c r="R97" s="19">
        <f>'Gross Plant'!T97-Reserve!T97</f>
        <v>0</v>
      </c>
      <c r="S97" s="19">
        <f>'Gross Plant'!U97-Reserve!U97</f>
        <v>0</v>
      </c>
      <c r="T97" s="19">
        <f>'Gross Plant'!V97-Reserve!V97</f>
        <v>0</v>
      </c>
      <c r="U97" s="19">
        <f>'Gross Plant'!W97-Reserve!W97</f>
        <v>0</v>
      </c>
      <c r="V97" s="19">
        <f>'Gross Plant'!X97-Reserve!X97</f>
        <v>0</v>
      </c>
      <c r="W97" s="19">
        <f>'Gross Plant'!Y97-Reserve!Y97</f>
        <v>0</v>
      </c>
      <c r="X97" s="19">
        <f>'Gross Plant'!Z97-Reserve!Z97</f>
        <v>0</v>
      </c>
      <c r="Y97" s="19">
        <f>'Gross Plant'!AA97-Reserve!AA97</f>
        <v>0</v>
      </c>
      <c r="Z97" s="19">
        <f>'Gross Plant'!AB97-Reserve!AB97</f>
        <v>0</v>
      </c>
      <c r="AA97" s="19">
        <f>'Gross Plant'!AC97-Reserve!AC97</f>
        <v>0</v>
      </c>
      <c r="AB97" s="19">
        <f>'Gross Plant'!AD97-Reserve!AD97</f>
        <v>0</v>
      </c>
      <c r="AC97" s="19">
        <f>'Gross Plant'!AE97-Reserve!AE97</f>
        <v>0</v>
      </c>
      <c r="AD97" s="19">
        <f>'Gross Plant'!AF97-Reserve!AF97</f>
        <v>0</v>
      </c>
    </row>
    <row r="98" spans="1:30">
      <c r="A98" s="82">
        <v>39702</v>
      </c>
      <c r="B98" t="s">
        <v>211</v>
      </c>
      <c r="C98" s="19">
        <f>'Gross Plant'!E98-Reserve!E98</f>
        <v>0</v>
      </c>
      <c r="D98" s="19">
        <f>'Gross Plant'!F98-Reserve!F98</f>
        <v>0</v>
      </c>
      <c r="E98" s="19">
        <f>'Gross Plant'!G98-Reserve!G98</f>
        <v>0</v>
      </c>
      <c r="F98" s="19">
        <f>'Gross Plant'!H98-Reserve!H98</f>
        <v>0</v>
      </c>
      <c r="G98" s="19">
        <f>'Gross Plant'!I98-Reserve!I98</f>
        <v>0</v>
      </c>
      <c r="H98" s="19">
        <f>'Gross Plant'!J98-Reserve!J98</f>
        <v>0</v>
      </c>
      <c r="I98" s="19">
        <f>'Gross Plant'!K98-Reserve!K98</f>
        <v>0</v>
      </c>
      <c r="J98" s="19">
        <f>'Gross Plant'!L98-Reserve!L98</f>
        <v>0</v>
      </c>
      <c r="K98" s="19">
        <f>'Gross Plant'!M98-Reserve!M98</f>
        <v>0</v>
      </c>
      <c r="L98" s="19">
        <f>'Gross Plant'!N98-Reserve!N98</f>
        <v>0</v>
      </c>
      <c r="M98" s="19">
        <f>'Gross Plant'!O98-Reserve!O98</f>
        <v>0</v>
      </c>
      <c r="N98" s="19">
        <f>'Gross Plant'!P98-Reserve!P98</f>
        <v>0</v>
      </c>
      <c r="O98" s="19">
        <f>'Gross Plant'!Q98-Reserve!Q98</f>
        <v>0</v>
      </c>
      <c r="P98" s="19">
        <f>'Gross Plant'!R98-Reserve!R98</f>
        <v>0</v>
      </c>
      <c r="Q98" s="20">
        <f>'Gross Plant'!S98-Reserve!S98</f>
        <v>0</v>
      </c>
      <c r="R98" s="19">
        <f>'Gross Plant'!T98-Reserve!T98</f>
        <v>0</v>
      </c>
      <c r="S98" s="19">
        <f>'Gross Plant'!U98-Reserve!U98</f>
        <v>0</v>
      </c>
      <c r="T98" s="19">
        <f>'Gross Plant'!V98-Reserve!V98</f>
        <v>0</v>
      </c>
      <c r="U98" s="19">
        <f>'Gross Plant'!W98-Reserve!W98</f>
        <v>0</v>
      </c>
      <c r="V98" s="19">
        <f>'Gross Plant'!X98-Reserve!X98</f>
        <v>0</v>
      </c>
      <c r="W98" s="19">
        <f>'Gross Plant'!Y98-Reserve!Y98</f>
        <v>0</v>
      </c>
      <c r="X98" s="19">
        <f>'Gross Plant'!Z98-Reserve!Z98</f>
        <v>0</v>
      </c>
      <c r="Y98" s="19">
        <f>'Gross Plant'!AA98-Reserve!AA98</f>
        <v>0</v>
      </c>
      <c r="Z98" s="19">
        <f>'Gross Plant'!AB98-Reserve!AB98</f>
        <v>0</v>
      </c>
      <c r="AA98" s="19">
        <f>'Gross Plant'!AC98-Reserve!AC98</f>
        <v>0</v>
      </c>
      <c r="AB98" s="19">
        <f>'Gross Plant'!AD98-Reserve!AD98</f>
        <v>0</v>
      </c>
      <c r="AC98" s="19">
        <f>'Gross Plant'!AE98-Reserve!AE98</f>
        <v>0</v>
      </c>
      <c r="AD98" s="19">
        <f>'Gross Plant'!AF98-Reserve!AF98</f>
        <v>0</v>
      </c>
    </row>
    <row r="99" spans="1:30">
      <c r="A99" s="49">
        <v>39800</v>
      </c>
      <c r="B99" s="32" t="s">
        <v>19</v>
      </c>
      <c r="C99" s="19">
        <f>'Gross Plant'!E99-Reserve!E99</f>
        <v>139917.21999999997</v>
      </c>
      <c r="D99" s="19">
        <f>'Gross Plant'!F99-Reserve!F99</f>
        <v>137562.91999999993</v>
      </c>
      <c r="E99" s="19">
        <f>'Gross Plant'!G99-Reserve!G99</f>
        <v>135208.61999999988</v>
      </c>
      <c r="F99" s="19">
        <f>'Gross Plant'!H99-Reserve!H99</f>
        <v>132854.31999999983</v>
      </c>
      <c r="G99" s="19">
        <f>'Gross Plant'!I99-Reserve!I99</f>
        <v>130500.01999999979</v>
      </c>
      <c r="H99" s="19">
        <f>'Gross Plant'!J99-Reserve!J99</f>
        <v>128145.71999999974</v>
      </c>
      <c r="I99" s="19">
        <f>'Gross Plant'!K99-Reserve!K99</f>
        <v>125791.41999999969</v>
      </c>
      <c r="J99" s="19">
        <f>'Gross Plant'!L99-Reserve!L99</f>
        <v>123437.1207719997</v>
      </c>
      <c r="K99" s="19">
        <f>'Gross Plant'!M99-Reserve!M99</f>
        <v>121082.82154399971</v>
      </c>
      <c r="L99" s="19">
        <f>'Gross Plant'!N99-Reserve!N99</f>
        <v>118728.52231599973</v>
      </c>
      <c r="M99" s="19">
        <f>'Gross Plant'!O99-Reserve!O99</f>
        <v>116374.22308799974</v>
      </c>
      <c r="N99" s="19">
        <f>'Gross Plant'!P99-Reserve!P99</f>
        <v>114019.92385999975</v>
      </c>
      <c r="O99" s="19">
        <f>'Gross Plant'!Q99-Reserve!Q99</f>
        <v>111665.62463199976</v>
      </c>
      <c r="P99" s="19">
        <f>'Gross Plant'!R99-Reserve!R99</f>
        <v>109311.32540399977</v>
      </c>
      <c r="Q99" s="20">
        <f>'Gross Plant'!S99-Reserve!S99</f>
        <v>106957.02617599978</v>
      </c>
      <c r="R99" s="19">
        <f>'Gross Plant'!T99-Reserve!T99</f>
        <v>104602.72694799979</v>
      </c>
      <c r="S99" s="19">
        <f>'Gross Plant'!U99-Reserve!U99</f>
        <v>102553.74029999983</v>
      </c>
      <c r="T99" s="19">
        <f>'Gross Plant'!V99-Reserve!V99</f>
        <v>100504.75365199987</v>
      </c>
      <c r="U99" s="19">
        <f>'Gross Plant'!W99-Reserve!W99</f>
        <v>98455.767003999907</v>
      </c>
      <c r="V99" s="19">
        <f>'Gross Plant'!X99-Reserve!X99</f>
        <v>96406.780355999945</v>
      </c>
      <c r="W99" s="19">
        <f>'Gross Plant'!Y99-Reserve!Y99</f>
        <v>94357.793707999983</v>
      </c>
      <c r="X99" s="19">
        <f>'Gross Plant'!Z99-Reserve!Z99</f>
        <v>92308.807060000021</v>
      </c>
      <c r="Y99" s="19">
        <f>'Gross Plant'!AA99-Reserve!AA99</f>
        <v>90259.820412000059</v>
      </c>
      <c r="Z99" s="19">
        <f>'Gross Plant'!AB99-Reserve!AB99</f>
        <v>88210.833764000097</v>
      </c>
      <c r="AA99" s="19">
        <f>'Gross Plant'!AC99-Reserve!AC99</f>
        <v>86161.847116000135</v>
      </c>
      <c r="AB99" s="19">
        <f>'Gross Plant'!AD99-Reserve!AD99</f>
        <v>84112.860468000174</v>
      </c>
      <c r="AC99" s="19">
        <f>'Gross Plant'!AE99-Reserve!AE99</f>
        <v>82063.873820000212</v>
      </c>
      <c r="AD99" s="19">
        <f>'Gross Plant'!AF99-Reserve!AF99</f>
        <v>80014.88717200025</v>
      </c>
    </row>
    <row r="100" spans="1:30">
      <c r="A100" s="49">
        <v>39900</v>
      </c>
      <c r="B100" s="32" t="s">
        <v>32</v>
      </c>
      <c r="C100" s="19">
        <f>'Gross Plant'!E100-Reserve!E100</f>
        <v>0</v>
      </c>
      <c r="D100" s="19">
        <f>'Gross Plant'!F100-Reserve!F100</f>
        <v>0</v>
      </c>
      <c r="E100" s="19">
        <f>'Gross Plant'!G100-Reserve!G100</f>
        <v>0</v>
      </c>
      <c r="F100" s="19">
        <f>'Gross Plant'!H100-Reserve!H100</f>
        <v>0</v>
      </c>
      <c r="G100" s="19">
        <f>'Gross Plant'!I100-Reserve!I100</f>
        <v>0</v>
      </c>
      <c r="H100" s="19">
        <f>'Gross Plant'!J100-Reserve!J100</f>
        <v>0</v>
      </c>
      <c r="I100" s="19">
        <f>'Gross Plant'!K100-Reserve!K100</f>
        <v>0</v>
      </c>
      <c r="J100" s="19">
        <f>'Gross Plant'!L100-Reserve!L100</f>
        <v>0</v>
      </c>
      <c r="K100" s="19">
        <f>'Gross Plant'!M100-Reserve!M100</f>
        <v>0</v>
      </c>
      <c r="L100" s="19">
        <f>'Gross Plant'!N100-Reserve!N100</f>
        <v>0</v>
      </c>
      <c r="M100" s="19">
        <f>'Gross Plant'!O100-Reserve!O100</f>
        <v>0</v>
      </c>
      <c r="N100" s="19">
        <f>'Gross Plant'!P100-Reserve!P100</f>
        <v>0</v>
      </c>
      <c r="O100" s="19">
        <f>'Gross Plant'!Q100-Reserve!Q100</f>
        <v>0</v>
      </c>
      <c r="P100" s="19">
        <f>'Gross Plant'!R100-Reserve!R100</f>
        <v>0</v>
      </c>
      <c r="Q100" s="20">
        <f>'Gross Plant'!S100-Reserve!S100</f>
        <v>0</v>
      </c>
      <c r="R100" s="19">
        <f>'Gross Plant'!T100-Reserve!T100</f>
        <v>0</v>
      </c>
      <c r="S100" s="19">
        <f>'Gross Plant'!U100-Reserve!U100</f>
        <v>0</v>
      </c>
      <c r="T100" s="19">
        <f>'Gross Plant'!V100-Reserve!V100</f>
        <v>0</v>
      </c>
      <c r="U100" s="19">
        <f>'Gross Plant'!W100-Reserve!W100</f>
        <v>0</v>
      </c>
      <c r="V100" s="19">
        <f>'Gross Plant'!X100-Reserve!X100</f>
        <v>0</v>
      </c>
      <c r="W100" s="19">
        <f>'Gross Plant'!Y100-Reserve!Y100</f>
        <v>0</v>
      </c>
      <c r="X100" s="19">
        <f>'Gross Plant'!Z100-Reserve!Z100</f>
        <v>0</v>
      </c>
      <c r="Y100" s="19">
        <f>'Gross Plant'!AA100-Reserve!AA100</f>
        <v>0</v>
      </c>
      <c r="Z100" s="19">
        <f>'Gross Plant'!AB100-Reserve!AB100</f>
        <v>0</v>
      </c>
      <c r="AA100" s="19">
        <f>'Gross Plant'!AC100-Reserve!AC100</f>
        <v>0</v>
      </c>
      <c r="AB100" s="19">
        <f>'Gross Plant'!AD100-Reserve!AD100</f>
        <v>0</v>
      </c>
      <c r="AC100" s="19">
        <f>'Gross Plant'!AE100-Reserve!AE100</f>
        <v>0</v>
      </c>
      <c r="AD100" s="19">
        <f>'Gross Plant'!AF100-Reserve!AF100</f>
        <v>0</v>
      </c>
    </row>
    <row r="101" spans="1:30">
      <c r="A101" s="49">
        <v>39901</v>
      </c>
      <c r="B101" s="32" t="s">
        <v>21</v>
      </c>
      <c r="C101" s="19">
        <f>'Gross Plant'!E101-Reserve!E101</f>
        <v>34765.769999999997</v>
      </c>
      <c r="D101" s="19">
        <f>'Gross Plant'!F101-Reserve!F101</f>
        <v>34765.769999999997</v>
      </c>
      <c r="E101" s="19">
        <f>'Gross Plant'!G101-Reserve!G101</f>
        <v>34765.769999999997</v>
      </c>
      <c r="F101" s="19">
        <f>'Gross Plant'!H101-Reserve!H101</f>
        <v>34765.769999999997</v>
      </c>
      <c r="G101" s="19">
        <f>'Gross Plant'!I101-Reserve!I101</f>
        <v>34765.769999999997</v>
      </c>
      <c r="H101" s="19">
        <f>'Gross Plant'!J101-Reserve!J101</f>
        <v>34765.769999999997</v>
      </c>
      <c r="I101" s="19">
        <f>'Gross Plant'!K101-Reserve!K101</f>
        <v>34765.769999999997</v>
      </c>
      <c r="J101" s="19">
        <f>'Gross Plant'!L101-Reserve!L101</f>
        <v>34765.769999999997</v>
      </c>
      <c r="K101" s="19">
        <f>'Gross Plant'!M101-Reserve!M101</f>
        <v>34765.769999999997</v>
      </c>
      <c r="L101" s="19">
        <f>'Gross Plant'!N101-Reserve!N101</f>
        <v>34765.769999999997</v>
      </c>
      <c r="M101" s="19">
        <f>'Gross Plant'!O101-Reserve!O101</f>
        <v>34765.769999999997</v>
      </c>
      <c r="N101" s="19">
        <f>'Gross Plant'!P101-Reserve!P101</f>
        <v>34765.769999999997</v>
      </c>
      <c r="O101" s="19">
        <f>'Gross Plant'!Q101-Reserve!Q101</f>
        <v>34765.769999999997</v>
      </c>
      <c r="P101" s="19">
        <f>'Gross Plant'!R101-Reserve!R101</f>
        <v>34765.769999999997</v>
      </c>
      <c r="Q101" s="20">
        <f>'Gross Plant'!S101-Reserve!S101</f>
        <v>34765.769999999997</v>
      </c>
      <c r="R101" s="19">
        <f>'Gross Plant'!T101-Reserve!T101</f>
        <v>34765.769999999997</v>
      </c>
      <c r="S101" s="19">
        <f>'Gross Plant'!U101-Reserve!U101</f>
        <v>34765.769999999997</v>
      </c>
      <c r="T101" s="19">
        <f>'Gross Plant'!V101-Reserve!V101</f>
        <v>34765.769999999997</v>
      </c>
      <c r="U101" s="19">
        <f>'Gross Plant'!W101-Reserve!W101</f>
        <v>34765.769999999997</v>
      </c>
      <c r="V101" s="19">
        <f>'Gross Plant'!X101-Reserve!X101</f>
        <v>34765.769999999997</v>
      </c>
      <c r="W101" s="19">
        <f>'Gross Plant'!Y101-Reserve!Y101</f>
        <v>34765.769999999997</v>
      </c>
      <c r="X101" s="19">
        <f>'Gross Plant'!Z101-Reserve!Z101</f>
        <v>34765.769999999997</v>
      </c>
      <c r="Y101" s="19">
        <f>'Gross Plant'!AA101-Reserve!AA101</f>
        <v>34765.769999999997</v>
      </c>
      <c r="Z101" s="19">
        <f>'Gross Plant'!AB101-Reserve!AB101</f>
        <v>34765.769999999997</v>
      </c>
      <c r="AA101" s="19">
        <f>'Gross Plant'!AC101-Reserve!AC101</f>
        <v>34765.769999999997</v>
      </c>
      <c r="AB101" s="19">
        <f>'Gross Plant'!AD101-Reserve!AD101</f>
        <v>34765.769999999997</v>
      </c>
      <c r="AC101" s="19">
        <f>'Gross Plant'!AE101-Reserve!AE101</f>
        <v>34765.769999999997</v>
      </c>
      <c r="AD101" s="19">
        <f>'Gross Plant'!AF101-Reserve!AF101</f>
        <v>34765.769999999997</v>
      </c>
    </row>
    <row r="102" spans="1:30">
      <c r="A102" s="49">
        <v>39902</v>
      </c>
      <c r="B102" s="32" t="s">
        <v>22</v>
      </c>
      <c r="C102" s="19">
        <f>'Gross Plant'!E102-Reserve!E102</f>
        <v>0</v>
      </c>
      <c r="D102" s="19">
        <f>'Gross Plant'!F102-Reserve!F102</f>
        <v>0</v>
      </c>
      <c r="E102" s="19">
        <f>'Gross Plant'!G102-Reserve!G102</f>
        <v>0</v>
      </c>
      <c r="F102" s="19">
        <f>'Gross Plant'!H102-Reserve!H102</f>
        <v>0</v>
      </c>
      <c r="G102" s="19">
        <f>'Gross Plant'!I102-Reserve!I102</f>
        <v>0</v>
      </c>
      <c r="H102" s="19">
        <f>'Gross Plant'!J102-Reserve!J102</f>
        <v>0</v>
      </c>
      <c r="I102" s="19">
        <f>'Gross Plant'!K102-Reserve!K102</f>
        <v>0</v>
      </c>
      <c r="J102" s="19">
        <f>'Gross Plant'!L102-Reserve!L102</f>
        <v>0</v>
      </c>
      <c r="K102" s="19">
        <f>'Gross Plant'!M102-Reserve!M102</f>
        <v>0</v>
      </c>
      <c r="L102" s="19">
        <f>'Gross Plant'!N102-Reserve!N102</f>
        <v>0</v>
      </c>
      <c r="M102" s="19">
        <f>'Gross Plant'!O102-Reserve!O102</f>
        <v>0</v>
      </c>
      <c r="N102" s="19">
        <f>'Gross Plant'!P102-Reserve!P102</f>
        <v>0</v>
      </c>
      <c r="O102" s="19">
        <f>'Gross Plant'!Q102-Reserve!Q102</f>
        <v>0</v>
      </c>
      <c r="P102" s="19">
        <f>'Gross Plant'!R102-Reserve!R102</f>
        <v>0</v>
      </c>
      <c r="Q102" s="20">
        <f>'Gross Plant'!S102-Reserve!S102</f>
        <v>0</v>
      </c>
      <c r="R102" s="19">
        <f>'Gross Plant'!T102-Reserve!T102</f>
        <v>0</v>
      </c>
      <c r="S102" s="19">
        <f>'Gross Plant'!U102-Reserve!U102</f>
        <v>0</v>
      </c>
      <c r="T102" s="19">
        <f>'Gross Plant'!V102-Reserve!V102</f>
        <v>0</v>
      </c>
      <c r="U102" s="19">
        <f>'Gross Plant'!W102-Reserve!W102</f>
        <v>0</v>
      </c>
      <c r="V102" s="19">
        <f>'Gross Plant'!X102-Reserve!X102</f>
        <v>0</v>
      </c>
      <c r="W102" s="19">
        <f>'Gross Plant'!Y102-Reserve!Y102</f>
        <v>0</v>
      </c>
      <c r="X102" s="19">
        <f>'Gross Plant'!Z102-Reserve!Z102</f>
        <v>0</v>
      </c>
      <c r="Y102" s="19">
        <f>'Gross Plant'!AA102-Reserve!AA102</f>
        <v>0</v>
      </c>
      <c r="Z102" s="19">
        <f>'Gross Plant'!AB102-Reserve!AB102</f>
        <v>0</v>
      </c>
      <c r="AA102" s="19">
        <f>'Gross Plant'!AC102-Reserve!AC102</f>
        <v>0</v>
      </c>
      <c r="AB102" s="19">
        <f>'Gross Plant'!AD102-Reserve!AD102</f>
        <v>0</v>
      </c>
      <c r="AC102" s="19">
        <f>'Gross Plant'!AE102-Reserve!AE102</f>
        <v>0</v>
      </c>
      <c r="AD102" s="19">
        <f>'Gross Plant'!AF102-Reserve!AF102</f>
        <v>0</v>
      </c>
    </row>
    <row r="103" spans="1:30">
      <c r="A103" s="49">
        <v>39903</v>
      </c>
      <c r="B103" s="32" t="s">
        <v>23</v>
      </c>
      <c r="C103" s="19">
        <f>'Gross Plant'!E103-Reserve!E103</f>
        <v>0</v>
      </c>
      <c r="D103" s="19">
        <f>'Gross Plant'!F103-Reserve!F103</f>
        <v>0</v>
      </c>
      <c r="E103" s="19">
        <f>'Gross Plant'!G103-Reserve!G103</f>
        <v>0</v>
      </c>
      <c r="F103" s="19">
        <f>'Gross Plant'!H103-Reserve!H103</f>
        <v>0</v>
      </c>
      <c r="G103" s="19">
        <f>'Gross Plant'!I103-Reserve!I103</f>
        <v>0</v>
      </c>
      <c r="H103" s="19">
        <f>'Gross Plant'!J103-Reserve!J103</f>
        <v>0</v>
      </c>
      <c r="I103" s="19">
        <f>'Gross Plant'!K103-Reserve!K103</f>
        <v>0</v>
      </c>
      <c r="J103" s="19">
        <f>'Gross Plant'!L103-Reserve!L103</f>
        <v>0</v>
      </c>
      <c r="K103" s="19">
        <f>'Gross Plant'!M103-Reserve!M103</f>
        <v>0</v>
      </c>
      <c r="L103" s="19">
        <f>'Gross Plant'!N103-Reserve!N103</f>
        <v>0</v>
      </c>
      <c r="M103" s="19">
        <f>'Gross Plant'!O103-Reserve!O103</f>
        <v>0</v>
      </c>
      <c r="N103" s="19">
        <f>'Gross Plant'!P103-Reserve!P103</f>
        <v>0</v>
      </c>
      <c r="O103" s="19">
        <f>'Gross Plant'!Q103-Reserve!Q103</f>
        <v>0</v>
      </c>
      <c r="P103" s="19">
        <f>'Gross Plant'!R103-Reserve!R103</f>
        <v>0</v>
      </c>
      <c r="Q103" s="20">
        <f>'Gross Plant'!S103-Reserve!S103</f>
        <v>0</v>
      </c>
      <c r="R103" s="19">
        <f>'Gross Plant'!T103-Reserve!T103</f>
        <v>0</v>
      </c>
      <c r="S103" s="19">
        <f>'Gross Plant'!U103-Reserve!U103</f>
        <v>0</v>
      </c>
      <c r="T103" s="19">
        <f>'Gross Plant'!V103-Reserve!V103</f>
        <v>0</v>
      </c>
      <c r="U103" s="19">
        <f>'Gross Plant'!W103-Reserve!W103</f>
        <v>0</v>
      </c>
      <c r="V103" s="19">
        <f>'Gross Plant'!X103-Reserve!X103</f>
        <v>0</v>
      </c>
      <c r="W103" s="19">
        <f>'Gross Plant'!Y103-Reserve!Y103</f>
        <v>0</v>
      </c>
      <c r="X103" s="19">
        <f>'Gross Plant'!Z103-Reserve!Z103</f>
        <v>0</v>
      </c>
      <c r="Y103" s="19">
        <f>'Gross Plant'!AA103-Reserve!AA103</f>
        <v>0</v>
      </c>
      <c r="Z103" s="19">
        <f>'Gross Plant'!AB103-Reserve!AB103</f>
        <v>0</v>
      </c>
      <c r="AA103" s="19">
        <f>'Gross Plant'!AC103-Reserve!AC103</f>
        <v>0</v>
      </c>
      <c r="AB103" s="19">
        <f>'Gross Plant'!AD103-Reserve!AD103</f>
        <v>0</v>
      </c>
      <c r="AC103" s="19">
        <f>'Gross Plant'!AE103-Reserve!AE103</f>
        <v>0</v>
      </c>
      <c r="AD103" s="19">
        <f>'Gross Plant'!AF103-Reserve!AF103</f>
        <v>0</v>
      </c>
    </row>
    <row r="104" spans="1:30">
      <c r="A104" s="49">
        <v>39906</v>
      </c>
      <c r="B104" s="32" t="s">
        <v>26</v>
      </c>
      <c r="C104" s="19">
        <f>'Gross Plant'!E104-Reserve!E104</f>
        <v>-18.360000000000582</v>
      </c>
      <c r="D104" s="19">
        <f>'Gross Plant'!F104-Reserve!F104</f>
        <v>-18.360000000000582</v>
      </c>
      <c r="E104" s="19">
        <f>'Gross Plant'!G104-Reserve!G104</f>
        <v>-18.360000000000582</v>
      </c>
      <c r="F104" s="19">
        <f>'Gross Plant'!H104-Reserve!H104</f>
        <v>-18.360000000000582</v>
      </c>
      <c r="G104" s="19">
        <f>'Gross Plant'!I104-Reserve!I104</f>
        <v>-18.360000000000582</v>
      </c>
      <c r="H104" s="19">
        <f>'Gross Plant'!J104-Reserve!J104</f>
        <v>-18.360000000000582</v>
      </c>
      <c r="I104" s="19">
        <f>'Gross Plant'!K104-Reserve!K104</f>
        <v>-18.360000000000582</v>
      </c>
      <c r="J104" s="19">
        <f>'Gross Plant'!L104-Reserve!L104</f>
        <v>-18.360000000000582</v>
      </c>
      <c r="K104" s="19">
        <f>'Gross Plant'!M104-Reserve!M104</f>
        <v>-18.360000000000582</v>
      </c>
      <c r="L104" s="19">
        <f>'Gross Plant'!N104-Reserve!N104</f>
        <v>-18.360000000000582</v>
      </c>
      <c r="M104" s="19">
        <f>'Gross Plant'!O104-Reserve!O104</f>
        <v>-18.360000000000582</v>
      </c>
      <c r="N104" s="19">
        <f>'Gross Plant'!P104-Reserve!P104</f>
        <v>-18.360000000000582</v>
      </c>
      <c r="O104" s="19">
        <f>'Gross Plant'!Q104-Reserve!Q104</f>
        <v>-18.360000000000582</v>
      </c>
      <c r="P104" s="19">
        <f>'Gross Plant'!R104-Reserve!R104</f>
        <v>-18.360000000000582</v>
      </c>
      <c r="Q104" s="20">
        <f>'Gross Plant'!S104-Reserve!S104</f>
        <v>-18.360000000000582</v>
      </c>
      <c r="R104" s="19">
        <f>'Gross Plant'!T104-Reserve!T104</f>
        <v>-18.360000000000582</v>
      </c>
      <c r="S104" s="19">
        <f>'Gross Plant'!U104-Reserve!U104</f>
        <v>-18.360000000000582</v>
      </c>
      <c r="T104" s="19">
        <f>'Gross Plant'!V104-Reserve!V104</f>
        <v>-18.360000000000582</v>
      </c>
      <c r="U104" s="19">
        <f>'Gross Plant'!W104-Reserve!W104</f>
        <v>-18.360000000000582</v>
      </c>
      <c r="V104" s="19">
        <f>'Gross Plant'!X104-Reserve!X104</f>
        <v>-18.360000000000582</v>
      </c>
      <c r="W104" s="19">
        <f>'Gross Plant'!Y104-Reserve!Y104</f>
        <v>-18.360000000000582</v>
      </c>
      <c r="X104" s="19">
        <f>'Gross Plant'!Z104-Reserve!Z104</f>
        <v>-18.360000000000582</v>
      </c>
      <c r="Y104" s="19">
        <f>'Gross Plant'!AA104-Reserve!AA104</f>
        <v>-18.360000000000582</v>
      </c>
      <c r="Z104" s="19">
        <f>'Gross Plant'!AB104-Reserve!AB104</f>
        <v>-18.360000000000582</v>
      </c>
      <c r="AA104" s="19">
        <f>'Gross Plant'!AC104-Reserve!AC104</f>
        <v>-18.360000000000582</v>
      </c>
      <c r="AB104" s="19">
        <f>'Gross Plant'!AD104-Reserve!AD104</f>
        <v>-18.360000000000582</v>
      </c>
      <c r="AC104" s="19">
        <f>'Gross Plant'!AE104-Reserve!AE104</f>
        <v>-18.360000000000582</v>
      </c>
      <c r="AD104" s="19">
        <f>'Gross Plant'!AF104-Reserve!AF104</f>
        <v>-18.360000000000582</v>
      </c>
    </row>
    <row r="105" spans="1:30">
      <c r="A105" s="49">
        <v>39907</v>
      </c>
      <c r="B105" s="32" t="s">
        <v>27</v>
      </c>
      <c r="C105" s="19">
        <f>'Gross Plant'!E105-Reserve!E105</f>
        <v>15833.969999999998</v>
      </c>
      <c r="D105" s="19">
        <f>'Gross Plant'!F105-Reserve!F105</f>
        <v>58279.179999999993</v>
      </c>
      <c r="E105" s="19">
        <f>'Gross Plant'!G105-Reserve!G105</f>
        <v>57688.92</v>
      </c>
      <c r="F105" s="19">
        <f>'Gross Plant'!H105-Reserve!H105</f>
        <v>57271.33</v>
      </c>
      <c r="G105" s="19">
        <f>'Gross Plant'!I105-Reserve!I105</f>
        <v>56679.69</v>
      </c>
      <c r="H105" s="19">
        <f>'Gross Plant'!J105-Reserve!J105</f>
        <v>56396.41</v>
      </c>
      <c r="I105" s="19">
        <f>'Gross Plant'!K105-Reserve!K105</f>
        <v>55801.87000000001</v>
      </c>
      <c r="J105" s="19">
        <f>'Gross Plant'!L105-Reserve!L105</f>
        <v>55074.297579333346</v>
      </c>
      <c r="K105" s="19">
        <f>'Gross Plant'!M105-Reserve!M105</f>
        <v>54346.725158666683</v>
      </c>
      <c r="L105" s="19">
        <f>'Gross Plant'!N105-Reserve!N105</f>
        <v>53619.152738000012</v>
      </c>
      <c r="M105" s="19">
        <f>'Gross Plant'!O105-Reserve!O105</f>
        <v>112225.03031733334</v>
      </c>
      <c r="N105" s="19">
        <f>'Gross Plant'!P105-Reserve!P105</f>
        <v>110948.12903875</v>
      </c>
      <c r="O105" s="19">
        <f>'Gross Plant'!Q105-Reserve!Q105</f>
        <v>109671.22776016667</v>
      </c>
      <c r="P105" s="19">
        <f>'Gross Plant'!R105-Reserve!R105</f>
        <v>108394.32648158334</v>
      </c>
      <c r="Q105" s="20">
        <f>'Gross Plant'!S105-Reserve!S105</f>
        <v>107117.42520300001</v>
      </c>
      <c r="R105" s="19">
        <f>'Gross Plant'!T105-Reserve!T105</f>
        <v>105840.52392441667</v>
      </c>
      <c r="S105" s="19">
        <f>'Gross Plant'!U105-Reserve!U105</f>
        <v>104305.02427708334</v>
      </c>
      <c r="T105" s="19">
        <f>'Gross Plant'!V105-Reserve!V105</f>
        <v>102769.52462975001</v>
      </c>
      <c r="U105" s="19">
        <f>'Gross Plant'!W105-Reserve!W105</f>
        <v>101234.02498241668</v>
      </c>
      <c r="V105" s="19">
        <f>'Gross Plant'!X105-Reserve!X105</f>
        <v>99698.525335083352</v>
      </c>
      <c r="W105" s="19">
        <f>'Gross Plant'!Y105-Reserve!Y105</f>
        <v>98163.025687750021</v>
      </c>
      <c r="X105" s="19">
        <f>'Gross Plant'!Z105-Reserve!Z105</f>
        <v>96627.526040416691</v>
      </c>
      <c r="Y105" s="19">
        <f>'Gross Plant'!AA105-Reserve!AA105</f>
        <v>153764.8973164167</v>
      </c>
      <c r="Z105" s="19">
        <f>'Gross Plant'!AB105-Reserve!AB105</f>
        <v>151568.8185924167</v>
      </c>
      <c r="AA105" s="19">
        <f>'Gross Plant'!AC105-Reserve!AC105</f>
        <v>149372.73986841671</v>
      </c>
      <c r="AB105" s="19">
        <f>'Gross Plant'!AD105-Reserve!AD105</f>
        <v>147176.66114441672</v>
      </c>
      <c r="AC105" s="19">
        <f>'Gross Plant'!AE105-Reserve!AE105</f>
        <v>144980.5824204167</v>
      </c>
      <c r="AD105" s="19">
        <f>'Gross Plant'!AF105-Reserve!AF105</f>
        <v>142784.50369641671</v>
      </c>
    </row>
    <row r="106" spans="1:30">
      <c r="A106" s="49">
        <v>39908</v>
      </c>
      <c r="B106" s="32" t="s">
        <v>28</v>
      </c>
      <c r="C106" s="19">
        <f>'Gross Plant'!E106-Reserve!E106</f>
        <v>0</v>
      </c>
      <c r="D106" s="19">
        <f>'Gross Plant'!F106-Reserve!F106</f>
        <v>0</v>
      </c>
      <c r="E106" s="19">
        <f>'Gross Plant'!G106-Reserve!G106</f>
        <v>0</v>
      </c>
      <c r="F106" s="19">
        <f>'Gross Plant'!H106-Reserve!H106</f>
        <v>0</v>
      </c>
      <c r="G106" s="19">
        <f>'Gross Plant'!I106-Reserve!I106</f>
        <v>0</v>
      </c>
      <c r="H106" s="19">
        <f>'Gross Plant'!J106-Reserve!J106</f>
        <v>0</v>
      </c>
      <c r="I106" s="19">
        <f>'Gross Plant'!K106-Reserve!K106</f>
        <v>0</v>
      </c>
      <c r="J106" s="19">
        <f>'Gross Plant'!L106-Reserve!L106</f>
        <v>0</v>
      </c>
      <c r="K106" s="19">
        <f>'Gross Plant'!M106-Reserve!M106</f>
        <v>0</v>
      </c>
      <c r="L106" s="19">
        <f>'Gross Plant'!N106-Reserve!N106</f>
        <v>0</v>
      </c>
      <c r="M106" s="19">
        <f>'Gross Plant'!O106-Reserve!O106</f>
        <v>0</v>
      </c>
      <c r="N106" s="19">
        <f>'Gross Plant'!P106-Reserve!P106</f>
        <v>0</v>
      </c>
      <c r="O106" s="19">
        <f>'Gross Plant'!Q106-Reserve!Q106</f>
        <v>0</v>
      </c>
      <c r="P106" s="19">
        <f>'Gross Plant'!R106-Reserve!R106</f>
        <v>0</v>
      </c>
      <c r="Q106" s="20">
        <f>'Gross Plant'!S106-Reserve!S106</f>
        <v>0</v>
      </c>
      <c r="R106" s="19">
        <f>'Gross Plant'!T106-Reserve!T106</f>
        <v>0</v>
      </c>
      <c r="S106" s="19">
        <f>'Gross Plant'!U106-Reserve!U106</f>
        <v>0</v>
      </c>
      <c r="T106" s="19">
        <f>'Gross Plant'!V106-Reserve!V106</f>
        <v>0</v>
      </c>
      <c r="U106" s="19">
        <f>'Gross Plant'!W106-Reserve!W106</f>
        <v>0</v>
      </c>
      <c r="V106" s="19">
        <f>'Gross Plant'!X106-Reserve!X106</f>
        <v>0</v>
      </c>
      <c r="W106" s="19">
        <f>'Gross Plant'!Y106-Reserve!Y106</f>
        <v>0</v>
      </c>
      <c r="X106" s="19">
        <f>'Gross Plant'!Z106-Reserve!Z106</f>
        <v>0</v>
      </c>
      <c r="Y106" s="19">
        <f>'Gross Plant'!AA106-Reserve!AA106</f>
        <v>0</v>
      </c>
      <c r="Z106" s="19">
        <f>'Gross Plant'!AB106-Reserve!AB106</f>
        <v>0</v>
      </c>
      <c r="AA106" s="19">
        <f>'Gross Plant'!AC106-Reserve!AC106</f>
        <v>0</v>
      </c>
      <c r="AB106" s="19">
        <f>'Gross Plant'!AD106-Reserve!AD106</f>
        <v>0</v>
      </c>
      <c r="AC106" s="19">
        <f>'Gross Plant'!AE106-Reserve!AE106</f>
        <v>0</v>
      </c>
      <c r="AD106" s="19">
        <f>'Gross Plant'!AF106-Reserve!AF106</f>
        <v>0</v>
      </c>
    </row>
    <row r="107" spans="1:30">
      <c r="A107" s="49"/>
      <c r="B107" s="34" t="s">
        <v>122</v>
      </c>
      <c r="C107" s="19">
        <f>'Gross Plant'!E107-Reserve!E107</f>
        <v>-52517.30000000001</v>
      </c>
      <c r="D107" s="19">
        <f>'Gross Plant'!F107-Reserve!F107</f>
        <v>-52517.30000000001</v>
      </c>
      <c r="E107" s="19">
        <f>'Gross Plant'!G107-Reserve!G107</f>
        <v>-52517.30000000001</v>
      </c>
      <c r="F107" s="19">
        <f>'Gross Plant'!H107-Reserve!H107</f>
        <v>-52517.30000000001</v>
      </c>
      <c r="G107" s="19">
        <f>'Gross Plant'!I107-Reserve!I107</f>
        <v>-52517.30000000001</v>
      </c>
      <c r="H107" s="19">
        <f>'Gross Plant'!J107-Reserve!J107</f>
        <v>-52517.30000000001</v>
      </c>
      <c r="I107" s="19">
        <f>'Gross Plant'!K107-Reserve!K107</f>
        <v>-52517.30000000001</v>
      </c>
      <c r="J107" s="19">
        <f>'Gross Plant'!L107-Reserve!L107</f>
        <v>-52517.30000000001</v>
      </c>
      <c r="K107" s="19">
        <f>'Gross Plant'!M107-Reserve!M107</f>
        <v>-52517.30000000001</v>
      </c>
      <c r="L107" s="19">
        <f>'Gross Plant'!N107-Reserve!N107</f>
        <v>-52517.30000000001</v>
      </c>
      <c r="M107" s="19">
        <f>'Gross Plant'!O107-Reserve!O107</f>
        <v>-52517.30000000001</v>
      </c>
      <c r="N107" s="19">
        <f>'Gross Plant'!P107-Reserve!P107</f>
        <v>-52517.30000000001</v>
      </c>
      <c r="O107" s="19">
        <f>'Gross Plant'!Q107-Reserve!Q107</f>
        <v>-52517.30000000001</v>
      </c>
      <c r="P107" s="19">
        <f>'Gross Plant'!R107-Reserve!R107</f>
        <v>-52517.30000000001</v>
      </c>
      <c r="Q107" s="20">
        <f>'Gross Plant'!S107-Reserve!S107</f>
        <v>-52517.30000000001</v>
      </c>
      <c r="R107" s="19">
        <f>'Gross Plant'!T107-Reserve!T107</f>
        <v>-52517.30000000001</v>
      </c>
      <c r="S107" s="19">
        <f>'Gross Plant'!U107-Reserve!U107</f>
        <v>-52517.30000000001</v>
      </c>
      <c r="T107" s="19">
        <f>'Gross Plant'!V107-Reserve!V107</f>
        <v>-52517.30000000001</v>
      </c>
      <c r="U107" s="19">
        <f>'Gross Plant'!W107-Reserve!W107</f>
        <v>-52517.30000000001</v>
      </c>
      <c r="V107" s="19">
        <f>'Gross Plant'!X107-Reserve!X107</f>
        <v>-52517.30000000001</v>
      </c>
      <c r="W107" s="19">
        <f>'Gross Plant'!Y107-Reserve!Y107</f>
        <v>-52517.30000000001</v>
      </c>
      <c r="X107" s="19">
        <f>'Gross Plant'!Z107-Reserve!Z107</f>
        <v>-52517.30000000001</v>
      </c>
      <c r="Y107" s="19">
        <f>'Gross Plant'!AA107-Reserve!AA107</f>
        <v>-52517.30000000001</v>
      </c>
      <c r="Z107" s="19">
        <f>'Gross Plant'!AB107-Reserve!AB107</f>
        <v>-52517.30000000001</v>
      </c>
      <c r="AA107" s="19">
        <f>'Gross Plant'!AC107-Reserve!AC107</f>
        <v>-52517.30000000001</v>
      </c>
      <c r="AB107" s="19">
        <f>'Gross Plant'!AD107-Reserve!AD107</f>
        <v>-52517.30000000001</v>
      </c>
      <c r="AC107" s="19">
        <f>'Gross Plant'!AE107-Reserve!AE107</f>
        <v>-52517.30000000001</v>
      </c>
      <c r="AD107" s="19">
        <f>'Gross Plant'!AF107-Reserve!AF107</f>
        <v>-52517.30000000001</v>
      </c>
    </row>
    <row r="108" spans="1:30">
      <c r="A108" s="2" t="s">
        <v>42</v>
      </c>
      <c r="B108" s="2"/>
      <c r="C108" s="25">
        <f>SUM(C84:C107)</f>
        <v>1638601.1999999997</v>
      </c>
      <c r="D108" s="25">
        <f t="shared" ref="D108:AD108" si="3">SUM(D84:D107)</f>
        <v>1677375.2099999995</v>
      </c>
      <c r="E108" s="25">
        <f t="shared" si="3"/>
        <v>1673113.7499999993</v>
      </c>
      <c r="F108" s="25">
        <f t="shared" si="3"/>
        <v>1669024.9599999997</v>
      </c>
      <c r="G108" s="25">
        <f t="shared" si="3"/>
        <v>1664762.1199999996</v>
      </c>
      <c r="H108" s="25">
        <f t="shared" si="3"/>
        <v>1660807.6399999997</v>
      </c>
      <c r="I108" s="25">
        <f t="shared" si="3"/>
        <v>1656541.8999999997</v>
      </c>
      <c r="J108" s="25">
        <f t="shared" si="3"/>
        <v>1652143.1273424996</v>
      </c>
      <c r="K108" s="25">
        <f t="shared" si="3"/>
        <v>1647744.3546849994</v>
      </c>
      <c r="L108" s="25">
        <f t="shared" si="3"/>
        <v>1643345.5820274993</v>
      </c>
      <c r="M108" s="25">
        <f t="shared" si="3"/>
        <v>1698280.2593699996</v>
      </c>
      <c r="N108" s="25">
        <f t="shared" si="3"/>
        <v>1693332.1578545826</v>
      </c>
      <c r="O108" s="25">
        <f t="shared" si="3"/>
        <v>1688384.0563391664</v>
      </c>
      <c r="P108" s="25">
        <f t="shared" si="3"/>
        <v>1683435.9548237494</v>
      </c>
      <c r="Q108" s="25">
        <f t="shared" si="3"/>
        <v>1678487.8533083331</v>
      </c>
      <c r="R108" s="25">
        <f t="shared" si="3"/>
        <v>1673539.7517929161</v>
      </c>
      <c r="S108" s="25">
        <f t="shared" si="3"/>
        <v>1668174.8680949996</v>
      </c>
      <c r="T108" s="25">
        <f t="shared" si="3"/>
        <v>1662809.9843970831</v>
      </c>
      <c r="U108" s="25">
        <f t="shared" si="3"/>
        <v>1657445.1006991665</v>
      </c>
      <c r="V108" s="25">
        <f t="shared" si="3"/>
        <v>1652080.2170012495</v>
      </c>
      <c r="W108" s="25">
        <f t="shared" si="3"/>
        <v>1646715.3333033328</v>
      </c>
      <c r="X108" s="25">
        <f t="shared" si="3"/>
        <v>1641350.4496054165</v>
      </c>
      <c r="Y108" s="25">
        <f t="shared" si="3"/>
        <v>1694658.4368308331</v>
      </c>
      <c r="Z108" s="25">
        <f t="shared" si="3"/>
        <v>1688632.9740562497</v>
      </c>
      <c r="AA108" s="25">
        <f t="shared" si="3"/>
        <v>1682607.5112816666</v>
      </c>
      <c r="AB108" s="25">
        <f t="shared" si="3"/>
        <v>1676582.0485070832</v>
      </c>
      <c r="AC108" s="25">
        <f t="shared" si="3"/>
        <v>1670556.5857324996</v>
      </c>
      <c r="AD108" s="25">
        <f t="shared" si="3"/>
        <v>1664531.1229579167</v>
      </c>
    </row>
    <row r="109" spans="1:30">
      <c r="A109" s="2"/>
      <c r="B109" s="2"/>
      <c r="Q109" s="20"/>
    </row>
    <row r="110" spans="1:30">
      <c r="A110" s="2"/>
      <c r="B110" s="2"/>
      <c r="Q110" s="20"/>
    </row>
    <row r="111" spans="1:30">
      <c r="A111" s="2" t="s">
        <v>75</v>
      </c>
      <c r="B111" s="2"/>
      <c r="Q111" s="20"/>
    </row>
    <row r="112" spans="1:30">
      <c r="A112" s="49">
        <v>30100</v>
      </c>
      <c r="B112" t="s">
        <v>35</v>
      </c>
      <c r="C112" s="19">
        <f>'Gross Plant'!E112-Reserve!E112</f>
        <v>0</v>
      </c>
      <c r="D112" s="19">
        <f>'Gross Plant'!F112-Reserve!F112</f>
        <v>0</v>
      </c>
      <c r="E112" s="19">
        <f>'Gross Plant'!G112-Reserve!G112</f>
        <v>0</v>
      </c>
      <c r="F112" s="19">
        <f>'Gross Plant'!H112-Reserve!H112</f>
        <v>0</v>
      </c>
      <c r="G112" s="19">
        <f>'Gross Plant'!I112-Reserve!I112</f>
        <v>0</v>
      </c>
      <c r="H112" s="19">
        <f>'Gross Plant'!J112-Reserve!J112</f>
        <v>0</v>
      </c>
      <c r="I112" s="19">
        <f>'Gross Plant'!K112-Reserve!K112</f>
        <v>0</v>
      </c>
      <c r="J112" s="19">
        <f>'Gross Plant'!L112-Reserve!L112</f>
        <v>0</v>
      </c>
      <c r="K112" s="19">
        <f>'Gross Plant'!M112-Reserve!M112</f>
        <v>0</v>
      </c>
      <c r="L112" s="19">
        <f>'Gross Plant'!N112-Reserve!N112</f>
        <v>0</v>
      </c>
      <c r="M112" s="19">
        <f>'Gross Plant'!O112-Reserve!O112</f>
        <v>0</v>
      </c>
      <c r="N112" s="19">
        <f>'Gross Plant'!P112-Reserve!P112</f>
        <v>0</v>
      </c>
      <c r="O112" s="19">
        <f>'Gross Plant'!Q112-Reserve!Q112</f>
        <v>0</v>
      </c>
      <c r="P112" s="19">
        <f>'Gross Plant'!R112-Reserve!R112</f>
        <v>0</v>
      </c>
      <c r="Q112" s="20">
        <f>'Gross Plant'!S112-Reserve!S112</f>
        <v>0</v>
      </c>
      <c r="R112" s="19">
        <f>'Gross Plant'!T112-Reserve!T112</f>
        <v>0</v>
      </c>
      <c r="S112" s="19">
        <f>'Gross Plant'!U112-Reserve!U112</f>
        <v>0</v>
      </c>
      <c r="T112" s="19">
        <f>'Gross Plant'!V112-Reserve!V112</f>
        <v>0</v>
      </c>
      <c r="U112" s="19">
        <f>'Gross Plant'!W112-Reserve!W112</f>
        <v>0</v>
      </c>
      <c r="V112" s="19">
        <f>'Gross Plant'!X112-Reserve!X112</f>
        <v>0</v>
      </c>
      <c r="W112" s="19">
        <f>'Gross Plant'!Y112-Reserve!Y112</f>
        <v>0</v>
      </c>
      <c r="X112" s="19">
        <f>'Gross Plant'!Z112-Reserve!Z112</f>
        <v>0</v>
      </c>
      <c r="Y112" s="19">
        <f>'Gross Plant'!AA112-Reserve!AA112</f>
        <v>0</v>
      </c>
      <c r="Z112" s="19">
        <f>'Gross Plant'!AB112-Reserve!AB112</f>
        <v>0</v>
      </c>
      <c r="AA112" s="19">
        <f>'Gross Plant'!AC112-Reserve!AC112</f>
        <v>0</v>
      </c>
      <c r="AB112" s="19">
        <f>'Gross Plant'!AD112-Reserve!AD112</f>
        <v>0</v>
      </c>
      <c r="AC112" s="19">
        <f>'Gross Plant'!AE112-Reserve!AE112</f>
        <v>0</v>
      </c>
      <c r="AD112" s="19">
        <f>'Gross Plant'!AF112-Reserve!AF112</f>
        <v>0</v>
      </c>
    </row>
    <row r="113" spans="1:30">
      <c r="A113" s="49">
        <v>30200</v>
      </c>
      <c r="B113" t="s">
        <v>43</v>
      </c>
      <c r="C113" s="19">
        <f>'Gross Plant'!E113-Reserve!E113</f>
        <v>0</v>
      </c>
      <c r="D113" s="19">
        <f>'Gross Plant'!F113-Reserve!F113</f>
        <v>0</v>
      </c>
      <c r="E113" s="19">
        <f>'Gross Plant'!G113-Reserve!G113</f>
        <v>0</v>
      </c>
      <c r="F113" s="19">
        <f>'Gross Plant'!H113-Reserve!H113</f>
        <v>0</v>
      </c>
      <c r="G113" s="19">
        <f>'Gross Plant'!I113-Reserve!I113</f>
        <v>0</v>
      </c>
      <c r="H113" s="19">
        <f>'Gross Plant'!J113-Reserve!J113</f>
        <v>0</v>
      </c>
      <c r="I113" s="19">
        <f>'Gross Plant'!K113-Reserve!K113</f>
        <v>0</v>
      </c>
      <c r="J113" s="19">
        <f>'Gross Plant'!L113-Reserve!L113</f>
        <v>0</v>
      </c>
      <c r="K113" s="19">
        <f>'Gross Plant'!M113-Reserve!M113</f>
        <v>0</v>
      </c>
      <c r="L113" s="19">
        <f>'Gross Plant'!N113-Reserve!N113</f>
        <v>0</v>
      </c>
      <c r="M113" s="19">
        <f>'Gross Plant'!O113-Reserve!O113</f>
        <v>0</v>
      </c>
      <c r="N113" s="19">
        <f>'Gross Plant'!P113-Reserve!P113</f>
        <v>0</v>
      </c>
      <c r="O113" s="19">
        <f>'Gross Plant'!Q113-Reserve!Q113</f>
        <v>0</v>
      </c>
      <c r="P113" s="19">
        <f>'Gross Plant'!R113-Reserve!R113</f>
        <v>0</v>
      </c>
      <c r="Q113" s="20">
        <f>'Gross Plant'!S113-Reserve!S113</f>
        <v>0</v>
      </c>
      <c r="R113" s="19">
        <f>'Gross Plant'!T113-Reserve!T113</f>
        <v>0</v>
      </c>
      <c r="S113" s="19">
        <f>'Gross Plant'!U113-Reserve!U113</f>
        <v>0</v>
      </c>
      <c r="T113" s="19">
        <f>'Gross Plant'!V113-Reserve!V113</f>
        <v>0</v>
      </c>
      <c r="U113" s="19">
        <f>'Gross Plant'!W113-Reserve!W113</f>
        <v>0</v>
      </c>
      <c r="V113" s="19">
        <f>'Gross Plant'!X113-Reserve!X113</f>
        <v>0</v>
      </c>
      <c r="W113" s="19">
        <f>'Gross Plant'!Y113-Reserve!Y113</f>
        <v>0</v>
      </c>
      <c r="X113" s="19">
        <f>'Gross Plant'!Z113-Reserve!Z113</f>
        <v>0</v>
      </c>
      <c r="Y113" s="19">
        <f>'Gross Plant'!AA113-Reserve!AA113</f>
        <v>0</v>
      </c>
      <c r="Z113" s="19">
        <f>'Gross Plant'!AB113-Reserve!AB113</f>
        <v>0</v>
      </c>
      <c r="AA113" s="19">
        <f>'Gross Plant'!AC113-Reserve!AC113</f>
        <v>0</v>
      </c>
      <c r="AB113" s="19">
        <f>'Gross Plant'!AD113-Reserve!AD113</f>
        <v>0</v>
      </c>
      <c r="AC113" s="19">
        <f>'Gross Plant'!AE113-Reserve!AE113</f>
        <v>0</v>
      </c>
      <c r="AD113" s="19">
        <f>'Gross Plant'!AF113-Reserve!AF113</f>
        <v>0</v>
      </c>
    </row>
    <row r="114" spans="1:30">
      <c r="A114" s="49">
        <v>32540</v>
      </c>
      <c r="B114" s="34" t="s">
        <v>77</v>
      </c>
      <c r="C114" s="19">
        <f>'Gross Plant'!E114-Reserve!E114</f>
        <v>0</v>
      </c>
      <c r="D114" s="19">
        <f>'Gross Plant'!F114-Reserve!F114</f>
        <v>0</v>
      </c>
      <c r="E114" s="19">
        <f>'Gross Plant'!G114-Reserve!G114</f>
        <v>0</v>
      </c>
      <c r="F114" s="19">
        <f>'Gross Plant'!H114-Reserve!H114</f>
        <v>0</v>
      </c>
      <c r="G114" s="19">
        <f>'Gross Plant'!I114-Reserve!I114</f>
        <v>0</v>
      </c>
      <c r="H114" s="19">
        <f>'Gross Plant'!J114-Reserve!J114</f>
        <v>0</v>
      </c>
      <c r="I114" s="19">
        <f>'Gross Plant'!K114-Reserve!K114</f>
        <v>0</v>
      </c>
      <c r="J114" s="19">
        <f>'Gross Plant'!L114-Reserve!L114</f>
        <v>0</v>
      </c>
      <c r="K114" s="19">
        <f>'Gross Plant'!M114-Reserve!M114</f>
        <v>0</v>
      </c>
      <c r="L114" s="19">
        <f>'Gross Plant'!N114-Reserve!N114</f>
        <v>0</v>
      </c>
      <c r="M114" s="19">
        <f>'Gross Plant'!O114-Reserve!O114</f>
        <v>0</v>
      </c>
      <c r="N114" s="19">
        <f>'Gross Plant'!P114-Reserve!P114</f>
        <v>0</v>
      </c>
      <c r="O114" s="19">
        <f>'Gross Plant'!Q114-Reserve!Q114</f>
        <v>0</v>
      </c>
      <c r="P114" s="19">
        <f>'Gross Plant'!R114-Reserve!R114</f>
        <v>0</v>
      </c>
      <c r="Q114" s="20">
        <f>'Gross Plant'!S114-Reserve!S114</f>
        <v>0</v>
      </c>
      <c r="R114" s="19">
        <f>'Gross Plant'!T114-Reserve!T114</f>
        <v>0</v>
      </c>
      <c r="S114" s="19">
        <f>'Gross Plant'!U114-Reserve!U114</f>
        <v>0</v>
      </c>
      <c r="T114" s="19">
        <f>'Gross Plant'!V114-Reserve!V114</f>
        <v>0</v>
      </c>
      <c r="U114" s="19">
        <f>'Gross Plant'!W114-Reserve!W114</f>
        <v>0</v>
      </c>
      <c r="V114" s="19">
        <f>'Gross Plant'!X114-Reserve!X114</f>
        <v>0</v>
      </c>
      <c r="W114" s="19">
        <f>'Gross Plant'!Y114-Reserve!Y114</f>
        <v>0</v>
      </c>
      <c r="X114" s="19">
        <f>'Gross Plant'!Z114-Reserve!Z114</f>
        <v>0</v>
      </c>
      <c r="Y114" s="19">
        <f>'Gross Plant'!AA114-Reserve!AA114</f>
        <v>0</v>
      </c>
      <c r="Z114" s="19">
        <f>'Gross Plant'!AB114-Reserve!AB114</f>
        <v>0</v>
      </c>
      <c r="AA114" s="19">
        <f>'Gross Plant'!AC114-Reserve!AC114</f>
        <v>0</v>
      </c>
      <c r="AB114" s="19">
        <f>'Gross Plant'!AD114-Reserve!AD114</f>
        <v>0</v>
      </c>
      <c r="AC114" s="19">
        <f>'Gross Plant'!AE114-Reserve!AE114</f>
        <v>0</v>
      </c>
      <c r="AD114" s="19">
        <f>'Gross Plant'!AF114-Reserve!AF114</f>
        <v>0</v>
      </c>
    </row>
    <row r="115" spans="1:30">
      <c r="A115" s="49">
        <v>33202</v>
      </c>
      <c r="B115" s="34" t="s">
        <v>78</v>
      </c>
      <c r="C115" s="19">
        <f>'Gross Plant'!E115-Reserve!E115</f>
        <v>0</v>
      </c>
      <c r="D115" s="19">
        <f>'Gross Plant'!F115-Reserve!F115</f>
        <v>0</v>
      </c>
      <c r="E115" s="19">
        <f>'Gross Plant'!G115-Reserve!G115</f>
        <v>0</v>
      </c>
      <c r="F115" s="19">
        <f>'Gross Plant'!H115-Reserve!H115</f>
        <v>0</v>
      </c>
      <c r="G115" s="19">
        <f>'Gross Plant'!I115-Reserve!I115</f>
        <v>0</v>
      </c>
      <c r="H115" s="19">
        <f>'Gross Plant'!J115-Reserve!J115</f>
        <v>0</v>
      </c>
      <c r="I115" s="19">
        <f>'Gross Plant'!K115-Reserve!K115</f>
        <v>0</v>
      </c>
      <c r="J115" s="19">
        <f>'Gross Plant'!L115-Reserve!L115</f>
        <v>0</v>
      </c>
      <c r="K115" s="19">
        <f>'Gross Plant'!M115-Reserve!M115</f>
        <v>0</v>
      </c>
      <c r="L115" s="19">
        <f>'Gross Plant'!N115-Reserve!N115</f>
        <v>0</v>
      </c>
      <c r="M115" s="19">
        <f>'Gross Plant'!O115-Reserve!O115</f>
        <v>0</v>
      </c>
      <c r="N115" s="19">
        <f>'Gross Plant'!P115-Reserve!P115</f>
        <v>0</v>
      </c>
      <c r="O115" s="19">
        <f>'Gross Plant'!Q115-Reserve!Q115</f>
        <v>0</v>
      </c>
      <c r="P115" s="19">
        <f>'Gross Plant'!R115-Reserve!R115</f>
        <v>0</v>
      </c>
      <c r="Q115" s="20">
        <f>'Gross Plant'!S115-Reserve!S115</f>
        <v>0</v>
      </c>
      <c r="R115" s="19">
        <f>'Gross Plant'!T115-Reserve!T115</f>
        <v>0</v>
      </c>
      <c r="S115" s="19">
        <f>'Gross Plant'!U115-Reserve!U115</f>
        <v>0</v>
      </c>
      <c r="T115" s="19">
        <f>'Gross Plant'!V115-Reserve!V115</f>
        <v>0</v>
      </c>
      <c r="U115" s="19">
        <f>'Gross Plant'!W115-Reserve!W115</f>
        <v>0</v>
      </c>
      <c r="V115" s="19">
        <f>'Gross Plant'!X115-Reserve!X115</f>
        <v>0</v>
      </c>
      <c r="W115" s="19">
        <f>'Gross Plant'!Y115-Reserve!Y115</f>
        <v>0</v>
      </c>
      <c r="X115" s="19">
        <f>'Gross Plant'!Z115-Reserve!Z115</f>
        <v>0</v>
      </c>
      <c r="Y115" s="19">
        <f>'Gross Plant'!AA115-Reserve!AA115</f>
        <v>0</v>
      </c>
      <c r="Z115" s="19">
        <f>'Gross Plant'!AB115-Reserve!AB115</f>
        <v>0</v>
      </c>
      <c r="AA115" s="19">
        <f>'Gross Plant'!AC115-Reserve!AC115</f>
        <v>0</v>
      </c>
      <c r="AB115" s="19">
        <f>'Gross Plant'!AD115-Reserve!AD115</f>
        <v>0</v>
      </c>
      <c r="AC115" s="19">
        <f>'Gross Plant'!AE115-Reserve!AE115</f>
        <v>0</v>
      </c>
      <c r="AD115" s="19">
        <f>'Gross Plant'!AF115-Reserve!AF115</f>
        <v>0</v>
      </c>
    </row>
    <row r="116" spans="1:30">
      <c r="A116" s="49">
        <v>33400</v>
      </c>
      <c r="B116" s="34" t="s">
        <v>79</v>
      </c>
      <c r="C116" s="19">
        <f>'Gross Plant'!E116-Reserve!E116</f>
        <v>0</v>
      </c>
      <c r="D116" s="19">
        <f>'Gross Plant'!F116-Reserve!F116</f>
        <v>0</v>
      </c>
      <c r="E116" s="19">
        <f>'Gross Plant'!G116-Reserve!G116</f>
        <v>0</v>
      </c>
      <c r="F116" s="19">
        <f>'Gross Plant'!H116-Reserve!H116</f>
        <v>0</v>
      </c>
      <c r="G116" s="19">
        <f>'Gross Plant'!I116-Reserve!I116</f>
        <v>0</v>
      </c>
      <c r="H116" s="19">
        <f>'Gross Plant'!J116-Reserve!J116</f>
        <v>0</v>
      </c>
      <c r="I116" s="19">
        <f>'Gross Plant'!K116-Reserve!K116</f>
        <v>0</v>
      </c>
      <c r="J116" s="19">
        <f>'Gross Plant'!L116-Reserve!L116</f>
        <v>0</v>
      </c>
      <c r="K116" s="19">
        <f>'Gross Plant'!M116-Reserve!M116</f>
        <v>0</v>
      </c>
      <c r="L116" s="19">
        <f>'Gross Plant'!N116-Reserve!N116</f>
        <v>0</v>
      </c>
      <c r="M116" s="19">
        <f>'Gross Plant'!O116-Reserve!O116</f>
        <v>0</v>
      </c>
      <c r="N116" s="19">
        <f>'Gross Plant'!P116-Reserve!P116</f>
        <v>0</v>
      </c>
      <c r="O116" s="19">
        <f>'Gross Plant'!Q116-Reserve!Q116</f>
        <v>0</v>
      </c>
      <c r="P116" s="19">
        <f>'Gross Plant'!R116-Reserve!R116</f>
        <v>0</v>
      </c>
      <c r="Q116" s="20">
        <f>'Gross Plant'!S116-Reserve!S116</f>
        <v>0</v>
      </c>
      <c r="R116" s="19">
        <f>'Gross Plant'!T116-Reserve!T116</f>
        <v>0</v>
      </c>
      <c r="S116" s="19">
        <f>'Gross Plant'!U116-Reserve!U116</f>
        <v>0</v>
      </c>
      <c r="T116" s="19">
        <f>'Gross Plant'!V116-Reserve!V116</f>
        <v>0</v>
      </c>
      <c r="U116" s="19">
        <f>'Gross Plant'!W116-Reserve!W116</f>
        <v>0</v>
      </c>
      <c r="V116" s="19">
        <f>'Gross Plant'!X116-Reserve!X116</f>
        <v>0</v>
      </c>
      <c r="W116" s="19">
        <f>'Gross Plant'!Y116-Reserve!Y116</f>
        <v>0</v>
      </c>
      <c r="X116" s="19">
        <f>'Gross Plant'!Z116-Reserve!Z116</f>
        <v>0</v>
      </c>
      <c r="Y116" s="19">
        <f>'Gross Plant'!AA116-Reserve!AA116</f>
        <v>0</v>
      </c>
      <c r="Z116" s="19">
        <f>'Gross Plant'!AB116-Reserve!AB116</f>
        <v>0</v>
      </c>
      <c r="AA116" s="19">
        <f>'Gross Plant'!AC116-Reserve!AC116</f>
        <v>0</v>
      </c>
      <c r="AB116" s="19">
        <f>'Gross Plant'!AD116-Reserve!AD116</f>
        <v>0</v>
      </c>
      <c r="AC116" s="19">
        <f>'Gross Plant'!AE116-Reserve!AE116</f>
        <v>0</v>
      </c>
      <c r="AD116" s="19">
        <f>'Gross Plant'!AF116-Reserve!AF116</f>
        <v>0</v>
      </c>
    </row>
    <row r="117" spans="1:30">
      <c r="A117" s="49">
        <v>35010</v>
      </c>
      <c r="B117" s="34" t="s">
        <v>80</v>
      </c>
      <c r="C117" s="19">
        <f>'Gross Plant'!E117-Reserve!E117</f>
        <v>261126.69</v>
      </c>
      <c r="D117" s="19">
        <f>'Gross Plant'!F117-Reserve!F117</f>
        <v>261126.69</v>
      </c>
      <c r="E117" s="19">
        <f>'Gross Plant'!G117-Reserve!G117</f>
        <v>261126.69</v>
      </c>
      <c r="F117" s="19">
        <f>'Gross Plant'!H117-Reserve!H117</f>
        <v>261126.69</v>
      </c>
      <c r="G117" s="19">
        <f>'Gross Plant'!I117-Reserve!I117</f>
        <v>261126.69</v>
      </c>
      <c r="H117" s="19">
        <f>'Gross Plant'!J117-Reserve!J117</f>
        <v>261126.69</v>
      </c>
      <c r="I117" s="19">
        <f>'Gross Plant'!K117-Reserve!K117</f>
        <v>261126.69</v>
      </c>
      <c r="J117" s="19">
        <f>'Gross Plant'!L117-Reserve!L117</f>
        <v>261126.69</v>
      </c>
      <c r="K117" s="19">
        <f>'Gross Plant'!M117-Reserve!M117</f>
        <v>261126.69</v>
      </c>
      <c r="L117" s="19">
        <f>'Gross Plant'!N117-Reserve!N117</f>
        <v>261126.69</v>
      </c>
      <c r="M117" s="19">
        <f>'Gross Plant'!O117-Reserve!O117</f>
        <v>261126.69</v>
      </c>
      <c r="N117" s="19">
        <f>'Gross Plant'!P117-Reserve!P117</f>
        <v>261126.69</v>
      </c>
      <c r="O117" s="19">
        <f>'Gross Plant'!Q117-Reserve!Q117</f>
        <v>261126.69</v>
      </c>
      <c r="P117" s="19">
        <f>'Gross Plant'!R117-Reserve!R117</f>
        <v>261126.69</v>
      </c>
      <c r="Q117" s="20">
        <f>'Gross Plant'!S117-Reserve!S117</f>
        <v>261126.69</v>
      </c>
      <c r="R117" s="19">
        <f>'Gross Plant'!T117-Reserve!T117</f>
        <v>261126.69</v>
      </c>
      <c r="S117" s="19">
        <f>'Gross Plant'!U117-Reserve!U117</f>
        <v>261126.69</v>
      </c>
      <c r="T117" s="19">
        <f>'Gross Plant'!V117-Reserve!V117</f>
        <v>261126.69</v>
      </c>
      <c r="U117" s="19">
        <f>'Gross Plant'!W117-Reserve!W117</f>
        <v>261126.69</v>
      </c>
      <c r="V117" s="19">
        <f>'Gross Plant'!X117-Reserve!X117</f>
        <v>261126.69</v>
      </c>
      <c r="W117" s="19">
        <f>'Gross Plant'!Y117-Reserve!Y117</f>
        <v>261126.69</v>
      </c>
      <c r="X117" s="19">
        <f>'Gross Plant'!Z117-Reserve!Z117</f>
        <v>261126.69</v>
      </c>
      <c r="Y117" s="19">
        <f>'Gross Plant'!AA117-Reserve!AA117</f>
        <v>261126.69</v>
      </c>
      <c r="Z117" s="19">
        <f>'Gross Plant'!AB117-Reserve!AB117</f>
        <v>261126.69</v>
      </c>
      <c r="AA117" s="19">
        <f>'Gross Plant'!AC117-Reserve!AC117</f>
        <v>261126.69</v>
      </c>
      <c r="AB117" s="19">
        <f>'Gross Plant'!AD117-Reserve!AD117</f>
        <v>261126.69</v>
      </c>
      <c r="AC117" s="19">
        <f>'Gross Plant'!AE117-Reserve!AE117</f>
        <v>261126.69</v>
      </c>
      <c r="AD117" s="19">
        <f>'Gross Plant'!AF117-Reserve!AF117</f>
        <v>261126.69</v>
      </c>
    </row>
    <row r="118" spans="1:30">
      <c r="A118" s="49">
        <v>35020</v>
      </c>
      <c r="B118" s="34" t="s">
        <v>81</v>
      </c>
      <c r="C118" s="19">
        <f>'Gross Plant'!E118-Reserve!E118</f>
        <v>253.89999999999964</v>
      </c>
      <c r="D118" s="19">
        <f>'Gross Plant'!F118-Reserve!F118</f>
        <v>252.92000000000007</v>
      </c>
      <c r="E118" s="19">
        <f>'Gross Plant'!G118-Reserve!G118</f>
        <v>251.94000000000051</v>
      </c>
      <c r="F118" s="19">
        <f>'Gross Plant'!H118-Reserve!H118</f>
        <v>250.96000000000095</v>
      </c>
      <c r="G118" s="19">
        <f>'Gross Plant'!I118-Reserve!I118</f>
        <v>249.98000000000138</v>
      </c>
      <c r="H118" s="19">
        <f>'Gross Plant'!J118-Reserve!J118</f>
        <v>249.00000000000182</v>
      </c>
      <c r="I118" s="19">
        <f>'Gross Plant'!K118-Reserve!K118</f>
        <v>248.02000000000226</v>
      </c>
      <c r="J118" s="19">
        <f>'Gross Plant'!L118-Reserve!L118</f>
        <v>247.04467083333566</v>
      </c>
      <c r="K118" s="19">
        <f>'Gross Plant'!M118-Reserve!M118</f>
        <v>246.06934166666906</v>
      </c>
      <c r="L118" s="19">
        <f>'Gross Plant'!N118-Reserve!N118</f>
        <v>245.09401250000246</v>
      </c>
      <c r="M118" s="19">
        <f>'Gross Plant'!O118-Reserve!O118</f>
        <v>244.11868333333587</v>
      </c>
      <c r="N118" s="19">
        <f>'Gross Plant'!P118-Reserve!P118</f>
        <v>243.14335416666927</v>
      </c>
      <c r="O118" s="19">
        <f>'Gross Plant'!Q118-Reserve!Q118</f>
        <v>242.16802500000267</v>
      </c>
      <c r="P118" s="19">
        <f>'Gross Plant'!R118-Reserve!R118</f>
        <v>241.19269583333607</v>
      </c>
      <c r="Q118" s="20">
        <f>'Gross Plant'!S118-Reserve!S118</f>
        <v>240.21736666666948</v>
      </c>
      <c r="R118" s="19">
        <f>'Gross Plant'!T118-Reserve!T118</f>
        <v>239.24203750000288</v>
      </c>
      <c r="S118" s="19">
        <f>'Gross Plant'!U118-Reserve!U118</f>
        <v>237.4084186666696</v>
      </c>
      <c r="T118" s="19">
        <f>'Gross Plant'!V118-Reserve!V118</f>
        <v>235.57479983333633</v>
      </c>
      <c r="U118" s="19">
        <f>'Gross Plant'!W118-Reserve!W118</f>
        <v>233.74118100000305</v>
      </c>
      <c r="V118" s="19">
        <f>'Gross Plant'!X118-Reserve!X118</f>
        <v>231.90756216666978</v>
      </c>
      <c r="W118" s="19">
        <f>'Gross Plant'!Y118-Reserve!Y118</f>
        <v>230.0739433333365</v>
      </c>
      <c r="X118" s="19">
        <f>'Gross Plant'!Z118-Reserve!Z118</f>
        <v>228.24032450000323</v>
      </c>
      <c r="Y118" s="19">
        <f>'Gross Plant'!AA118-Reserve!AA118</f>
        <v>226.40670566666995</v>
      </c>
      <c r="Z118" s="19">
        <f>'Gross Plant'!AB118-Reserve!AB118</f>
        <v>224.57308683333667</v>
      </c>
      <c r="AA118" s="19">
        <f>'Gross Plant'!AC118-Reserve!AC118</f>
        <v>222.7394680000034</v>
      </c>
      <c r="AB118" s="19">
        <f>'Gross Plant'!AD118-Reserve!AD118</f>
        <v>220.90584916667012</v>
      </c>
      <c r="AC118" s="19">
        <f>'Gross Plant'!AE118-Reserve!AE118</f>
        <v>219.07223033333685</v>
      </c>
      <c r="AD118" s="19">
        <f>'Gross Plant'!AF118-Reserve!AF118</f>
        <v>217.23861150000357</v>
      </c>
    </row>
    <row r="119" spans="1:30">
      <c r="A119" s="49">
        <v>35100</v>
      </c>
      <c r="B119" s="34" t="s">
        <v>82</v>
      </c>
      <c r="C119" s="19">
        <f>'Gross Plant'!E119-Reserve!E119</f>
        <v>12150.279999999999</v>
      </c>
      <c r="D119" s="19">
        <f>'Gross Plant'!F119-Reserve!F119</f>
        <v>12125.349999999999</v>
      </c>
      <c r="E119" s="19">
        <f>'Gross Plant'!G119-Reserve!G119</f>
        <v>12100.419999999998</v>
      </c>
      <c r="F119" s="19">
        <f>'Gross Plant'!H119-Reserve!H119</f>
        <v>12075.489999999998</v>
      </c>
      <c r="G119" s="19">
        <f>'Gross Plant'!I119-Reserve!I119</f>
        <v>12050.559999999998</v>
      </c>
      <c r="H119" s="19">
        <f>'Gross Plant'!J119-Reserve!J119</f>
        <v>12025.629999999997</v>
      </c>
      <c r="I119" s="19">
        <f>'Gross Plant'!K119-Reserve!K119</f>
        <v>12000.699999999997</v>
      </c>
      <c r="J119" s="19">
        <f>'Gross Plant'!L119-Reserve!L119</f>
        <v>11975.766635583332</v>
      </c>
      <c r="K119" s="19">
        <f>'Gross Plant'!M119-Reserve!M119</f>
        <v>11950.833271166664</v>
      </c>
      <c r="L119" s="19">
        <f>'Gross Plant'!N119-Reserve!N119</f>
        <v>11925.899906749997</v>
      </c>
      <c r="M119" s="19">
        <f>'Gross Plant'!O119-Reserve!O119</f>
        <v>11900.966542333332</v>
      </c>
      <c r="N119" s="19">
        <f>'Gross Plant'!P119-Reserve!P119</f>
        <v>11876.033177916666</v>
      </c>
      <c r="O119" s="19">
        <f>'Gross Plant'!Q119-Reserve!Q119</f>
        <v>11851.099813499999</v>
      </c>
      <c r="P119" s="19">
        <f>'Gross Plant'!R119-Reserve!R119</f>
        <v>11826.166449083332</v>
      </c>
      <c r="Q119" s="20">
        <f>'Gross Plant'!S119-Reserve!S119</f>
        <v>11801.233084666666</v>
      </c>
      <c r="R119" s="19">
        <f>'Gross Plant'!T119-Reserve!T119</f>
        <v>11776.299720250001</v>
      </c>
      <c r="S119" s="19">
        <f>'Gross Plant'!U119-Reserve!U119</f>
        <v>11751.515657416667</v>
      </c>
      <c r="T119" s="19">
        <f>'Gross Plant'!V119-Reserve!V119</f>
        <v>11726.731594583332</v>
      </c>
      <c r="U119" s="19">
        <f>'Gross Plant'!W119-Reserve!W119</f>
        <v>11701.94753175</v>
      </c>
      <c r="V119" s="19">
        <f>'Gross Plant'!X119-Reserve!X119</f>
        <v>11677.163468916668</v>
      </c>
      <c r="W119" s="19">
        <f>'Gross Plant'!Y119-Reserve!Y119</f>
        <v>11652.379406083333</v>
      </c>
      <c r="X119" s="19">
        <f>'Gross Plant'!Z119-Reserve!Z119</f>
        <v>11627.595343249999</v>
      </c>
      <c r="Y119" s="19">
        <f>'Gross Plant'!AA119-Reserve!AA119</f>
        <v>11602.811280416667</v>
      </c>
      <c r="Z119" s="19">
        <f>'Gross Plant'!AB119-Reserve!AB119</f>
        <v>11578.027217583334</v>
      </c>
      <c r="AA119" s="19">
        <f>'Gross Plant'!AC119-Reserve!AC119</f>
        <v>11553.24315475</v>
      </c>
      <c r="AB119" s="19">
        <f>'Gross Plant'!AD119-Reserve!AD119</f>
        <v>11528.459091916666</v>
      </c>
      <c r="AC119" s="19">
        <f>'Gross Plant'!AE119-Reserve!AE119</f>
        <v>11503.675029083333</v>
      </c>
      <c r="AD119" s="19">
        <f>'Gross Plant'!AF119-Reserve!AF119</f>
        <v>11478.890966250001</v>
      </c>
    </row>
    <row r="120" spans="1:30">
      <c r="A120" s="49">
        <v>35102</v>
      </c>
      <c r="B120" s="34" t="s">
        <v>83</v>
      </c>
      <c r="C120" s="19">
        <f>'Gross Plant'!E120-Reserve!E120</f>
        <v>42888.619999999995</v>
      </c>
      <c r="D120" s="19">
        <f>'Gross Plant'!F120-Reserve!F120</f>
        <v>42727.69</v>
      </c>
      <c r="E120" s="19">
        <f>'Gross Plant'!G120-Reserve!G120</f>
        <v>42566.760000000009</v>
      </c>
      <c r="F120" s="19">
        <f>'Gross Plant'!H120-Reserve!H120</f>
        <v>42405.830000000016</v>
      </c>
      <c r="G120" s="19">
        <f>'Gross Plant'!I120-Reserve!I120</f>
        <v>42244.900000000023</v>
      </c>
      <c r="H120" s="19">
        <f>'Gross Plant'!J120-Reserve!J120</f>
        <v>42083.97000000003</v>
      </c>
      <c r="I120" s="19">
        <f>'Gross Plant'!K120-Reserve!K120</f>
        <v>41923.040000000037</v>
      </c>
      <c r="J120" s="19">
        <f>'Gross Plant'!L120-Reserve!L120</f>
        <v>41762.115635000038</v>
      </c>
      <c r="K120" s="19">
        <f>'Gross Plant'!M120-Reserve!M120</f>
        <v>41601.191270000039</v>
      </c>
      <c r="L120" s="19">
        <f>'Gross Plant'!N120-Reserve!N120</f>
        <v>41440.26690500004</v>
      </c>
      <c r="M120" s="19">
        <f>'Gross Plant'!O120-Reserve!O120</f>
        <v>41279.342540000041</v>
      </c>
      <c r="N120" s="19">
        <f>'Gross Plant'!P120-Reserve!P120</f>
        <v>41118.418175000043</v>
      </c>
      <c r="O120" s="19">
        <f>'Gross Plant'!Q120-Reserve!Q120</f>
        <v>40957.493810000044</v>
      </c>
      <c r="P120" s="19">
        <f>'Gross Plant'!R120-Reserve!R120</f>
        <v>40796.569445000045</v>
      </c>
      <c r="Q120" s="20">
        <f>'Gross Plant'!S120-Reserve!S120</f>
        <v>40635.645080000046</v>
      </c>
      <c r="R120" s="19">
        <f>'Gross Plant'!T120-Reserve!T120</f>
        <v>40474.720715000047</v>
      </c>
      <c r="S120" s="19">
        <f>'Gross Plant'!U120-Reserve!U120</f>
        <v>40315.073527500048</v>
      </c>
      <c r="T120" s="19">
        <f>'Gross Plant'!V120-Reserve!V120</f>
        <v>40155.426340000049</v>
      </c>
      <c r="U120" s="19">
        <f>'Gross Plant'!W120-Reserve!W120</f>
        <v>39995.77915250005</v>
      </c>
      <c r="V120" s="19">
        <f>'Gross Plant'!X120-Reserve!X120</f>
        <v>39836.131965000051</v>
      </c>
      <c r="W120" s="19">
        <f>'Gross Plant'!Y120-Reserve!Y120</f>
        <v>39676.484777500053</v>
      </c>
      <c r="X120" s="19">
        <f>'Gross Plant'!Z120-Reserve!Z120</f>
        <v>39516.837590000054</v>
      </c>
      <c r="Y120" s="19">
        <f>'Gross Plant'!AA120-Reserve!AA120</f>
        <v>39357.190402500055</v>
      </c>
      <c r="Z120" s="19">
        <f>'Gross Plant'!AB120-Reserve!AB120</f>
        <v>39197.543215000056</v>
      </c>
      <c r="AA120" s="19">
        <f>'Gross Plant'!AC120-Reserve!AC120</f>
        <v>39037.896027500057</v>
      </c>
      <c r="AB120" s="19">
        <f>'Gross Plant'!AD120-Reserve!AD120</f>
        <v>38878.248840000058</v>
      </c>
      <c r="AC120" s="19">
        <f>'Gross Plant'!AE120-Reserve!AE120</f>
        <v>38718.60165250006</v>
      </c>
      <c r="AD120" s="19">
        <f>'Gross Plant'!AF120-Reserve!AF120</f>
        <v>38558.954465000061</v>
      </c>
    </row>
    <row r="121" spans="1:30">
      <c r="A121" s="49">
        <v>35103</v>
      </c>
      <c r="B121" s="34" t="s">
        <v>84</v>
      </c>
      <c r="C121" s="19">
        <f>'Gross Plant'!E121-Reserve!E121</f>
        <v>3025.4300000000003</v>
      </c>
      <c r="D121" s="19">
        <f>'Gross Plant'!F121-Reserve!F121</f>
        <v>3007.6899999999987</v>
      </c>
      <c r="E121" s="19">
        <f>'Gross Plant'!G121-Reserve!G121</f>
        <v>2989.9499999999971</v>
      </c>
      <c r="F121" s="19">
        <f>'Gross Plant'!H121-Reserve!H121</f>
        <v>2972.2099999999955</v>
      </c>
      <c r="G121" s="19">
        <f>'Gross Plant'!I121-Reserve!I121</f>
        <v>2954.4699999999939</v>
      </c>
      <c r="H121" s="19">
        <f>'Gross Plant'!J121-Reserve!J121</f>
        <v>2936.7299999999923</v>
      </c>
      <c r="I121" s="19">
        <f>'Gross Plant'!K121-Reserve!K121</f>
        <v>2918.9899999999907</v>
      </c>
      <c r="J121" s="19">
        <f>'Gross Plant'!L121-Reserve!L121</f>
        <v>2901.2505753333244</v>
      </c>
      <c r="K121" s="19">
        <f>'Gross Plant'!M121-Reserve!M121</f>
        <v>2883.5111506666581</v>
      </c>
      <c r="L121" s="19">
        <f>'Gross Plant'!N121-Reserve!N121</f>
        <v>2865.7717259999918</v>
      </c>
      <c r="M121" s="19">
        <f>'Gross Plant'!O121-Reserve!O121</f>
        <v>2848.0323013333254</v>
      </c>
      <c r="N121" s="19">
        <f>'Gross Plant'!P121-Reserve!P121</f>
        <v>2830.2928766666591</v>
      </c>
      <c r="O121" s="19">
        <f>'Gross Plant'!Q121-Reserve!Q121</f>
        <v>2812.5534519999928</v>
      </c>
      <c r="P121" s="19">
        <f>'Gross Plant'!R121-Reserve!R121</f>
        <v>2794.8140273333265</v>
      </c>
      <c r="Q121" s="20">
        <f>'Gross Plant'!S121-Reserve!S121</f>
        <v>2777.0746026666602</v>
      </c>
      <c r="R121" s="19">
        <f>'Gross Plant'!T121-Reserve!T121</f>
        <v>2759.3351779999939</v>
      </c>
      <c r="S121" s="19">
        <f>'Gross Plant'!U121-Reserve!U121</f>
        <v>2741.9813929999946</v>
      </c>
      <c r="T121" s="19">
        <f>'Gross Plant'!V121-Reserve!V121</f>
        <v>2724.6276079999952</v>
      </c>
      <c r="U121" s="19">
        <f>'Gross Plant'!W121-Reserve!W121</f>
        <v>2707.2738229999959</v>
      </c>
      <c r="V121" s="19">
        <f>'Gross Plant'!X121-Reserve!X121</f>
        <v>2689.9200379999966</v>
      </c>
      <c r="W121" s="19">
        <f>'Gross Plant'!Y121-Reserve!Y121</f>
        <v>2672.5662529999972</v>
      </c>
      <c r="X121" s="19">
        <f>'Gross Plant'!Z121-Reserve!Z121</f>
        <v>2655.2124679999979</v>
      </c>
      <c r="Y121" s="19">
        <f>'Gross Plant'!AA121-Reserve!AA121</f>
        <v>2637.8586829999986</v>
      </c>
      <c r="Z121" s="19">
        <f>'Gross Plant'!AB121-Reserve!AB121</f>
        <v>2620.5048979999992</v>
      </c>
      <c r="AA121" s="19">
        <f>'Gross Plant'!AC121-Reserve!AC121</f>
        <v>2603.1511129999999</v>
      </c>
      <c r="AB121" s="19">
        <f>'Gross Plant'!AD121-Reserve!AD121</f>
        <v>2585.7973280000006</v>
      </c>
      <c r="AC121" s="19">
        <f>'Gross Plant'!AE121-Reserve!AE121</f>
        <v>2568.4435430000012</v>
      </c>
      <c r="AD121" s="19">
        <f>'Gross Plant'!AF121-Reserve!AF121</f>
        <v>2551.0897580000019</v>
      </c>
    </row>
    <row r="122" spans="1:30">
      <c r="A122" s="49">
        <v>35104</v>
      </c>
      <c r="B122" s="34" t="s">
        <v>85</v>
      </c>
      <c r="C122" s="19">
        <f>'Gross Plant'!E122-Reserve!E122</f>
        <v>40418.53</v>
      </c>
      <c r="D122" s="19">
        <f>'Gross Plant'!F122-Reserve!F122</f>
        <v>40269.64</v>
      </c>
      <c r="E122" s="19">
        <f>'Gross Plant'!G122-Reserve!G122</f>
        <v>40120.75</v>
      </c>
      <c r="F122" s="19">
        <f>'Gross Plant'!H122-Reserve!H122</f>
        <v>39971.86</v>
      </c>
      <c r="G122" s="19">
        <f>'Gross Plant'!I122-Reserve!I122</f>
        <v>39822.97</v>
      </c>
      <c r="H122" s="19">
        <f>'Gross Plant'!J122-Reserve!J122</f>
        <v>39674.080000000002</v>
      </c>
      <c r="I122" s="19">
        <f>'Gross Plant'!K122-Reserve!K122</f>
        <v>39525.19</v>
      </c>
      <c r="J122" s="19">
        <f>'Gross Plant'!L122-Reserve!L122</f>
        <v>39376.293925833335</v>
      </c>
      <c r="K122" s="19">
        <f>'Gross Plant'!M122-Reserve!M122</f>
        <v>39227.397851666668</v>
      </c>
      <c r="L122" s="19">
        <f>'Gross Plant'!N122-Reserve!N122</f>
        <v>39078.501777500001</v>
      </c>
      <c r="M122" s="19">
        <f>'Gross Plant'!O122-Reserve!O122</f>
        <v>38929.605703333335</v>
      </c>
      <c r="N122" s="19">
        <f>'Gross Plant'!P122-Reserve!P122</f>
        <v>38780.709629166668</v>
      </c>
      <c r="O122" s="19">
        <f>'Gross Plant'!Q122-Reserve!Q122</f>
        <v>38631.813555000001</v>
      </c>
      <c r="P122" s="19">
        <f>'Gross Plant'!R122-Reserve!R122</f>
        <v>38482.917480833334</v>
      </c>
      <c r="Q122" s="20">
        <f>'Gross Plant'!S122-Reserve!S122</f>
        <v>38334.021406666667</v>
      </c>
      <c r="R122" s="19">
        <f>'Gross Plant'!T122-Reserve!T122</f>
        <v>38185.1253325</v>
      </c>
      <c r="S122" s="19">
        <f>'Gross Plant'!U122-Reserve!U122</f>
        <v>38037.374612750005</v>
      </c>
      <c r="T122" s="19">
        <f>'Gross Plant'!V122-Reserve!V122</f>
        <v>37889.623893000011</v>
      </c>
      <c r="U122" s="19">
        <f>'Gross Plant'!W122-Reserve!W122</f>
        <v>37741.873173250016</v>
      </c>
      <c r="V122" s="19">
        <f>'Gross Plant'!X122-Reserve!X122</f>
        <v>37594.122453500022</v>
      </c>
      <c r="W122" s="19">
        <f>'Gross Plant'!Y122-Reserve!Y122</f>
        <v>37446.371733750027</v>
      </c>
      <c r="X122" s="19">
        <f>'Gross Plant'!Z122-Reserve!Z122</f>
        <v>37298.621014000033</v>
      </c>
      <c r="Y122" s="19">
        <f>'Gross Plant'!AA122-Reserve!AA122</f>
        <v>37150.870294250039</v>
      </c>
      <c r="Z122" s="19">
        <f>'Gross Plant'!AB122-Reserve!AB122</f>
        <v>37003.119574500044</v>
      </c>
      <c r="AA122" s="19">
        <f>'Gross Plant'!AC122-Reserve!AC122</f>
        <v>36855.36885475005</v>
      </c>
      <c r="AB122" s="19">
        <f>'Gross Plant'!AD122-Reserve!AD122</f>
        <v>36707.618135000055</v>
      </c>
      <c r="AC122" s="19">
        <f>'Gross Plant'!AE122-Reserve!AE122</f>
        <v>36559.867415250061</v>
      </c>
      <c r="AD122" s="19">
        <f>'Gross Plant'!AF122-Reserve!AF122</f>
        <v>36412.116695500066</v>
      </c>
    </row>
    <row r="123" spans="1:30">
      <c r="A123" s="49">
        <v>35200</v>
      </c>
      <c r="B123" s="34" t="s">
        <v>86</v>
      </c>
      <c r="C123" s="19">
        <f>'Gross Plant'!E123-Reserve!E123</f>
        <v>7444257.0700000003</v>
      </c>
      <c r="D123" s="19">
        <f>'Gross Plant'!F123-Reserve!F123</f>
        <v>7430005.4900000002</v>
      </c>
      <c r="E123" s="19">
        <f>'Gross Plant'!G123-Reserve!G123</f>
        <v>7416571.8800000008</v>
      </c>
      <c r="F123" s="19">
        <f>'Gross Plant'!H123-Reserve!H123</f>
        <v>7403104.9800000004</v>
      </c>
      <c r="G123" s="19">
        <f>'Gross Plant'!I123-Reserve!I123</f>
        <v>7389671.4199999999</v>
      </c>
      <c r="H123" s="19">
        <f>'Gross Plant'!J123-Reserve!J123</f>
        <v>7376237.8600000003</v>
      </c>
      <c r="I123" s="19">
        <f>'Gross Plant'!K123-Reserve!K123</f>
        <v>7362804.3000000007</v>
      </c>
      <c r="J123" s="19">
        <f>'Gross Plant'!L123-Reserve!L123</f>
        <v>7349081.1407897789</v>
      </c>
      <c r="K123" s="19">
        <f>'Gross Plant'!M123-Reserve!M123</f>
        <v>7335410.8267136021</v>
      </c>
      <c r="L123" s="19">
        <f>'Gross Plant'!N123-Reserve!N123</f>
        <v>7321734.8043123856</v>
      </c>
      <c r="M123" s="19">
        <f>'Gross Plant'!O123-Reserve!O123</f>
        <v>7308006.435320464</v>
      </c>
      <c r="N123" s="19">
        <f>'Gross Plant'!P123-Reserve!P123</f>
        <v>7294243.13590426</v>
      </c>
      <c r="O123" s="19">
        <f>'Gross Plant'!Q123-Reserve!Q123</f>
        <v>7280476.6549374778</v>
      </c>
      <c r="P123" s="19">
        <f>'Gross Plant'!R123-Reserve!R123</f>
        <v>7266769.1311172713</v>
      </c>
      <c r="Q123" s="20">
        <f>'Gross Plant'!S123-Reserve!S123</f>
        <v>7253131.9337086407</v>
      </c>
      <c r="R123" s="19">
        <f>'Gross Plant'!T123-Reserve!T123</f>
        <v>7239522.151751616</v>
      </c>
      <c r="S123" s="19">
        <f>'Gross Plant'!U123-Reserve!U123</f>
        <v>7225880.8605471924</v>
      </c>
      <c r="T123" s="19">
        <f>'Gross Plant'!V123-Reserve!V123</f>
        <v>7212244.0978447348</v>
      </c>
      <c r="U123" s="19">
        <f>'Gross Plant'!W123-Reserve!W123</f>
        <v>7198608.3545507835</v>
      </c>
      <c r="V123" s="19">
        <f>'Gross Plant'!X123-Reserve!X123</f>
        <v>7184961.6992398892</v>
      </c>
      <c r="W123" s="19">
        <f>'Gross Plant'!Y123-Reserve!Y123</f>
        <v>7171328.9241210259</v>
      </c>
      <c r="X123" s="19">
        <f>'Gross Plant'!Z123-Reserve!Z123</f>
        <v>7157709.2806296097</v>
      </c>
      <c r="Y123" s="19">
        <f>'Gross Plant'!AA123-Reserve!AA123</f>
        <v>7143985.5371632073</v>
      </c>
      <c r="Z123" s="19">
        <f>'Gross Plant'!AB123-Reserve!AB123</f>
        <v>7130226.8632725226</v>
      </c>
      <c r="AA123" s="19">
        <f>'Gross Plant'!AC123-Reserve!AC123</f>
        <v>7116465.0078312606</v>
      </c>
      <c r="AB123" s="19">
        <f>'Gross Plant'!AD123-Reserve!AD123</f>
        <v>7102762.1095365733</v>
      </c>
      <c r="AC123" s="19">
        <f>'Gross Plant'!AE123-Reserve!AE123</f>
        <v>7089129.537653462</v>
      </c>
      <c r="AD123" s="19">
        <f>'Gross Plant'!AF123-Reserve!AF123</f>
        <v>7075524.3812219566</v>
      </c>
    </row>
    <row r="124" spans="1:30">
      <c r="A124" s="49">
        <v>35201</v>
      </c>
      <c r="B124" s="34" t="s">
        <v>87</v>
      </c>
      <c r="C124" s="19">
        <f>'Gross Plant'!E124-Reserve!E124</f>
        <v>325495.48</v>
      </c>
      <c r="D124" s="19">
        <f>'Gross Plant'!F124-Reserve!F124</f>
        <v>323356.31000000006</v>
      </c>
      <c r="E124" s="19">
        <f>'Gross Plant'!G124-Reserve!G124</f>
        <v>321217.14000000013</v>
      </c>
      <c r="F124" s="19">
        <f>'Gross Plant'!H124-Reserve!H124</f>
        <v>319077.9700000002</v>
      </c>
      <c r="G124" s="19">
        <f>'Gross Plant'!I124-Reserve!I124</f>
        <v>316938.80000000028</v>
      </c>
      <c r="H124" s="19">
        <f>'Gross Plant'!J124-Reserve!J124</f>
        <v>314799.63000000035</v>
      </c>
      <c r="I124" s="19">
        <f>'Gross Plant'!K124-Reserve!K124</f>
        <v>312660.46000000043</v>
      </c>
      <c r="J124" s="19">
        <f>'Gross Plant'!L124-Reserve!L124</f>
        <v>310521.29517050041</v>
      </c>
      <c r="K124" s="19">
        <f>'Gross Plant'!M124-Reserve!M124</f>
        <v>308382.13034100039</v>
      </c>
      <c r="L124" s="19">
        <f>'Gross Plant'!N124-Reserve!N124</f>
        <v>306242.96551150037</v>
      </c>
      <c r="M124" s="19">
        <f>'Gross Plant'!O124-Reserve!O124</f>
        <v>304103.80068200035</v>
      </c>
      <c r="N124" s="19">
        <f>'Gross Plant'!P124-Reserve!P124</f>
        <v>301964.63585250033</v>
      </c>
      <c r="O124" s="19">
        <f>'Gross Plant'!Q124-Reserve!Q124</f>
        <v>299825.47102300031</v>
      </c>
      <c r="P124" s="19">
        <f>'Gross Plant'!R124-Reserve!R124</f>
        <v>297686.30619350029</v>
      </c>
      <c r="Q124" s="20">
        <f>'Gross Plant'!S124-Reserve!S124</f>
        <v>295547.14136400027</v>
      </c>
      <c r="R124" s="19">
        <f>'Gross Plant'!T124-Reserve!T124</f>
        <v>293407.97653450025</v>
      </c>
      <c r="S124" s="19">
        <f>'Gross Plant'!U124-Reserve!U124</f>
        <v>291254.64505050029</v>
      </c>
      <c r="T124" s="19">
        <f>'Gross Plant'!V124-Reserve!V124</f>
        <v>289101.31356650032</v>
      </c>
      <c r="U124" s="19">
        <f>'Gross Plant'!W124-Reserve!W124</f>
        <v>286947.98208250036</v>
      </c>
      <c r="V124" s="19">
        <f>'Gross Plant'!X124-Reserve!X124</f>
        <v>284794.65059850039</v>
      </c>
      <c r="W124" s="19">
        <f>'Gross Plant'!Y124-Reserve!Y124</f>
        <v>282641.31911450042</v>
      </c>
      <c r="X124" s="19">
        <f>'Gross Plant'!Z124-Reserve!Z124</f>
        <v>280487.98763050046</v>
      </c>
      <c r="Y124" s="19">
        <f>'Gross Plant'!AA124-Reserve!AA124</f>
        <v>278334.65614650049</v>
      </c>
      <c r="Z124" s="19">
        <f>'Gross Plant'!AB124-Reserve!AB124</f>
        <v>276181.32466250053</v>
      </c>
      <c r="AA124" s="19">
        <f>'Gross Plant'!AC124-Reserve!AC124</f>
        <v>274027.99317850056</v>
      </c>
      <c r="AB124" s="19">
        <f>'Gross Plant'!AD124-Reserve!AD124</f>
        <v>271874.6616945006</v>
      </c>
      <c r="AC124" s="19">
        <f>'Gross Plant'!AE124-Reserve!AE124</f>
        <v>269721.33021050063</v>
      </c>
      <c r="AD124" s="19">
        <f>'Gross Plant'!AF124-Reserve!AF124</f>
        <v>267567.99872650066</v>
      </c>
    </row>
    <row r="125" spans="1:30">
      <c r="A125" s="49">
        <v>35202</v>
      </c>
      <c r="B125" s="34" t="s">
        <v>88</v>
      </c>
      <c r="C125" s="19">
        <f>'Gross Plant'!E125-Reserve!E125</f>
        <v>803.21000000002095</v>
      </c>
      <c r="D125" s="19">
        <f>'Gross Plant'!F125-Reserve!F125</f>
        <v>455</v>
      </c>
      <c r="E125" s="19">
        <f>'Gross Plant'!G125-Reserve!G125</f>
        <v>106.78999999997905</v>
      </c>
      <c r="F125" s="19">
        <f>'Gross Plant'!H125-Reserve!H125</f>
        <v>-241.42000000004191</v>
      </c>
      <c r="G125" s="19">
        <f>'Gross Plant'!I125-Reserve!I125</f>
        <v>-589.63000000006286</v>
      </c>
      <c r="H125" s="19">
        <f>'Gross Plant'!J125-Reserve!J125</f>
        <v>-937.84000000008382</v>
      </c>
      <c r="I125" s="19">
        <f>'Gross Plant'!K125-Reserve!K125</f>
        <v>-1286.0500000001048</v>
      </c>
      <c r="J125" s="19">
        <f>'Gross Plant'!L125-Reserve!L125</f>
        <v>-1286.0500000001048</v>
      </c>
      <c r="K125" s="19">
        <f>'Gross Plant'!M125-Reserve!M125</f>
        <v>-1286.0500000001048</v>
      </c>
      <c r="L125" s="19">
        <f>'Gross Plant'!N125-Reserve!N125</f>
        <v>-1286.0500000001048</v>
      </c>
      <c r="M125" s="19">
        <f>'Gross Plant'!O125-Reserve!O125</f>
        <v>-1286.0500000001048</v>
      </c>
      <c r="N125" s="19">
        <f>'Gross Plant'!P125-Reserve!P125</f>
        <v>-1286.0500000001048</v>
      </c>
      <c r="O125" s="19">
        <f>'Gross Plant'!Q125-Reserve!Q125</f>
        <v>-1286.0500000001048</v>
      </c>
      <c r="P125" s="19">
        <f>'Gross Plant'!R125-Reserve!R125</f>
        <v>-1286.0500000001048</v>
      </c>
      <c r="Q125" s="20">
        <f>'Gross Plant'!S125-Reserve!S125</f>
        <v>-1286.0500000001048</v>
      </c>
      <c r="R125" s="19">
        <f>'Gross Plant'!T125-Reserve!T125</f>
        <v>-1286.0500000001048</v>
      </c>
      <c r="S125" s="19">
        <f>'Gross Plant'!U125-Reserve!U125</f>
        <v>-1286.0500000001048</v>
      </c>
      <c r="T125" s="19">
        <f>'Gross Plant'!V125-Reserve!V125</f>
        <v>-1286.0500000001048</v>
      </c>
      <c r="U125" s="19">
        <f>'Gross Plant'!W125-Reserve!W125</f>
        <v>-1286.0500000001048</v>
      </c>
      <c r="V125" s="19">
        <f>'Gross Plant'!X125-Reserve!X125</f>
        <v>-1286.0500000001048</v>
      </c>
      <c r="W125" s="19">
        <f>'Gross Plant'!Y125-Reserve!Y125</f>
        <v>-1286.0500000001048</v>
      </c>
      <c r="X125" s="19">
        <f>'Gross Plant'!Z125-Reserve!Z125</f>
        <v>-1286.0500000001048</v>
      </c>
      <c r="Y125" s="19">
        <f>'Gross Plant'!AA125-Reserve!AA125</f>
        <v>-1286.0500000001048</v>
      </c>
      <c r="Z125" s="19">
        <f>'Gross Plant'!AB125-Reserve!AB125</f>
        <v>-1286.0500000001048</v>
      </c>
      <c r="AA125" s="19">
        <f>'Gross Plant'!AC125-Reserve!AC125</f>
        <v>-1286.0500000001048</v>
      </c>
      <c r="AB125" s="19">
        <f>'Gross Plant'!AD125-Reserve!AD125</f>
        <v>-1286.0500000001048</v>
      </c>
      <c r="AC125" s="19">
        <f>'Gross Plant'!AE125-Reserve!AE125</f>
        <v>-1286.0500000001048</v>
      </c>
      <c r="AD125" s="19">
        <f>'Gross Plant'!AF125-Reserve!AF125</f>
        <v>-1286.0500000001048</v>
      </c>
    </row>
    <row r="126" spans="1:30">
      <c r="A126" s="49">
        <v>35203</v>
      </c>
      <c r="B126" s="34" t="s">
        <v>89</v>
      </c>
      <c r="C126" s="19">
        <f>'Gross Plant'!E126-Reserve!E126</f>
        <v>986067.17999999993</v>
      </c>
      <c r="D126" s="19">
        <f>'Gross Plant'!F126-Reserve!F126</f>
        <v>983524.92999999993</v>
      </c>
      <c r="E126" s="19">
        <f>'Gross Plant'!G126-Reserve!G126</f>
        <v>980982.67999999993</v>
      </c>
      <c r="F126" s="19">
        <f>'Gross Plant'!H126-Reserve!H126</f>
        <v>978440.42999999993</v>
      </c>
      <c r="G126" s="19">
        <f>'Gross Plant'!I126-Reserve!I126</f>
        <v>975898.17999999993</v>
      </c>
      <c r="H126" s="19">
        <f>'Gross Plant'!J126-Reserve!J126</f>
        <v>973355.92999999993</v>
      </c>
      <c r="I126" s="19">
        <f>'Gross Plant'!K126-Reserve!K126</f>
        <v>970813.67999999993</v>
      </c>
      <c r="J126" s="19">
        <f>'Gross Plant'!L126-Reserve!L126</f>
        <v>968271.43055999989</v>
      </c>
      <c r="K126" s="19">
        <f>'Gross Plant'!M126-Reserve!M126</f>
        <v>965729.18111999985</v>
      </c>
      <c r="L126" s="19">
        <f>'Gross Plant'!N126-Reserve!N126</f>
        <v>963186.93167999981</v>
      </c>
      <c r="M126" s="19">
        <f>'Gross Plant'!O126-Reserve!O126</f>
        <v>960644.68223999976</v>
      </c>
      <c r="N126" s="19">
        <f>'Gross Plant'!P126-Reserve!P126</f>
        <v>958102.43279999972</v>
      </c>
      <c r="O126" s="19">
        <f>'Gross Plant'!Q126-Reserve!Q126</f>
        <v>955560.18335999968</v>
      </c>
      <c r="P126" s="19">
        <f>'Gross Plant'!R126-Reserve!R126</f>
        <v>953017.93391999963</v>
      </c>
      <c r="Q126" s="20">
        <f>'Gross Plant'!S126-Reserve!S126</f>
        <v>950475.68447999959</v>
      </c>
      <c r="R126" s="19">
        <f>'Gross Plant'!T126-Reserve!T126</f>
        <v>947933.43503999955</v>
      </c>
      <c r="S126" s="19">
        <f>'Gross Plant'!U126-Reserve!U126</f>
        <v>945984.3771359995</v>
      </c>
      <c r="T126" s="19">
        <f>'Gross Plant'!V126-Reserve!V126</f>
        <v>944035.31923199946</v>
      </c>
      <c r="U126" s="19">
        <f>'Gross Plant'!W126-Reserve!W126</f>
        <v>942086.26132799941</v>
      </c>
      <c r="V126" s="19">
        <f>'Gross Plant'!X126-Reserve!X126</f>
        <v>940137.20342399937</v>
      </c>
      <c r="W126" s="19">
        <f>'Gross Plant'!Y126-Reserve!Y126</f>
        <v>938188.14551999932</v>
      </c>
      <c r="X126" s="19">
        <f>'Gross Plant'!Z126-Reserve!Z126</f>
        <v>936239.08761599928</v>
      </c>
      <c r="Y126" s="19">
        <f>'Gross Plant'!AA126-Reserve!AA126</f>
        <v>934290.02971199923</v>
      </c>
      <c r="Z126" s="19">
        <f>'Gross Plant'!AB126-Reserve!AB126</f>
        <v>932340.97180799919</v>
      </c>
      <c r="AA126" s="19">
        <f>'Gross Plant'!AC126-Reserve!AC126</f>
        <v>930391.91390399914</v>
      </c>
      <c r="AB126" s="19">
        <f>'Gross Plant'!AD126-Reserve!AD126</f>
        <v>928442.8559999991</v>
      </c>
      <c r="AC126" s="19">
        <f>'Gross Plant'!AE126-Reserve!AE126</f>
        <v>926493.79809599905</v>
      </c>
      <c r="AD126" s="19">
        <f>'Gross Plant'!AF126-Reserve!AF126</f>
        <v>924544.74019199901</v>
      </c>
    </row>
    <row r="127" spans="1:30">
      <c r="A127" s="49">
        <v>35210</v>
      </c>
      <c r="B127" s="34" t="s">
        <v>90</v>
      </c>
      <c r="C127" s="19">
        <f>'Gross Plant'!E127-Reserve!E127</f>
        <v>11526.169999999984</v>
      </c>
      <c r="D127" s="19">
        <f>'Gross Plant'!F127-Reserve!F127</f>
        <v>11474.099999999977</v>
      </c>
      <c r="E127" s="19">
        <f>'Gross Plant'!G127-Reserve!G127</f>
        <v>11422.02999999997</v>
      </c>
      <c r="F127" s="19">
        <f>'Gross Plant'!H127-Reserve!H127</f>
        <v>11369.959999999963</v>
      </c>
      <c r="G127" s="19">
        <f>'Gross Plant'!I127-Reserve!I127</f>
        <v>11317.889999999956</v>
      </c>
      <c r="H127" s="19">
        <f>'Gross Plant'!J127-Reserve!J127</f>
        <v>11265.819999999949</v>
      </c>
      <c r="I127" s="19">
        <f>'Gross Plant'!K127-Reserve!K127</f>
        <v>11213.749999999942</v>
      </c>
      <c r="J127" s="19">
        <f>'Gross Plant'!L127-Reserve!L127</f>
        <v>11161.678723749937</v>
      </c>
      <c r="K127" s="19">
        <f>'Gross Plant'!M127-Reserve!M127</f>
        <v>11109.607447499933</v>
      </c>
      <c r="L127" s="19">
        <f>'Gross Plant'!N127-Reserve!N127</f>
        <v>11057.536171249929</v>
      </c>
      <c r="M127" s="19">
        <f>'Gross Plant'!O127-Reserve!O127</f>
        <v>11005.464894999925</v>
      </c>
      <c r="N127" s="19">
        <f>'Gross Plant'!P127-Reserve!P127</f>
        <v>10953.39361874992</v>
      </c>
      <c r="O127" s="19">
        <f>'Gross Plant'!Q127-Reserve!Q127</f>
        <v>10901.322342499916</v>
      </c>
      <c r="P127" s="19">
        <f>'Gross Plant'!R127-Reserve!R127</f>
        <v>10849.251066249912</v>
      </c>
      <c r="Q127" s="20">
        <f>'Gross Plant'!S127-Reserve!S127</f>
        <v>10797.179789999907</v>
      </c>
      <c r="R127" s="19">
        <f>'Gross Plant'!T127-Reserve!T127</f>
        <v>10745.108513749903</v>
      </c>
      <c r="S127" s="19">
        <f>'Gross Plant'!U127-Reserve!U127</f>
        <v>10698.988240499893</v>
      </c>
      <c r="T127" s="19">
        <f>'Gross Plant'!V127-Reserve!V127</f>
        <v>10652.867967249884</v>
      </c>
      <c r="U127" s="19">
        <f>'Gross Plant'!W127-Reserve!W127</f>
        <v>10606.747693999874</v>
      </c>
      <c r="V127" s="19">
        <f>'Gross Plant'!X127-Reserve!X127</f>
        <v>10560.627420749865</v>
      </c>
      <c r="W127" s="19">
        <f>'Gross Plant'!Y127-Reserve!Y127</f>
        <v>10514.507147499855</v>
      </c>
      <c r="X127" s="19">
        <f>'Gross Plant'!Z127-Reserve!Z127</f>
        <v>10468.386874249845</v>
      </c>
      <c r="Y127" s="19">
        <f>'Gross Plant'!AA127-Reserve!AA127</f>
        <v>10422.266600999836</v>
      </c>
      <c r="Z127" s="19">
        <f>'Gross Plant'!AB127-Reserve!AB127</f>
        <v>10376.146327749826</v>
      </c>
      <c r="AA127" s="19">
        <f>'Gross Plant'!AC127-Reserve!AC127</f>
        <v>10330.026054499816</v>
      </c>
      <c r="AB127" s="19">
        <f>'Gross Plant'!AD127-Reserve!AD127</f>
        <v>10283.905781249807</v>
      </c>
      <c r="AC127" s="19">
        <f>'Gross Plant'!AE127-Reserve!AE127</f>
        <v>10237.785507999797</v>
      </c>
      <c r="AD127" s="19">
        <f>'Gross Plant'!AF127-Reserve!AF127</f>
        <v>10191.665234749787</v>
      </c>
    </row>
    <row r="128" spans="1:30">
      <c r="A128" s="49">
        <v>35211</v>
      </c>
      <c r="B128" s="144" t="s">
        <v>91</v>
      </c>
      <c r="C128" s="19">
        <f>'Gross Plant'!E128-Reserve!E128</f>
        <v>11499.71</v>
      </c>
      <c r="D128" s="19">
        <f>'Gross Plant'!F128-Reserve!F128</f>
        <v>11459.659999999996</v>
      </c>
      <c r="E128" s="19">
        <f>'Gross Plant'!G128-Reserve!G128</f>
        <v>11419.609999999993</v>
      </c>
      <c r="F128" s="19">
        <f>'Gross Plant'!H128-Reserve!H128</f>
        <v>11379.55999999999</v>
      </c>
      <c r="G128" s="19">
        <f>'Gross Plant'!I128-Reserve!I128</f>
        <v>11339.509999999987</v>
      </c>
      <c r="H128" s="19">
        <f>'Gross Plant'!J128-Reserve!J128</f>
        <v>11299.459999999985</v>
      </c>
      <c r="I128" s="19">
        <f>'Gross Plant'!K128-Reserve!K128</f>
        <v>11259.409999999982</v>
      </c>
      <c r="J128" s="19">
        <f>'Gross Plant'!L128-Reserve!L128</f>
        <v>11219.359535333315</v>
      </c>
      <c r="K128" s="19">
        <f>'Gross Plant'!M128-Reserve!M128</f>
        <v>11179.309070666648</v>
      </c>
      <c r="L128" s="19">
        <f>'Gross Plant'!N128-Reserve!N128</f>
        <v>11139.258605999981</v>
      </c>
      <c r="M128" s="19">
        <f>'Gross Plant'!O128-Reserve!O128</f>
        <v>11099.208141333314</v>
      </c>
      <c r="N128" s="19">
        <f>'Gross Plant'!P128-Reserve!P128</f>
        <v>11059.157676666648</v>
      </c>
      <c r="O128" s="19">
        <f>'Gross Plant'!Q128-Reserve!Q128</f>
        <v>11019.107211999981</v>
      </c>
      <c r="P128" s="19">
        <f>'Gross Plant'!R128-Reserve!R128</f>
        <v>10979.056747333314</v>
      </c>
      <c r="Q128" s="20">
        <f>'Gross Plant'!S128-Reserve!S128</f>
        <v>10939.006282666647</v>
      </c>
      <c r="R128" s="19">
        <f>'Gross Plant'!T128-Reserve!T128</f>
        <v>10898.95581799998</v>
      </c>
      <c r="S128" s="19">
        <f>'Gross Plant'!U128-Reserve!U128</f>
        <v>10858.905353333314</v>
      </c>
      <c r="T128" s="19">
        <f>'Gross Plant'!V128-Reserve!V128</f>
        <v>10818.854888666647</v>
      </c>
      <c r="U128" s="19">
        <f>'Gross Plant'!W128-Reserve!W128</f>
        <v>10778.80442399998</v>
      </c>
      <c r="V128" s="19">
        <f>'Gross Plant'!X128-Reserve!X128</f>
        <v>10738.753959333313</v>
      </c>
      <c r="W128" s="19">
        <f>'Gross Plant'!Y128-Reserve!Y128</f>
        <v>10698.703494666646</v>
      </c>
      <c r="X128" s="19">
        <f>'Gross Plant'!Z128-Reserve!Z128</f>
        <v>10658.653029999979</v>
      </c>
      <c r="Y128" s="19">
        <f>'Gross Plant'!AA128-Reserve!AA128</f>
        <v>10618.602565333313</v>
      </c>
      <c r="Z128" s="19">
        <f>'Gross Plant'!AB128-Reserve!AB128</f>
        <v>10578.552100666646</v>
      </c>
      <c r="AA128" s="19">
        <f>'Gross Plant'!AC128-Reserve!AC128</f>
        <v>10538.501635999979</v>
      </c>
      <c r="AB128" s="19">
        <f>'Gross Plant'!AD128-Reserve!AD128</f>
        <v>10498.451171333312</v>
      </c>
      <c r="AC128" s="19">
        <f>'Gross Plant'!AE128-Reserve!AE128</f>
        <v>10458.400706666645</v>
      </c>
      <c r="AD128" s="19">
        <f>'Gross Plant'!AF128-Reserve!AF128</f>
        <v>10418.350241999979</v>
      </c>
    </row>
    <row r="129" spans="1:30">
      <c r="A129" s="49">
        <v>35301</v>
      </c>
      <c r="B129" s="34" t="s">
        <v>92</v>
      </c>
      <c r="C129" s="19">
        <f>'Gross Plant'!E129-Reserve!E129</f>
        <v>266319.87</v>
      </c>
      <c r="D129" s="19">
        <f>'Gross Plant'!F129-Reserve!F129</f>
        <v>266201.51</v>
      </c>
      <c r="E129" s="19">
        <f>'Gross Plant'!G129-Reserve!G129</f>
        <v>266083.15000000002</v>
      </c>
      <c r="F129" s="19">
        <f>'Gross Plant'!H129-Reserve!H129</f>
        <v>265964.78999999998</v>
      </c>
      <c r="G129" s="19">
        <f>'Gross Plant'!I129-Reserve!I129</f>
        <v>265846.43</v>
      </c>
      <c r="H129" s="19">
        <f>'Gross Plant'!J129-Reserve!J129</f>
        <v>265728.07</v>
      </c>
      <c r="I129" s="19">
        <f>'Gross Plant'!K129-Reserve!K129</f>
        <v>265609.70999999996</v>
      </c>
      <c r="J129" s="19">
        <f>'Gross Plant'!L129-Reserve!L129</f>
        <v>265491.34850025002</v>
      </c>
      <c r="K129" s="19">
        <f>'Gross Plant'!M129-Reserve!M129</f>
        <v>265372.98700049997</v>
      </c>
      <c r="L129" s="19">
        <f>'Gross Plant'!N129-Reserve!N129</f>
        <v>265254.62550075003</v>
      </c>
      <c r="M129" s="19">
        <f>'Gross Plant'!O129-Reserve!O129</f>
        <v>265136.26400099997</v>
      </c>
      <c r="N129" s="19">
        <f>'Gross Plant'!P129-Reserve!P129</f>
        <v>265017.90250125004</v>
      </c>
      <c r="O129" s="19">
        <f>'Gross Plant'!Q129-Reserve!Q129</f>
        <v>264899.54100149998</v>
      </c>
      <c r="P129" s="19">
        <f>'Gross Plant'!R129-Reserve!R129</f>
        <v>264781.17950175004</v>
      </c>
      <c r="Q129" s="20">
        <f>'Gross Plant'!S129-Reserve!S129</f>
        <v>264662.81800199999</v>
      </c>
      <c r="R129" s="19">
        <f>'Gross Plant'!T129-Reserve!T129</f>
        <v>264544.45650225005</v>
      </c>
      <c r="S129" s="19">
        <f>'Gross Plant'!U129-Reserve!U129</f>
        <v>264411.48247166665</v>
      </c>
      <c r="T129" s="19">
        <f>'Gross Plant'!V129-Reserve!V129</f>
        <v>264278.50844108337</v>
      </c>
      <c r="U129" s="19">
        <f>'Gross Plant'!W129-Reserve!W129</f>
        <v>264145.53441049997</v>
      </c>
      <c r="V129" s="19">
        <f>'Gross Plant'!X129-Reserve!X129</f>
        <v>264012.56037991669</v>
      </c>
      <c r="W129" s="19">
        <f>'Gross Plant'!Y129-Reserve!Y129</f>
        <v>263879.58634933329</v>
      </c>
      <c r="X129" s="19">
        <f>'Gross Plant'!Z129-Reserve!Z129</f>
        <v>263746.61231875001</v>
      </c>
      <c r="Y129" s="19">
        <f>'Gross Plant'!AA129-Reserve!AA129</f>
        <v>263613.63828816661</v>
      </c>
      <c r="Z129" s="19">
        <f>'Gross Plant'!AB129-Reserve!AB129</f>
        <v>263480.66425758332</v>
      </c>
      <c r="AA129" s="19">
        <f>'Gross Plant'!AC129-Reserve!AC129</f>
        <v>263347.69022699993</v>
      </c>
      <c r="AB129" s="19">
        <f>'Gross Plant'!AD129-Reserve!AD129</f>
        <v>263214.71619641664</v>
      </c>
      <c r="AC129" s="19">
        <f>'Gross Plant'!AE129-Reserve!AE129</f>
        <v>263081.74216583325</v>
      </c>
      <c r="AD129" s="19">
        <f>'Gross Plant'!AF129-Reserve!AF129</f>
        <v>262948.76813524996</v>
      </c>
    </row>
    <row r="130" spans="1:30">
      <c r="A130" s="49">
        <v>35302</v>
      </c>
      <c r="B130" s="34" t="s">
        <v>93</v>
      </c>
      <c r="C130" s="19">
        <f>'Gross Plant'!E130-Reserve!E130</f>
        <v>23213.949999999983</v>
      </c>
      <c r="D130" s="19">
        <f>'Gross Plant'!F130-Reserve!F130</f>
        <v>23072.659999999974</v>
      </c>
      <c r="E130" s="19">
        <f>'Gross Plant'!G130-Reserve!G130</f>
        <v>22931.369999999966</v>
      </c>
      <c r="F130" s="19">
        <f>'Gross Plant'!H130-Reserve!H130</f>
        <v>22790.079999999958</v>
      </c>
      <c r="G130" s="19">
        <f>'Gross Plant'!I130-Reserve!I130</f>
        <v>22648.78999999995</v>
      </c>
      <c r="H130" s="19">
        <f>'Gross Plant'!J130-Reserve!J130</f>
        <v>22507.499999999942</v>
      </c>
      <c r="I130" s="19">
        <f>'Gross Plant'!K130-Reserve!K130</f>
        <v>22366.209999999934</v>
      </c>
      <c r="J130" s="19">
        <f>'Gross Plant'!L130-Reserve!L130</f>
        <v>22224.919742499944</v>
      </c>
      <c r="K130" s="19">
        <f>'Gross Plant'!M130-Reserve!M130</f>
        <v>22083.629484999954</v>
      </c>
      <c r="L130" s="19">
        <f>'Gross Plant'!N130-Reserve!N130</f>
        <v>21942.339227499964</v>
      </c>
      <c r="M130" s="19">
        <f>'Gross Plant'!O130-Reserve!O130</f>
        <v>21801.048969999974</v>
      </c>
      <c r="N130" s="19">
        <f>'Gross Plant'!P130-Reserve!P130</f>
        <v>21659.758712499985</v>
      </c>
      <c r="O130" s="19">
        <f>'Gross Plant'!Q130-Reserve!Q130</f>
        <v>21518.468454999995</v>
      </c>
      <c r="P130" s="19">
        <f>'Gross Plant'!R130-Reserve!R130</f>
        <v>21377.178197500005</v>
      </c>
      <c r="Q130" s="20">
        <f>'Gross Plant'!S130-Reserve!S130</f>
        <v>21235.887940000015</v>
      </c>
      <c r="R130" s="19">
        <f>'Gross Plant'!T130-Reserve!T130</f>
        <v>21094.597682500025</v>
      </c>
      <c r="S130" s="19">
        <f>'Gross Plant'!U130-Reserve!U130</f>
        <v>20935.864183333353</v>
      </c>
      <c r="T130" s="19">
        <f>'Gross Plant'!V130-Reserve!V130</f>
        <v>20777.130684166681</v>
      </c>
      <c r="U130" s="19">
        <f>'Gross Plant'!W130-Reserve!W130</f>
        <v>20618.397185000009</v>
      </c>
      <c r="V130" s="19">
        <f>'Gross Plant'!X130-Reserve!X130</f>
        <v>20459.663685833337</v>
      </c>
      <c r="W130" s="19">
        <f>'Gross Plant'!Y130-Reserve!Y130</f>
        <v>20300.930186666665</v>
      </c>
      <c r="X130" s="19">
        <f>'Gross Plant'!Z130-Reserve!Z130</f>
        <v>20142.196687499993</v>
      </c>
      <c r="Y130" s="19">
        <f>'Gross Plant'!AA130-Reserve!AA130</f>
        <v>19983.46318833332</v>
      </c>
      <c r="Z130" s="19">
        <f>'Gross Plant'!AB130-Reserve!AB130</f>
        <v>19824.729689166648</v>
      </c>
      <c r="AA130" s="19">
        <f>'Gross Plant'!AC130-Reserve!AC130</f>
        <v>19665.996189999976</v>
      </c>
      <c r="AB130" s="19">
        <f>'Gross Plant'!AD130-Reserve!AD130</f>
        <v>19507.262690833304</v>
      </c>
      <c r="AC130" s="19">
        <f>'Gross Plant'!AE130-Reserve!AE130</f>
        <v>19348.529191666632</v>
      </c>
      <c r="AD130" s="19">
        <f>'Gross Plant'!AF130-Reserve!AF130</f>
        <v>19189.79569249996</v>
      </c>
    </row>
    <row r="131" spans="1:30">
      <c r="A131" s="49">
        <v>35400</v>
      </c>
      <c r="B131" s="34" t="s">
        <v>94</v>
      </c>
      <c r="C131" s="19">
        <f>'Gross Plant'!E131-Reserve!E131</f>
        <v>454220.19000000006</v>
      </c>
      <c r="D131" s="19">
        <f>'Gross Plant'!F131-Reserve!F131</f>
        <v>452835.02000000008</v>
      </c>
      <c r="E131" s="19">
        <f>'Gross Plant'!G131-Reserve!G131</f>
        <v>451449.85000000009</v>
      </c>
      <c r="F131" s="19">
        <f>'Gross Plant'!H131-Reserve!H131</f>
        <v>450064.68000000011</v>
      </c>
      <c r="G131" s="19">
        <f>'Gross Plant'!I131-Reserve!I131</f>
        <v>448679.51000000013</v>
      </c>
      <c r="H131" s="19">
        <f>'Gross Plant'!J131-Reserve!J131</f>
        <v>447294.34000000014</v>
      </c>
      <c r="I131" s="19">
        <f>'Gross Plant'!K131-Reserve!K131</f>
        <v>445909.17000000016</v>
      </c>
      <c r="J131" s="19">
        <f>'Gross Plant'!L131-Reserve!L131</f>
        <v>444524.00092500017</v>
      </c>
      <c r="K131" s="19">
        <f>'Gross Plant'!M131-Reserve!M131</f>
        <v>443138.83185000019</v>
      </c>
      <c r="L131" s="19">
        <f>'Gross Plant'!N131-Reserve!N131</f>
        <v>441753.66277500021</v>
      </c>
      <c r="M131" s="19">
        <f>'Gross Plant'!O131-Reserve!O131</f>
        <v>440368.49370000022</v>
      </c>
      <c r="N131" s="19">
        <f>'Gross Plant'!P131-Reserve!P131</f>
        <v>438983.32462500024</v>
      </c>
      <c r="O131" s="19">
        <f>'Gross Plant'!Q131-Reserve!Q131</f>
        <v>437598.15555000026</v>
      </c>
      <c r="P131" s="19">
        <f>'Gross Plant'!R131-Reserve!R131</f>
        <v>436212.98647500027</v>
      </c>
      <c r="Q131" s="20">
        <f>'Gross Plant'!S131-Reserve!S131</f>
        <v>434827.81740000029</v>
      </c>
      <c r="R131" s="19">
        <f>'Gross Plant'!T131-Reserve!T131</f>
        <v>433442.64832500031</v>
      </c>
      <c r="S131" s="19">
        <f>'Gross Plant'!U131-Reserve!U131</f>
        <v>432134.43308750034</v>
      </c>
      <c r="T131" s="19">
        <f>'Gross Plant'!V131-Reserve!V131</f>
        <v>430826.21785000036</v>
      </c>
      <c r="U131" s="19">
        <f>'Gross Plant'!W131-Reserve!W131</f>
        <v>429518.00261250039</v>
      </c>
      <c r="V131" s="19">
        <f>'Gross Plant'!X131-Reserve!X131</f>
        <v>428209.78737500042</v>
      </c>
      <c r="W131" s="19">
        <f>'Gross Plant'!Y131-Reserve!Y131</f>
        <v>426901.57213750045</v>
      </c>
      <c r="X131" s="19">
        <f>'Gross Plant'!Z131-Reserve!Z131</f>
        <v>425593.35690000048</v>
      </c>
      <c r="Y131" s="19">
        <f>'Gross Plant'!AA131-Reserve!AA131</f>
        <v>424285.14166250051</v>
      </c>
      <c r="Z131" s="19">
        <f>'Gross Plant'!AB131-Reserve!AB131</f>
        <v>422976.92642500054</v>
      </c>
      <c r="AA131" s="19">
        <f>'Gross Plant'!AC131-Reserve!AC131</f>
        <v>421668.71118750056</v>
      </c>
      <c r="AB131" s="19">
        <f>'Gross Plant'!AD131-Reserve!AD131</f>
        <v>420360.49595000059</v>
      </c>
      <c r="AC131" s="19">
        <f>'Gross Plant'!AE131-Reserve!AE131</f>
        <v>419052.28071250062</v>
      </c>
      <c r="AD131" s="19">
        <f>'Gross Plant'!AF131-Reserve!AF131</f>
        <v>417744.06547500065</v>
      </c>
    </row>
    <row r="132" spans="1:30">
      <c r="A132" s="49">
        <v>35500</v>
      </c>
      <c r="B132" s="34" t="s">
        <v>95</v>
      </c>
      <c r="C132" s="19">
        <f>'Gross Plant'!E132-Reserve!E132</f>
        <v>74561.989999999991</v>
      </c>
      <c r="D132" s="19">
        <f>'Gross Plant'!F132-Reserve!F132</f>
        <v>74445.929999999993</v>
      </c>
      <c r="E132" s="19">
        <f>'Gross Plant'!G132-Reserve!G132</f>
        <v>74329.87</v>
      </c>
      <c r="F132" s="19">
        <f>'Gross Plant'!H132-Reserve!H132</f>
        <v>74213.81</v>
      </c>
      <c r="G132" s="19">
        <f>'Gross Plant'!I132-Reserve!I132</f>
        <v>74097.75</v>
      </c>
      <c r="H132" s="19">
        <f>'Gross Plant'!J132-Reserve!J132</f>
        <v>73981.69</v>
      </c>
      <c r="I132" s="19">
        <f>'Gross Plant'!K132-Reserve!K132</f>
        <v>73865.63</v>
      </c>
      <c r="J132" s="19">
        <f>'Gross Plant'!L132-Reserve!L132</f>
        <v>73749.569138499995</v>
      </c>
      <c r="K132" s="19">
        <f>'Gross Plant'!M132-Reserve!M132</f>
        <v>73633.508276999986</v>
      </c>
      <c r="L132" s="19">
        <f>'Gross Plant'!N132-Reserve!N132</f>
        <v>73517.447415499977</v>
      </c>
      <c r="M132" s="19">
        <f>'Gross Plant'!O132-Reserve!O132</f>
        <v>73401.386553999968</v>
      </c>
      <c r="N132" s="19">
        <f>'Gross Plant'!P132-Reserve!P132</f>
        <v>73285.325692499959</v>
      </c>
      <c r="O132" s="19">
        <f>'Gross Plant'!Q132-Reserve!Q132</f>
        <v>73169.264830999949</v>
      </c>
      <c r="P132" s="19">
        <f>'Gross Plant'!R132-Reserve!R132</f>
        <v>73053.20396949994</v>
      </c>
      <c r="Q132" s="20">
        <f>'Gross Plant'!S132-Reserve!S132</f>
        <v>72937.143107999931</v>
      </c>
      <c r="R132" s="19">
        <f>'Gross Plant'!T132-Reserve!T132</f>
        <v>72821.082246499922</v>
      </c>
      <c r="S132" s="19">
        <f>'Gross Plant'!U132-Reserve!U132</f>
        <v>72441.039817666577</v>
      </c>
      <c r="T132" s="19">
        <f>'Gross Plant'!V132-Reserve!V132</f>
        <v>72060.997388833232</v>
      </c>
      <c r="U132" s="19">
        <f>'Gross Plant'!W132-Reserve!W132</f>
        <v>71680.954959999886</v>
      </c>
      <c r="V132" s="19">
        <f>'Gross Plant'!X132-Reserve!X132</f>
        <v>71300.912531166541</v>
      </c>
      <c r="W132" s="19">
        <f>'Gross Plant'!Y132-Reserve!Y132</f>
        <v>70920.870102333196</v>
      </c>
      <c r="X132" s="19">
        <f>'Gross Plant'!Z132-Reserve!Z132</f>
        <v>70540.827673499851</v>
      </c>
      <c r="Y132" s="19">
        <f>'Gross Plant'!AA132-Reserve!AA132</f>
        <v>70160.785244666506</v>
      </c>
      <c r="Z132" s="19">
        <f>'Gross Plant'!AB132-Reserve!AB132</f>
        <v>69780.74281583316</v>
      </c>
      <c r="AA132" s="19">
        <f>'Gross Plant'!AC132-Reserve!AC132</f>
        <v>69400.700386999815</v>
      </c>
      <c r="AB132" s="19">
        <f>'Gross Plant'!AD132-Reserve!AD132</f>
        <v>69020.65795816647</v>
      </c>
      <c r="AC132" s="19">
        <f>'Gross Plant'!AE132-Reserve!AE132</f>
        <v>68640.615529333125</v>
      </c>
      <c r="AD132" s="19">
        <f>'Gross Plant'!AF132-Reserve!AF132</f>
        <v>68260.57310049978</v>
      </c>
    </row>
    <row r="133" spans="1:30">
      <c r="A133" s="49">
        <v>35600</v>
      </c>
      <c r="B133" s="34" t="s">
        <v>96</v>
      </c>
      <c r="C133" s="19">
        <f>'Gross Plant'!E133-Reserve!E133</f>
        <v>237596.86000000002</v>
      </c>
      <c r="D133" s="19">
        <f>'Gross Plant'!F133-Reserve!F133</f>
        <v>236888.48</v>
      </c>
      <c r="E133" s="19">
        <f>'Gross Plant'!G133-Reserve!G133</f>
        <v>236180.1</v>
      </c>
      <c r="F133" s="19">
        <f>'Gross Plant'!H133-Reserve!H133</f>
        <v>235471.72</v>
      </c>
      <c r="G133" s="19">
        <f>'Gross Plant'!I133-Reserve!I133</f>
        <v>234763.34</v>
      </c>
      <c r="H133" s="19">
        <f>'Gross Plant'!J133-Reserve!J133</f>
        <v>234054.96</v>
      </c>
      <c r="I133" s="19">
        <f>'Gross Plant'!K133-Reserve!K133</f>
        <v>233346.58</v>
      </c>
      <c r="J133" s="19">
        <f>'Gross Plant'!L133-Reserve!L133</f>
        <v>232638.19660624999</v>
      </c>
      <c r="K133" s="19">
        <f>'Gross Plant'!M133-Reserve!M133</f>
        <v>231929.81321249998</v>
      </c>
      <c r="L133" s="19">
        <f>'Gross Plant'!N133-Reserve!N133</f>
        <v>231221.42981874998</v>
      </c>
      <c r="M133" s="19">
        <f>'Gross Plant'!O133-Reserve!O133</f>
        <v>230513.04642499998</v>
      </c>
      <c r="N133" s="19">
        <f>'Gross Plant'!P133-Reserve!P133</f>
        <v>229804.66303124998</v>
      </c>
      <c r="O133" s="19">
        <f>'Gross Plant'!Q133-Reserve!Q133</f>
        <v>229096.27963749997</v>
      </c>
      <c r="P133" s="19">
        <f>'Gross Plant'!R133-Reserve!R133</f>
        <v>228387.89624374997</v>
      </c>
      <c r="Q133" s="20">
        <f>'Gross Plant'!S133-Reserve!S133</f>
        <v>227679.51284999997</v>
      </c>
      <c r="R133" s="19">
        <f>'Gross Plant'!T133-Reserve!T133</f>
        <v>226971.12945624997</v>
      </c>
      <c r="S133" s="19">
        <f>'Gross Plant'!U133-Reserve!U133</f>
        <v>226286.93476374997</v>
      </c>
      <c r="T133" s="19">
        <f>'Gross Plant'!V133-Reserve!V133</f>
        <v>225602.74007124998</v>
      </c>
      <c r="U133" s="19">
        <f>'Gross Plant'!W133-Reserve!W133</f>
        <v>224918.54537874999</v>
      </c>
      <c r="V133" s="19">
        <f>'Gross Plant'!X133-Reserve!X133</f>
        <v>224234.35068624999</v>
      </c>
      <c r="W133" s="19">
        <f>'Gross Plant'!Y133-Reserve!Y133</f>
        <v>223550.15599375</v>
      </c>
      <c r="X133" s="19">
        <f>'Gross Plant'!Z133-Reserve!Z133</f>
        <v>222865.96130125</v>
      </c>
      <c r="Y133" s="19">
        <f>'Gross Plant'!AA133-Reserve!AA133</f>
        <v>222181.76660875001</v>
      </c>
      <c r="Z133" s="19">
        <f>'Gross Plant'!AB133-Reserve!AB133</f>
        <v>221497.57191625002</v>
      </c>
      <c r="AA133" s="19">
        <f>'Gross Plant'!AC133-Reserve!AC133</f>
        <v>220813.37722375002</v>
      </c>
      <c r="AB133" s="19">
        <f>'Gross Plant'!AD133-Reserve!AD133</f>
        <v>220129.18253125003</v>
      </c>
      <c r="AC133" s="19">
        <f>'Gross Plant'!AE133-Reserve!AE133</f>
        <v>219444.98783875004</v>
      </c>
      <c r="AD133" s="19">
        <f>'Gross Plant'!AF133-Reserve!AF133</f>
        <v>218760.79314625004</v>
      </c>
    </row>
    <row r="134" spans="1:30">
      <c r="A134" s="49">
        <v>36510</v>
      </c>
      <c r="B134" s="34" t="s">
        <v>44</v>
      </c>
      <c r="C134" s="19">
        <f>'Gross Plant'!E134-Reserve!E134</f>
        <v>26970.37</v>
      </c>
      <c r="D134" s="19">
        <f>'Gross Plant'!F134-Reserve!F134</f>
        <v>26970.37</v>
      </c>
      <c r="E134" s="19">
        <f>'Gross Plant'!G134-Reserve!G134</f>
        <v>26970.37</v>
      </c>
      <c r="F134" s="19">
        <f>'Gross Plant'!H134-Reserve!H134</f>
        <v>26970.37</v>
      </c>
      <c r="G134" s="19">
        <f>'Gross Plant'!I134-Reserve!I134</f>
        <v>26970.37</v>
      </c>
      <c r="H134" s="19">
        <f>'Gross Plant'!J134-Reserve!J134</f>
        <v>26970.37</v>
      </c>
      <c r="I134" s="19">
        <f>'Gross Plant'!K134-Reserve!K134</f>
        <v>26970.37</v>
      </c>
      <c r="J134" s="19">
        <f>'Gross Plant'!L134-Reserve!L134</f>
        <v>26970.37</v>
      </c>
      <c r="K134" s="19">
        <f>'Gross Plant'!M134-Reserve!M134</f>
        <v>26970.37</v>
      </c>
      <c r="L134" s="19">
        <f>'Gross Plant'!N134-Reserve!N134</f>
        <v>26970.37</v>
      </c>
      <c r="M134" s="19">
        <f>'Gross Plant'!O134-Reserve!O134</f>
        <v>26970.37</v>
      </c>
      <c r="N134" s="19">
        <f>'Gross Plant'!P134-Reserve!P134</f>
        <v>26970.37</v>
      </c>
      <c r="O134" s="19">
        <f>'Gross Plant'!Q134-Reserve!Q134</f>
        <v>26970.37</v>
      </c>
      <c r="P134" s="19">
        <f>'Gross Plant'!R134-Reserve!R134</f>
        <v>26970.37</v>
      </c>
      <c r="Q134" s="20">
        <f>'Gross Plant'!S134-Reserve!S134</f>
        <v>26970.37</v>
      </c>
      <c r="R134" s="19">
        <f>'Gross Plant'!T134-Reserve!T134</f>
        <v>26970.37</v>
      </c>
      <c r="S134" s="19">
        <f>'Gross Plant'!U134-Reserve!U134</f>
        <v>26970.37</v>
      </c>
      <c r="T134" s="19">
        <f>'Gross Plant'!V134-Reserve!V134</f>
        <v>26970.37</v>
      </c>
      <c r="U134" s="19">
        <f>'Gross Plant'!W134-Reserve!W134</f>
        <v>26970.37</v>
      </c>
      <c r="V134" s="19">
        <f>'Gross Plant'!X134-Reserve!X134</f>
        <v>26970.37</v>
      </c>
      <c r="W134" s="19">
        <f>'Gross Plant'!Y134-Reserve!Y134</f>
        <v>26970.37</v>
      </c>
      <c r="X134" s="19">
        <f>'Gross Plant'!Z134-Reserve!Z134</f>
        <v>26970.37</v>
      </c>
      <c r="Y134" s="19">
        <f>'Gross Plant'!AA134-Reserve!AA134</f>
        <v>26970.37</v>
      </c>
      <c r="Z134" s="19">
        <f>'Gross Plant'!AB134-Reserve!AB134</f>
        <v>26970.37</v>
      </c>
      <c r="AA134" s="19">
        <f>'Gross Plant'!AC134-Reserve!AC134</f>
        <v>26970.37</v>
      </c>
      <c r="AB134" s="19">
        <f>'Gross Plant'!AD134-Reserve!AD134</f>
        <v>26970.37</v>
      </c>
      <c r="AC134" s="19">
        <f>'Gross Plant'!AE134-Reserve!AE134</f>
        <v>26970.37</v>
      </c>
      <c r="AD134" s="19">
        <f>'Gross Plant'!AF134-Reserve!AF134</f>
        <v>26970.37</v>
      </c>
    </row>
    <row r="135" spans="1:30">
      <c r="A135" s="49">
        <v>36520</v>
      </c>
      <c r="B135" s="34" t="s">
        <v>45</v>
      </c>
      <c r="C135" s="19">
        <f>'Gross Plant'!E135-Reserve!E135</f>
        <v>458658.94</v>
      </c>
      <c r="D135" s="19">
        <f>'Gross Plant'!F135-Reserve!F135</f>
        <v>457697.16</v>
      </c>
      <c r="E135" s="19">
        <f>'Gross Plant'!G135-Reserve!G135</f>
        <v>456735.37999999995</v>
      </c>
      <c r="F135" s="19">
        <f>'Gross Plant'!H135-Reserve!H135</f>
        <v>455773.59999999992</v>
      </c>
      <c r="G135" s="19">
        <f>'Gross Plant'!I135-Reserve!I135</f>
        <v>454811.81999999989</v>
      </c>
      <c r="H135" s="19">
        <f>'Gross Plant'!J135-Reserve!J135</f>
        <v>453850.03999999986</v>
      </c>
      <c r="I135" s="19">
        <f>'Gross Plant'!K135-Reserve!K135</f>
        <v>452888.25999999983</v>
      </c>
      <c r="J135" s="19">
        <f>'Gross Plant'!L135-Reserve!L135</f>
        <v>451926.47936666652</v>
      </c>
      <c r="K135" s="19">
        <f>'Gross Plant'!M135-Reserve!M135</f>
        <v>450964.69873333321</v>
      </c>
      <c r="L135" s="19">
        <f>'Gross Plant'!N135-Reserve!N135</f>
        <v>450002.91809999989</v>
      </c>
      <c r="M135" s="19">
        <f>'Gross Plant'!O135-Reserve!O135</f>
        <v>449041.13746666658</v>
      </c>
      <c r="N135" s="19">
        <f>'Gross Plant'!P135-Reserve!P135</f>
        <v>448079.35683333327</v>
      </c>
      <c r="O135" s="19">
        <f>'Gross Plant'!Q135-Reserve!Q135</f>
        <v>447117.57619999995</v>
      </c>
      <c r="P135" s="19">
        <f>'Gross Plant'!R135-Reserve!R135</f>
        <v>446155.79556666664</v>
      </c>
      <c r="Q135" s="20">
        <f>'Gross Plant'!S135-Reserve!S135</f>
        <v>445194.01493333332</v>
      </c>
      <c r="R135" s="19">
        <f>'Gross Plant'!T135-Reserve!T135</f>
        <v>444232.23430000001</v>
      </c>
      <c r="S135" s="19">
        <f>'Gross Plant'!U135-Reserve!U135</f>
        <v>443472.9338</v>
      </c>
      <c r="T135" s="19">
        <f>'Gross Plant'!V135-Reserve!V135</f>
        <v>442713.63329999999</v>
      </c>
      <c r="U135" s="19">
        <f>'Gross Plant'!W135-Reserve!W135</f>
        <v>441954.33279999997</v>
      </c>
      <c r="V135" s="19">
        <f>'Gross Plant'!X135-Reserve!X135</f>
        <v>441195.03229999996</v>
      </c>
      <c r="W135" s="19">
        <f>'Gross Plant'!Y135-Reserve!Y135</f>
        <v>440435.73179999995</v>
      </c>
      <c r="X135" s="19">
        <f>'Gross Plant'!Z135-Reserve!Z135</f>
        <v>439676.43129999994</v>
      </c>
      <c r="Y135" s="19">
        <f>'Gross Plant'!AA135-Reserve!AA135</f>
        <v>438917.13079999993</v>
      </c>
      <c r="Z135" s="19">
        <f>'Gross Plant'!AB135-Reserve!AB135</f>
        <v>438157.83029999991</v>
      </c>
      <c r="AA135" s="19">
        <f>'Gross Plant'!AC135-Reserve!AC135</f>
        <v>437398.5297999999</v>
      </c>
      <c r="AB135" s="19">
        <f>'Gross Plant'!AD135-Reserve!AD135</f>
        <v>436639.22929999989</v>
      </c>
      <c r="AC135" s="19">
        <f>'Gross Plant'!AE135-Reserve!AE135</f>
        <v>435879.92879999988</v>
      </c>
      <c r="AD135" s="19">
        <f>'Gross Plant'!AF135-Reserve!AF135</f>
        <v>435120.62829999987</v>
      </c>
    </row>
    <row r="136" spans="1:30">
      <c r="A136" s="49">
        <v>36602</v>
      </c>
      <c r="B136" s="34" t="s">
        <v>97</v>
      </c>
      <c r="C136" s="19">
        <f>'Gross Plant'!E136-Reserve!E136</f>
        <v>33558.370000000003</v>
      </c>
      <c r="D136" s="19">
        <f>'Gross Plant'!F136-Reserve!F136</f>
        <v>33485.69</v>
      </c>
      <c r="E136" s="19">
        <f>'Gross Plant'!G136-Reserve!G136</f>
        <v>33413.01</v>
      </c>
      <c r="F136" s="19">
        <f>'Gross Plant'!H136-Reserve!H136</f>
        <v>33340.33</v>
      </c>
      <c r="G136" s="19">
        <f>'Gross Plant'!I136-Reserve!I136</f>
        <v>33267.65</v>
      </c>
      <c r="H136" s="19">
        <f>'Gross Plant'!J136-Reserve!J136</f>
        <v>33194.97</v>
      </c>
      <c r="I136" s="19">
        <f>'Gross Plant'!K136-Reserve!K136</f>
        <v>33122.29</v>
      </c>
      <c r="J136" s="19">
        <f>'Gross Plant'!L136-Reserve!L136</f>
        <v>33049.604115333335</v>
      </c>
      <c r="K136" s="19">
        <f>'Gross Plant'!M136-Reserve!M136</f>
        <v>32976.918230666663</v>
      </c>
      <c r="L136" s="19">
        <f>'Gross Plant'!N136-Reserve!N136</f>
        <v>32904.232345999997</v>
      </c>
      <c r="M136" s="19">
        <f>'Gross Plant'!O136-Reserve!O136</f>
        <v>32831.546461333332</v>
      </c>
      <c r="N136" s="19">
        <f>'Gross Plant'!P136-Reserve!P136</f>
        <v>32758.860576666662</v>
      </c>
      <c r="O136" s="19">
        <f>'Gross Plant'!Q136-Reserve!Q136</f>
        <v>32686.174691999993</v>
      </c>
      <c r="P136" s="19">
        <f>'Gross Plant'!R136-Reserve!R136</f>
        <v>32613.488807333328</v>
      </c>
      <c r="Q136" s="20">
        <f>'Gross Plant'!S136-Reserve!S136</f>
        <v>32540.802922666662</v>
      </c>
      <c r="R136" s="19">
        <f>'Gross Plant'!T136-Reserve!T136</f>
        <v>32468.117037999997</v>
      </c>
      <c r="S136" s="19">
        <f>'Gross Plant'!U136-Reserve!U136</f>
        <v>32417.481927333331</v>
      </c>
      <c r="T136" s="19">
        <f>'Gross Plant'!V136-Reserve!V136</f>
        <v>32366.846816666664</v>
      </c>
      <c r="U136" s="19">
        <f>'Gross Plant'!W136-Reserve!W136</f>
        <v>32316.211705999998</v>
      </c>
      <c r="V136" s="19">
        <f>'Gross Plant'!X136-Reserve!X136</f>
        <v>32265.576595333332</v>
      </c>
      <c r="W136" s="19">
        <f>'Gross Plant'!Y136-Reserve!Y136</f>
        <v>32214.941484666666</v>
      </c>
      <c r="X136" s="19">
        <f>'Gross Plant'!Z136-Reserve!Z136</f>
        <v>32164.306374</v>
      </c>
      <c r="Y136" s="19">
        <f>'Gross Plant'!AA136-Reserve!AA136</f>
        <v>32113.671263333334</v>
      </c>
      <c r="Z136" s="19">
        <f>'Gross Plant'!AB136-Reserve!AB136</f>
        <v>32063.036152666667</v>
      </c>
      <c r="AA136" s="19">
        <f>'Gross Plant'!AC136-Reserve!AC136</f>
        <v>32012.401042000001</v>
      </c>
      <c r="AB136" s="19">
        <f>'Gross Plant'!AD136-Reserve!AD136</f>
        <v>31961.765931333335</v>
      </c>
      <c r="AC136" s="19">
        <f>'Gross Plant'!AE136-Reserve!AE136</f>
        <v>31911.130820666669</v>
      </c>
      <c r="AD136" s="19">
        <f>'Gross Plant'!AF136-Reserve!AF136</f>
        <v>31860.495710000003</v>
      </c>
    </row>
    <row r="137" spans="1:30">
      <c r="A137" s="49">
        <v>36603</v>
      </c>
      <c r="B137" s="34" t="s">
        <v>98</v>
      </c>
      <c r="C137" s="19">
        <f>'Gross Plant'!E137-Reserve!E137</f>
        <v>9490.9199999999983</v>
      </c>
      <c r="D137" s="19">
        <f>'Gross Plant'!F137-Reserve!F137</f>
        <v>9400.6899999999951</v>
      </c>
      <c r="E137" s="19">
        <f>'Gross Plant'!G137-Reserve!G137</f>
        <v>9310.4599999999919</v>
      </c>
      <c r="F137" s="19">
        <f>'Gross Plant'!H137-Reserve!H137</f>
        <v>9220.2299999999886</v>
      </c>
      <c r="G137" s="19">
        <f>'Gross Plant'!I137-Reserve!I137</f>
        <v>9129.9999999999854</v>
      </c>
      <c r="H137" s="19">
        <f>'Gross Plant'!J137-Reserve!J137</f>
        <v>9039.7699999999822</v>
      </c>
      <c r="I137" s="19">
        <f>'Gross Plant'!K137-Reserve!K137</f>
        <v>8949.539999999979</v>
      </c>
      <c r="J137" s="19">
        <f>'Gross Plant'!L137-Reserve!L137</f>
        <v>8859.3143364999778</v>
      </c>
      <c r="K137" s="19">
        <f>'Gross Plant'!M137-Reserve!M137</f>
        <v>8769.0886729999766</v>
      </c>
      <c r="L137" s="19">
        <f>'Gross Plant'!N137-Reserve!N137</f>
        <v>8678.8630094999753</v>
      </c>
      <c r="M137" s="19">
        <f>'Gross Plant'!O137-Reserve!O137</f>
        <v>8588.6373459999741</v>
      </c>
      <c r="N137" s="19">
        <f>'Gross Plant'!P137-Reserve!P137</f>
        <v>8498.4116824999728</v>
      </c>
      <c r="O137" s="19">
        <f>'Gross Plant'!Q137-Reserve!Q137</f>
        <v>8408.1860189999716</v>
      </c>
      <c r="P137" s="19">
        <f>'Gross Plant'!R137-Reserve!R137</f>
        <v>8317.9603554999703</v>
      </c>
      <c r="Q137" s="20">
        <f>'Gross Plant'!S137-Reserve!S137</f>
        <v>8227.7346919999691</v>
      </c>
      <c r="R137" s="19">
        <f>'Gross Plant'!T137-Reserve!T137</f>
        <v>8137.5090284999678</v>
      </c>
      <c r="S137" s="19">
        <f>'Gross Plant'!U137-Reserve!U137</f>
        <v>8074.6551954999668</v>
      </c>
      <c r="T137" s="19">
        <f>'Gross Plant'!V137-Reserve!V137</f>
        <v>8011.8013624999658</v>
      </c>
      <c r="U137" s="19">
        <f>'Gross Plant'!W137-Reserve!W137</f>
        <v>7948.9475294999647</v>
      </c>
      <c r="V137" s="19">
        <f>'Gross Plant'!X137-Reserve!X137</f>
        <v>7886.0936964999637</v>
      </c>
      <c r="W137" s="19">
        <f>'Gross Plant'!Y137-Reserve!Y137</f>
        <v>7823.2398634999627</v>
      </c>
      <c r="X137" s="19">
        <f>'Gross Plant'!Z137-Reserve!Z137</f>
        <v>7760.3860304999616</v>
      </c>
      <c r="Y137" s="19">
        <f>'Gross Plant'!AA137-Reserve!AA137</f>
        <v>7697.5321974999606</v>
      </c>
      <c r="Z137" s="19">
        <f>'Gross Plant'!AB137-Reserve!AB137</f>
        <v>7634.6783644999596</v>
      </c>
      <c r="AA137" s="19">
        <f>'Gross Plant'!AC137-Reserve!AC137</f>
        <v>7571.8245314999585</v>
      </c>
      <c r="AB137" s="19">
        <f>'Gross Plant'!AD137-Reserve!AD137</f>
        <v>7508.9706984999575</v>
      </c>
      <c r="AC137" s="19">
        <f>'Gross Plant'!AE137-Reserve!AE137</f>
        <v>7446.1168654999565</v>
      </c>
      <c r="AD137" s="19">
        <f>'Gross Plant'!AF137-Reserve!AF137</f>
        <v>7383.2630324999554</v>
      </c>
    </row>
    <row r="138" spans="1:30">
      <c r="A138" s="49">
        <v>36700</v>
      </c>
      <c r="B138" s="34" t="s">
        <v>46</v>
      </c>
      <c r="C138" s="19">
        <f>'Gross Plant'!E138-Reserve!E138</f>
        <v>52729.56</v>
      </c>
      <c r="D138" s="19">
        <f>'Gross Plant'!F138-Reserve!F138</f>
        <v>52147.739999999991</v>
      </c>
      <c r="E138" s="19">
        <f>'Gross Plant'!G138-Reserve!G138</f>
        <v>51565.919999999984</v>
      </c>
      <c r="F138" s="19">
        <f>'Gross Plant'!H138-Reserve!H138</f>
        <v>50984.099999999977</v>
      </c>
      <c r="G138" s="19">
        <f>'Gross Plant'!I138-Reserve!I138</f>
        <v>50402.27999999997</v>
      </c>
      <c r="H138" s="19">
        <f>'Gross Plant'!J138-Reserve!J138</f>
        <v>49820.459999999963</v>
      </c>
      <c r="I138" s="19">
        <f>'Gross Plant'!K138-Reserve!K138</f>
        <v>49238.639999999956</v>
      </c>
      <c r="J138" s="19">
        <f>'Gross Plant'!L138-Reserve!L138</f>
        <v>48656.816333333292</v>
      </c>
      <c r="K138" s="19">
        <f>'Gross Plant'!M138-Reserve!M138</f>
        <v>48074.992666666629</v>
      </c>
      <c r="L138" s="19">
        <f>'Gross Plant'!N138-Reserve!N138</f>
        <v>47493.168999999965</v>
      </c>
      <c r="M138" s="19">
        <f>'Gross Plant'!O138-Reserve!O138</f>
        <v>46911.345333333302</v>
      </c>
      <c r="N138" s="19">
        <f>'Gross Plant'!P138-Reserve!P138</f>
        <v>46329.521666666638</v>
      </c>
      <c r="O138" s="19">
        <f>'Gross Plant'!Q138-Reserve!Q138</f>
        <v>45747.697999999975</v>
      </c>
      <c r="P138" s="19">
        <f>'Gross Plant'!R138-Reserve!R138</f>
        <v>45165.874333333311</v>
      </c>
      <c r="Q138" s="20">
        <f>'Gross Plant'!S138-Reserve!S138</f>
        <v>44584.050666666648</v>
      </c>
      <c r="R138" s="19">
        <f>'Gross Plant'!T138-Reserve!T138</f>
        <v>44002.226999999984</v>
      </c>
      <c r="S138" s="19">
        <f>'Gross Plant'!U138-Reserve!U138</f>
        <v>43555.386423999982</v>
      </c>
      <c r="T138" s="19">
        <f>'Gross Plant'!V138-Reserve!V138</f>
        <v>43108.54584799998</v>
      </c>
      <c r="U138" s="19">
        <f>'Gross Plant'!W138-Reserve!W138</f>
        <v>42661.705271999977</v>
      </c>
      <c r="V138" s="19">
        <f>'Gross Plant'!X138-Reserve!X138</f>
        <v>42214.864695999975</v>
      </c>
      <c r="W138" s="19">
        <f>'Gross Plant'!Y138-Reserve!Y138</f>
        <v>41768.024119999973</v>
      </c>
      <c r="X138" s="19">
        <f>'Gross Plant'!Z138-Reserve!Z138</f>
        <v>41321.18354399997</v>
      </c>
      <c r="Y138" s="19">
        <f>'Gross Plant'!AA138-Reserve!AA138</f>
        <v>40874.342967999968</v>
      </c>
      <c r="Z138" s="19">
        <f>'Gross Plant'!AB138-Reserve!AB138</f>
        <v>40427.502391999966</v>
      </c>
      <c r="AA138" s="19">
        <f>'Gross Plant'!AC138-Reserve!AC138</f>
        <v>39980.661815999963</v>
      </c>
      <c r="AB138" s="19">
        <f>'Gross Plant'!AD138-Reserve!AD138</f>
        <v>39533.821239999961</v>
      </c>
      <c r="AC138" s="19">
        <f>'Gross Plant'!AE138-Reserve!AE138</f>
        <v>39086.980663999959</v>
      </c>
      <c r="AD138" s="19">
        <f>'Gross Plant'!AF138-Reserve!AF138</f>
        <v>38640.140087999956</v>
      </c>
    </row>
    <row r="139" spans="1:30">
      <c r="A139" s="49">
        <v>36701</v>
      </c>
      <c r="B139" s="34" t="s">
        <v>47</v>
      </c>
      <c r="C139" s="19">
        <f>'Gross Plant'!E139-Reserve!E139</f>
        <v>9385227.4100000001</v>
      </c>
      <c r="D139" s="19">
        <f>'Gross Plant'!F139-Reserve!F139</f>
        <v>9463345.7899999991</v>
      </c>
      <c r="E139" s="19">
        <f>'Gross Plant'!G139-Reserve!G139</f>
        <v>9420284.1699999981</v>
      </c>
      <c r="F139" s="19">
        <f>'Gross Plant'!H139-Reserve!H139</f>
        <v>9495297.7199999988</v>
      </c>
      <c r="G139" s="19">
        <f>'Gross Plant'!I139-Reserve!I139</f>
        <v>9452243.5199999996</v>
      </c>
      <c r="H139" s="19">
        <f>'Gross Plant'!J139-Reserve!J139</f>
        <v>9409189.3200000003</v>
      </c>
      <c r="I139" s="19">
        <f>'Gross Plant'!K139-Reserve!K139</f>
        <v>9708504.379999999</v>
      </c>
      <c r="J139" s="19">
        <f>'Gross Plant'!L139-Reserve!L139</f>
        <v>9782316.294568371</v>
      </c>
      <c r="K139" s="19">
        <f>'Gross Plant'!M139-Reserve!M139</f>
        <v>9835027.2843820602</v>
      </c>
      <c r="L139" s="19">
        <f>'Gross Plant'!N139-Reserve!N139</f>
        <v>9890246.5922211558</v>
      </c>
      <c r="M139" s="19">
        <f>'Gross Plant'!O139-Reserve!O139</f>
        <v>9966819.8557423875</v>
      </c>
      <c r="N139" s="19">
        <f>'Gross Plant'!P139-Reserve!P139</f>
        <v>10057756.365015578</v>
      </c>
      <c r="O139" s="19">
        <f>'Gross Plant'!Q139-Reserve!Q139</f>
        <v>10150260.675048117</v>
      </c>
      <c r="P139" s="19">
        <f>'Gross Plant'!R139-Reserve!R139</f>
        <v>10219233.79035449</v>
      </c>
      <c r="Q139" s="20">
        <f>'Gross Plant'!S139-Reserve!S139</f>
        <v>10260033.142087329</v>
      </c>
      <c r="R139" s="19">
        <f>'Gross Plant'!T139-Reserve!T139</f>
        <v>10289933.976221137</v>
      </c>
      <c r="S139" s="19">
        <f>'Gross Plant'!U139-Reserve!U139</f>
        <v>10343596.120017368</v>
      </c>
      <c r="T139" s="19">
        <f>'Gross Plant'!V139-Reserve!V139</f>
        <v>10395598.81454796</v>
      </c>
      <c r="U139" s="19">
        <f>'Gross Plant'!W139-Reserve!W139</f>
        <v>10447356.098340612</v>
      </c>
      <c r="V139" s="19">
        <f>'Gross Plant'!X139-Reserve!X139</f>
        <v>10503686.751894001</v>
      </c>
      <c r="W139" s="19">
        <f>'Gross Plant'!Y139-Reserve!Y139</f>
        <v>10554585.732935673</v>
      </c>
      <c r="X139" s="19">
        <f>'Gross Plant'!Z139-Reserve!Z139</f>
        <v>10600344.574494217</v>
      </c>
      <c r="Y139" s="19">
        <f>'Gross Plant'!AA139-Reserve!AA139</f>
        <v>10688305.092592977</v>
      </c>
      <c r="Z139" s="19">
        <f>'Gross Plant'!AB139-Reserve!AB139</f>
        <v>10790611.953977754</v>
      </c>
      <c r="AA139" s="19">
        <f>'Gross Plant'!AC139-Reserve!AC139</f>
        <v>10894469.524408495</v>
      </c>
      <c r="AB139" s="19">
        <f>'Gross Plant'!AD139-Reserve!AD139</f>
        <v>10974781.783228975</v>
      </c>
      <c r="AC139" s="19">
        <f>'Gross Plant'!AE139-Reserve!AE139</f>
        <v>11026909.720187379</v>
      </c>
      <c r="AD139" s="19">
        <f>'Gross Plant'!AF139-Reserve!AF139</f>
        <v>11068129.960367559</v>
      </c>
    </row>
    <row r="140" spans="1:30">
      <c r="A140" s="49">
        <v>36900</v>
      </c>
      <c r="B140" s="34" t="s">
        <v>48</v>
      </c>
      <c r="C140" s="19">
        <f>'Gross Plant'!E141-Reserve!E141</f>
        <v>403196.5</v>
      </c>
      <c r="D140" s="19">
        <f>'Gross Plant'!F141-Reserve!F141</f>
        <v>401892.05</v>
      </c>
      <c r="E140" s="19">
        <f>'Gross Plant'!G141-Reserve!G141</f>
        <v>400587.6</v>
      </c>
      <c r="F140" s="19">
        <f>'Gross Plant'!H141-Reserve!H141</f>
        <v>399283.14999999997</v>
      </c>
      <c r="G140" s="19">
        <f>'Gross Plant'!I141-Reserve!I141</f>
        <v>397978.69999999995</v>
      </c>
      <c r="H140" s="19">
        <f>'Gross Plant'!J141-Reserve!J141</f>
        <v>396674.24999999994</v>
      </c>
      <c r="I140" s="19">
        <f>'Gross Plant'!K141-Reserve!K141</f>
        <v>395369.79999999993</v>
      </c>
      <c r="J140" s="19">
        <f>'Gross Plant'!L141-Reserve!L141</f>
        <v>394065.3511586666</v>
      </c>
      <c r="K140" s="19">
        <f>'Gross Plant'!M141-Reserve!M141</f>
        <v>392760.90231733327</v>
      </c>
      <c r="L140" s="19">
        <f>'Gross Plant'!N141-Reserve!N141</f>
        <v>391456.45347599994</v>
      </c>
      <c r="M140" s="19">
        <f>'Gross Plant'!O141-Reserve!O141</f>
        <v>390152.00463466661</v>
      </c>
      <c r="N140" s="19">
        <f>'Gross Plant'!P141-Reserve!P141</f>
        <v>388847.55579333327</v>
      </c>
      <c r="O140" s="19">
        <f>'Gross Plant'!Q141-Reserve!Q141</f>
        <v>387543.10695199994</v>
      </c>
      <c r="P140" s="19">
        <f>'Gross Plant'!R141-Reserve!R141</f>
        <v>386238.65811066661</v>
      </c>
      <c r="Q140" s="20">
        <f>'Gross Plant'!S141-Reserve!S141</f>
        <v>384934.20926933328</v>
      </c>
      <c r="R140" s="19">
        <f>'Gross Plant'!T141-Reserve!T141</f>
        <v>383629.76042799995</v>
      </c>
      <c r="S140" s="19">
        <f>'Gross Plant'!U141-Reserve!U141</f>
        <v>382691.04490666662</v>
      </c>
      <c r="T140" s="19">
        <f>'Gross Plant'!V141-Reserve!V141</f>
        <v>381752.32938533329</v>
      </c>
      <c r="U140" s="19">
        <f>'Gross Plant'!W141-Reserve!W141</f>
        <v>380813.61386399996</v>
      </c>
      <c r="V140" s="19">
        <f>'Gross Plant'!X141-Reserve!X141</f>
        <v>379874.89834266662</v>
      </c>
      <c r="W140" s="19">
        <f>'Gross Plant'!Y141-Reserve!Y141</f>
        <v>378936.18282133329</v>
      </c>
      <c r="X140" s="19">
        <f>'Gross Plant'!Z141-Reserve!Z141</f>
        <v>377997.46729999996</v>
      </c>
      <c r="Y140" s="19">
        <f>'Gross Plant'!AA141-Reserve!AA141</f>
        <v>377058.75177866663</v>
      </c>
      <c r="Z140" s="19">
        <f>'Gross Plant'!AB141-Reserve!AB141</f>
        <v>376120.0362573333</v>
      </c>
      <c r="AA140" s="19">
        <f>'Gross Plant'!AC141-Reserve!AC141</f>
        <v>375181.32073599997</v>
      </c>
      <c r="AB140" s="19">
        <f>'Gross Plant'!AD141-Reserve!AD141</f>
        <v>374242.60521466663</v>
      </c>
      <c r="AC140" s="19">
        <f>'Gross Plant'!AE141-Reserve!AE141</f>
        <v>373303.8896933333</v>
      </c>
      <c r="AD140" s="19">
        <f>'Gross Plant'!AF141-Reserve!AF141</f>
        <v>372365.17417199997</v>
      </c>
    </row>
    <row r="141" spans="1:30">
      <c r="A141" s="49">
        <v>36901</v>
      </c>
      <c r="B141" s="34" t="s">
        <v>99</v>
      </c>
      <c r="C141" s="19">
        <f>'Gross Plant'!E142-Reserve!E142</f>
        <v>573491.2100000002</v>
      </c>
      <c r="D141" s="19">
        <f>'Gross Plant'!F142-Reserve!F142</f>
        <v>569443.83000000031</v>
      </c>
      <c r="E141" s="19">
        <f>'Gross Plant'!G142-Reserve!G142</f>
        <v>565396.45000000042</v>
      </c>
      <c r="F141" s="19">
        <f>'Gross Plant'!H142-Reserve!H142</f>
        <v>561349.07000000053</v>
      </c>
      <c r="G141" s="19">
        <f>'Gross Plant'!I142-Reserve!I142</f>
        <v>557301.69000000064</v>
      </c>
      <c r="H141" s="19">
        <f>'Gross Plant'!J142-Reserve!J142</f>
        <v>553254.31000000075</v>
      </c>
      <c r="I141" s="19">
        <f>'Gross Plant'!K142-Reserve!K142</f>
        <v>549206.93000000087</v>
      </c>
      <c r="J141" s="19">
        <f>'Gross Plant'!L142-Reserve!L142</f>
        <v>545159.5552938343</v>
      </c>
      <c r="K141" s="19">
        <f>'Gross Plant'!M142-Reserve!M142</f>
        <v>541112.18058766774</v>
      </c>
      <c r="L141" s="19">
        <f>'Gross Plant'!N142-Reserve!N142</f>
        <v>537064.80588150118</v>
      </c>
      <c r="M141" s="19">
        <f>'Gross Plant'!O142-Reserve!O142</f>
        <v>533017.43117533461</v>
      </c>
      <c r="N141" s="19">
        <f>'Gross Plant'!P142-Reserve!P142</f>
        <v>528970.05646916805</v>
      </c>
      <c r="O141" s="19">
        <f>'Gross Plant'!Q142-Reserve!Q142</f>
        <v>524922.68176300148</v>
      </c>
      <c r="P141" s="19">
        <f>'Gross Plant'!R142-Reserve!R142</f>
        <v>520875.30705683492</v>
      </c>
      <c r="Q141" s="20">
        <f>'Gross Plant'!S142-Reserve!S142</f>
        <v>516827.93235066836</v>
      </c>
      <c r="R141" s="19">
        <f>'Gross Plant'!T142-Reserve!T142</f>
        <v>512780.55764450179</v>
      </c>
      <c r="S141" s="19">
        <f>'Gross Plant'!U142-Reserve!U142</f>
        <v>509867.96089333505</v>
      </c>
      <c r="T141" s="19">
        <f>'Gross Plant'!V142-Reserve!V142</f>
        <v>506955.36414216831</v>
      </c>
      <c r="U141" s="19">
        <f>'Gross Plant'!W142-Reserve!W142</f>
        <v>504042.76739100157</v>
      </c>
      <c r="V141" s="19">
        <f>'Gross Plant'!X142-Reserve!X142</f>
        <v>501130.17063983483</v>
      </c>
      <c r="W141" s="19">
        <f>'Gross Plant'!Y142-Reserve!Y142</f>
        <v>498217.57388866809</v>
      </c>
      <c r="X141" s="19">
        <f>'Gross Plant'!Z142-Reserve!Z142</f>
        <v>495304.97713750135</v>
      </c>
      <c r="Y141" s="19">
        <f>'Gross Plant'!AA142-Reserve!AA142</f>
        <v>492392.38038633461</v>
      </c>
      <c r="Z141" s="19">
        <f>'Gross Plant'!AB142-Reserve!AB142</f>
        <v>489479.78363516787</v>
      </c>
      <c r="AA141" s="19">
        <f>'Gross Plant'!AC142-Reserve!AC142</f>
        <v>486567.18688400113</v>
      </c>
      <c r="AB141" s="19">
        <f>'Gross Plant'!AD142-Reserve!AD142</f>
        <v>483654.59013283439</v>
      </c>
      <c r="AC141" s="19">
        <f>'Gross Plant'!AE142-Reserve!AE142</f>
        <v>480741.99338166765</v>
      </c>
      <c r="AD141" s="19">
        <f>'Gross Plant'!AF142-Reserve!AF142</f>
        <v>477829.39663050091</v>
      </c>
    </row>
    <row r="142" spans="1:30">
      <c r="A142" s="49">
        <v>37400</v>
      </c>
      <c r="B142" s="34" t="s">
        <v>49</v>
      </c>
      <c r="C142" s="19">
        <f>'Gross Plant'!E143-Reserve!E143</f>
        <v>531166.79</v>
      </c>
      <c r="D142" s="19">
        <f>'Gross Plant'!F143-Reserve!F143</f>
        <v>531166.79</v>
      </c>
      <c r="E142" s="19">
        <f>'Gross Plant'!G143-Reserve!G143</f>
        <v>531166.79</v>
      </c>
      <c r="F142" s="19">
        <f>'Gross Plant'!H143-Reserve!H143</f>
        <v>531166.79</v>
      </c>
      <c r="G142" s="19">
        <f>'Gross Plant'!I143-Reserve!I143</f>
        <v>531166.79</v>
      </c>
      <c r="H142" s="19">
        <f>'Gross Plant'!J143-Reserve!J143</f>
        <v>531166.79</v>
      </c>
      <c r="I142" s="19">
        <f>'Gross Plant'!K143-Reserve!K143</f>
        <v>531166.79</v>
      </c>
      <c r="J142" s="19">
        <f>'Gross Plant'!L143-Reserve!L143</f>
        <v>531166.79</v>
      </c>
      <c r="K142" s="19">
        <f>'Gross Plant'!M143-Reserve!M143</f>
        <v>531166.79</v>
      </c>
      <c r="L142" s="19">
        <f>'Gross Plant'!N143-Reserve!N143</f>
        <v>531166.79</v>
      </c>
      <c r="M142" s="19">
        <f>'Gross Plant'!O143-Reserve!O143</f>
        <v>531166.79</v>
      </c>
      <c r="N142" s="19">
        <f>'Gross Plant'!P143-Reserve!P143</f>
        <v>531166.79</v>
      </c>
      <c r="O142" s="19">
        <f>'Gross Plant'!Q143-Reserve!Q143</f>
        <v>531166.79</v>
      </c>
      <c r="P142" s="19">
        <f>'Gross Plant'!R143-Reserve!R143</f>
        <v>531166.79</v>
      </c>
      <c r="Q142" s="20">
        <f>'Gross Plant'!S143-Reserve!S143</f>
        <v>531166.79</v>
      </c>
      <c r="R142" s="19">
        <f>'Gross Plant'!T143-Reserve!T143</f>
        <v>531166.79</v>
      </c>
      <c r="S142" s="19">
        <f>'Gross Plant'!U143-Reserve!U143</f>
        <v>531166.79</v>
      </c>
      <c r="T142" s="19">
        <f>'Gross Plant'!V143-Reserve!V143</f>
        <v>531166.79</v>
      </c>
      <c r="U142" s="19">
        <f>'Gross Plant'!W143-Reserve!W143</f>
        <v>531166.79</v>
      </c>
      <c r="V142" s="19">
        <f>'Gross Plant'!X143-Reserve!X143</f>
        <v>531166.79</v>
      </c>
      <c r="W142" s="19">
        <f>'Gross Plant'!Y143-Reserve!Y143</f>
        <v>531166.79</v>
      </c>
      <c r="X142" s="19">
        <f>'Gross Plant'!Z143-Reserve!Z143</f>
        <v>531166.79</v>
      </c>
      <c r="Y142" s="19">
        <f>'Gross Plant'!AA143-Reserve!AA143</f>
        <v>531166.79</v>
      </c>
      <c r="Z142" s="19">
        <f>'Gross Plant'!AB143-Reserve!AB143</f>
        <v>531166.79</v>
      </c>
      <c r="AA142" s="19">
        <f>'Gross Plant'!AC143-Reserve!AC143</f>
        <v>531166.79</v>
      </c>
      <c r="AB142" s="19">
        <f>'Gross Plant'!AD143-Reserve!AD143</f>
        <v>531166.79</v>
      </c>
      <c r="AC142" s="19">
        <f>'Gross Plant'!AE143-Reserve!AE143</f>
        <v>531166.79</v>
      </c>
      <c r="AD142" s="19">
        <f>'Gross Plant'!AF143-Reserve!AF143</f>
        <v>531166.79</v>
      </c>
    </row>
    <row r="143" spans="1:30">
      <c r="A143" s="49">
        <v>37401</v>
      </c>
      <c r="B143" s="34" t="s">
        <v>100</v>
      </c>
      <c r="C143" s="19">
        <f>'Gross Plant'!E144-Reserve!E144</f>
        <v>37326.42</v>
      </c>
      <c r="D143" s="19">
        <f>'Gross Plant'!F144-Reserve!F144</f>
        <v>37326.42</v>
      </c>
      <c r="E143" s="19">
        <f>'Gross Plant'!G144-Reserve!G144</f>
        <v>37326.42</v>
      </c>
      <c r="F143" s="19">
        <f>'Gross Plant'!H144-Reserve!H144</f>
        <v>37326.42</v>
      </c>
      <c r="G143" s="19">
        <f>'Gross Plant'!I144-Reserve!I144</f>
        <v>37326.42</v>
      </c>
      <c r="H143" s="19">
        <f>'Gross Plant'!J144-Reserve!J144</f>
        <v>37326.42</v>
      </c>
      <c r="I143" s="19">
        <f>'Gross Plant'!K144-Reserve!K144</f>
        <v>37326.42</v>
      </c>
      <c r="J143" s="19">
        <f>'Gross Plant'!L144-Reserve!L144</f>
        <v>37326.42</v>
      </c>
      <c r="K143" s="19">
        <f>'Gross Plant'!M144-Reserve!M144</f>
        <v>37326.42</v>
      </c>
      <c r="L143" s="19">
        <f>'Gross Plant'!N144-Reserve!N144</f>
        <v>37326.42</v>
      </c>
      <c r="M143" s="19">
        <f>'Gross Plant'!O144-Reserve!O144</f>
        <v>37326.42</v>
      </c>
      <c r="N143" s="19">
        <f>'Gross Plant'!P144-Reserve!P144</f>
        <v>37326.42</v>
      </c>
      <c r="O143" s="19">
        <f>'Gross Plant'!Q144-Reserve!Q144</f>
        <v>37326.42</v>
      </c>
      <c r="P143" s="19">
        <f>'Gross Plant'!R144-Reserve!R144</f>
        <v>37326.42</v>
      </c>
      <c r="Q143" s="20">
        <f>'Gross Plant'!S144-Reserve!S144</f>
        <v>37326.42</v>
      </c>
      <c r="R143" s="19">
        <f>'Gross Plant'!T144-Reserve!T144</f>
        <v>37326.42</v>
      </c>
      <c r="S143" s="19">
        <f>'Gross Plant'!U144-Reserve!U144</f>
        <v>37326.42</v>
      </c>
      <c r="T143" s="19">
        <f>'Gross Plant'!V144-Reserve!V144</f>
        <v>37326.42</v>
      </c>
      <c r="U143" s="19">
        <f>'Gross Plant'!W144-Reserve!W144</f>
        <v>37326.42</v>
      </c>
      <c r="V143" s="19">
        <f>'Gross Plant'!X144-Reserve!X144</f>
        <v>37326.42</v>
      </c>
      <c r="W143" s="19">
        <f>'Gross Plant'!Y144-Reserve!Y144</f>
        <v>37326.42</v>
      </c>
      <c r="X143" s="19">
        <f>'Gross Plant'!Z144-Reserve!Z144</f>
        <v>37326.42</v>
      </c>
      <c r="Y143" s="19">
        <f>'Gross Plant'!AA144-Reserve!AA144</f>
        <v>37326.42</v>
      </c>
      <c r="Z143" s="19">
        <f>'Gross Plant'!AB144-Reserve!AB144</f>
        <v>37326.42</v>
      </c>
      <c r="AA143" s="19">
        <f>'Gross Plant'!AC144-Reserve!AC144</f>
        <v>37326.42</v>
      </c>
      <c r="AB143" s="19">
        <f>'Gross Plant'!AD144-Reserve!AD144</f>
        <v>37326.42</v>
      </c>
      <c r="AC143" s="19">
        <f>'Gross Plant'!AE144-Reserve!AE144</f>
        <v>37326.42</v>
      </c>
      <c r="AD143" s="19">
        <f>'Gross Plant'!AF144-Reserve!AF144</f>
        <v>37326.42</v>
      </c>
    </row>
    <row r="144" spans="1:30">
      <c r="A144" s="49">
        <v>37402</v>
      </c>
      <c r="B144" s="34" t="s">
        <v>50</v>
      </c>
      <c r="C144" s="19">
        <f>'Gross Plant'!E145-Reserve!E145</f>
        <v>2528898.54</v>
      </c>
      <c r="D144" s="19">
        <f>'Gross Plant'!F145-Reserve!F145</f>
        <v>2525445.0900000003</v>
      </c>
      <c r="E144" s="19">
        <f>'Gross Plant'!G145-Reserve!G145</f>
        <v>2522342.35</v>
      </c>
      <c r="F144" s="19">
        <f>'Gross Plant'!H145-Reserve!H145</f>
        <v>2680290.12</v>
      </c>
      <c r="G144" s="19">
        <f>'Gross Plant'!I145-Reserve!I145</f>
        <v>2677017.9700000007</v>
      </c>
      <c r="H144" s="19">
        <f>'Gross Plant'!J145-Reserve!J145</f>
        <v>2673763.6800000006</v>
      </c>
      <c r="I144" s="19">
        <f>'Gross Plant'!K145-Reserve!K145</f>
        <v>2685371.8400000008</v>
      </c>
      <c r="J144" s="19">
        <f>'Gross Plant'!L145-Reserve!L145</f>
        <v>2741806.8919069129</v>
      </c>
      <c r="K144" s="19">
        <f>'Gross Plant'!M145-Reserve!M145</f>
        <v>2787349.0501792752</v>
      </c>
      <c r="L144" s="19">
        <f>'Gross Plant'!N145-Reserve!N145</f>
        <v>2834089.6838314575</v>
      </c>
      <c r="M144" s="19">
        <f>'Gross Plant'!O145-Reserve!O145</f>
        <v>2891663.5374307241</v>
      </c>
      <c r="N144" s="19">
        <f>'Gross Plant'!P145-Reserve!P145</f>
        <v>2956477.163956908</v>
      </c>
      <c r="O144" s="19">
        <f>'Gross Plant'!Q145-Reserve!Q145</f>
        <v>3021974.9463540376</v>
      </c>
      <c r="P144" s="19">
        <f>'Gross Plant'!R145-Reserve!R145</f>
        <v>3075320.950581342</v>
      </c>
      <c r="Q144" s="20">
        <f>'Gross Plant'!S145-Reserve!S145</f>
        <v>3114161.84301162</v>
      </c>
      <c r="R144" s="19">
        <f>'Gross Plant'!T145-Reserve!T145</f>
        <v>3147356.2399093444</v>
      </c>
      <c r="S144" s="19">
        <f>'Gross Plant'!U145-Reserve!U145</f>
        <v>3187357.774142697</v>
      </c>
      <c r="T144" s="19">
        <f>'Gross Plant'!V145-Reserve!V145</f>
        <v>3226444.6256726268</v>
      </c>
      <c r="U144" s="19">
        <f>'Gross Plant'!W145-Reserve!W145</f>
        <v>3265341.330252639</v>
      </c>
      <c r="V144" s="19">
        <f>'Gross Plant'!X145-Reserve!X145</f>
        <v>3306512.7477435796</v>
      </c>
      <c r="W144" s="19">
        <f>'Gross Plant'!Y145-Reserve!Y145</f>
        <v>3344838.1331119128</v>
      </c>
      <c r="X144" s="19">
        <f>'Gross Plant'!Z145-Reserve!Z145</f>
        <v>3380470.8020029985</v>
      </c>
      <c r="Y144" s="19">
        <f>'Gross Plant'!AA145-Reserve!AA145</f>
        <v>3437628.5094158999</v>
      </c>
      <c r="Z144" s="19">
        <f>'Gross Plant'!AB145-Reserve!AB145</f>
        <v>3502031.7104187417</v>
      </c>
      <c r="AA144" s="19">
        <f>'Gross Plant'!AC145-Reserve!AC145</f>
        <v>3567124.8520066109</v>
      </c>
      <c r="AB144" s="19">
        <f>'Gross Plant'!AD145-Reserve!AD145</f>
        <v>3620070.9933036426</v>
      </c>
      <c r="AC144" s="19">
        <f>'Gross Plant'!AE145-Reserve!AE145</f>
        <v>3658515.5962710371</v>
      </c>
      <c r="AD144" s="19">
        <f>'Gross Plant'!AF145-Reserve!AF145</f>
        <v>3691316.8104117988</v>
      </c>
    </row>
    <row r="145" spans="1:30">
      <c r="A145" s="49">
        <v>37403</v>
      </c>
      <c r="B145" s="34" t="s">
        <v>101</v>
      </c>
      <c r="C145" s="19">
        <f>'Gross Plant'!E146-Reserve!E146</f>
        <v>2783.89</v>
      </c>
      <c r="D145" s="19">
        <f>'Gross Plant'!F146-Reserve!F146</f>
        <v>2783.89</v>
      </c>
      <c r="E145" s="19">
        <f>'Gross Plant'!G146-Reserve!G146</f>
        <v>2783.89</v>
      </c>
      <c r="F145" s="19">
        <f>'Gross Plant'!H146-Reserve!H146</f>
        <v>2783.89</v>
      </c>
      <c r="G145" s="19">
        <f>'Gross Plant'!I146-Reserve!I146</f>
        <v>2783.89</v>
      </c>
      <c r="H145" s="19">
        <f>'Gross Plant'!J146-Reserve!J146</f>
        <v>2783.89</v>
      </c>
      <c r="I145" s="19">
        <f>'Gross Plant'!K146-Reserve!K146</f>
        <v>2783.89</v>
      </c>
      <c r="J145" s="19">
        <f>'Gross Plant'!L146-Reserve!L146</f>
        <v>2783.89</v>
      </c>
      <c r="K145" s="19">
        <f>'Gross Plant'!M146-Reserve!M146</f>
        <v>2783.89</v>
      </c>
      <c r="L145" s="19">
        <f>'Gross Plant'!N146-Reserve!N146</f>
        <v>2783.89</v>
      </c>
      <c r="M145" s="19">
        <f>'Gross Plant'!O146-Reserve!O146</f>
        <v>2783.89</v>
      </c>
      <c r="N145" s="19">
        <f>'Gross Plant'!P146-Reserve!P146</f>
        <v>2783.89</v>
      </c>
      <c r="O145" s="19">
        <f>'Gross Plant'!Q146-Reserve!Q146</f>
        <v>2783.89</v>
      </c>
      <c r="P145" s="19">
        <f>'Gross Plant'!R146-Reserve!R146</f>
        <v>2783.89</v>
      </c>
      <c r="Q145" s="20">
        <f>'Gross Plant'!S146-Reserve!S146</f>
        <v>2783.89</v>
      </c>
      <c r="R145" s="19">
        <f>'Gross Plant'!T146-Reserve!T146</f>
        <v>2783.89</v>
      </c>
      <c r="S145" s="19">
        <f>'Gross Plant'!U146-Reserve!U146</f>
        <v>2783.89</v>
      </c>
      <c r="T145" s="19">
        <f>'Gross Plant'!V146-Reserve!V146</f>
        <v>2783.89</v>
      </c>
      <c r="U145" s="19">
        <f>'Gross Plant'!W146-Reserve!W146</f>
        <v>2783.89</v>
      </c>
      <c r="V145" s="19">
        <f>'Gross Plant'!X146-Reserve!X146</f>
        <v>2783.89</v>
      </c>
      <c r="W145" s="19">
        <f>'Gross Plant'!Y146-Reserve!Y146</f>
        <v>2783.89</v>
      </c>
      <c r="X145" s="19">
        <f>'Gross Plant'!Z146-Reserve!Z146</f>
        <v>2783.89</v>
      </c>
      <c r="Y145" s="19">
        <f>'Gross Plant'!AA146-Reserve!AA146</f>
        <v>2783.89</v>
      </c>
      <c r="Z145" s="19">
        <f>'Gross Plant'!AB146-Reserve!AB146</f>
        <v>2783.89</v>
      </c>
      <c r="AA145" s="19">
        <f>'Gross Plant'!AC146-Reserve!AC146</f>
        <v>2783.89</v>
      </c>
      <c r="AB145" s="19">
        <f>'Gross Plant'!AD146-Reserve!AD146</f>
        <v>2783.89</v>
      </c>
      <c r="AC145" s="19">
        <f>'Gross Plant'!AE146-Reserve!AE146</f>
        <v>2783.89</v>
      </c>
      <c r="AD145" s="19">
        <f>'Gross Plant'!AF146-Reserve!AF146</f>
        <v>2783.89</v>
      </c>
    </row>
    <row r="146" spans="1:30">
      <c r="A146" s="49">
        <v>37500</v>
      </c>
      <c r="B146" s="34" t="s">
        <v>51</v>
      </c>
      <c r="C146" s="19">
        <f>'Gross Plant'!E147-Reserve!E147</f>
        <v>234137.41999999998</v>
      </c>
      <c r="D146" s="19">
        <f>'Gross Plant'!F147-Reserve!F147</f>
        <v>233560.33</v>
      </c>
      <c r="E146" s="19">
        <f>'Gross Plant'!G147-Reserve!G147</f>
        <v>232983.24</v>
      </c>
      <c r="F146" s="19">
        <f>'Gross Plant'!H147-Reserve!H147</f>
        <v>232406.15</v>
      </c>
      <c r="G146" s="19">
        <f>'Gross Plant'!I147-Reserve!I147</f>
        <v>231829.06</v>
      </c>
      <c r="H146" s="19">
        <f>'Gross Plant'!J147-Reserve!J147</f>
        <v>231251.97</v>
      </c>
      <c r="I146" s="19">
        <f>'Gross Plant'!K147-Reserve!K147</f>
        <v>230674.88</v>
      </c>
      <c r="J146" s="19">
        <f>'Gross Plant'!L147-Reserve!L147</f>
        <v>230097.79238966666</v>
      </c>
      <c r="K146" s="19">
        <f>'Gross Plant'!M147-Reserve!M147</f>
        <v>229520.70477933335</v>
      </c>
      <c r="L146" s="19">
        <f>'Gross Plant'!N147-Reserve!N147</f>
        <v>228943.61716900003</v>
      </c>
      <c r="M146" s="19">
        <f>'Gross Plant'!O147-Reserve!O147</f>
        <v>228366.52955866669</v>
      </c>
      <c r="N146" s="19">
        <f>'Gross Plant'!P147-Reserve!P147</f>
        <v>227789.44194833335</v>
      </c>
      <c r="O146" s="19">
        <f>'Gross Plant'!Q147-Reserve!Q147</f>
        <v>227212.35433800003</v>
      </c>
      <c r="P146" s="19">
        <f>'Gross Plant'!R147-Reserve!R147</f>
        <v>226635.26672766672</v>
      </c>
      <c r="Q146" s="20">
        <f>'Gross Plant'!S147-Reserve!S147</f>
        <v>226058.17911733338</v>
      </c>
      <c r="R146" s="19">
        <f>'Gross Plant'!T147-Reserve!T147</f>
        <v>225481.09150700003</v>
      </c>
      <c r="S146" s="19">
        <f>'Gross Plant'!U147-Reserve!U147</f>
        <v>224979.64159316671</v>
      </c>
      <c r="T146" s="19">
        <f>'Gross Plant'!V147-Reserve!V147</f>
        <v>224478.19167933339</v>
      </c>
      <c r="U146" s="19">
        <f>'Gross Plant'!W147-Reserve!W147</f>
        <v>223976.74176550005</v>
      </c>
      <c r="V146" s="19">
        <f>'Gross Plant'!X147-Reserve!X147</f>
        <v>223475.2918516667</v>
      </c>
      <c r="W146" s="19">
        <f>'Gross Plant'!Y147-Reserve!Y147</f>
        <v>222973.84193783338</v>
      </c>
      <c r="X146" s="19">
        <f>'Gross Plant'!Z147-Reserve!Z147</f>
        <v>222472.39202400006</v>
      </c>
      <c r="Y146" s="19">
        <f>'Gross Plant'!AA147-Reserve!AA147</f>
        <v>221970.94211016671</v>
      </c>
      <c r="Z146" s="19">
        <f>'Gross Plant'!AB147-Reserve!AB147</f>
        <v>221469.49219633336</v>
      </c>
      <c r="AA146" s="19">
        <f>'Gross Plant'!AC147-Reserve!AC147</f>
        <v>220968.04228250004</v>
      </c>
      <c r="AB146" s="19">
        <f>'Gross Plant'!AD147-Reserve!AD147</f>
        <v>220466.59236866672</v>
      </c>
      <c r="AC146" s="19">
        <f>'Gross Plant'!AE147-Reserve!AE147</f>
        <v>219965.14245483337</v>
      </c>
      <c r="AD146" s="19">
        <f>'Gross Plant'!AF147-Reserve!AF147</f>
        <v>219463.69254100003</v>
      </c>
    </row>
    <row r="147" spans="1:30">
      <c r="A147" s="49">
        <v>37501</v>
      </c>
      <c r="B147" s="34" t="s">
        <v>102</v>
      </c>
      <c r="C147" s="19">
        <f>'Gross Plant'!E148-Reserve!E148</f>
        <v>31832.89</v>
      </c>
      <c r="D147" s="19">
        <f>'Gross Plant'!F148-Reserve!F148</f>
        <v>31661.539999999994</v>
      </c>
      <c r="E147" s="19">
        <f>'Gross Plant'!G148-Reserve!G148</f>
        <v>31490.189999999988</v>
      </c>
      <c r="F147" s="19">
        <f>'Gross Plant'!H148-Reserve!H148</f>
        <v>31318.839999999982</v>
      </c>
      <c r="G147" s="19">
        <f>'Gross Plant'!I148-Reserve!I148</f>
        <v>31147.489999999976</v>
      </c>
      <c r="H147" s="19">
        <f>'Gross Plant'!J148-Reserve!J148</f>
        <v>30976.13999999997</v>
      </c>
      <c r="I147" s="19">
        <f>'Gross Plant'!K148-Reserve!K148</f>
        <v>30804.789999999964</v>
      </c>
      <c r="J147" s="19">
        <f>'Gross Plant'!L148-Reserve!L148</f>
        <v>30633.43554349996</v>
      </c>
      <c r="K147" s="19">
        <f>'Gross Plant'!M148-Reserve!M148</f>
        <v>30462.081086999955</v>
      </c>
      <c r="L147" s="19">
        <f>'Gross Plant'!N148-Reserve!N148</f>
        <v>30290.72663049995</v>
      </c>
      <c r="M147" s="19">
        <f>'Gross Plant'!O148-Reserve!O148</f>
        <v>30119.372173999946</v>
      </c>
      <c r="N147" s="19">
        <f>'Gross Plant'!P148-Reserve!P148</f>
        <v>29948.017717499941</v>
      </c>
      <c r="O147" s="19">
        <f>'Gross Plant'!Q148-Reserve!Q148</f>
        <v>29776.663260999936</v>
      </c>
      <c r="P147" s="19">
        <f>'Gross Plant'!R148-Reserve!R148</f>
        <v>29605.308804499931</v>
      </c>
      <c r="Q147" s="20">
        <f>'Gross Plant'!S148-Reserve!S148</f>
        <v>29433.954347999927</v>
      </c>
      <c r="R147" s="19">
        <f>'Gross Plant'!T148-Reserve!T148</f>
        <v>29262.599891499922</v>
      </c>
      <c r="S147" s="19">
        <f>'Gross Plant'!U148-Reserve!U148</f>
        <v>29113.704514249926</v>
      </c>
      <c r="T147" s="19">
        <f>'Gross Plant'!V148-Reserve!V148</f>
        <v>28964.809136999931</v>
      </c>
      <c r="U147" s="19">
        <f>'Gross Plant'!W148-Reserve!W148</f>
        <v>28815.913759749936</v>
      </c>
      <c r="V147" s="19">
        <f>'Gross Plant'!X148-Reserve!X148</f>
        <v>28667.01838249994</v>
      </c>
      <c r="W147" s="19">
        <f>'Gross Plant'!Y148-Reserve!Y148</f>
        <v>28518.123005249945</v>
      </c>
      <c r="X147" s="19">
        <f>'Gross Plant'!Z148-Reserve!Z148</f>
        <v>28369.22762799995</v>
      </c>
      <c r="Y147" s="19">
        <f>'Gross Plant'!AA148-Reserve!AA148</f>
        <v>28220.332250749954</v>
      </c>
      <c r="Z147" s="19">
        <f>'Gross Plant'!AB148-Reserve!AB148</f>
        <v>28071.436873499959</v>
      </c>
      <c r="AA147" s="19">
        <f>'Gross Plant'!AC148-Reserve!AC148</f>
        <v>27922.541496249964</v>
      </c>
      <c r="AB147" s="19">
        <f>'Gross Plant'!AD148-Reserve!AD148</f>
        <v>27773.646118999968</v>
      </c>
      <c r="AC147" s="19">
        <f>'Gross Plant'!AE148-Reserve!AE148</f>
        <v>27624.750741749973</v>
      </c>
      <c r="AD147" s="19">
        <f>'Gross Plant'!AF148-Reserve!AF148</f>
        <v>27475.855364499977</v>
      </c>
    </row>
    <row r="148" spans="1:30">
      <c r="A148" s="49">
        <v>37502</v>
      </c>
      <c r="B148" s="34" t="s">
        <v>103</v>
      </c>
      <c r="C148" s="19">
        <f>'Gross Plant'!E149-Reserve!E149</f>
        <v>12470.200000000004</v>
      </c>
      <c r="D148" s="19">
        <f>'Gross Plant'!F149-Reserve!F149</f>
        <v>12390.780000000006</v>
      </c>
      <c r="E148" s="19">
        <f>'Gross Plant'!G149-Reserve!G149</f>
        <v>12311.360000000008</v>
      </c>
      <c r="F148" s="19">
        <f>'Gross Plant'!H149-Reserve!H149</f>
        <v>12231.94000000001</v>
      </c>
      <c r="G148" s="19">
        <f>'Gross Plant'!I149-Reserve!I149</f>
        <v>12152.520000000011</v>
      </c>
      <c r="H148" s="19">
        <f>'Gross Plant'!J149-Reserve!J149</f>
        <v>12073.100000000013</v>
      </c>
      <c r="I148" s="19">
        <f>'Gross Plant'!K149-Reserve!K149</f>
        <v>11993.680000000015</v>
      </c>
      <c r="J148" s="19">
        <f>'Gross Plant'!L149-Reserve!L149</f>
        <v>11914.25980716668</v>
      </c>
      <c r="K148" s="19">
        <f>'Gross Plant'!M149-Reserve!M149</f>
        <v>11834.839614333345</v>
      </c>
      <c r="L148" s="19">
        <f>'Gross Plant'!N149-Reserve!N149</f>
        <v>11755.41942150001</v>
      </c>
      <c r="M148" s="19">
        <f>'Gross Plant'!O149-Reserve!O149</f>
        <v>11675.999228666675</v>
      </c>
      <c r="N148" s="19">
        <f>'Gross Plant'!P149-Reserve!P149</f>
        <v>11596.57903583334</v>
      </c>
      <c r="O148" s="19">
        <f>'Gross Plant'!Q149-Reserve!Q149</f>
        <v>11517.158843000005</v>
      </c>
      <c r="P148" s="19">
        <f>'Gross Plant'!R149-Reserve!R149</f>
        <v>11437.73865016667</v>
      </c>
      <c r="Q148" s="20">
        <f>'Gross Plant'!S149-Reserve!S149</f>
        <v>11358.318457333335</v>
      </c>
      <c r="R148" s="19">
        <f>'Gross Plant'!T149-Reserve!T149</f>
        <v>11278.8982645</v>
      </c>
      <c r="S148" s="19">
        <f>'Gross Plant'!U149-Reserve!U149</f>
        <v>11209.887514416667</v>
      </c>
      <c r="T148" s="19">
        <f>'Gross Plant'!V149-Reserve!V149</f>
        <v>11140.876764333334</v>
      </c>
      <c r="U148" s="19">
        <f>'Gross Plant'!W149-Reserve!W149</f>
        <v>11071.866014250001</v>
      </c>
      <c r="V148" s="19">
        <f>'Gross Plant'!X149-Reserve!X149</f>
        <v>11002.855264166668</v>
      </c>
      <c r="W148" s="19">
        <f>'Gross Plant'!Y149-Reserve!Y149</f>
        <v>10933.844514083336</v>
      </c>
      <c r="X148" s="19">
        <f>'Gross Plant'!Z149-Reserve!Z149</f>
        <v>10864.833764000003</v>
      </c>
      <c r="Y148" s="19">
        <f>'Gross Plant'!AA149-Reserve!AA149</f>
        <v>10795.82301391667</v>
      </c>
      <c r="Z148" s="19">
        <f>'Gross Plant'!AB149-Reserve!AB149</f>
        <v>10726.812263833337</v>
      </c>
      <c r="AA148" s="19">
        <f>'Gross Plant'!AC149-Reserve!AC149</f>
        <v>10657.801513750004</v>
      </c>
      <c r="AB148" s="19">
        <f>'Gross Plant'!AD149-Reserve!AD149</f>
        <v>10588.790763666671</v>
      </c>
      <c r="AC148" s="19">
        <f>'Gross Plant'!AE149-Reserve!AE149</f>
        <v>10519.780013583339</v>
      </c>
      <c r="AD148" s="19">
        <f>'Gross Plant'!AF149-Reserve!AF149</f>
        <v>10450.769263500006</v>
      </c>
    </row>
    <row r="149" spans="1:30">
      <c r="A149" s="49">
        <v>37503</v>
      </c>
      <c r="B149" s="34" t="s">
        <v>104</v>
      </c>
      <c r="C149" s="19">
        <f>'Gross Plant'!E150-Reserve!E150</f>
        <v>2223.87</v>
      </c>
      <c r="D149" s="19">
        <f>'Gross Plant'!F150-Reserve!F150</f>
        <v>2217</v>
      </c>
      <c r="E149" s="19">
        <f>'Gross Plant'!G150-Reserve!G150</f>
        <v>2210.13</v>
      </c>
      <c r="F149" s="19">
        <f>'Gross Plant'!H150-Reserve!H150</f>
        <v>2203.2600000000002</v>
      </c>
      <c r="G149" s="19">
        <f>'Gross Plant'!I150-Reserve!I150</f>
        <v>2196.3900000000003</v>
      </c>
      <c r="H149" s="19">
        <f>'Gross Plant'!J150-Reserve!J150</f>
        <v>2189.5200000000004</v>
      </c>
      <c r="I149" s="19">
        <f>'Gross Plant'!K150-Reserve!K150</f>
        <v>2182.6500000000005</v>
      </c>
      <c r="J149" s="19">
        <f>'Gross Plant'!L150-Reserve!L150</f>
        <v>2175.7746126666671</v>
      </c>
      <c r="K149" s="19">
        <f>'Gross Plant'!M150-Reserve!M150</f>
        <v>2168.899225333334</v>
      </c>
      <c r="L149" s="19">
        <f>'Gross Plant'!N150-Reserve!N150</f>
        <v>2162.023838000001</v>
      </c>
      <c r="M149" s="19">
        <f>'Gross Plant'!O150-Reserve!O150</f>
        <v>2155.1484506666675</v>
      </c>
      <c r="N149" s="19">
        <f>'Gross Plant'!P150-Reserve!P150</f>
        <v>2148.273063333334</v>
      </c>
      <c r="O149" s="19">
        <f>'Gross Plant'!Q150-Reserve!Q150</f>
        <v>2141.397676000001</v>
      </c>
      <c r="P149" s="19">
        <f>'Gross Plant'!R150-Reserve!R150</f>
        <v>2134.5222886666679</v>
      </c>
      <c r="Q149" s="20">
        <f>'Gross Plant'!S150-Reserve!S150</f>
        <v>2127.6469013333344</v>
      </c>
      <c r="R149" s="19">
        <f>'Gross Plant'!T150-Reserve!T150</f>
        <v>2120.7715140000009</v>
      </c>
      <c r="S149" s="19">
        <f>'Gross Plant'!U150-Reserve!U150</f>
        <v>2114.7972696666675</v>
      </c>
      <c r="T149" s="19">
        <f>'Gross Plant'!V150-Reserve!V150</f>
        <v>2108.823025333334</v>
      </c>
      <c r="U149" s="19">
        <f>'Gross Plant'!W150-Reserve!W150</f>
        <v>2102.8487810000006</v>
      </c>
      <c r="V149" s="19">
        <f>'Gross Plant'!X150-Reserve!X150</f>
        <v>2096.8745366666672</v>
      </c>
      <c r="W149" s="19">
        <f>'Gross Plant'!Y150-Reserve!Y150</f>
        <v>2090.9002923333337</v>
      </c>
      <c r="X149" s="19">
        <f>'Gross Plant'!Z150-Reserve!Z150</f>
        <v>2084.9260480000003</v>
      </c>
      <c r="Y149" s="19">
        <f>'Gross Plant'!AA150-Reserve!AA150</f>
        <v>2078.9518036666668</v>
      </c>
      <c r="Z149" s="19">
        <f>'Gross Plant'!AB150-Reserve!AB150</f>
        <v>2072.9775593333334</v>
      </c>
      <c r="AA149" s="19">
        <f>'Gross Plant'!AC150-Reserve!AC150</f>
        <v>2067.0033149999999</v>
      </c>
      <c r="AB149" s="19">
        <f>'Gross Plant'!AD150-Reserve!AD150</f>
        <v>2061.0290706666665</v>
      </c>
      <c r="AC149" s="19">
        <f>'Gross Plant'!AE150-Reserve!AE150</f>
        <v>2055.054826333333</v>
      </c>
      <c r="AD149" s="19">
        <f>'Gross Plant'!AF150-Reserve!AF150</f>
        <v>2049.0805819999996</v>
      </c>
    </row>
    <row r="150" spans="1:30">
      <c r="A150" s="49">
        <v>37600</v>
      </c>
      <c r="B150" s="34" t="s">
        <v>52</v>
      </c>
      <c r="C150" s="19">
        <f>'Gross Plant'!E151-Reserve!E151</f>
        <v>8557384.1899999995</v>
      </c>
      <c r="D150" s="19">
        <f>'Gross Plant'!F151-Reserve!F151</f>
        <v>8483892.8199999966</v>
      </c>
      <c r="E150" s="19">
        <f>'Gross Plant'!G151-Reserve!G151</f>
        <v>8413345.5299999975</v>
      </c>
      <c r="F150" s="19">
        <f>'Gross Plant'!H151-Reserve!H151</f>
        <v>8345404.7599999998</v>
      </c>
      <c r="G150" s="19">
        <f>'Gross Plant'!I151-Reserve!I151</f>
        <v>8276270.9499999974</v>
      </c>
      <c r="H150" s="19">
        <f>'Gross Plant'!J151-Reserve!J151</f>
        <v>8209014.629999999</v>
      </c>
      <c r="I150" s="19">
        <f>'Gross Plant'!K151-Reserve!K151</f>
        <v>8140974.1099999994</v>
      </c>
      <c r="J150" s="19">
        <f>'Gross Plant'!L151-Reserve!L151</f>
        <v>8090491.0826883912</v>
      </c>
      <c r="K150" s="19">
        <f>'Gross Plant'!M151-Reserve!M151</f>
        <v>8033486.1940629147</v>
      </c>
      <c r="L150" s="19">
        <f>'Gross Plant'!N151-Reserve!N151</f>
        <v>7977328.9498633984</v>
      </c>
      <c r="M150" s="19">
        <f>'Gross Plant'!O151-Reserve!O151</f>
        <v>7927914.6590965074</v>
      </c>
      <c r="N150" s="19">
        <f>'Gross Plant'!P151-Reserve!P151</f>
        <v>7883071.1078112535</v>
      </c>
      <c r="O150" s="19">
        <f>'Gross Plant'!Q151-Reserve!Q151</f>
        <v>7838806.1296781041</v>
      </c>
      <c r="P150" s="19">
        <f>'Gross Plant'!R151-Reserve!R151</f>
        <v>7787271.380417591</v>
      </c>
      <c r="Q150" s="20">
        <f>'Gross Plant'!S151-Reserve!S151</f>
        <v>7726999.4316096548</v>
      </c>
      <c r="R150" s="19">
        <f>'Gross Plant'!T151-Reserve!T151</f>
        <v>7663374.2725728396</v>
      </c>
      <c r="S150" s="19">
        <f>'Gross Plant'!U151-Reserve!U151</f>
        <v>7616938.5531064514</v>
      </c>
      <c r="T150" s="19">
        <f>'Gross Plant'!V151-Reserve!V151</f>
        <v>7570033.1843555477</v>
      </c>
      <c r="U150" s="19">
        <f>'Gross Plant'!W151-Reserve!W151</f>
        <v>7523099.2954074256</v>
      </c>
      <c r="V150" s="19">
        <f>'Gross Plant'!X151-Reserve!X151</f>
        <v>7477643.3225193862</v>
      </c>
      <c r="W150" s="19">
        <f>'Gross Plant'!Y151-Reserve!Y151</f>
        <v>7430539.7904954422</v>
      </c>
      <c r="X150" s="19">
        <f>'Gross Plant'!Z151-Reserve!Z151</f>
        <v>7381876.7098510228</v>
      </c>
      <c r="Y150" s="19">
        <f>'Gross Plant'!AA151-Reserve!AA151</f>
        <v>7346452.5628188886</v>
      </c>
      <c r="Z150" s="19">
        <f>'Gross Plant'!AB151-Reserve!AB151</f>
        <v>7315582.5750042293</v>
      </c>
      <c r="AA150" s="19">
        <f>'Gross Plant'!AC151-Reserve!AC151</f>
        <v>7285274.3944375813</v>
      </c>
      <c r="AB150" s="19">
        <f>'Gross Plant'!AD151-Reserve!AD151</f>
        <v>7247682.5949613433</v>
      </c>
      <c r="AC150" s="19">
        <f>'Gross Plant'!AE151-Reserve!AE151</f>
        <v>7201343.2389155924</v>
      </c>
      <c r="AD150" s="19">
        <f>'Gross Plant'!AF151-Reserve!AF151</f>
        <v>7151641.6684390679</v>
      </c>
    </row>
    <row r="151" spans="1:30">
      <c r="A151" s="49">
        <v>37601</v>
      </c>
      <c r="B151" s="34" t="s">
        <v>37</v>
      </c>
      <c r="C151" s="19">
        <f>'Gross Plant'!E152-Reserve!E152</f>
        <v>116718124.66</v>
      </c>
      <c r="D151" s="19">
        <f>'Gross Plant'!F152-Reserve!F152</f>
        <v>121493144.25</v>
      </c>
      <c r="E151" s="19">
        <f>'Gross Plant'!G152-Reserve!G152</f>
        <v>121624978.57000001</v>
      </c>
      <c r="F151" s="19">
        <f>'Gross Plant'!H152-Reserve!H152</f>
        <v>120376585.88000001</v>
      </c>
      <c r="G151" s="19">
        <f>'Gross Plant'!I152-Reserve!I152</f>
        <v>120215386.45000003</v>
      </c>
      <c r="H151" s="19">
        <f>'Gross Plant'!J152-Reserve!J152</f>
        <v>121167502.02000003</v>
      </c>
      <c r="I151" s="19">
        <f>'Gross Plant'!K152-Reserve!K152</f>
        <v>121119665.63000003</v>
      </c>
      <c r="J151" s="19">
        <f>'Gross Plant'!L152-Reserve!L152</f>
        <v>122838014.78410889</v>
      </c>
      <c r="K151" s="19">
        <f>'Gross Plant'!M152-Reserve!M152</f>
        <v>124195172.3123455</v>
      </c>
      <c r="L151" s="19">
        <f>'Gross Plant'!N152-Reserve!N152</f>
        <v>125591255.54837184</v>
      </c>
      <c r="M151" s="19">
        <f>'Gross Plant'!O152-Reserve!O152</f>
        <v>127344944.89869954</v>
      </c>
      <c r="N151" s="19">
        <f>'Gross Plant'!P152-Reserve!P152</f>
        <v>129337216.83328515</v>
      </c>
      <c r="O151" s="19">
        <f>'Gross Plant'!Q152-Reserve!Q152</f>
        <v>131351117.26554416</v>
      </c>
      <c r="P151" s="19">
        <f>'Gross Plant'!R152-Reserve!R152</f>
        <v>132962046.99670158</v>
      </c>
      <c r="Q151" s="20">
        <f>'Gross Plant'!S152-Reserve!S152</f>
        <v>134092338.64476392</v>
      </c>
      <c r="R151" s="19">
        <f>'Gross Plant'!T152-Reserve!T152</f>
        <v>135035229.14725915</v>
      </c>
      <c r="S151" s="19">
        <f>'Gross Plant'!U152-Reserve!U152</f>
        <v>136133035.4557372</v>
      </c>
      <c r="T151" s="19">
        <f>'Gross Plant'!V152-Reserve!V152</f>
        <v>137199342.03819153</v>
      </c>
      <c r="U151" s="19">
        <f>'Gross Plant'!W152-Reserve!W152</f>
        <v>138258129.77037066</v>
      </c>
      <c r="V151" s="19">
        <f>'Gross Plant'!X152-Reserve!X152</f>
        <v>139390900.88111976</v>
      </c>
      <c r="W151" s="19">
        <f>'Gross Plant'!Y152-Reserve!Y152</f>
        <v>140428276.31787243</v>
      </c>
      <c r="X151" s="19">
        <f>'Gross Plant'!Z152-Reserve!Z152</f>
        <v>141375405.48271269</v>
      </c>
      <c r="Y151" s="19">
        <f>'Gross Plant'!AA152-Reserve!AA152</f>
        <v>143033100.53905994</v>
      </c>
      <c r="Z151" s="19">
        <f>'Gross Plant'!AB152-Reserve!AB152</f>
        <v>144928603.60413146</v>
      </c>
      <c r="AA151" s="19">
        <f>'Gross Plant'!AC152-Reserve!AC152</f>
        <v>146844951.91885456</v>
      </c>
      <c r="AB151" s="19">
        <f>'Gross Plant'!AD152-Reserve!AD152</f>
        <v>148357682.60953185</v>
      </c>
      <c r="AC151" s="19">
        <f>'Gross Plant'!AE152-Reserve!AE152</f>
        <v>149389291.37102863</v>
      </c>
      <c r="AD151" s="19">
        <f>'Gross Plant'!AF152-Reserve!AF152</f>
        <v>150233078.34019303</v>
      </c>
    </row>
    <row r="152" spans="1:30">
      <c r="A152" s="49">
        <v>37602</v>
      </c>
      <c r="B152" s="34" t="s">
        <v>53</v>
      </c>
      <c r="C152" s="19">
        <f>'Gross Plant'!E153-Reserve!E153</f>
        <v>89739496.070000008</v>
      </c>
      <c r="D152" s="19">
        <f>'Gross Plant'!F153-Reserve!F153</f>
        <v>90190892.780000001</v>
      </c>
      <c r="E152" s="19">
        <f>'Gross Plant'!G153-Reserve!G153</f>
        <v>90247946.969999999</v>
      </c>
      <c r="F152" s="19">
        <f>'Gross Plant'!H153-Reserve!H153</f>
        <v>91590139.590000004</v>
      </c>
      <c r="G152" s="19">
        <f>'Gross Plant'!I153-Reserve!I153</f>
        <v>92858664.200000003</v>
      </c>
      <c r="H152" s="19">
        <f>'Gross Plant'!J153-Reserve!J153</f>
        <v>92933493.510000005</v>
      </c>
      <c r="I152" s="19">
        <f>'Gross Plant'!K153-Reserve!K153</f>
        <v>94026208.400000006</v>
      </c>
      <c r="J152" s="19">
        <f>'Gross Plant'!L153-Reserve!L153</f>
        <v>95646848.808568329</v>
      </c>
      <c r="K152" s="19">
        <f>'Gross Plant'!M153-Reserve!M153</f>
        <v>96937156.39377059</v>
      </c>
      <c r="L152" s="19">
        <f>'Gross Plant'!N153-Reserve!N153</f>
        <v>98262962.942413419</v>
      </c>
      <c r="M152" s="19">
        <f>'Gross Plant'!O153-Reserve!O153</f>
        <v>99915623.571365878</v>
      </c>
      <c r="N152" s="19">
        <f>'Gross Plant'!P153-Reserve!P153</f>
        <v>101786299.75919582</v>
      </c>
      <c r="O152" s="19">
        <f>'Gross Plant'!Q153-Reserve!Q153</f>
        <v>103676625.3059583</v>
      </c>
      <c r="P152" s="19">
        <f>'Gross Plant'!R153-Reserve!R153</f>
        <v>105198403.87477674</v>
      </c>
      <c r="Q152" s="20">
        <f>'Gross Plant'!S153-Reserve!S153</f>
        <v>106280649.08166768</v>
      </c>
      <c r="R152" s="19">
        <f>'Gross Plant'!T153-Reserve!T153</f>
        <v>107191482.60028307</v>
      </c>
      <c r="S152" s="19">
        <f>'Gross Plant'!U153-Reserve!U153</f>
        <v>108253888.67771131</v>
      </c>
      <c r="T152" s="19">
        <f>'Gross Plant'!V153-Reserve!V153</f>
        <v>109287399.97259864</v>
      </c>
      <c r="U152" s="19">
        <f>'Gross Plant'!W153-Reserve!W153</f>
        <v>110313942.91658694</v>
      </c>
      <c r="V152" s="19">
        <f>'Gross Plant'!X153-Reserve!X153</f>
        <v>111408031.29332548</v>
      </c>
      <c r="W152" s="19">
        <f>'Gross Plant'!Y153-Reserve!Y153</f>
        <v>112414805.07975797</v>
      </c>
      <c r="X152" s="19">
        <f>'Gross Plant'!Z153-Reserve!Z153</f>
        <v>113338978.25373372</v>
      </c>
      <c r="Y152" s="19">
        <f>'Gross Plant'!AA153-Reserve!AA153</f>
        <v>114912699.73456733</v>
      </c>
      <c r="Z152" s="19">
        <f>'Gross Plant'!AB153-Reserve!AB153</f>
        <v>116703702.94174907</v>
      </c>
      <c r="AA152" s="19">
        <f>'Gross Plant'!AC153-Reserve!AC153</f>
        <v>118513613.45902243</v>
      </c>
      <c r="AB152" s="19">
        <f>'Gross Plant'!AD153-Reserve!AD153</f>
        <v>119954364.1038311</v>
      </c>
      <c r="AC152" s="19">
        <f>'Gross Plant'!AE153-Reserve!AE153</f>
        <v>120955122.9911378</v>
      </c>
      <c r="AD152" s="19">
        <f>'Gross Plant'!AF153-Reserve!AF153</f>
        <v>121784071.66960342</v>
      </c>
    </row>
    <row r="153" spans="1:30">
      <c r="A153" s="49">
        <v>37800</v>
      </c>
      <c r="B153" s="34" t="s">
        <v>54</v>
      </c>
      <c r="C153" s="19">
        <f>'Gross Plant'!E156-Reserve!E156</f>
        <v>10643105.32</v>
      </c>
      <c r="D153" s="19">
        <f>'Gross Plant'!F156-Reserve!F156</f>
        <v>10995625.439999999</v>
      </c>
      <c r="E153" s="19">
        <f>'Gross Plant'!G156-Reserve!G156</f>
        <v>11743676.23</v>
      </c>
      <c r="F153" s="19">
        <f>'Gross Plant'!H156-Reserve!H156</f>
        <v>11880978.199999999</v>
      </c>
      <c r="G153" s="19">
        <f>'Gross Plant'!I156-Reserve!I156</f>
        <v>13604297.52</v>
      </c>
      <c r="H153" s="19">
        <f>'Gross Plant'!J156-Reserve!J156</f>
        <v>13590680.02</v>
      </c>
      <c r="I153" s="19">
        <f>'Gross Plant'!K156-Reserve!K156</f>
        <v>13582733.220000001</v>
      </c>
      <c r="J153" s="19">
        <f>'Gross Plant'!L156-Reserve!L156</f>
        <v>14638687.132100008</v>
      </c>
      <c r="K153" s="19">
        <f>'Gross Plant'!M156-Reserve!M156</f>
        <v>15494530.757603925</v>
      </c>
      <c r="L153" s="19">
        <f>'Gross Plant'!N156-Reserve!N156</f>
        <v>16371178.881658442</v>
      </c>
      <c r="M153" s="19">
        <f>'Gross Plant'!O156-Reserve!O156</f>
        <v>17444447.56439602</v>
      </c>
      <c r="N153" s="19">
        <f>'Gross Plant'!P156-Reserve!P156</f>
        <v>18648515.731396485</v>
      </c>
      <c r="O153" s="19">
        <f>'Gross Plant'!Q156-Reserve!Q156</f>
        <v>19863577.766125288</v>
      </c>
      <c r="P153" s="19">
        <f>'Gross Plant'!R156-Reserve!R156</f>
        <v>20855348.684170891</v>
      </c>
      <c r="Q153" s="20">
        <f>'Gross Plant'!S156-Reserve!S156</f>
        <v>21581140.564067446</v>
      </c>
      <c r="R153" s="19">
        <f>'Gross Plant'!T156-Reserve!T156</f>
        <v>22202946.019217897</v>
      </c>
      <c r="S153" s="19">
        <f>'Gross Plant'!U156-Reserve!U156</f>
        <v>22939607.327914208</v>
      </c>
      <c r="T153" s="19">
        <f>'Gross Plant'!V156-Reserve!V156</f>
        <v>23658451.185933691</v>
      </c>
      <c r="U153" s="19">
        <f>'Gross Plant'!W156-Reserve!W156</f>
        <v>24372720.463739358</v>
      </c>
      <c r="V153" s="19">
        <f>'Gross Plant'!X156-Reserve!X156</f>
        <v>25127395.131221998</v>
      </c>
      <c r="W153" s="19">
        <f>'Gross Plant'!Y156-Reserve!Y156</f>
        <v>25828977.104593832</v>
      </c>
      <c r="X153" s="19">
        <f>'Gross Plant'!Z156-Reserve!Z156</f>
        <v>26480335.850727938</v>
      </c>
      <c r="Y153" s="19">
        <f>'Gross Plant'!AA156-Reserve!AA156</f>
        <v>27523441.12044587</v>
      </c>
      <c r="Z153" s="19">
        <f>'Gross Plant'!AB156-Reserve!AB156</f>
        <v>28697178.843632299</v>
      </c>
      <c r="AA153" s="19">
        <f>'Gross Plant'!AC156-Reserve!AC156</f>
        <v>29881741.533602476</v>
      </c>
      <c r="AB153" s="19">
        <f>'Gross Plant'!AD156-Reserve!AD156</f>
        <v>30842873.603318024</v>
      </c>
      <c r="AC153" s="19">
        <f>'Gross Plant'!AE156-Reserve!AE156</f>
        <v>31537922.297486179</v>
      </c>
      <c r="AD153" s="19">
        <f>'Gross Plant'!AF156-Reserve!AF156</f>
        <v>32128893.857919469</v>
      </c>
    </row>
    <row r="154" spans="1:30">
      <c r="A154" s="49">
        <v>37900</v>
      </c>
      <c r="B154" s="34" t="s">
        <v>55</v>
      </c>
      <c r="C154" s="19">
        <f>'Gross Plant'!E157-Reserve!E157</f>
        <v>3108873.05</v>
      </c>
      <c r="D154" s="19">
        <f>'Gross Plant'!F157-Reserve!F157</f>
        <v>3099480.06</v>
      </c>
      <c r="E154" s="19">
        <f>'Gross Plant'!G157-Reserve!G157</f>
        <v>3090087.0700000003</v>
      </c>
      <c r="F154" s="19">
        <f>'Gross Plant'!H157-Reserve!H157</f>
        <v>3310146.3</v>
      </c>
      <c r="G154" s="19">
        <f>'Gross Plant'!I157-Reserve!I157</f>
        <v>3300287.8200000003</v>
      </c>
      <c r="H154" s="19">
        <f>'Gross Plant'!J157-Reserve!J157</f>
        <v>3294358.37</v>
      </c>
      <c r="I154" s="19">
        <f>'Gross Plant'!K157-Reserve!K157</f>
        <v>3284538.49</v>
      </c>
      <c r="J154" s="19">
        <f>'Gross Plant'!L157-Reserve!L157</f>
        <v>3352913.4772676476</v>
      </c>
      <c r="K154" s="19">
        <f>'Gross Plant'!M157-Reserve!M157</f>
        <v>3406975.0431019953</v>
      </c>
      <c r="L154" s="19">
        <f>'Gross Plant'!N157-Reserve!N157</f>
        <v>3462535.9666157048</v>
      </c>
      <c r="M154" s="19">
        <f>'Gross Plant'!O157-Reserve!O157</f>
        <v>3532182.9303646511</v>
      </c>
      <c r="N154" s="19">
        <f>'Gross Plant'!P157-Reserve!P157</f>
        <v>3611206.1128068459</v>
      </c>
      <c r="O154" s="19">
        <f>'Gross Plant'!Q157-Reserve!Q157</f>
        <v>3691030.2856795429</v>
      </c>
      <c r="P154" s="19">
        <f>'Gross Plant'!R157-Reserve!R157</f>
        <v>3754883.4700485556</v>
      </c>
      <c r="Q154" s="20">
        <f>'Gross Plant'!S157-Reserve!S157</f>
        <v>3799707.2411340177</v>
      </c>
      <c r="R154" s="19">
        <f>'Gross Plant'!T157-Reserve!T157</f>
        <v>3837095.4861321645</v>
      </c>
      <c r="S154" s="19">
        <f>'Gross Plant'!U157-Reserve!U157</f>
        <v>3883077.4184046499</v>
      </c>
      <c r="T154" s="19">
        <f>'Gross Plant'!V157-Reserve!V157</f>
        <v>3927801.5552558592</v>
      </c>
      <c r="U154" s="19">
        <f>'Gross Plant'!W157-Reserve!W157</f>
        <v>3972215.7302418239</v>
      </c>
      <c r="V154" s="19">
        <f>'Gross Plant'!X157-Reserve!X157</f>
        <v>4019540.4448154587</v>
      </c>
      <c r="W154" s="19">
        <f>'Gross Plant'!Y157-Reserve!Y157</f>
        <v>4063082.200664354</v>
      </c>
      <c r="X154" s="19">
        <f>'Gross Plant'!Z157-Reserve!Z157</f>
        <v>4103045.3072152082</v>
      </c>
      <c r="Y154" s="19">
        <f>'Gross Plant'!AA157-Reserve!AA157</f>
        <v>4171073.6521937572</v>
      </c>
      <c r="Z154" s="19">
        <f>'Gross Plant'!AB157-Reserve!AB157</f>
        <v>4248480.3350361213</v>
      </c>
      <c r="AA154" s="19">
        <f>'Gross Plant'!AC157-Reserve!AC157</f>
        <v>4326690.1512067188</v>
      </c>
      <c r="AB154" s="19">
        <f>'Gross Plant'!AD157-Reserve!AD157</f>
        <v>4388930.7487979364</v>
      </c>
      <c r="AC154" s="19">
        <f>'Gross Plant'!AE157-Reserve!AE157</f>
        <v>4432143.2568659578</v>
      </c>
      <c r="AD154" s="19">
        <f>'Gross Plant'!AF157-Reserve!AF157</f>
        <v>4467921.3896992337</v>
      </c>
    </row>
    <row r="155" spans="1:30">
      <c r="A155" s="49">
        <v>37905</v>
      </c>
      <c r="B155" s="34" t="s">
        <v>105</v>
      </c>
      <c r="C155" s="19">
        <f>'Gross Plant'!E158-Reserve!E158</f>
        <v>691025.64000000013</v>
      </c>
      <c r="D155" s="19">
        <f>'Gross Plant'!F158-Reserve!F158</f>
        <v>687086.85000000009</v>
      </c>
      <c r="E155" s="19">
        <f>'Gross Plant'!G158-Reserve!G158</f>
        <v>683148.06</v>
      </c>
      <c r="F155" s="19">
        <f>'Gross Plant'!H158-Reserve!H158</f>
        <v>684756.38</v>
      </c>
      <c r="G155" s="19">
        <f>'Gross Plant'!I158-Reserve!I158</f>
        <v>680818.38</v>
      </c>
      <c r="H155" s="19">
        <f>'Gross Plant'!J158-Reserve!J158</f>
        <v>676880.37</v>
      </c>
      <c r="I155" s="19">
        <f>'Gross Plant'!K158-Reserve!K158</f>
        <v>672967.96</v>
      </c>
      <c r="J155" s="19">
        <f>'Gross Plant'!L158-Reserve!L158</f>
        <v>669030.07714633329</v>
      </c>
      <c r="K155" s="19">
        <f>'Gross Plant'!M158-Reserve!M158</f>
        <v>665092.19429266662</v>
      </c>
      <c r="L155" s="19">
        <f>'Gross Plant'!N158-Reserve!N158</f>
        <v>661154.31143899995</v>
      </c>
      <c r="M155" s="19">
        <f>'Gross Plant'!O158-Reserve!O158</f>
        <v>657216.42858533328</v>
      </c>
      <c r="N155" s="19">
        <f>'Gross Plant'!P158-Reserve!P158</f>
        <v>653278.54573166661</v>
      </c>
      <c r="O155" s="19">
        <f>'Gross Plant'!Q158-Reserve!Q158</f>
        <v>649340.66287799994</v>
      </c>
      <c r="P155" s="19">
        <f>'Gross Plant'!R158-Reserve!R158</f>
        <v>645402.78002433327</v>
      </c>
      <c r="Q155" s="20">
        <f>'Gross Plant'!S158-Reserve!S158</f>
        <v>641464.89717066661</v>
      </c>
      <c r="R155" s="19">
        <f>'Gross Plant'!T158-Reserve!T158</f>
        <v>637527.01431699994</v>
      </c>
      <c r="S155" s="19">
        <f>'Gross Plant'!U158-Reserve!U158</f>
        <v>633630.43792683329</v>
      </c>
      <c r="T155" s="19">
        <f>'Gross Plant'!V158-Reserve!V158</f>
        <v>629733.86153666663</v>
      </c>
      <c r="U155" s="19">
        <f>'Gross Plant'!W158-Reserve!W158</f>
        <v>625837.28514649998</v>
      </c>
      <c r="V155" s="19">
        <f>'Gross Plant'!X158-Reserve!X158</f>
        <v>621940.70875633333</v>
      </c>
      <c r="W155" s="19">
        <f>'Gross Plant'!Y158-Reserve!Y158</f>
        <v>618044.13236616668</v>
      </c>
      <c r="X155" s="19">
        <f>'Gross Plant'!Z158-Reserve!Z158</f>
        <v>614147.55597600003</v>
      </c>
      <c r="Y155" s="19">
        <f>'Gross Plant'!AA158-Reserve!AA158</f>
        <v>610250.97958583338</v>
      </c>
      <c r="Z155" s="19">
        <f>'Gross Plant'!AB158-Reserve!AB158</f>
        <v>606354.40319566673</v>
      </c>
      <c r="AA155" s="19">
        <f>'Gross Plant'!AC158-Reserve!AC158</f>
        <v>602457.82680550008</v>
      </c>
      <c r="AB155" s="19">
        <f>'Gross Plant'!AD158-Reserve!AD158</f>
        <v>598561.25041533331</v>
      </c>
      <c r="AC155" s="19">
        <f>'Gross Plant'!AE158-Reserve!AE158</f>
        <v>594664.67402516655</v>
      </c>
      <c r="AD155" s="19">
        <f>'Gross Plant'!AF158-Reserve!AF158</f>
        <v>590768.09763499978</v>
      </c>
    </row>
    <row r="156" spans="1:30">
      <c r="A156" s="49">
        <v>38000</v>
      </c>
      <c r="B156" s="34" t="s">
        <v>56</v>
      </c>
      <c r="C156" s="19">
        <f>'Gross Plant'!E159-Reserve!E159</f>
        <v>84098460.050000012</v>
      </c>
      <c r="D156" s="19">
        <f>'Gross Plant'!F159-Reserve!F159</f>
        <v>84523688.640000015</v>
      </c>
      <c r="E156" s="19">
        <f>'Gross Plant'!G159-Reserve!G159</f>
        <v>85405769.290000021</v>
      </c>
      <c r="F156" s="19">
        <f>'Gross Plant'!H159-Reserve!H159</f>
        <v>86755405.890000015</v>
      </c>
      <c r="G156" s="19">
        <f>'Gross Plant'!I159-Reserve!I159</f>
        <v>87778670.710000038</v>
      </c>
      <c r="H156" s="19">
        <f>'Gross Plant'!J159-Reserve!J159</f>
        <v>88759812.270000011</v>
      </c>
      <c r="I156" s="19">
        <f>'Gross Plant'!K159-Reserve!K159</f>
        <v>90149042.140000015</v>
      </c>
      <c r="J156" s="19">
        <f>'Gross Plant'!L159-Reserve!L159</f>
        <v>92491644.96812278</v>
      </c>
      <c r="K156" s="19">
        <f>'Gross Plant'!M159-Reserve!M159</f>
        <v>94340104.985469192</v>
      </c>
      <c r="L156" s="19">
        <f>'Gross Plant'!N159-Reserve!N159</f>
        <v>96240965.746840641</v>
      </c>
      <c r="M156" s="19">
        <f>'Gross Plant'!O159-Reserve!O159</f>
        <v>98629379.703708142</v>
      </c>
      <c r="N156" s="19">
        <f>'Gross Plant'!P159-Reserve!P159</f>
        <v>101342647.80990651</v>
      </c>
      <c r="O156" s="19">
        <f>'Gross Plant'!Q159-Reserve!Q159</f>
        <v>104084397.62093896</v>
      </c>
      <c r="P156" s="19">
        <f>'Gross Plant'!R159-Reserve!R159</f>
        <v>106274808.91534351</v>
      </c>
      <c r="Q156" s="20">
        <f>'Gross Plant'!S159-Reserve!S159</f>
        <v>107808008.86569746</v>
      </c>
      <c r="R156" s="19">
        <f>'Gross Plant'!T159-Reserve!T159</f>
        <v>109084646.78001279</v>
      </c>
      <c r="S156" s="19">
        <f>'Gross Plant'!U159-Reserve!U159</f>
        <v>110687929.76563863</v>
      </c>
      <c r="T156" s="19">
        <f>'Gross Plant'!V159-Reserve!V159</f>
        <v>112248501.23767579</v>
      </c>
      <c r="U156" s="19">
        <f>'Gross Plant'!W159-Reserve!W159</f>
        <v>113799118.18131787</v>
      </c>
      <c r="V156" s="19">
        <f>'Gross Plant'!X159-Reserve!X159</f>
        <v>115451130.33156751</v>
      </c>
      <c r="W156" s="19">
        <f>'Gross Plant'!Y159-Reserve!Y159</f>
        <v>116973144.16369845</v>
      </c>
      <c r="X156" s="19">
        <f>'Gross Plant'!Z159-Reserve!Z159</f>
        <v>118372174.25177608</v>
      </c>
      <c r="Y156" s="19">
        <f>'Gross Plant'!AA159-Reserve!AA159</f>
        <v>120742294.53776677</v>
      </c>
      <c r="Z156" s="19">
        <f>'Gross Plant'!AB159-Reserve!AB159</f>
        <v>123437768.77143982</v>
      </c>
      <c r="AA156" s="19">
        <f>'Gross Plant'!AC159-Reserve!AC159</f>
        <v>126162230.10426055</v>
      </c>
      <c r="AB156" s="19">
        <f>'Gross Plant'!AD159-Reserve!AD159</f>
        <v>128335770.35039668</v>
      </c>
      <c r="AC156" s="19">
        <f>'Gross Plant'!AE159-Reserve!AE159</f>
        <v>129852411.45634791</v>
      </c>
      <c r="AD156" s="19">
        <f>'Gross Plant'!AF159-Reserve!AF159</f>
        <v>131112761.95048028</v>
      </c>
    </row>
    <row r="157" spans="1:30">
      <c r="A157" s="49">
        <v>38100</v>
      </c>
      <c r="B157" s="34" t="s">
        <v>57</v>
      </c>
      <c r="C157" s="19">
        <f>'Gross Plant'!E160-Reserve!E160</f>
        <v>14935123.59</v>
      </c>
      <c r="D157" s="19">
        <f>'Gross Plant'!F160-Reserve!F160</f>
        <v>14855318.110000003</v>
      </c>
      <c r="E157" s="19">
        <f>'Gross Plant'!G160-Reserve!G160</f>
        <v>14800068.040000003</v>
      </c>
      <c r="F157" s="19">
        <f>'Gross Plant'!H160-Reserve!H160</f>
        <v>14924116.120000005</v>
      </c>
      <c r="G157" s="19">
        <f>'Gross Plant'!I160-Reserve!I160</f>
        <v>14853612.080000006</v>
      </c>
      <c r="H157" s="19">
        <f>'Gross Plant'!J160-Reserve!J160</f>
        <v>14843749.820000004</v>
      </c>
      <c r="I157" s="19">
        <f>'Gross Plant'!K160-Reserve!K160</f>
        <v>14929007.800000004</v>
      </c>
      <c r="J157" s="19">
        <f>'Gross Plant'!L160-Reserve!L160</f>
        <v>15151463.595389988</v>
      </c>
      <c r="K157" s="19">
        <f>'Gross Plant'!M160-Reserve!M160</f>
        <v>15289341.712686863</v>
      </c>
      <c r="L157" s="19">
        <f>'Gross Plant'!N160-Reserve!N160</f>
        <v>15434330.939101886</v>
      </c>
      <c r="M157" s="19">
        <f>'Gross Plant'!O160-Reserve!O160</f>
        <v>15659102.176976372</v>
      </c>
      <c r="N157" s="19">
        <f>'Gross Plant'!P160-Reserve!P160</f>
        <v>15936103.748172615</v>
      </c>
      <c r="O157" s="19">
        <f>'Gross Plant'!Q160-Reserve!Q160</f>
        <v>16215567.380406458</v>
      </c>
      <c r="P157" s="19">
        <f>'Gross Plant'!R160-Reserve!R160</f>
        <v>16400580.61369589</v>
      </c>
      <c r="Q157" s="20">
        <f>'Gross Plant'!S160-Reserve!S160</f>
        <v>16473856.622816503</v>
      </c>
      <c r="R157" s="19">
        <f>'Gross Plant'!T160-Reserve!T160</f>
        <v>16502826.704541929</v>
      </c>
      <c r="S157" s="19">
        <f>'Gross Plant'!U160-Reserve!U160</f>
        <v>16618123.629912753</v>
      </c>
      <c r="T157" s="19">
        <f>'Gross Plant'!V160-Reserve!V160</f>
        <v>16725077.92118993</v>
      </c>
      <c r="U157" s="19">
        <f>'Gross Plant'!W160-Reserve!W160</f>
        <v>16829191.31661484</v>
      </c>
      <c r="V157" s="19">
        <f>'Gross Plant'!X160-Reserve!X160</f>
        <v>16949089.033901311</v>
      </c>
      <c r="W157" s="19">
        <f>'Gross Plant'!Y160-Reserve!Y160</f>
        <v>17046010.819368191</v>
      </c>
      <c r="X157" s="19">
        <f>'Gross Plant'!Z160-Reserve!Z160</f>
        <v>17121206.289322462</v>
      </c>
      <c r="Y157" s="19">
        <f>'Gross Plant'!AA160-Reserve!AA160</f>
        <v>17357713.088425361</v>
      </c>
      <c r="Z157" s="19">
        <f>'Gross Plant'!AB160-Reserve!AB160</f>
        <v>17646952.052862063</v>
      </c>
      <c r="AA157" s="19">
        <f>'Gross Plant'!AC160-Reserve!AC160</f>
        <v>17939160.529080227</v>
      </c>
      <c r="AB157" s="19">
        <f>'Gross Plant'!AD160-Reserve!AD160</f>
        <v>18137337.734803855</v>
      </c>
      <c r="AC157" s="19">
        <f>'Gross Plant'!AE160-Reserve!AE160</f>
        <v>18224091.190570053</v>
      </c>
      <c r="AD157" s="19">
        <f>'Gross Plant'!AF160-Reserve!AF160</f>
        <v>18266811.247575674</v>
      </c>
    </row>
    <row r="158" spans="1:30">
      <c r="A158" s="49">
        <v>38200</v>
      </c>
      <c r="B158" s="34" t="s">
        <v>58</v>
      </c>
      <c r="C158" s="19">
        <f>'Gross Plant'!E161-Reserve!E161</f>
        <v>31174411.32</v>
      </c>
      <c r="D158" s="19">
        <f>'Gross Plant'!F161-Reserve!F161</f>
        <v>31103190.669999998</v>
      </c>
      <c r="E158" s="19">
        <f>'Gross Plant'!G161-Reserve!G161</f>
        <v>31043842.689999994</v>
      </c>
      <c r="F158" s="19">
        <f>'Gross Plant'!H161-Reserve!H161</f>
        <v>30804384.669999994</v>
      </c>
      <c r="G158" s="19">
        <f>'Gross Plant'!I161-Reserve!I161</f>
        <v>30720869.979999993</v>
      </c>
      <c r="H158" s="19">
        <f>'Gross Plant'!J161-Reserve!J161</f>
        <v>30684621.809999995</v>
      </c>
      <c r="I158" s="19">
        <f>'Gross Plant'!K161-Reserve!K161</f>
        <v>30566749.710000001</v>
      </c>
      <c r="J158" s="19">
        <f>'Gross Plant'!L161-Reserve!L161</f>
        <v>30555787.345862411</v>
      </c>
      <c r="K158" s="19">
        <f>'Gross Plant'!M161-Reserve!M161</f>
        <v>30511820.267164163</v>
      </c>
      <c r="L158" s="19">
        <f>'Gross Plant'!N161-Reserve!N161</f>
        <v>30471358.973105688</v>
      </c>
      <c r="M158" s="19">
        <f>'Gross Plant'!O161-Reserve!O161</f>
        <v>30463473.794064034</v>
      </c>
      <c r="N158" s="19">
        <f>'Gross Plant'!P161-Reserve!P161</f>
        <v>30477296.828465283</v>
      </c>
      <c r="O158" s="19">
        <f>'Gross Plant'!Q161-Reserve!Q161</f>
        <v>30493029.795860671</v>
      </c>
      <c r="P158" s="19">
        <f>'Gross Plant'!R161-Reserve!R161</f>
        <v>30471938.10269355</v>
      </c>
      <c r="Q158" s="20">
        <f>'Gross Plant'!S161-Reserve!S161</f>
        <v>30406947.682774197</v>
      </c>
      <c r="R158" s="19">
        <f>'Gross Plant'!T161-Reserve!T161</f>
        <v>30324822.243472252</v>
      </c>
      <c r="S158" s="19">
        <f>'Gross Plant'!U161-Reserve!U161</f>
        <v>30272683.611118652</v>
      </c>
      <c r="T158" s="19">
        <f>'Gross Plant'!V161-Reserve!V161</f>
        <v>30217688.919523858</v>
      </c>
      <c r="U158" s="19">
        <f>'Gross Plant'!W161-Reserve!W161</f>
        <v>30162026.419989631</v>
      </c>
      <c r="V158" s="19">
        <f>'Gross Plant'!X161-Reserve!X161</f>
        <v>30113134.377789967</v>
      </c>
      <c r="W158" s="19">
        <f>'Gross Plant'!Y161-Reserve!Y161</f>
        <v>30055555.357407041</v>
      </c>
      <c r="X158" s="19">
        <f>'Gross Plant'!Z161-Reserve!Z161</f>
        <v>29989758.122931316</v>
      </c>
      <c r="Y158" s="19">
        <f>'Gross Plant'!AA161-Reserve!AA161</f>
        <v>29988827.908403162</v>
      </c>
      <c r="Z158" s="19">
        <f>'Gross Plant'!AB161-Reserve!AB161</f>
        <v>30009627.564260498</v>
      </c>
      <c r="AA158" s="19">
        <f>'Gross Plant'!AC161-Reserve!AC161</f>
        <v>30032359.052535202</v>
      </c>
      <c r="AB158" s="19">
        <f>'Gross Plant'!AD161-Reserve!AD161</f>
        <v>30018283.968054786</v>
      </c>
      <c r="AC158" s="19">
        <f>'Gross Plant'!AE161-Reserve!AE161</f>
        <v>29960323.685040414</v>
      </c>
      <c r="AD158" s="19">
        <f>'Gross Plant'!AF161-Reserve!AF161</f>
        <v>29885240.14382419</v>
      </c>
    </row>
    <row r="159" spans="1:30">
      <c r="A159" s="49">
        <v>38300</v>
      </c>
      <c r="B159" s="34" t="s">
        <v>59</v>
      </c>
      <c r="C159" s="19">
        <f>'Gross Plant'!E162-Reserve!E162</f>
        <v>7278059.7699999996</v>
      </c>
      <c r="D159" s="19">
        <f>'Gross Plant'!F162-Reserve!F162</f>
        <v>7259104.0600000005</v>
      </c>
      <c r="E159" s="19">
        <f>'Gross Plant'!G162-Reserve!G162</f>
        <v>7251019.0200000014</v>
      </c>
      <c r="F159" s="19">
        <f>'Gross Plant'!H162-Reserve!H162</f>
        <v>7446867.5300000003</v>
      </c>
      <c r="G159" s="19">
        <f>'Gross Plant'!I162-Reserve!I162</f>
        <v>7428335.0500000007</v>
      </c>
      <c r="H159" s="19">
        <f>'Gross Plant'!J162-Reserve!J162</f>
        <v>7436660.0200000014</v>
      </c>
      <c r="I159" s="19">
        <f>'Gross Plant'!K162-Reserve!K162</f>
        <v>7456056.3000000026</v>
      </c>
      <c r="J159" s="19">
        <f>'Gross Plant'!L162-Reserve!L162</f>
        <v>7543737.3128919546</v>
      </c>
      <c r="K159" s="19">
        <f>'Gross Plant'!M162-Reserve!M162</f>
        <v>7609963.6224270258</v>
      </c>
      <c r="L159" s="19">
        <f>'Gross Plant'!N162-Reserve!N162</f>
        <v>7678397.4868729925</v>
      </c>
      <c r="M159" s="19">
        <f>'Gross Plant'!O162-Reserve!O162</f>
        <v>7767866.5241437452</v>
      </c>
      <c r="N159" s="19">
        <f>'Gross Plant'!P162-Reserve!P162</f>
        <v>7871317.4293954279</v>
      </c>
      <c r="O159" s="19">
        <f>'Gross Plant'!Q162-Reserve!Q162</f>
        <v>7975917.181007633</v>
      </c>
      <c r="P159" s="19">
        <f>'Gross Plant'!R162-Reserve!R162</f>
        <v>8056575.8826201577</v>
      </c>
      <c r="Q159" s="20">
        <f>'Gross Plant'!S162-Reserve!S162</f>
        <v>8108727.0986891631</v>
      </c>
      <c r="R159" s="19">
        <f>'Gross Plant'!T162-Reserve!T162</f>
        <v>8149724.6146371663</v>
      </c>
      <c r="S159" s="19">
        <f>'Gross Plant'!U162-Reserve!U162</f>
        <v>8194450.2613049559</v>
      </c>
      <c r="T159" s="19">
        <f>'Gross Plant'!V162-Reserve!V162</f>
        <v>8237199.8350109411</v>
      </c>
      <c r="U159" s="19">
        <f>'Gross Plant'!W162-Reserve!W162</f>
        <v>8279392.0380266458</v>
      </c>
      <c r="V159" s="19">
        <f>'Gross Plant'!X162-Reserve!X162</f>
        <v>8325841.1393657457</v>
      </c>
      <c r="W159" s="19">
        <f>'Gross Plant'!Y162-Reserve!Y162</f>
        <v>8366536.7059781374</v>
      </c>
      <c r="X159" s="19">
        <f>'Gross Plant'!Z162-Reserve!Z162</f>
        <v>8401790.2573105209</v>
      </c>
      <c r="Y159" s="19">
        <f>'Gross Plant'!AA162-Reserve!AA162</f>
        <v>8478908.4138998333</v>
      </c>
      <c r="Z159" s="19">
        <f>'Gross Plant'!AB162-Reserve!AB162</f>
        <v>8569911.0270918645</v>
      </c>
      <c r="AA159" s="19">
        <f>'Gross Plant'!AC162-Reserve!AC162</f>
        <v>8661963.984605588</v>
      </c>
      <c r="AB159" s="19">
        <f>'Gross Plant'!AD162-Reserve!AD162</f>
        <v>8729994.5344561711</v>
      </c>
      <c r="AC159" s="19">
        <f>'Gross Plant'!AE162-Reserve!AE162</f>
        <v>8769456.7498053499</v>
      </c>
      <c r="AD159" s="19">
        <f>'Gross Plant'!AF162-Reserve!AF162</f>
        <v>8797712.3640840799</v>
      </c>
    </row>
    <row r="160" spans="1:30">
      <c r="A160" s="49">
        <v>38400</v>
      </c>
      <c r="B160" s="34" t="s">
        <v>106</v>
      </c>
      <c r="C160" s="19">
        <f>'Gross Plant'!E163-Reserve!E163</f>
        <v>120508.79000000001</v>
      </c>
      <c r="D160" s="19">
        <f>'Gross Plant'!F163-Reserve!F163</f>
        <v>122010.10000000002</v>
      </c>
      <c r="E160" s="19">
        <f>'Gross Plant'!G163-Reserve!G163</f>
        <v>124153.48000000003</v>
      </c>
      <c r="F160" s="19">
        <f>'Gross Plant'!H163-Reserve!H163</f>
        <v>125533.53000000001</v>
      </c>
      <c r="G160" s="19">
        <f>'Gross Plant'!I163-Reserve!I163</f>
        <v>125817.12000000001</v>
      </c>
      <c r="H160" s="19">
        <f>'Gross Plant'!J163-Reserve!J163</f>
        <v>126521.65000000001</v>
      </c>
      <c r="I160" s="19">
        <f>'Gross Plant'!K163-Reserve!K163</f>
        <v>126947.35000000002</v>
      </c>
      <c r="J160" s="19">
        <f>'Gross Plant'!L163-Reserve!L163</f>
        <v>129552.45378226097</v>
      </c>
      <c r="K160" s="19">
        <f>'Gross Plant'!M163-Reserve!M163</f>
        <v>131605.8615426402</v>
      </c>
      <c r="L160" s="19">
        <f>'Gross Plant'!N163-Reserve!N163</f>
        <v>133717.87889214163</v>
      </c>
      <c r="M160" s="19">
        <f>'Gross Plant'!O163-Reserve!O163</f>
        <v>136374.4438042462</v>
      </c>
      <c r="N160" s="19">
        <f>'Gross Plant'!P163-Reserve!P163</f>
        <v>139393.89070752423</v>
      </c>
      <c r="O160" s="19">
        <f>'Gross Plant'!Q163-Reserve!Q163</f>
        <v>142445.27386712166</v>
      </c>
      <c r="P160" s="19">
        <f>'Gross Plant'!R163-Reserve!R163</f>
        <v>144881.10839541379</v>
      </c>
      <c r="Q160" s="20">
        <f>'Gross Plant'!S163-Reserve!S163</f>
        <v>146583.14290342794</v>
      </c>
      <c r="R160" s="19">
        <f>'Gross Plant'!T163-Reserve!T163</f>
        <v>147998.75572665635</v>
      </c>
      <c r="S160" s="19">
        <f>'Gross Plant'!U163-Reserve!U163</f>
        <v>149517.75141889194</v>
      </c>
      <c r="T160" s="19">
        <f>'Gross Plant'!V163-Reserve!V163</f>
        <v>150986.75957490061</v>
      </c>
      <c r="U160" s="19">
        <f>'Gross Plant'!W163-Reserve!W163</f>
        <v>152442.36615581083</v>
      </c>
      <c r="V160" s="19">
        <f>'Gross Plant'!X163-Reserve!X163</f>
        <v>154008.78686290036</v>
      </c>
      <c r="W160" s="19">
        <f>'Gross Plant'!Y163-Reserve!Y163</f>
        <v>155427.78310337375</v>
      </c>
      <c r="X160" s="19">
        <f>'Gross Plant'!Z163-Reserve!Z163</f>
        <v>156707.32900647272</v>
      </c>
      <c r="Y160" s="19">
        <f>'Gross Plant'!AA163-Reserve!AA163</f>
        <v>159067.98104020121</v>
      </c>
      <c r="Z160" s="19">
        <f>'Gross Plant'!AB163-Reserve!AB163</f>
        <v>161788.28084302257</v>
      </c>
      <c r="AA160" s="19">
        <f>'Gross Plant'!AC163-Reserve!AC163</f>
        <v>164537.24646831056</v>
      </c>
      <c r="AB160" s="19">
        <f>'Gross Plant'!AD163-Reserve!AD163</f>
        <v>166667.9622506235</v>
      </c>
      <c r="AC160" s="19">
        <f>'Gross Plant'!AE163-Reserve!AE163</f>
        <v>168062.85772461037</v>
      </c>
      <c r="AD160" s="19">
        <f>'Gross Plant'!AF163-Reserve!AF163</f>
        <v>169169.57511305076</v>
      </c>
    </row>
    <row r="161" spans="1:30">
      <c r="A161" s="49">
        <v>38500</v>
      </c>
      <c r="B161" s="34" t="s">
        <v>60</v>
      </c>
      <c r="C161" s="19">
        <f>'Gross Plant'!E164-Reserve!E164</f>
        <v>2446763.1400000006</v>
      </c>
      <c r="D161" s="19">
        <f>'Gross Plant'!F164-Reserve!F164</f>
        <v>2437999.0000000009</v>
      </c>
      <c r="E161" s="19">
        <f>'Gross Plant'!G164-Reserve!G164</f>
        <v>2431072.600000001</v>
      </c>
      <c r="F161" s="19">
        <f>'Gross Plant'!H164-Reserve!H164</f>
        <v>2418796.9500000016</v>
      </c>
      <c r="G161" s="19">
        <f>'Gross Plant'!I164-Reserve!I164</f>
        <v>2412255.9300000011</v>
      </c>
      <c r="H161" s="19">
        <f>'Gross Plant'!J164-Reserve!J164</f>
        <v>2405205.8000000012</v>
      </c>
      <c r="I161" s="19">
        <f>'Gross Plant'!K164-Reserve!K164</f>
        <v>2388978.1500000013</v>
      </c>
      <c r="J161" s="19">
        <f>'Gross Plant'!L164-Reserve!L164</f>
        <v>2381479.1227811673</v>
      </c>
      <c r="K161" s="19">
        <f>'Gross Plant'!M164-Reserve!M164</f>
        <v>2373209.8763445099</v>
      </c>
      <c r="L161" s="19">
        <f>'Gross Plant'!N164-Reserve!N164</f>
        <v>2365021.279650623</v>
      </c>
      <c r="M161" s="19">
        <f>'Gross Plant'!O164-Reserve!O164</f>
        <v>2357590.6030750908</v>
      </c>
      <c r="N161" s="19">
        <f>'Gross Plant'!P164-Reserve!P164</f>
        <v>2350664.4116339944</v>
      </c>
      <c r="O161" s="19">
        <f>'Gross Plant'!Q164-Reserve!Q164</f>
        <v>2343781.2805016064</v>
      </c>
      <c r="P161" s="19">
        <f>'Gross Plant'!R164-Reserve!R164</f>
        <v>2336038.7334065936</v>
      </c>
      <c r="Q161" s="20">
        <f>'Gross Plant'!S164-Reserve!S164</f>
        <v>2327272.207962682</v>
      </c>
      <c r="R161" s="19">
        <f>'Gross Plant'!T164-Reserve!T164</f>
        <v>2318105.5627841973</v>
      </c>
      <c r="S161" s="19">
        <f>'Gross Plant'!U164-Reserve!U164</f>
        <v>2311876.1748375855</v>
      </c>
      <c r="T161" s="19">
        <f>'Gross Plant'!V164-Reserve!V164</f>
        <v>2305580.4470697893</v>
      </c>
      <c r="U161" s="19">
        <f>'Gross Plant'!W164-Reserve!W164</f>
        <v>2299269.3770322227</v>
      </c>
      <c r="V161" s="19">
        <f>'Gross Plant'!X164-Reserve!X164</f>
        <v>2293116.3292027004</v>
      </c>
      <c r="W161" s="19">
        <f>'Gross Plant'!Y164-Reserve!Y164</f>
        <v>2286761.0459221839</v>
      </c>
      <c r="X161" s="19">
        <f>'Gross Plant'!Z164-Reserve!Z164</f>
        <v>2280214.4382947879</v>
      </c>
      <c r="Y161" s="19">
        <f>'Gross Plant'!AA164-Reserve!AA164</f>
        <v>2275179.9055140899</v>
      </c>
      <c r="Z161" s="19">
        <f>'Gross Plant'!AB164-Reserve!AB164</f>
        <v>2270652.1527244938</v>
      </c>
      <c r="AA161" s="19">
        <f>'Gross Plant'!AC164-Reserve!AC164</f>
        <v>2266169.7807944962</v>
      </c>
      <c r="AB161" s="19">
        <f>'Gross Plant'!AD164-Reserve!AD164</f>
        <v>2260829.9095586315</v>
      </c>
      <c r="AC161" s="19">
        <f>'Gross Plant'!AE164-Reserve!AE164</f>
        <v>2254467.4934782404</v>
      </c>
      <c r="AD161" s="19">
        <f>'Gross Plant'!AF164-Reserve!AF164</f>
        <v>2247706.2039252501</v>
      </c>
    </row>
    <row r="162" spans="1:30">
      <c r="A162" s="49">
        <v>38900</v>
      </c>
      <c r="B162" s="34" t="s">
        <v>61</v>
      </c>
      <c r="C162" s="19">
        <f>'Gross Plant'!E165-Reserve!E165</f>
        <v>1211697.3</v>
      </c>
      <c r="D162" s="19">
        <f>'Gross Plant'!F165-Reserve!F165</f>
        <v>1211697.3</v>
      </c>
      <c r="E162" s="19">
        <f>'Gross Plant'!G165-Reserve!G165</f>
        <v>1211697.3</v>
      </c>
      <c r="F162" s="19">
        <f>'Gross Plant'!H165-Reserve!H165</f>
        <v>1211697.3</v>
      </c>
      <c r="G162" s="19">
        <f>'Gross Plant'!I165-Reserve!I165</f>
        <v>1211697.3</v>
      </c>
      <c r="H162" s="19">
        <f>'Gross Plant'!J165-Reserve!J165</f>
        <v>1211697.3</v>
      </c>
      <c r="I162" s="19">
        <f>'Gross Plant'!K165-Reserve!K165</f>
        <v>1211697.3</v>
      </c>
      <c r="J162" s="19">
        <f>'Gross Plant'!L165-Reserve!L165</f>
        <v>1211697.3</v>
      </c>
      <c r="K162" s="19">
        <f>'Gross Plant'!M165-Reserve!M165</f>
        <v>1211697.3</v>
      </c>
      <c r="L162" s="19">
        <f>'Gross Plant'!N165-Reserve!N165</f>
        <v>1211697.3</v>
      </c>
      <c r="M162" s="19">
        <f>'Gross Plant'!O165-Reserve!O165</f>
        <v>1211697.3</v>
      </c>
      <c r="N162" s="19">
        <f>'Gross Plant'!P165-Reserve!P165</f>
        <v>1211697.3</v>
      </c>
      <c r="O162" s="19">
        <f>'Gross Plant'!Q165-Reserve!Q165</f>
        <v>1211697.3</v>
      </c>
      <c r="P162" s="19">
        <f>'Gross Plant'!R165-Reserve!R165</f>
        <v>1211697.3</v>
      </c>
      <c r="Q162" s="20">
        <f>'Gross Plant'!S165-Reserve!S165</f>
        <v>1211697.3</v>
      </c>
      <c r="R162" s="19">
        <f>'Gross Plant'!T165-Reserve!T165</f>
        <v>1211697.3</v>
      </c>
      <c r="S162" s="19">
        <f>'Gross Plant'!U165-Reserve!U165</f>
        <v>1211697.3</v>
      </c>
      <c r="T162" s="19">
        <f>'Gross Plant'!V165-Reserve!V165</f>
        <v>1211697.3</v>
      </c>
      <c r="U162" s="19">
        <f>'Gross Plant'!W165-Reserve!W165</f>
        <v>1211697.3</v>
      </c>
      <c r="V162" s="19">
        <f>'Gross Plant'!X165-Reserve!X165</f>
        <v>1211697.3</v>
      </c>
      <c r="W162" s="19">
        <f>'Gross Plant'!Y165-Reserve!Y165</f>
        <v>1211697.3</v>
      </c>
      <c r="X162" s="19">
        <f>'Gross Plant'!Z165-Reserve!Z165</f>
        <v>1211697.3</v>
      </c>
      <c r="Y162" s="19">
        <f>'Gross Plant'!AA165-Reserve!AA165</f>
        <v>1211697.3</v>
      </c>
      <c r="Z162" s="19">
        <f>'Gross Plant'!AB165-Reserve!AB165</f>
        <v>1211697.3</v>
      </c>
      <c r="AA162" s="19">
        <f>'Gross Plant'!AC165-Reserve!AC165</f>
        <v>1211697.3</v>
      </c>
      <c r="AB162" s="19">
        <f>'Gross Plant'!AD165-Reserve!AD165</f>
        <v>1211697.3</v>
      </c>
      <c r="AC162" s="19">
        <f>'Gross Plant'!AE165-Reserve!AE165</f>
        <v>1211697.3</v>
      </c>
      <c r="AD162" s="19">
        <f>'Gross Plant'!AF165-Reserve!AF165</f>
        <v>1211697.3</v>
      </c>
    </row>
    <row r="163" spans="1:30">
      <c r="A163" s="49">
        <v>39000</v>
      </c>
      <c r="B163" s="34" t="s">
        <v>10</v>
      </c>
      <c r="C163" s="19">
        <f>'Gross Plant'!E166-Reserve!E166</f>
        <v>6422004.2000000002</v>
      </c>
      <c r="D163" s="19">
        <f>'Gross Plant'!F166-Reserve!F166</f>
        <v>6399510.5499999998</v>
      </c>
      <c r="E163" s="19">
        <f>'Gross Plant'!G166-Reserve!G166</f>
        <v>6377016.8999999994</v>
      </c>
      <c r="F163" s="19">
        <f>'Gross Plant'!H166-Reserve!H166</f>
        <v>6354523.25</v>
      </c>
      <c r="G163" s="19">
        <f>'Gross Plant'!I166-Reserve!I166</f>
        <v>6332029.5999999996</v>
      </c>
      <c r="H163" s="19">
        <f>'Gross Plant'!J166-Reserve!J166</f>
        <v>6323916.25</v>
      </c>
      <c r="I163" s="19">
        <f>'Gross Plant'!K166-Reserve!K166</f>
        <v>6357349.8899999997</v>
      </c>
      <c r="J163" s="19">
        <f>'Gross Plant'!L166-Reserve!L166</f>
        <v>6358582.6988401087</v>
      </c>
      <c r="K163" s="19">
        <f>'Gross Plant'!M166-Reserve!M166</f>
        <v>6355397.8688772181</v>
      </c>
      <c r="L163" s="19">
        <f>'Gross Plant'!N166-Reserve!N166</f>
        <v>6352656.0620914744</v>
      </c>
      <c r="M163" s="19">
        <f>'Gross Plant'!O166-Reserve!O166</f>
        <v>6354222.7588954363</v>
      </c>
      <c r="N163" s="19">
        <f>'Gross Plant'!P166-Reserve!P166</f>
        <v>6358647.4817244764</v>
      </c>
      <c r="O163" s="19">
        <f>'Gross Plant'!Q166-Reserve!Q166</f>
        <v>6363293.790882119</v>
      </c>
      <c r="P163" s="19">
        <f>'Gross Plant'!R166-Reserve!R166</f>
        <v>6363009.9937303709</v>
      </c>
      <c r="Q163" s="20">
        <f>'Gross Plant'!S166-Reserve!S166</f>
        <v>6356861.0125545971</v>
      </c>
      <c r="R163" s="19">
        <f>'Gross Plant'!T166-Reserve!T166</f>
        <v>6348412.9887816915</v>
      </c>
      <c r="S163" s="19">
        <f>'Gross Plant'!U166-Reserve!U166</f>
        <v>6345928.1137391245</v>
      </c>
      <c r="T163" s="19">
        <f>'Gross Plant'!V166-Reserve!V166</f>
        <v>6343048.6750085317</v>
      </c>
      <c r="U163" s="19">
        <f>'Gross Plant'!W166-Reserve!W166</f>
        <v>6340066.0782796685</v>
      </c>
      <c r="V163" s="19">
        <f>'Gross Plant'!X166-Reserve!X166</f>
        <v>6337969.9316497762</v>
      </c>
      <c r="W163" s="19">
        <f>'Gross Plant'!Y166-Reserve!Y166</f>
        <v>6334703.0571608366</v>
      </c>
      <c r="X163" s="19">
        <f>'Gross Plant'!Z166-Reserve!Z166</f>
        <v>6330328.7492271652</v>
      </c>
      <c r="Y163" s="19">
        <f>'Gross Plant'!AA166-Reserve!AA166</f>
        <v>6334570.8949254174</v>
      </c>
      <c r="Z163" s="19">
        <f>'Gross Plant'!AB166-Reserve!AB166</f>
        <v>6341683.4873697981</v>
      </c>
      <c r="AA163" s="19">
        <f>'Gross Plant'!AC166-Reserve!AC166</f>
        <v>6349030.2259316873</v>
      </c>
      <c r="AB163" s="19">
        <f>'Gross Plant'!AD166-Reserve!AD166</f>
        <v>6351457.2319296552</v>
      </c>
      <c r="AC163" s="19">
        <f>'Gross Plant'!AE166-Reserve!AE166</f>
        <v>6348026.8126269206</v>
      </c>
      <c r="AD163" s="19">
        <f>'Gross Plant'!AF166-Reserve!AF166</f>
        <v>6342304.0960164508</v>
      </c>
    </row>
    <row r="164" spans="1:30">
      <c r="A164" s="49">
        <v>39002</v>
      </c>
      <c r="B164" s="34" t="s">
        <v>107</v>
      </c>
      <c r="C164" s="19">
        <f>'Gross Plant'!E167-Reserve!E167</f>
        <v>76455.680000000008</v>
      </c>
      <c r="D164" s="19">
        <f>'Gross Plant'!F167-Reserve!F167</f>
        <v>75913.250000000015</v>
      </c>
      <c r="E164" s="19">
        <f>'Gross Plant'!G167-Reserve!G167</f>
        <v>75370.820000000022</v>
      </c>
      <c r="F164" s="19">
        <f>'Gross Plant'!H167-Reserve!H167</f>
        <v>74828.390000000029</v>
      </c>
      <c r="G164" s="19">
        <f>'Gross Plant'!I167-Reserve!I167</f>
        <v>74285.960000000036</v>
      </c>
      <c r="H164" s="19">
        <f>'Gross Plant'!J167-Reserve!J167</f>
        <v>73743.530000000042</v>
      </c>
      <c r="I164" s="19">
        <f>'Gross Plant'!K167-Reserve!K167</f>
        <v>73201.100000000049</v>
      </c>
      <c r="J164" s="19">
        <f>'Gross Plant'!L167-Reserve!L167</f>
        <v>72658.673470000052</v>
      </c>
      <c r="K164" s="19">
        <f>'Gross Plant'!M167-Reserve!M167</f>
        <v>72116.246940000055</v>
      </c>
      <c r="L164" s="19">
        <f>'Gross Plant'!N167-Reserve!N167</f>
        <v>71573.820410000058</v>
      </c>
      <c r="M164" s="19">
        <f>'Gross Plant'!O167-Reserve!O167</f>
        <v>71031.393880000061</v>
      </c>
      <c r="N164" s="19">
        <f>'Gross Plant'!P167-Reserve!P167</f>
        <v>70488.967350000064</v>
      </c>
      <c r="O164" s="19">
        <f>'Gross Plant'!Q167-Reserve!Q167</f>
        <v>69946.540820000067</v>
      </c>
      <c r="P164" s="19">
        <f>'Gross Plant'!R167-Reserve!R167</f>
        <v>69404.11429000007</v>
      </c>
      <c r="Q164" s="20">
        <f>'Gross Plant'!S167-Reserve!S167</f>
        <v>68861.687760000073</v>
      </c>
      <c r="R164" s="19">
        <f>'Gross Plant'!T167-Reserve!T167</f>
        <v>68319.261230000076</v>
      </c>
      <c r="S164" s="19">
        <f>'Gross Plant'!U167-Reserve!U167</f>
        <v>67854.736382500079</v>
      </c>
      <c r="T164" s="19">
        <f>'Gross Plant'!V167-Reserve!V167</f>
        <v>67390.211535000082</v>
      </c>
      <c r="U164" s="19">
        <f>'Gross Plant'!W167-Reserve!W167</f>
        <v>66925.686687500085</v>
      </c>
      <c r="V164" s="19">
        <f>'Gross Plant'!X167-Reserve!X167</f>
        <v>66461.161840000088</v>
      </c>
      <c r="W164" s="19">
        <f>'Gross Plant'!Y167-Reserve!Y167</f>
        <v>65996.636992500091</v>
      </c>
      <c r="X164" s="19">
        <f>'Gross Plant'!Z167-Reserve!Z167</f>
        <v>65532.112145000094</v>
      </c>
      <c r="Y164" s="19">
        <f>'Gross Plant'!AA167-Reserve!AA167</f>
        <v>65067.587297500097</v>
      </c>
      <c r="Z164" s="19">
        <f>'Gross Plant'!AB167-Reserve!AB167</f>
        <v>64603.062450000099</v>
      </c>
      <c r="AA164" s="19">
        <f>'Gross Plant'!AC167-Reserve!AC167</f>
        <v>64138.537602500102</v>
      </c>
      <c r="AB164" s="19">
        <f>'Gross Plant'!AD167-Reserve!AD167</f>
        <v>63674.012755000105</v>
      </c>
      <c r="AC164" s="19">
        <f>'Gross Plant'!AE167-Reserve!AE167</f>
        <v>63209.487907500108</v>
      </c>
      <c r="AD164" s="19">
        <f>'Gross Plant'!AF167-Reserve!AF167</f>
        <v>62744.963060000111</v>
      </c>
    </row>
    <row r="165" spans="1:30">
      <c r="A165" s="49">
        <v>39003</v>
      </c>
      <c r="B165" s="34" t="s">
        <v>62</v>
      </c>
      <c r="C165" s="19">
        <f>'Gross Plant'!E168-Reserve!E168</f>
        <v>461219.74000000005</v>
      </c>
      <c r="D165" s="19">
        <f>'Gross Plant'!F168-Reserve!F168</f>
        <v>458997.58000000007</v>
      </c>
      <c r="E165" s="19">
        <f>'Gross Plant'!G168-Reserve!G168</f>
        <v>456775.42000000004</v>
      </c>
      <c r="F165" s="19">
        <f>'Gross Plant'!H168-Reserve!H168</f>
        <v>454553.26</v>
      </c>
      <c r="G165" s="19">
        <f>'Gross Plant'!I168-Reserve!I168</f>
        <v>452331.10000000003</v>
      </c>
      <c r="H165" s="19">
        <f>'Gross Plant'!J168-Reserve!J168</f>
        <v>450108.94000000006</v>
      </c>
      <c r="I165" s="19">
        <f>'Gross Plant'!K168-Reserve!K168</f>
        <v>447886.78</v>
      </c>
      <c r="J165" s="19">
        <f>'Gross Plant'!L168-Reserve!L168</f>
        <v>445664.62256933335</v>
      </c>
      <c r="K165" s="19">
        <f>'Gross Plant'!M168-Reserve!M168</f>
        <v>443442.46513866668</v>
      </c>
      <c r="L165" s="19">
        <f>'Gross Plant'!N168-Reserve!N168</f>
        <v>441220.30770800001</v>
      </c>
      <c r="M165" s="19">
        <f>'Gross Plant'!O168-Reserve!O168</f>
        <v>438998.15027733333</v>
      </c>
      <c r="N165" s="19">
        <f>'Gross Plant'!P168-Reserve!P168</f>
        <v>436775.99284666666</v>
      </c>
      <c r="O165" s="19">
        <f>'Gross Plant'!Q168-Reserve!Q168</f>
        <v>434553.83541599999</v>
      </c>
      <c r="P165" s="19">
        <f>'Gross Plant'!R168-Reserve!R168</f>
        <v>432331.67798533331</v>
      </c>
      <c r="Q165" s="20">
        <f>'Gross Plant'!S168-Reserve!S168</f>
        <v>430109.52055466664</v>
      </c>
      <c r="R165" s="19">
        <f>'Gross Plant'!T168-Reserve!T168</f>
        <v>427887.36312399997</v>
      </c>
      <c r="S165" s="19">
        <f>'Gross Plant'!U168-Reserve!U168</f>
        <v>425984.34532433329</v>
      </c>
      <c r="T165" s="19">
        <f>'Gross Plant'!V168-Reserve!V168</f>
        <v>424081.32752466662</v>
      </c>
      <c r="U165" s="19">
        <f>'Gross Plant'!W168-Reserve!W168</f>
        <v>422178.30972499994</v>
      </c>
      <c r="V165" s="19">
        <f>'Gross Plant'!X168-Reserve!X168</f>
        <v>420275.29192533327</v>
      </c>
      <c r="W165" s="19">
        <f>'Gross Plant'!Y168-Reserve!Y168</f>
        <v>418372.27412566659</v>
      </c>
      <c r="X165" s="19">
        <f>'Gross Plant'!Z168-Reserve!Z168</f>
        <v>416469.25632599992</v>
      </c>
      <c r="Y165" s="19">
        <f>'Gross Plant'!AA168-Reserve!AA168</f>
        <v>414566.23852633324</v>
      </c>
      <c r="Z165" s="19">
        <f>'Gross Plant'!AB168-Reserve!AB168</f>
        <v>412663.22072666656</v>
      </c>
      <c r="AA165" s="19">
        <f>'Gross Plant'!AC168-Reserve!AC168</f>
        <v>410760.20292699989</v>
      </c>
      <c r="AB165" s="19">
        <f>'Gross Plant'!AD168-Reserve!AD168</f>
        <v>408857.18512733321</v>
      </c>
      <c r="AC165" s="19">
        <f>'Gross Plant'!AE168-Reserve!AE168</f>
        <v>406954.16732766654</v>
      </c>
      <c r="AD165" s="19">
        <f>'Gross Plant'!AF168-Reserve!AF168</f>
        <v>405051.14952799986</v>
      </c>
    </row>
    <row r="166" spans="1:30">
      <c r="A166" s="49">
        <v>39004</v>
      </c>
      <c r="B166" s="34" t="s">
        <v>39</v>
      </c>
      <c r="C166" s="19">
        <f>'Gross Plant'!E169-Reserve!E169</f>
        <v>8879.5299999999988</v>
      </c>
      <c r="D166" s="19">
        <f>'Gross Plant'!F169-Reserve!F169</f>
        <v>8838.9399999999987</v>
      </c>
      <c r="E166" s="19">
        <f>'Gross Plant'!G169-Reserve!G169</f>
        <v>8798.3499999999985</v>
      </c>
      <c r="F166" s="19">
        <f>'Gross Plant'!H169-Reserve!H169</f>
        <v>8757.7599999999984</v>
      </c>
      <c r="G166" s="19">
        <f>'Gross Plant'!I169-Reserve!I169</f>
        <v>8717.1699999999983</v>
      </c>
      <c r="H166" s="19">
        <f>'Gross Plant'!J169-Reserve!J169</f>
        <v>8676.5799999999981</v>
      </c>
      <c r="I166" s="19">
        <f>'Gross Plant'!K169-Reserve!K169</f>
        <v>8635.989999999998</v>
      </c>
      <c r="J166" s="19">
        <f>'Gross Plant'!L169-Reserve!L169</f>
        <v>8595.3984813333318</v>
      </c>
      <c r="K166" s="19">
        <f>'Gross Plant'!M169-Reserve!M169</f>
        <v>8554.8069626666656</v>
      </c>
      <c r="L166" s="19">
        <f>'Gross Plant'!N169-Reserve!N169</f>
        <v>8514.2154439999977</v>
      </c>
      <c r="M166" s="19">
        <f>'Gross Plant'!O169-Reserve!O169</f>
        <v>8473.6239253333297</v>
      </c>
      <c r="N166" s="19">
        <f>'Gross Plant'!P169-Reserve!P169</f>
        <v>8433.0324066666635</v>
      </c>
      <c r="O166" s="19">
        <f>'Gross Plant'!Q169-Reserve!Q169</f>
        <v>8392.4408879999974</v>
      </c>
      <c r="P166" s="19">
        <f>'Gross Plant'!R169-Reserve!R169</f>
        <v>8351.8493693333294</v>
      </c>
      <c r="Q166" s="20">
        <f>'Gross Plant'!S169-Reserve!S169</f>
        <v>8311.2578506666614</v>
      </c>
      <c r="R166" s="19">
        <f>'Gross Plant'!T169-Reserve!T169</f>
        <v>8270.6663319999952</v>
      </c>
      <c r="S166" s="19">
        <f>'Gross Plant'!U169-Reserve!U169</f>
        <v>8209.7790539999951</v>
      </c>
      <c r="T166" s="19">
        <f>'Gross Plant'!V169-Reserve!V169</f>
        <v>8148.8917759999949</v>
      </c>
      <c r="U166" s="19">
        <f>'Gross Plant'!W169-Reserve!W169</f>
        <v>8088.0044979999948</v>
      </c>
      <c r="V166" s="19">
        <f>'Gross Plant'!X169-Reserve!X169</f>
        <v>8027.1172199999946</v>
      </c>
      <c r="W166" s="19">
        <f>'Gross Plant'!Y169-Reserve!Y169</f>
        <v>7966.2299419999945</v>
      </c>
      <c r="X166" s="19">
        <f>'Gross Plant'!Z169-Reserve!Z169</f>
        <v>7905.3426639999943</v>
      </c>
      <c r="Y166" s="19">
        <f>'Gross Plant'!AA169-Reserve!AA169</f>
        <v>7844.4553859999942</v>
      </c>
      <c r="Z166" s="19">
        <f>'Gross Plant'!AB169-Reserve!AB169</f>
        <v>7783.568107999994</v>
      </c>
      <c r="AA166" s="19">
        <f>'Gross Plant'!AC169-Reserve!AC169</f>
        <v>7722.6808299999939</v>
      </c>
      <c r="AB166" s="19">
        <f>'Gross Plant'!AD169-Reserve!AD169</f>
        <v>7661.7935519999937</v>
      </c>
      <c r="AC166" s="19">
        <f>'Gross Plant'!AE169-Reserve!AE169</f>
        <v>7600.9062739999936</v>
      </c>
      <c r="AD166" s="19">
        <f>'Gross Plant'!AF169-Reserve!AF169</f>
        <v>7540.0189959999934</v>
      </c>
    </row>
    <row r="167" spans="1:30">
      <c r="A167" s="49">
        <v>39009</v>
      </c>
      <c r="B167" s="34" t="s">
        <v>11</v>
      </c>
      <c r="C167" s="19">
        <f>'Gross Plant'!E170-Reserve!E170</f>
        <v>153526.30000000005</v>
      </c>
      <c r="D167" s="19">
        <f>'Gross Plant'!F170-Reserve!F170</f>
        <v>134096.06000000006</v>
      </c>
      <c r="E167" s="19">
        <f>'Gross Plant'!G170-Reserve!G170</f>
        <v>114665.82000000007</v>
      </c>
      <c r="F167" s="19">
        <f>'Gross Plant'!H170-Reserve!H170</f>
        <v>95235.580000000075</v>
      </c>
      <c r="G167" s="19">
        <f>'Gross Plant'!I170-Reserve!I170</f>
        <v>75805.340000000084</v>
      </c>
      <c r="H167" s="19">
        <f>'Gross Plant'!J170-Reserve!J170</f>
        <v>56375.100000000093</v>
      </c>
      <c r="I167" s="19">
        <f>'Gross Plant'!K170-Reserve!K170</f>
        <v>36944.860000000102</v>
      </c>
      <c r="J167" s="19">
        <f>'Gross Plant'!L170-Reserve!L170</f>
        <v>17514.615743500181</v>
      </c>
      <c r="K167" s="19">
        <f>'Gross Plant'!M170-Reserve!M170</f>
        <v>-1915.6285129997414</v>
      </c>
      <c r="L167" s="19">
        <f>'Gross Plant'!N170-Reserve!N170</f>
        <v>-1915.6285129997414</v>
      </c>
      <c r="M167" s="19">
        <f>'Gross Plant'!O170-Reserve!O170</f>
        <v>-1915.6285129997414</v>
      </c>
      <c r="N167" s="19">
        <f>'Gross Plant'!P170-Reserve!P170</f>
        <v>-1915.6285129997414</v>
      </c>
      <c r="O167" s="19">
        <f>'Gross Plant'!Q170-Reserve!Q170</f>
        <v>-1915.6285129997414</v>
      </c>
      <c r="P167" s="19">
        <f>'Gross Plant'!R170-Reserve!R170</f>
        <v>-1915.6285129997414</v>
      </c>
      <c r="Q167" s="20">
        <f>'Gross Plant'!S170-Reserve!S170</f>
        <v>-1915.6285129997414</v>
      </c>
      <c r="R167" s="19">
        <f>'Gross Plant'!T170-Reserve!T170</f>
        <v>-1915.6285129997414</v>
      </c>
      <c r="S167" s="19">
        <f>'Gross Plant'!U170-Reserve!U170</f>
        <v>-1915.6285129997414</v>
      </c>
      <c r="T167" s="19">
        <f>'Gross Plant'!V170-Reserve!V170</f>
        <v>-1915.6285129997414</v>
      </c>
      <c r="U167" s="19">
        <f>'Gross Plant'!W170-Reserve!W170</f>
        <v>-1915.6285129997414</v>
      </c>
      <c r="V167" s="19">
        <f>'Gross Plant'!X170-Reserve!X170</f>
        <v>-1915.6285129997414</v>
      </c>
      <c r="W167" s="19">
        <f>'Gross Plant'!Y170-Reserve!Y170</f>
        <v>-1915.6285129997414</v>
      </c>
      <c r="X167" s="19">
        <f>'Gross Plant'!Z170-Reserve!Z170</f>
        <v>-1915.6285129997414</v>
      </c>
      <c r="Y167" s="19">
        <f>'Gross Plant'!AA170-Reserve!AA170</f>
        <v>-1915.6285129997414</v>
      </c>
      <c r="Z167" s="19">
        <f>'Gross Plant'!AB170-Reserve!AB170</f>
        <v>-1915.6285129997414</v>
      </c>
      <c r="AA167" s="19">
        <f>'Gross Plant'!AC170-Reserve!AC170</f>
        <v>-1915.6285129997414</v>
      </c>
      <c r="AB167" s="19">
        <f>'Gross Plant'!AD170-Reserve!AD170</f>
        <v>-1915.6285129997414</v>
      </c>
      <c r="AC167" s="19">
        <f>'Gross Plant'!AE170-Reserve!AE170</f>
        <v>-1915.6285129997414</v>
      </c>
      <c r="AD167" s="19">
        <f>'Gross Plant'!AF170-Reserve!AF170</f>
        <v>-1915.6285129997414</v>
      </c>
    </row>
    <row r="168" spans="1:30">
      <c r="A168" s="49">
        <v>39100</v>
      </c>
      <c r="B168" s="34" t="s">
        <v>12</v>
      </c>
      <c r="C168" s="19">
        <f>'Gross Plant'!E171-Reserve!E171</f>
        <v>849079.16000000015</v>
      </c>
      <c r="D168" s="19">
        <f>'Gross Plant'!F171-Reserve!F171</f>
        <v>831150.08000000019</v>
      </c>
      <c r="E168" s="19">
        <f>'Gross Plant'!G171-Reserve!G171</f>
        <v>813221.00000000023</v>
      </c>
      <c r="F168" s="19">
        <f>'Gross Plant'!H171-Reserve!H171</f>
        <v>795291.92000000027</v>
      </c>
      <c r="G168" s="19">
        <f>'Gross Plant'!I171-Reserve!I171</f>
        <v>777362.84000000032</v>
      </c>
      <c r="H168" s="19">
        <f>'Gross Plant'!J171-Reserve!J171</f>
        <v>780677.27000000025</v>
      </c>
      <c r="I168" s="19">
        <f>'Gross Plant'!K171-Reserve!K171</f>
        <v>762644.29000000027</v>
      </c>
      <c r="J168" s="19">
        <f>'Gross Plant'!L171-Reserve!L171</f>
        <v>760074.15566041763</v>
      </c>
      <c r="K168" s="19">
        <f>'Gross Plant'!M171-Reserve!M171</f>
        <v>756150.38304166903</v>
      </c>
      <c r="L168" s="19">
        <f>'Gross Plant'!N171-Reserve!N171</f>
        <v>752346.001946765</v>
      </c>
      <c r="M168" s="19">
        <f>'Gross Plant'!O171-Reserve!O171</f>
        <v>749829.52334298647</v>
      </c>
      <c r="N168" s="19">
        <f>'Gross Plant'!P171-Reserve!P171</f>
        <v>748159.10257747956</v>
      </c>
      <c r="O168" s="19">
        <f>'Gross Plant'!Q171-Reserve!Q171</f>
        <v>746535.33410840714</v>
      </c>
      <c r="P168" s="19">
        <f>'Gross Plant'!R171-Reserve!R171</f>
        <v>743400.16722796112</v>
      </c>
      <c r="Q168" s="20">
        <f>'Gross Plant'!S171-Reserve!S171</f>
        <v>738474.425509881</v>
      </c>
      <c r="R168" s="19">
        <f>'Gross Plant'!T171-Reserve!T171</f>
        <v>732840.76130558806</v>
      </c>
      <c r="S168" s="19">
        <f>'Gross Plant'!U171-Reserve!U171</f>
        <v>730534.59360028291</v>
      </c>
      <c r="T168" s="19">
        <f>'Gross Plant'!V171-Reserve!V171</f>
        <v>728101.0502658023</v>
      </c>
      <c r="U168" s="19">
        <f>'Gross Plant'!W171-Reserve!W171</f>
        <v>725628.49008733709</v>
      </c>
      <c r="V168" s="19">
        <f>'Gross Plant'!X171-Reserve!X171</f>
        <v>723416.47036905028</v>
      </c>
      <c r="W168" s="19">
        <f>'Gross Plant'!Y171-Reserve!Y171</f>
        <v>720841.90896884212</v>
      </c>
      <c r="X168" s="19">
        <f>'Gross Plant'!Z171-Reserve!Z171</f>
        <v>717924.47086052364</v>
      </c>
      <c r="Y168" s="19">
        <f>'Gross Plant'!AA171-Reserve!AA171</f>
        <v>717607.83325306536</v>
      </c>
      <c r="Z168" s="19">
        <f>'Gross Plant'!AB171-Reserve!AB171</f>
        <v>718148.89730163431</v>
      </c>
      <c r="AA168" s="19">
        <f>'Gross Plant'!AC171-Reserve!AC171</f>
        <v>718748.38783369539</v>
      </c>
      <c r="AB168" s="19">
        <f>'Gross Plant'!AD171-Reserve!AD171</f>
        <v>717846.20483276737</v>
      </c>
      <c r="AC168" s="19">
        <f>'Gross Plant'!AE171-Reserve!AE171</f>
        <v>715160.72041738429</v>
      </c>
      <c r="AD168" s="19">
        <f>'Gross Plant'!AF171-Reserve!AF171</f>
        <v>711773.63689428638</v>
      </c>
    </row>
    <row r="169" spans="1:30">
      <c r="A169" s="82">
        <v>39103</v>
      </c>
      <c r="B169" s="34" t="s">
        <v>210</v>
      </c>
      <c r="C169" s="19">
        <f>'Gross Plant'!E172-Reserve!E172</f>
        <v>0</v>
      </c>
      <c r="D169" s="19">
        <f>'Gross Plant'!F172-Reserve!F172</f>
        <v>0</v>
      </c>
      <c r="E169" s="19">
        <f>'Gross Plant'!G172-Reserve!G172</f>
        <v>0</v>
      </c>
      <c r="F169" s="19">
        <f>'Gross Plant'!H172-Reserve!H172</f>
        <v>0</v>
      </c>
      <c r="G169" s="19">
        <f>'Gross Plant'!I172-Reserve!I172</f>
        <v>0</v>
      </c>
      <c r="H169" s="19">
        <f>'Gross Plant'!J172-Reserve!J172</f>
        <v>0</v>
      </c>
      <c r="I169" s="19">
        <f>'Gross Plant'!K172-Reserve!K172</f>
        <v>0</v>
      </c>
      <c r="J169" s="19">
        <f>'Gross Plant'!L172-Reserve!L172</f>
        <v>0</v>
      </c>
      <c r="K169" s="19">
        <f>'Gross Plant'!M172-Reserve!M172</f>
        <v>0</v>
      </c>
      <c r="L169" s="19">
        <f>'Gross Plant'!N172-Reserve!N172</f>
        <v>0</v>
      </c>
      <c r="M169" s="19">
        <f>'Gross Plant'!O172-Reserve!O172</f>
        <v>0</v>
      </c>
      <c r="N169" s="19">
        <f>'Gross Plant'!P172-Reserve!P172</f>
        <v>0</v>
      </c>
      <c r="O169" s="19">
        <f>'Gross Plant'!Q172-Reserve!Q172</f>
        <v>0</v>
      </c>
      <c r="P169" s="19">
        <f>'Gross Plant'!R172-Reserve!R172</f>
        <v>0</v>
      </c>
      <c r="Q169" s="20">
        <f>'Gross Plant'!S172-Reserve!S172</f>
        <v>0</v>
      </c>
      <c r="R169" s="19">
        <f>'Gross Plant'!T172-Reserve!T172</f>
        <v>0</v>
      </c>
      <c r="S169" s="19">
        <f>'Gross Plant'!U172-Reserve!U172</f>
        <v>0</v>
      </c>
      <c r="T169" s="19">
        <f>'Gross Plant'!V172-Reserve!V172</f>
        <v>0</v>
      </c>
      <c r="U169" s="19">
        <f>'Gross Plant'!W172-Reserve!W172</f>
        <v>0</v>
      </c>
      <c r="V169" s="19">
        <f>'Gross Plant'!X172-Reserve!X172</f>
        <v>0</v>
      </c>
      <c r="W169" s="19">
        <f>'Gross Plant'!Y172-Reserve!Y172</f>
        <v>0</v>
      </c>
      <c r="X169" s="19">
        <f>'Gross Plant'!Z172-Reserve!Z172</f>
        <v>0</v>
      </c>
      <c r="Y169" s="19">
        <f>'Gross Plant'!AA172-Reserve!AA172</f>
        <v>0</v>
      </c>
      <c r="Z169" s="19">
        <f>'Gross Plant'!AB172-Reserve!AB172</f>
        <v>0</v>
      </c>
      <c r="AA169" s="19">
        <f>'Gross Plant'!AC172-Reserve!AC172</f>
        <v>0</v>
      </c>
      <c r="AB169" s="19">
        <f>'Gross Plant'!AD172-Reserve!AD172</f>
        <v>0</v>
      </c>
      <c r="AC169" s="19">
        <f>'Gross Plant'!AE172-Reserve!AE172</f>
        <v>0</v>
      </c>
      <c r="AD169" s="19">
        <f>'Gross Plant'!AF172-Reserve!AF172</f>
        <v>0</v>
      </c>
    </row>
    <row r="170" spans="1:30">
      <c r="A170" s="49">
        <v>39200</v>
      </c>
      <c r="B170" s="34" t="s">
        <v>15</v>
      </c>
      <c r="C170" s="19">
        <f>'Gross Plant'!E173-Reserve!E173</f>
        <v>154711.40999999997</v>
      </c>
      <c r="D170" s="19">
        <f>'Gross Plant'!F173-Reserve!F173</f>
        <v>151923.28999999998</v>
      </c>
      <c r="E170" s="19">
        <f>'Gross Plant'!G173-Reserve!G173</f>
        <v>149135.16999999998</v>
      </c>
      <c r="F170" s="19">
        <f>'Gross Plant'!H173-Reserve!H173</f>
        <v>146347.04999999999</v>
      </c>
      <c r="G170" s="19">
        <f>'Gross Plant'!I173-Reserve!I173</f>
        <v>143558.93</v>
      </c>
      <c r="H170" s="19">
        <f>'Gross Plant'!J173-Reserve!J173</f>
        <v>140770.81</v>
      </c>
      <c r="I170" s="19">
        <f>'Gross Plant'!K173-Reserve!K173</f>
        <v>137982.69</v>
      </c>
      <c r="J170" s="19">
        <f>'Gross Plant'!L173-Reserve!L173</f>
        <v>135194.57194500003</v>
      </c>
      <c r="K170" s="19">
        <f>'Gross Plant'!M173-Reserve!M173</f>
        <v>132406.45389</v>
      </c>
      <c r="L170" s="19">
        <f>'Gross Plant'!N173-Reserve!N173</f>
        <v>129618.33583500002</v>
      </c>
      <c r="M170" s="19">
        <f>'Gross Plant'!O173-Reserve!O173</f>
        <v>126830.21778000002</v>
      </c>
      <c r="N170" s="19">
        <f>'Gross Plant'!P173-Reserve!P173</f>
        <v>124042.09972500002</v>
      </c>
      <c r="O170" s="19">
        <f>'Gross Plant'!Q173-Reserve!Q173</f>
        <v>121253.98167000002</v>
      </c>
      <c r="P170" s="19">
        <f>'Gross Plant'!R173-Reserve!R173</f>
        <v>118465.86361500002</v>
      </c>
      <c r="Q170" s="20">
        <f>'Gross Plant'!S173-Reserve!S173</f>
        <v>115677.74556000002</v>
      </c>
      <c r="R170" s="19">
        <f>'Gross Plant'!T173-Reserve!T173</f>
        <v>112889.62750500003</v>
      </c>
      <c r="S170" s="19">
        <f>'Gross Plant'!U173-Reserve!U173</f>
        <v>111941.22539250003</v>
      </c>
      <c r="T170" s="19">
        <f>'Gross Plant'!V173-Reserve!V173</f>
        <v>110992.82328000003</v>
      </c>
      <c r="U170" s="19">
        <f>'Gross Plant'!W173-Reserve!W173</f>
        <v>110044.42116750003</v>
      </c>
      <c r="V170" s="19">
        <f>'Gross Plant'!X173-Reserve!X173</f>
        <v>109096.01905500003</v>
      </c>
      <c r="W170" s="19">
        <f>'Gross Plant'!Y173-Reserve!Y173</f>
        <v>108147.61694250003</v>
      </c>
      <c r="X170" s="19">
        <f>'Gross Plant'!Z173-Reserve!Z173</f>
        <v>107199.21483000003</v>
      </c>
      <c r="Y170" s="19">
        <f>'Gross Plant'!AA173-Reserve!AA173</f>
        <v>106250.81271750003</v>
      </c>
      <c r="Z170" s="19">
        <f>'Gross Plant'!AB173-Reserve!AB173</f>
        <v>105302.41060500003</v>
      </c>
      <c r="AA170" s="19">
        <f>'Gross Plant'!AC173-Reserve!AC173</f>
        <v>104354.00849250003</v>
      </c>
      <c r="AB170" s="19">
        <f>'Gross Plant'!AD173-Reserve!AD173</f>
        <v>103405.60638000003</v>
      </c>
      <c r="AC170" s="19">
        <f>'Gross Plant'!AE173-Reserve!AE173</f>
        <v>102457.20426750003</v>
      </c>
      <c r="AD170" s="19">
        <f>'Gross Plant'!AF173-Reserve!AF173</f>
        <v>101508.80215500003</v>
      </c>
    </row>
    <row r="171" spans="1:30">
      <c r="A171" s="49">
        <v>39202</v>
      </c>
      <c r="B171" s="34" t="s">
        <v>108</v>
      </c>
      <c r="C171" s="19">
        <f>'Gross Plant'!E174-Reserve!E174</f>
        <v>2529.39</v>
      </c>
      <c r="D171" s="19">
        <f>'Gross Plant'!F174-Reserve!F174</f>
        <v>2529.39</v>
      </c>
      <c r="E171" s="19">
        <f>'Gross Plant'!G174-Reserve!G174</f>
        <v>2529.39</v>
      </c>
      <c r="F171" s="19">
        <f>'Gross Plant'!H174-Reserve!H174</f>
        <v>2529.39</v>
      </c>
      <c r="G171" s="19">
        <f>'Gross Plant'!I174-Reserve!I174</f>
        <v>2529.39</v>
      </c>
      <c r="H171" s="19">
        <f>'Gross Plant'!J174-Reserve!J174</f>
        <v>2529.39</v>
      </c>
      <c r="I171" s="19">
        <f>'Gross Plant'!K174-Reserve!K174</f>
        <v>2529.39</v>
      </c>
      <c r="J171" s="19">
        <f>'Gross Plant'!L174-Reserve!L174</f>
        <v>2529.39</v>
      </c>
      <c r="K171" s="19">
        <f>'Gross Plant'!M174-Reserve!M174</f>
        <v>2529.39</v>
      </c>
      <c r="L171" s="19">
        <f>'Gross Plant'!N174-Reserve!N174</f>
        <v>2529.39</v>
      </c>
      <c r="M171" s="19">
        <f>'Gross Plant'!O174-Reserve!O174</f>
        <v>2529.39</v>
      </c>
      <c r="N171" s="19">
        <f>'Gross Plant'!P174-Reserve!P174</f>
        <v>2529.39</v>
      </c>
      <c r="O171" s="19">
        <f>'Gross Plant'!Q174-Reserve!Q174</f>
        <v>2529.39</v>
      </c>
      <c r="P171" s="19">
        <f>'Gross Plant'!R174-Reserve!R174</f>
        <v>2529.39</v>
      </c>
      <c r="Q171" s="20">
        <f>'Gross Plant'!S174-Reserve!S174</f>
        <v>2529.39</v>
      </c>
      <c r="R171" s="19">
        <f>'Gross Plant'!T174-Reserve!T174</f>
        <v>2529.39</v>
      </c>
      <c r="S171" s="19">
        <f>'Gross Plant'!U174-Reserve!U174</f>
        <v>2529.39</v>
      </c>
      <c r="T171" s="19">
        <f>'Gross Plant'!V174-Reserve!V174</f>
        <v>2529.39</v>
      </c>
      <c r="U171" s="19">
        <f>'Gross Plant'!W174-Reserve!W174</f>
        <v>2529.39</v>
      </c>
      <c r="V171" s="19">
        <f>'Gross Plant'!X174-Reserve!X174</f>
        <v>2529.39</v>
      </c>
      <c r="W171" s="19">
        <f>'Gross Plant'!Y174-Reserve!Y174</f>
        <v>2529.39</v>
      </c>
      <c r="X171" s="19">
        <f>'Gross Plant'!Z174-Reserve!Z174</f>
        <v>2529.39</v>
      </c>
      <c r="Y171" s="19">
        <f>'Gross Plant'!AA174-Reserve!AA174</f>
        <v>2529.39</v>
      </c>
      <c r="Z171" s="19">
        <f>'Gross Plant'!AB174-Reserve!AB174</f>
        <v>2529.39</v>
      </c>
      <c r="AA171" s="19">
        <f>'Gross Plant'!AC174-Reserve!AC174</f>
        <v>2529.39</v>
      </c>
      <c r="AB171" s="19">
        <f>'Gross Plant'!AD174-Reserve!AD174</f>
        <v>2529.39</v>
      </c>
      <c r="AC171" s="19">
        <f>'Gross Plant'!AE174-Reserve!AE174</f>
        <v>2529.39</v>
      </c>
      <c r="AD171" s="19">
        <f>'Gross Plant'!AF174-Reserve!AF174</f>
        <v>2529.39</v>
      </c>
    </row>
    <row r="172" spans="1:30">
      <c r="A172" s="49">
        <v>39400</v>
      </c>
      <c r="B172" s="34" t="s">
        <v>17</v>
      </c>
      <c r="C172" s="19">
        <f>'Gross Plant'!E175-Reserve!E175</f>
        <v>2377765.5699999998</v>
      </c>
      <c r="D172" s="19">
        <f>'Gross Plant'!F175-Reserve!F175</f>
        <v>2390216.8899999997</v>
      </c>
      <c r="E172" s="19">
        <f>'Gross Plant'!G175-Reserve!G175</f>
        <v>2373418.8299999996</v>
      </c>
      <c r="F172" s="19">
        <f>'Gross Plant'!H175-Reserve!H175</f>
        <v>2366332.2099999995</v>
      </c>
      <c r="G172" s="19">
        <f>'Gross Plant'!I175-Reserve!I175</f>
        <v>2433470.8299999996</v>
      </c>
      <c r="H172" s="19">
        <f>'Gross Plant'!J175-Reserve!J175</f>
        <v>2411307.1099999994</v>
      </c>
      <c r="I172" s="19">
        <f>'Gross Plant'!K175-Reserve!K175</f>
        <v>2386854.75</v>
      </c>
      <c r="J172" s="19">
        <f>'Gross Plant'!L175-Reserve!L175</f>
        <v>2421449.7158826068</v>
      </c>
      <c r="K172" s="19">
        <f>'Gross Plant'!M175-Reserve!M175</f>
        <v>2446325.0469256137</v>
      </c>
      <c r="L172" s="19">
        <f>'Gross Plant'!N175-Reserve!N175</f>
        <v>2472080.5717249289</v>
      </c>
      <c r="M172" s="19">
        <f>'Gross Plant'!O175-Reserve!O175</f>
        <v>2507128.9680685131</v>
      </c>
      <c r="N172" s="19">
        <f>'Gross Plant'!P175-Reserve!P175</f>
        <v>2548293.9734331775</v>
      </c>
      <c r="O172" s="19">
        <f>'Gross Plant'!Q175-Reserve!Q175</f>
        <v>2589823.7243654747</v>
      </c>
      <c r="P172" s="19">
        <f>'Gross Plant'!R175-Reserve!R175</f>
        <v>2620502.087900498</v>
      </c>
      <c r="Q172" s="20">
        <f>'Gross Plant'!S175-Reserve!S175</f>
        <v>2638314.1787161878</v>
      </c>
      <c r="R172" s="19">
        <f>'Gross Plant'!T175-Reserve!T175</f>
        <v>2651047.9621380912</v>
      </c>
      <c r="S172" s="19">
        <f>'Gross Plant'!U175-Reserve!U175</f>
        <v>2669354.302187189</v>
      </c>
      <c r="T172" s="19">
        <f>'Gross Plant'!V175-Reserve!V175</f>
        <v>2686709.625045747</v>
      </c>
      <c r="U172" s="19">
        <f>'Gross Plant'!W175-Reserve!W175</f>
        <v>2703749.8368101483</v>
      </c>
      <c r="V172" s="19">
        <f>'Gross Plant'!X175-Reserve!X175</f>
        <v>2722628.5603136625</v>
      </c>
      <c r="W172" s="19">
        <f>'Gross Plant'!Y175-Reserve!Y175</f>
        <v>2738864.6030019894</v>
      </c>
      <c r="X172" s="19">
        <f>'Gross Plant'!Z175-Reserve!Z175</f>
        <v>2752601.5889775888</v>
      </c>
      <c r="Y172" s="19">
        <f>'Gross Plant'!AA175-Reserve!AA175</f>
        <v>2785003.660913073</v>
      </c>
      <c r="Z172" s="19">
        <f>'Gross Plant'!AB175-Reserve!AB175</f>
        <v>2823522.3418696374</v>
      </c>
      <c r="AA172" s="19">
        <f>'Gross Plant'!AC175-Reserve!AC175</f>
        <v>2862405.7683938341</v>
      </c>
      <c r="AB172" s="19">
        <f>'Gross Plant'!AD175-Reserve!AD175</f>
        <v>2890437.8075207579</v>
      </c>
      <c r="AC172" s="19">
        <f>'Gross Plant'!AE175-Reserve!AE175</f>
        <v>2905603.5739283483</v>
      </c>
      <c r="AD172" s="19">
        <f>'Gross Plant'!AF175-Reserve!AF175</f>
        <v>2915691.0329421517</v>
      </c>
    </row>
    <row r="173" spans="1:30">
      <c r="A173" s="49">
        <v>39603</v>
      </c>
      <c r="B173" s="34" t="s">
        <v>63</v>
      </c>
      <c r="C173" s="19">
        <f>'Gross Plant'!E176-Reserve!E176</f>
        <v>4990.6900000000023</v>
      </c>
      <c r="D173" s="19">
        <f>'Gross Plant'!F176-Reserve!F176</f>
        <v>4348.0200000000041</v>
      </c>
      <c r="E173" s="19">
        <f>'Gross Plant'!G176-Reserve!G176</f>
        <v>3705.3500000000058</v>
      </c>
      <c r="F173" s="19">
        <f>'Gross Plant'!H176-Reserve!H176</f>
        <v>3168.8100000000049</v>
      </c>
      <c r="G173" s="19">
        <f>'Gross Plant'!I176-Reserve!I176</f>
        <v>3168.8100000000049</v>
      </c>
      <c r="H173" s="19">
        <f>'Gross Plant'!J176-Reserve!J176</f>
        <v>3168.8100000000049</v>
      </c>
      <c r="I173" s="19">
        <f>'Gross Plant'!K176-Reserve!K176</f>
        <v>3168.8100000000049</v>
      </c>
      <c r="J173" s="19">
        <f>'Gross Plant'!L176-Reserve!L176</f>
        <v>2526.1364520000061</v>
      </c>
      <c r="K173" s="19">
        <f>'Gross Plant'!M176-Reserve!M176</f>
        <v>1883.4629040000073</v>
      </c>
      <c r="L173" s="19">
        <f>'Gross Plant'!N176-Reserve!N176</f>
        <v>1240.7893560000084</v>
      </c>
      <c r="M173" s="19">
        <f>'Gross Plant'!O176-Reserve!O176</f>
        <v>598.11580800000957</v>
      </c>
      <c r="N173" s="19">
        <f>'Gross Plant'!P176-Reserve!P176</f>
        <v>-44.55773999998928</v>
      </c>
      <c r="O173" s="19">
        <f>'Gross Plant'!Q176-Reserve!Q176</f>
        <v>-44.55773999998928</v>
      </c>
      <c r="P173" s="19">
        <f>'Gross Plant'!R176-Reserve!R176</f>
        <v>-44.55773999998928</v>
      </c>
      <c r="Q173" s="20">
        <f>'Gross Plant'!S176-Reserve!S176</f>
        <v>-44.55773999998928</v>
      </c>
      <c r="R173" s="19">
        <f>'Gross Plant'!T176-Reserve!T176</f>
        <v>-44.55773999998928</v>
      </c>
      <c r="S173" s="19">
        <f>'Gross Plant'!U176-Reserve!U176</f>
        <v>-44.55773999998928</v>
      </c>
      <c r="T173" s="19">
        <f>'Gross Plant'!V176-Reserve!V176</f>
        <v>-44.55773999998928</v>
      </c>
      <c r="U173" s="19">
        <f>'Gross Plant'!W176-Reserve!W176</f>
        <v>-44.55773999998928</v>
      </c>
      <c r="V173" s="19">
        <f>'Gross Plant'!X176-Reserve!X176</f>
        <v>-44.55773999998928</v>
      </c>
      <c r="W173" s="19">
        <f>'Gross Plant'!Y176-Reserve!Y176</f>
        <v>-44.55773999998928</v>
      </c>
      <c r="X173" s="19">
        <f>'Gross Plant'!Z176-Reserve!Z176</f>
        <v>-44.55773999998928</v>
      </c>
      <c r="Y173" s="19">
        <f>'Gross Plant'!AA176-Reserve!AA176</f>
        <v>-44.55773999998928</v>
      </c>
      <c r="Z173" s="19">
        <f>'Gross Plant'!AB176-Reserve!AB176</f>
        <v>-44.55773999998928</v>
      </c>
      <c r="AA173" s="19">
        <f>'Gross Plant'!AC176-Reserve!AC176</f>
        <v>-44.55773999998928</v>
      </c>
      <c r="AB173" s="19">
        <f>'Gross Plant'!AD176-Reserve!AD176</f>
        <v>-44.55773999998928</v>
      </c>
      <c r="AC173" s="19">
        <f>'Gross Plant'!AE176-Reserve!AE176</f>
        <v>-44.55773999998928</v>
      </c>
      <c r="AD173" s="19">
        <f>'Gross Plant'!AF176-Reserve!AF176</f>
        <v>-44.55773999998928</v>
      </c>
    </row>
    <row r="174" spans="1:30">
      <c r="A174" s="49">
        <v>39604</v>
      </c>
      <c r="B174" s="34" t="s">
        <v>64</v>
      </c>
      <c r="C174" s="19">
        <f>'Gross Plant'!E177-Reserve!E177</f>
        <v>8004.8099999999977</v>
      </c>
      <c r="D174" s="19">
        <f>'Gross Plant'!F177-Reserve!F177</f>
        <v>6986.739999999998</v>
      </c>
      <c r="E174" s="19">
        <f>'Gross Plant'!G177-Reserve!G177</f>
        <v>5968.6699999999983</v>
      </c>
      <c r="F174" s="19">
        <f>'Gross Plant'!H177-Reserve!H177</f>
        <v>5019.7799999999988</v>
      </c>
      <c r="G174" s="19">
        <f>'Gross Plant'!I177-Reserve!I177</f>
        <v>5019.7799999999988</v>
      </c>
      <c r="H174" s="19">
        <f>'Gross Plant'!J177-Reserve!J177</f>
        <v>5019.7799999999988</v>
      </c>
      <c r="I174" s="19">
        <f>'Gross Plant'!K177-Reserve!K177</f>
        <v>5019.7799999999988</v>
      </c>
      <c r="J174" s="19">
        <f>'Gross Plant'!L177-Reserve!L177</f>
        <v>4001.7052197500016</v>
      </c>
      <c r="K174" s="19">
        <f>'Gross Plant'!M177-Reserve!M177</f>
        <v>2983.6304395000043</v>
      </c>
      <c r="L174" s="19">
        <f>'Gross Plant'!N177-Reserve!N177</f>
        <v>1965.555659250007</v>
      </c>
      <c r="M174" s="19">
        <f>'Gross Plant'!O177-Reserve!O177</f>
        <v>947.48087900000974</v>
      </c>
      <c r="N174" s="19">
        <f>'Gross Plant'!P177-Reserve!P177</f>
        <v>-70.593901249987539</v>
      </c>
      <c r="O174" s="19">
        <f>'Gross Plant'!Q177-Reserve!Q177</f>
        <v>-70.593901249987539</v>
      </c>
      <c r="P174" s="19">
        <f>'Gross Plant'!R177-Reserve!R177</f>
        <v>-70.593901249987539</v>
      </c>
      <c r="Q174" s="20">
        <f>'Gross Plant'!S177-Reserve!S177</f>
        <v>-70.593901249987539</v>
      </c>
      <c r="R174" s="19">
        <f>'Gross Plant'!T177-Reserve!T177</f>
        <v>-70.593901249987539</v>
      </c>
      <c r="S174" s="19">
        <f>'Gross Plant'!U177-Reserve!U177</f>
        <v>-70.593901249987539</v>
      </c>
      <c r="T174" s="19">
        <f>'Gross Plant'!V177-Reserve!V177</f>
        <v>-70.593901249987539</v>
      </c>
      <c r="U174" s="19">
        <f>'Gross Plant'!W177-Reserve!W177</f>
        <v>-70.593901249987539</v>
      </c>
      <c r="V174" s="19">
        <f>'Gross Plant'!X177-Reserve!X177</f>
        <v>-70.593901249987539</v>
      </c>
      <c r="W174" s="19">
        <f>'Gross Plant'!Y177-Reserve!Y177</f>
        <v>-70.593901249987539</v>
      </c>
      <c r="X174" s="19">
        <f>'Gross Plant'!Z177-Reserve!Z177</f>
        <v>-70.593901249987539</v>
      </c>
      <c r="Y174" s="19">
        <f>'Gross Plant'!AA177-Reserve!AA177</f>
        <v>-70.593901249987539</v>
      </c>
      <c r="Z174" s="19">
        <f>'Gross Plant'!AB177-Reserve!AB177</f>
        <v>-70.593901249987539</v>
      </c>
      <c r="AA174" s="19">
        <f>'Gross Plant'!AC177-Reserve!AC177</f>
        <v>-70.593901249987539</v>
      </c>
      <c r="AB174" s="19">
        <f>'Gross Plant'!AD177-Reserve!AD177</f>
        <v>-70.593901249987539</v>
      </c>
      <c r="AC174" s="19">
        <f>'Gross Plant'!AE177-Reserve!AE177</f>
        <v>-70.593901249987539</v>
      </c>
      <c r="AD174" s="19">
        <f>'Gross Plant'!AF177-Reserve!AF177</f>
        <v>-70.593901249987539</v>
      </c>
    </row>
    <row r="175" spans="1:30">
      <c r="A175" s="49">
        <v>39605</v>
      </c>
      <c r="B175" s="34" t="s">
        <v>109</v>
      </c>
      <c r="C175" s="19">
        <f>'Gross Plant'!E178-Reserve!E178</f>
        <v>4068.51</v>
      </c>
      <c r="D175" s="19">
        <f>'Gross Plant'!F178-Reserve!F178</f>
        <v>3753.3000000000011</v>
      </c>
      <c r="E175" s="19">
        <f>'Gross Plant'!G178-Reserve!G178</f>
        <v>3438.090000000002</v>
      </c>
      <c r="F175" s="19">
        <f>'Gross Plant'!H178-Reserve!H178</f>
        <v>3122.8800000000028</v>
      </c>
      <c r="G175" s="19">
        <f>'Gross Plant'!I178-Reserve!I178</f>
        <v>2807.6700000000019</v>
      </c>
      <c r="H175" s="19">
        <f>'Gross Plant'!J178-Reserve!J178</f>
        <v>2492.4600000000028</v>
      </c>
      <c r="I175" s="19">
        <f>'Gross Plant'!K178-Reserve!K178</f>
        <v>2177.2500000000036</v>
      </c>
      <c r="J175" s="19">
        <f>'Gross Plant'!L178-Reserve!L178</f>
        <v>1862.0431932500032</v>
      </c>
      <c r="K175" s="19">
        <f>'Gross Plant'!M178-Reserve!M178</f>
        <v>1546.8363865000028</v>
      </c>
      <c r="L175" s="19">
        <f>'Gross Plant'!N178-Reserve!N178</f>
        <v>1231.6295797500024</v>
      </c>
      <c r="M175" s="19">
        <f>'Gross Plant'!O178-Reserve!O178</f>
        <v>916.42277300000205</v>
      </c>
      <c r="N175" s="19">
        <f>'Gross Plant'!P178-Reserve!P178</f>
        <v>601.21596625000166</v>
      </c>
      <c r="O175" s="19">
        <f>'Gross Plant'!Q178-Reserve!Q178</f>
        <v>286.00915950000126</v>
      </c>
      <c r="P175" s="19">
        <f>'Gross Plant'!R178-Reserve!R178</f>
        <v>-29.197647249999136</v>
      </c>
      <c r="Q175" s="20">
        <f>'Gross Plant'!S178-Reserve!S178</f>
        <v>-29.197647249999136</v>
      </c>
      <c r="R175" s="19">
        <f>'Gross Plant'!T178-Reserve!T178</f>
        <v>-29.197647249999136</v>
      </c>
      <c r="S175" s="19">
        <f>'Gross Plant'!U178-Reserve!U178</f>
        <v>-29.197647249999136</v>
      </c>
      <c r="T175" s="19">
        <f>'Gross Plant'!V178-Reserve!V178</f>
        <v>-29.197647249999136</v>
      </c>
      <c r="U175" s="19">
        <f>'Gross Plant'!W178-Reserve!W178</f>
        <v>-29.197647249999136</v>
      </c>
      <c r="V175" s="19">
        <f>'Gross Plant'!X178-Reserve!X178</f>
        <v>-29.197647249999136</v>
      </c>
      <c r="W175" s="19">
        <f>'Gross Plant'!Y178-Reserve!Y178</f>
        <v>-29.197647249999136</v>
      </c>
      <c r="X175" s="19">
        <f>'Gross Plant'!Z178-Reserve!Z178</f>
        <v>-29.197647249999136</v>
      </c>
      <c r="Y175" s="19">
        <f>'Gross Plant'!AA178-Reserve!AA178</f>
        <v>-29.197647249999136</v>
      </c>
      <c r="Z175" s="19">
        <f>'Gross Plant'!AB178-Reserve!AB178</f>
        <v>-29.197647249999136</v>
      </c>
      <c r="AA175" s="19">
        <f>'Gross Plant'!AC178-Reserve!AC178</f>
        <v>-29.197647249999136</v>
      </c>
      <c r="AB175" s="19">
        <f>'Gross Plant'!AD178-Reserve!AD178</f>
        <v>-29.197647249999136</v>
      </c>
      <c r="AC175" s="19">
        <f>'Gross Plant'!AE178-Reserve!AE178</f>
        <v>-29.197647249999136</v>
      </c>
      <c r="AD175" s="19">
        <f>'Gross Plant'!AF178-Reserve!AF178</f>
        <v>-29.197647249999136</v>
      </c>
    </row>
    <row r="176" spans="1:30">
      <c r="A176" s="49">
        <v>39700</v>
      </c>
      <c r="B176" s="34" t="s">
        <v>18</v>
      </c>
      <c r="C176" s="19">
        <f>'Gross Plant'!E179-Reserve!E179</f>
        <v>325825.60000000003</v>
      </c>
      <c r="D176" s="19">
        <f>'Gross Plant'!F179-Reserve!F179</f>
        <v>321347.45000000007</v>
      </c>
      <c r="E176" s="19">
        <f>'Gross Plant'!G179-Reserve!G179</f>
        <v>316869.30000000005</v>
      </c>
      <c r="F176" s="19">
        <f>'Gross Plant'!H179-Reserve!H179</f>
        <v>312391.15000000002</v>
      </c>
      <c r="G176" s="19">
        <f>'Gross Plant'!I179-Reserve!I179</f>
        <v>307913.00000000006</v>
      </c>
      <c r="H176" s="19">
        <f>'Gross Plant'!J179-Reserve!J179</f>
        <v>303434.85000000009</v>
      </c>
      <c r="I176" s="19">
        <f>'Gross Plant'!K179-Reserve!K179</f>
        <v>298956.70000000007</v>
      </c>
      <c r="J176" s="19">
        <f>'Gross Plant'!L179-Reserve!L179</f>
        <v>296042.70400791673</v>
      </c>
      <c r="K176" s="19">
        <f>'Gross Plant'!M179-Reserve!M179</f>
        <v>293128.7080158334</v>
      </c>
      <c r="L176" s="19">
        <f>'Gross Plant'!N179-Reserve!N179</f>
        <v>290214.71202375006</v>
      </c>
      <c r="M176" s="19">
        <f>'Gross Plant'!O179-Reserve!O179</f>
        <v>287300.71603166673</v>
      </c>
      <c r="N176" s="19">
        <f>'Gross Plant'!P179-Reserve!P179</f>
        <v>284386.72003958339</v>
      </c>
      <c r="O176" s="19">
        <f>'Gross Plant'!Q179-Reserve!Q179</f>
        <v>281472.72404750006</v>
      </c>
      <c r="P176" s="19">
        <f>'Gross Plant'!R179-Reserve!R179</f>
        <v>278558.72805541672</v>
      </c>
      <c r="Q176" s="20">
        <f>'Gross Plant'!S179-Reserve!S179</f>
        <v>275644.73206333339</v>
      </c>
      <c r="R176" s="19">
        <f>'Gross Plant'!T179-Reserve!T179</f>
        <v>272730.73607125005</v>
      </c>
      <c r="S176" s="19">
        <f>'Gross Plant'!U179-Reserve!U179</f>
        <v>269816.74007916672</v>
      </c>
      <c r="T176" s="19">
        <f>'Gross Plant'!V179-Reserve!V179</f>
        <v>266902.74408708338</v>
      </c>
      <c r="U176" s="19">
        <f>'Gross Plant'!W179-Reserve!W179</f>
        <v>263988.74809500005</v>
      </c>
      <c r="V176" s="19">
        <f>'Gross Plant'!X179-Reserve!X179</f>
        <v>261074.75210291671</v>
      </c>
      <c r="W176" s="19">
        <f>'Gross Plant'!Y179-Reserve!Y179</f>
        <v>258160.75611083338</v>
      </c>
      <c r="X176" s="19">
        <f>'Gross Plant'!Z179-Reserve!Z179</f>
        <v>255246.76011875004</v>
      </c>
      <c r="Y176" s="19">
        <f>'Gross Plant'!AA179-Reserve!AA179</f>
        <v>252332.76412666671</v>
      </c>
      <c r="Z176" s="19">
        <f>'Gross Plant'!AB179-Reserve!AB179</f>
        <v>249418.76813458337</v>
      </c>
      <c r="AA176" s="19">
        <f>'Gross Plant'!AC179-Reserve!AC179</f>
        <v>246504.77214250003</v>
      </c>
      <c r="AB176" s="19">
        <f>'Gross Plant'!AD179-Reserve!AD179</f>
        <v>243590.7761504167</v>
      </c>
      <c r="AC176" s="19">
        <f>'Gross Plant'!AE179-Reserve!AE179</f>
        <v>240676.78015833336</v>
      </c>
      <c r="AD176" s="19">
        <f>'Gross Plant'!AF179-Reserve!AF179</f>
        <v>237762.78416625003</v>
      </c>
    </row>
    <row r="177" spans="1:30">
      <c r="A177" s="145">
        <v>39701</v>
      </c>
      <c r="B177" s="34" t="s">
        <v>211</v>
      </c>
      <c r="C177" s="19">
        <f>'Gross Plant'!E180-Reserve!E180</f>
        <v>0</v>
      </c>
      <c r="D177" s="19">
        <f>'Gross Plant'!F180-Reserve!F180</f>
        <v>0</v>
      </c>
      <c r="E177" s="19">
        <f>'Gross Plant'!G180-Reserve!G180</f>
        <v>0</v>
      </c>
      <c r="F177" s="19">
        <f>'Gross Plant'!H180-Reserve!H180</f>
        <v>0</v>
      </c>
      <c r="G177" s="19">
        <f>'Gross Plant'!I180-Reserve!I180</f>
        <v>0</v>
      </c>
      <c r="H177" s="19">
        <f>'Gross Plant'!J180-Reserve!J180</f>
        <v>0</v>
      </c>
      <c r="I177" s="19">
        <f>'Gross Plant'!K180-Reserve!K180</f>
        <v>0</v>
      </c>
      <c r="J177" s="19">
        <f>'Gross Plant'!L180-Reserve!L180</f>
        <v>0</v>
      </c>
      <c r="K177" s="19">
        <f>'Gross Plant'!M180-Reserve!M180</f>
        <v>0</v>
      </c>
      <c r="L177" s="19">
        <f>'Gross Plant'!N180-Reserve!N180</f>
        <v>0</v>
      </c>
      <c r="M177" s="19">
        <f>'Gross Plant'!O180-Reserve!O180</f>
        <v>0</v>
      </c>
      <c r="N177" s="19">
        <f>'Gross Plant'!P180-Reserve!P180</f>
        <v>0</v>
      </c>
      <c r="O177" s="19">
        <f>'Gross Plant'!Q180-Reserve!Q180</f>
        <v>0</v>
      </c>
      <c r="P177" s="19">
        <f>'Gross Plant'!R180-Reserve!R180</f>
        <v>0</v>
      </c>
      <c r="Q177" s="20">
        <f>'Gross Plant'!S180-Reserve!S180</f>
        <v>0</v>
      </c>
      <c r="R177" s="19">
        <f>'Gross Plant'!T180-Reserve!T180</f>
        <v>0</v>
      </c>
      <c r="S177" s="19">
        <f>'Gross Plant'!U180-Reserve!U180</f>
        <v>0</v>
      </c>
      <c r="T177" s="19">
        <f>'Gross Plant'!V180-Reserve!V180</f>
        <v>0</v>
      </c>
      <c r="U177" s="19">
        <f>'Gross Plant'!W180-Reserve!W180</f>
        <v>0</v>
      </c>
      <c r="V177" s="19">
        <f>'Gross Plant'!X180-Reserve!X180</f>
        <v>0</v>
      </c>
      <c r="W177" s="19">
        <f>'Gross Plant'!Y180-Reserve!Y180</f>
        <v>0</v>
      </c>
      <c r="X177" s="19">
        <f>'Gross Plant'!Z180-Reserve!Z180</f>
        <v>0</v>
      </c>
      <c r="Y177" s="19">
        <f>'Gross Plant'!AA180-Reserve!AA180</f>
        <v>0</v>
      </c>
      <c r="Z177" s="19">
        <f>'Gross Plant'!AB180-Reserve!AB180</f>
        <v>0</v>
      </c>
      <c r="AA177" s="19">
        <f>'Gross Plant'!AC180-Reserve!AC180</f>
        <v>0</v>
      </c>
      <c r="AB177" s="19">
        <f>'Gross Plant'!AD180-Reserve!AD180</f>
        <v>0</v>
      </c>
      <c r="AC177" s="19">
        <f>'Gross Plant'!AE180-Reserve!AE180</f>
        <v>0</v>
      </c>
      <c r="AD177" s="19">
        <f>'Gross Plant'!AF180-Reserve!AF180</f>
        <v>0</v>
      </c>
    </row>
    <row r="178" spans="1:30">
      <c r="A178" s="145">
        <v>39702</v>
      </c>
      <c r="B178" s="34" t="s">
        <v>211</v>
      </c>
      <c r="C178" s="19">
        <f>'Gross Plant'!E181-Reserve!E181</f>
        <v>0</v>
      </c>
      <c r="D178" s="19">
        <f>'Gross Plant'!F181-Reserve!F181</f>
        <v>0</v>
      </c>
      <c r="E178" s="19">
        <f>'Gross Plant'!G181-Reserve!G181</f>
        <v>0</v>
      </c>
      <c r="F178" s="19">
        <f>'Gross Plant'!H181-Reserve!H181</f>
        <v>0</v>
      </c>
      <c r="G178" s="19">
        <f>'Gross Plant'!I181-Reserve!I181</f>
        <v>0</v>
      </c>
      <c r="H178" s="19">
        <f>'Gross Plant'!J181-Reserve!J181</f>
        <v>0</v>
      </c>
      <c r="I178" s="19">
        <f>'Gross Plant'!K181-Reserve!K181</f>
        <v>0</v>
      </c>
      <c r="J178" s="19">
        <f>'Gross Plant'!L181-Reserve!L181</f>
        <v>0</v>
      </c>
      <c r="K178" s="19">
        <f>'Gross Plant'!M181-Reserve!M181</f>
        <v>0</v>
      </c>
      <c r="L178" s="19">
        <f>'Gross Plant'!N181-Reserve!N181</f>
        <v>0</v>
      </c>
      <c r="M178" s="19">
        <f>'Gross Plant'!O181-Reserve!O181</f>
        <v>0</v>
      </c>
      <c r="N178" s="19">
        <f>'Gross Plant'!P181-Reserve!P181</f>
        <v>0</v>
      </c>
      <c r="O178" s="19">
        <f>'Gross Plant'!Q181-Reserve!Q181</f>
        <v>0</v>
      </c>
      <c r="P178" s="19">
        <f>'Gross Plant'!R181-Reserve!R181</f>
        <v>0</v>
      </c>
      <c r="Q178" s="20">
        <f>'Gross Plant'!S181-Reserve!S181</f>
        <v>0</v>
      </c>
      <c r="R178" s="19">
        <f>'Gross Plant'!T181-Reserve!T181</f>
        <v>0</v>
      </c>
      <c r="S178" s="19">
        <f>'Gross Plant'!U181-Reserve!U181</f>
        <v>0</v>
      </c>
      <c r="T178" s="19">
        <f>'Gross Plant'!V181-Reserve!V181</f>
        <v>0</v>
      </c>
      <c r="U178" s="19">
        <f>'Gross Plant'!W181-Reserve!W181</f>
        <v>0</v>
      </c>
      <c r="V178" s="19">
        <f>'Gross Plant'!X181-Reserve!X181</f>
        <v>0</v>
      </c>
      <c r="W178" s="19">
        <f>'Gross Plant'!Y181-Reserve!Y181</f>
        <v>0</v>
      </c>
      <c r="X178" s="19">
        <f>'Gross Plant'!Z181-Reserve!Z181</f>
        <v>0</v>
      </c>
      <c r="Y178" s="19">
        <f>'Gross Plant'!AA181-Reserve!AA181</f>
        <v>0</v>
      </c>
      <c r="Z178" s="19">
        <f>'Gross Plant'!AB181-Reserve!AB181</f>
        <v>0</v>
      </c>
      <c r="AA178" s="19">
        <f>'Gross Plant'!AC181-Reserve!AC181</f>
        <v>0</v>
      </c>
      <c r="AB178" s="19">
        <f>'Gross Plant'!AD181-Reserve!AD181</f>
        <v>0</v>
      </c>
      <c r="AC178" s="19">
        <f>'Gross Plant'!AE181-Reserve!AE181</f>
        <v>0</v>
      </c>
      <c r="AD178" s="19">
        <f>'Gross Plant'!AF181-Reserve!AF181</f>
        <v>0</v>
      </c>
    </row>
    <row r="179" spans="1:30">
      <c r="A179" s="89">
        <v>39705</v>
      </c>
      <c r="B179" s="34" t="s">
        <v>110</v>
      </c>
      <c r="C179" s="19">
        <f>'Gross Plant'!E182-Reserve!E182</f>
        <v>0</v>
      </c>
      <c r="D179" s="19">
        <f>'Gross Plant'!F182-Reserve!F182</f>
        <v>0</v>
      </c>
      <c r="E179" s="19">
        <f>'Gross Plant'!G182-Reserve!G182</f>
        <v>0</v>
      </c>
      <c r="F179" s="19">
        <f>'Gross Plant'!H182-Reserve!H182</f>
        <v>0</v>
      </c>
      <c r="G179" s="19">
        <f>'Gross Plant'!I182-Reserve!I182</f>
        <v>0</v>
      </c>
      <c r="H179" s="19">
        <f>'Gross Plant'!J182-Reserve!J182</f>
        <v>0</v>
      </c>
      <c r="I179" s="19">
        <f>'Gross Plant'!K182-Reserve!K182</f>
        <v>0</v>
      </c>
      <c r="J179" s="19">
        <f>'Gross Plant'!L182-Reserve!L182</f>
        <v>0</v>
      </c>
      <c r="K179" s="19">
        <f>'Gross Plant'!M182-Reserve!M182</f>
        <v>0</v>
      </c>
      <c r="L179" s="19">
        <f>'Gross Plant'!N182-Reserve!N182</f>
        <v>0</v>
      </c>
      <c r="M179" s="19">
        <f>'Gross Plant'!O182-Reserve!O182</f>
        <v>0</v>
      </c>
      <c r="N179" s="19">
        <f>'Gross Plant'!P182-Reserve!P182</f>
        <v>0</v>
      </c>
      <c r="O179" s="19">
        <f>'Gross Plant'!Q182-Reserve!Q182</f>
        <v>0</v>
      </c>
      <c r="P179" s="19">
        <f>'Gross Plant'!R182-Reserve!R182</f>
        <v>0</v>
      </c>
      <c r="Q179" s="20">
        <f>'Gross Plant'!S182-Reserve!S182</f>
        <v>0</v>
      </c>
      <c r="R179" s="19">
        <f>'Gross Plant'!T182-Reserve!T182</f>
        <v>0</v>
      </c>
      <c r="S179" s="19">
        <f>'Gross Plant'!U182-Reserve!U182</f>
        <v>0</v>
      </c>
      <c r="T179" s="19">
        <f>'Gross Plant'!V182-Reserve!V182</f>
        <v>0</v>
      </c>
      <c r="U179" s="19">
        <f>'Gross Plant'!W182-Reserve!W182</f>
        <v>0</v>
      </c>
      <c r="V179" s="19">
        <f>'Gross Plant'!X182-Reserve!X182</f>
        <v>0</v>
      </c>
      <c r="W179" s="19">
        <f>'Gross Plant'!Y182-Reserve!Y182</f>
        <v>0</v>
      </c>
      <c r="X179" s="19">
        <f>'Gross Plant'!Z182-Reserve!Z182</f>
        <v>0</v>
      </c>
      <c r="Y179" s="19">
        <f>'Gross Plant'!AA182-Reserve!AA182</f>
        <v>0</v>
      </c>
      <c r="Z179" s="19">
        <f>'Gross Plant'!AB182-Reserve!AB182</f>
        <v>0</v>
      </c>
      <c r="AA179" s="19">
        <f>'Gross Plant'!AC182-Reserve!AC182</f>
        <v>0</v>
      </c>
      <c r="AB179" s="19">
        <f>'Gross Plant'!AD182-Reserve!AD182</f>
        <v>0</v>
      </c>
      <c r="AC179" s="19">
        <f>'Gross Plant'!AE182-Reserve!AE182</f>
        <v>0</v>
      </c>
      <c r="AD179" s="19">
        <f>'Gross Plant'!AF182-Reserve!AF182</f>
        <v>0</v>
      </c>
    </row>
    <row r="180" spans="1:30">
      <c r="A180" s="89">
        <v>39800</v>
      </c>
      <c r="B180" s="34" t="s">
        <v>19</v>
      </c>
      <c r="C180" s="19">
        <f>'Gross Plant'!E183-Reserve!E183</f>
        <v>2252049.75</v>
      </c>
      <c r="D180" s="19">
        <f>'Gross Plant'!F183-Reserve!F183</f>
        <v>2220395.4099999997</v>
      </c>
      <c r="E180" s="19">
        <f>'Gross Plant'!G183-Reserve!G183</f>
        <v>2188741.0699999994</v>
      </c>
      <c r="F180" s="19">
        <f>'Gross Plant'!H183-Reserve!H183</f>
        <v>2157086.7299999995</v>
      </c>
      <c r="G180" s="19">
        <f>'Gross Plant'!I183-Reserve!I183</f>
        <v>2125432.3899999997</v>
      </c>
      <c r="H180" s="19">
        <f>'Gross Plant'!J183-Reserve!J183</f>
        <v>2093778.0499999993</v>
      </c>
      <c r="I180" s="19">
        <f>'Gross Plant'!K183-Reserve!K183</f>
        <v>2062123.7099999993</v>
      </c>
      <c r="J180" s="19">
        <f>'Gross Plant'!L183-Reserve!L183</f>
        <v>2045907.9971249993</v>
      </c>
      <c r="K180" s="19">
        <f>'Gross Plant'!M183-Reserve!M183</f>
        <v>2029692.2842499993</v>
      </c>
      <c r="L180" s="19">
        <f>'Gross Plant'!N183-Reserve!N183</f>
        <v>2013476.5713749994</v>
      </c>
      <c r="M180" s="19">
        <f>'Gross Plant'!O183-Reserve!O183</f>
        <v>1997260.8584999994</v>
      </c>
      <c r="N180" s="19">
        <f>'Gross Plant'!P183-Reserve!P183</f>
        <v>1981045.1456249994</v>
      </c>
      <c r="O180" s="19">
        <f>'Gross Plant'!Q183-Reserve!Q183</f>
        <v>1964829.4327499995</v>
      </c>
      <c r="P180" s="19">
        <f>'Gross Plant'!R183-Reserve!R183</f>
        <v>1948613.7198749995</v>
      </c>
      <c r="Q180" s="20">
        <f>'Gross Plant'!S183-Reserve!S183</f>
        <v>1932398.0069999995</v>
      </c>
      <c r="R180" s="19">
        <f>'Gross Plant'!T183-Reserve!T183</f>
        <v>1916182.2941249995</v>
      </c>
      <c r="S180" s="19">
        <f>'Gross Plant'!U183-Reserve!U183</f>
        <v>1899966.5812499996</v>
      </c>
      <c r="T180" s="19">
        <f>'Gross Plant'!V183-Reserve!V183</f>
        <v>1883750.8683749996</v>
      </c>
      <c r="U180" s="19">
        <f>'Gross Plant'!W183-Reserve!W183</f>
        <v>1867535.1554999996</v>
      </c>
      <c r="V180" s="19">
        <f>'Gross Plant'!X183-Reserve!X183</f>
        <v>1851319.4426249997</v>
      </c>
      <c r="W180" s="19">
        <f>'Gross Plant'!Y183-Reserve!Y183</f>
        <v>1835103.7297499997</v>
      </c>
      <c r="X180" s="19">
        <f>'Gross Plant'!Z183-Reserve!Z183</f>
        <v>1818888.0168749997</v>
      </c>
      <c r="Y180" s="19">
        <f>'Gross Plant'!AA183-Reserve!AA183</f>
        <v>1802672.3039999998</v>
      </c>
      <c r="Z180" s="19">
        <f>'Gross Plant'!AB183-Reserve!AB183</f>
        <v>1786456.5911249998</v>
      </c>
      <c r="AA180" s="19">
        <f>'Gross Plant'!AC183-Reserve!AC183</f>
        <v>1770240.8782499996</v>
      </c>
      <c r="AB180" s="19">
        <f>'Gross Plant'!AD183-Reserve!AD183</f>
        <v>1754025.1653749994</v>
      </c>
      <c r="AC180" s="19">
        <f>'Gross Plant'!AE183-Reserve!AE183</f>
        <v>1737809.4524999992</v>
      </c>
      <c r="AD180" s="19">
        <f>'Gross Plant'!AF183-Reserve!AF183</f>
        <v>1721593.739624999</v>
      </c>
    </row>
    <row r="181" spans="1:30">
      <c r="A181" s="82">
        <v>39901</v>
      </c>
      <c r="B181" t="s">
        <v>212</v>
      </c>
      <c r="C181" s="19">
        <f>'Gross Plant'!E184-Reserve!E184</f>
        <v>10665.39</v>
      </c>
      <c r="D181" s="19">
        <f>'Gross Plant'!F184-Reserve!F184</f>
        <v>10525.650000000001</v>
      </c>
      <c r="E181" s="19">
        <f>'Gross Plant'!G184-Reserve!G184</f>
        <v>10385.91</v>
      </c>
      <c r="F181" s="19">
        <f>'Gross Plant'!H184-Reserve!H184</f>
        <v>10246.170000000002</v>
      </c>
      <c r="G181" s="19">
        <f>'Gross Plant'!I184-Reserve!I184</f>
        <v>10106.43</v>
      </c>
      <c r="H181" s="19">
        <f>'Gross Plant'!J184-Reserve!J184</f>
        <v>9966.6900000000023</v>
      </c>
      <c r="I181" s="19">
        <f>'Gross Plant'!K184-Reserve!K184</f>
        <v>9826.9500000000007</v>
      </c>
      <c r="J181" s="19">
        <f>'Gross Plant'!L184-Reserve!L184</f>
        <v>9707.0353333333351</v>
      </c>
      <c r="K181" s="19">
        <f>'Gross Plant'!M184-Reserve!M184</f>
        <v>9587.1206666666694</v>
      </c>
      <c r="L181" s="19">
        <f>'Gross Plant'!N184-Reserve!N184</f>
        <v>9467.2060000000019</v>
      </c>
      <c r="M181" s="19">
        <f>'Gross Plant'!O184-Reserve!O184</f>
        <v>9347.2913333333345</v>
      </c>
      <c r="N181" s="19">
        <f>'Gross Plant'!P184-Reserve!P184</f>
        <v>9227.3766666666688</v>
      </c>
      <c r="O181" s="19">
        <f>'Gross Plant'!Q184-Reserve!Q184</f>
        <v>9107.4620000000032</v>
      </c>
      <c r="P181" s="19">
        <f>'Gross Plant'!R184-Reserve!R184</f>
        <v>8987.5473333333357</v>
      </c>
      <c r="Q181" s="20">
        <f>'Gross Plant'!S184-Reserve!S184</f>
        <v>8867.6326666666682</v>
      </c>
      <c r="R181" s="19">
        <f>'Gross Plant'!T184-Reserve!T184</f>
        <v>8747.7180000000026</v>
      </c>
      <c r="S181" s="19">
        <f>'Gross Plant'!U184-Reserve!U184</f>
        <v>8576.3599413333359</v>
      </c>
      <c r="T181" s="19">
        <f>'Gross Plant'!V184-Reserve!V184</f>
        <v>8405.0018826666692</v>
      </c>
      <c r="U181" s="19">
        <f>'Gross Plant'!W184-Reserve!W184</f>
        <v>8233.6438240000025</v>
      </c>
      <c r="V181" s="19">
        <f>'Gross Plant'!X184-Reserve!X184</f>
        <v>8062.2857653333358</v>
      </c>
      <c r="W181" s="19">
        <f>'Gross Plant'!Y184-Reserve!Y184</f>
        <v>7890.9277066666691</v>
      </c>
      <c r="X181" s="19">
        <f>'Gross Plant'!Z184-Reserve!Z184</f>
        <v>7719.5696480000024</v>
      </c>
      <c r="Y181" s="19">
        <f>'Gross Plant'!AA184-Reserve!AA184</f>
        <v>7548.2115893333357</v>
      </c>
      <c r="Z181" s="19">
        <f>'Gross Plant'!AB184-Reserve!AB184</f>
        <v>7376.853530666669</v>
      </c>
      <c r="AA181" s="19">
        <f>'Gross Plant'!AC184-Reserve!AC184</f>
        <v>7205.4954720000023</v>
      </c>
      <c r="AB181" s="19">
        <f>'Gross Plant'!AD184-Reserve!AD184</f>
        <v>7034.1374133333356</v>
      </c>
      <c r="AC181" s="19">
        <f>'Gross Plant'!AE184-Reserve!AE184</f>
        <v>6862.779354666669</v>
      </c>
      <c r="AD181" s="19">
        <f>'Gross Plant'!AF184-Reserve!AF184</f>
        <v>6691.4212960000023</v>
      </c>
    </row>
    <row r="182" spans="1:30">
      <c r="A182" s="82">
        <v>39902</v>
      </c>
      <c r="B182" t="s">
        <v>213</v>
      </c>
      <c r="C182" s="19">
        <f>'Gross Plant'!E185-Reserve!E185</f>
        <v>0</v>
      </c>
      <c r="D182" s="19">
        <f>'Gross Plant'!F185-Reserve!F185</f>
        <v>0</v>
      </c>
      <c r="E182" s="19">
        <f>'Gross Plant'!G185-Reserve!G185</f>
        <v>0</v>
      </c>
      <c r="F182" s="19">
        <f>'Gross Plant'!H185-Reserve!H185</f>
        <v>0</v>
      </c>
      <c r="G182" s="19">
        <f>'Gross Plant'!I185-Reserve!I185</f>
        <v>0</v>
      </c>
      <c r="H182" s="19">
        <f>'Gross Plant'!J185-Reserve!J185</f>
        <v>0</v>
      </c>
      <c r="I182" s="19">
        <f>'Gross Plant'!K185-Reserve!K185</f>
        <v>0</v>
      </c>
      <c r="J182" s="19">
        <f>'Gross Plant'!L185-Reserve!L185</f>
        <v>0</v>
      </c>
      <c r="K182" s="19">
        <f>'Gross Plant'!M185-Reserve!M185</f>
        <v>0</v>
      </c>
      <c r="L182" s="19">
        <f>'Gross Plant'!N185-Reserve!N185</f>
        <v>0</v>
      </c>
      <c r="M182" s="19">
        <f>'Gross Plant'!O185-Reserve!O185</f>
        <v>0</v>
      </c>
      <c r="N182" s="19">
        <f>'Gross Plant'!P185-Reserve!P185</f>
        <v>0</v>
      </c>
      <c r="O182" s="19">
        <f>'Gross Plant'!Q185-Reserve!Q185</f>
        <v>0</v>
      </c>
      <c r="P182" s="19">
        <f>'Gross Plant'!R185-Reserve!R185</f>
        <v>0</v>
      </c>
      <c r="Q182" s="20">
        <f>'Gross Plant'!S185-Reserve!S185</f>
        <v>0</v>
      </c>
      <c r="R182" s="19">
        <f>'Gross Plant'!T185-Reserve!T185</f>
        <v>0</v>
      </c>
      <c r="S182" s="19">
        <f>'Gross Plant'!U185-Reserve!U185</f>
        <v>0</v>
      </c>
      <c r="T182" s="19">
        <f>'Gross Plant'!V185-Reserve!V185</f>
        <v>0</v>
      </c>
      <c r="U182" s="19">
        <f>'Gross Plant'!W185-Reserve!W185</f>
        <v>0</v>
      </c>
      <c r="V182" s="19">
        <f>'Gross Plant'!X185-Reserve!X185</f>
        <v>0</v>
      </c>
      <c r="W182" s="19">
        <f>'Gross Plant'!Y185-Reserve!Y185</f>
        <v>0</v>
      </c>
      <c r="X182" s="19">
        <f>'Gross Plant'!Z185-Reserve!Z185</f>
        <v>0</v>
      </c>
      <c r="Y182" s="19">
        <f>'Gross Plant'!AA185-Reserve!AA185</f>
        <v>0</v>
      </c>
      <c r="Z182" s="19">
        <f>'Gross Plant'!AB185-Reserve!AB185</f>
        <v>0</v>
      </c>
      <c r="AA182" s="19">
        <f>'Gross Plant'!AC185-Reserve!AC185</f>
        <v>0</v>
      </c>
      <c r="AB182" s="19">
        <f>'Gross Plant'!AD185-Reserve!AD185</f>
        <v>0</v>
      </c>
      <c r="AC182" s="19">
        <f>'Gross Plant'!AE185-Reserve!AE185</f>
        <v>0</v>
      </c>
      <c r="AD182" s="19">
        <f>'Gross Plant'!AF185-Reserve!AF185</f>
        <v>0</v>
      </c>
    </row>
    <row r="183" spans="1:30">
      <c r="A183" s="49">
        <v>39903</v>
      </c>
      <c r="B183" t="s">
        <v>23</v>
      </c>
      <c r="C183" s="19">
        <f>'Gross Plant'!E186-Reserve!E186</f>
        <v>94812.979999999981</v>
      </c>
      <c r="D183" s="19">
        <f>'Gross Plant'!F186-Reserve!F186</f>
        <v>93474.01999999999</v>
      </c>
      <c r="E183" s="19">
        <f>'Gross Plant'!G186-Reserve!G186</f>
        <v>92135.06</v>
      </c>
      <c r="F183" s="19">
        <f>'Gross Plant'!H186-Reserve!H186</f>
        <v>90796.099999999991</v>
      </c>
      <c r="G183" s="19">
        <f>'Gross Plant'!I186-Reserve!I186</f>
        <v>89457.139999999985</v>
      </c>
      <c r="H183" s="19">
        <f>'Gross Plant'!J186-Reserve!J186</f>
        <v>88118.18</v>
      </c>
      <c r="I183" s="19">
        <f>'Gross Plant'!K186-Reserve!K186</f>
        <v>86779.22</v>
      </c>
      <c r="J183" s="19">
        <f>'Gross Plant'!L186-Reserve!L186</f>
        <v>85657.56283333333</v>
      </c>
      <c r="K183" s="19">
        <f>'Gross Plant'!M186-Reserve!M186</f>
        <v>84535.905666666658</v>
      </c>
      <c r="L183" s="19">
        <f>'Gross Plant'!N186-Reserve!N186</f>
        <v>83414.248500000002</v>
      </c>
      <c r="M183" s="19">
        <f>'Gross Plant'!O186-Reserve!O186</f>
        <v>82292.591333333345</v>
      </c>
      <c r="N183" s="19">
        <f>'Gross Plant'!P186-Reserve!P186</f>
        <v>81170.934166666673</v>
      </c>
      <c r="O183" s="19">
        <f>'Gross Plant'!Q186-Reserve!Q186</f>
        <v>80049.277000000002</v>
      </c>
      <c r="P183" s="19">
        <f>'Gross Plant'!R186-Reserve!R186</f>
        <v>78927.619833333345</v>
      </c>
      <c r="Q183" s="20">
        <f>'Gross Plant'!S186-Reserve!S186</f>
        <v>77805.962666666688</v>
      </c>
      <c r="R183" s="19">
        <f>'Gross Plant'!T186-Reserve!T186</f>
        <v>76684.305500000017</v>
      </c>
      <c r="S183" s="19">
        <f>'Gross Plant'!U186-Reserve!U186</f>
        <v>75562.648333333345</v>
      </c>
      <c r="T183" s="19">
        <f>'Gross Plant'!V186-Reserve!V186</f>
        <v>74440.991166666689</v>
      </c>
      <c r="U183" s="19">
        <f>'Gross Plant'!W186-Reserve!W186</f>
        <v>73319.334000000032</v>
      </c>
      <c r="V183" s="19">
        <f>'Gross Plant'!X186-Reserve!X186</f>
        <v>72197.67683333336</v>
      </c>
      <c r="W183" s="19">
        <f>'Gross Plant'!Y186-Reserve!Y186</f>
        <v>71076.019666666689</v>
      </c>
      <c r="X183" s="19">
        <f>'Gross Plant'!Z186-Reserve!Z186</f>
        <v>69954.362500000032</v>
      </c>
      <c r="Y183" s="19">
        <f>'Gross Plant'!AA186-Reserve!AA186</f>
        <v>68832.705333333361</v>
      </c>
      <c r="Z183" s="19">
        <f>'Gross Plant'!AB186-Reserve!AB186</f>
        <v>67711.048166666689</v>
      </c>
      <c r="AA183" s="19">
        <f>'Gross Plant'!AC186-Reserve!AC186</f>
        <v>66589.391000000018</v>
      </c>
      <c r="AB183" s="19">
        <f>'Gross Plant'!AD186-Reserve!AD186</f>
        <v>65467.733833333346</v>
      </c>
      <c r="AC183" s="19">
        <f>'Gross Plant'!AE186-Reserve!AE186</f>
        <v>64346.076666666675</v>
      </c>
      <c r="AD183" s="19">
        <f>'Gross Plant'!AF186-Reserve!AF186</f>
        <v>63224.419500000004</v>
      </c>
    </row>
    <row r="184" spans="1:30" ht="12.75" customHeight="1">
      <c r="A184" s="49">
        <v>39906</v>
      </c>
      <c r="B184" t="s">
        <v>26</v>
      </c>
      <c r="C184" s="19">
        <f>'Gross Plant'!E187-Reserve!E187</f>
        <v>515115.42999999993</v>
      </c>
      <c r="D184" s="19">
        <f>'Gross Plant'!F187-Reserve!F187</f>
        <v>492062.43999999994</v>
      </c>
      <c r="E184" s="19">
        <f>'Gross Plant'!G187-Reserve!G187</f>
        <v>494686.83999999985</v>
      </c>
      <c r="F184" s="19">
        <f>'Gross Plant'!H187-Reserve!H187</f>
        <v>473131.5799999999</v>
      </c>
      <c r="G184" s="19">
        <f>'Gross Plant'!I187-Reserve!I187</f>
        <v>451467.27999999991</v>
      </c>
      <c r="H184" s="19">
        <f>'Gross Plant'!J187-Reserve!J187</f>
        <v>429802.97999999986</v>
      </c>
      <c r="I184" s="19">
        <f>'Gross Plant'!K187-Reserve!K187</f>
        <v>408138.67999999982</v>
      </c>
      <c r="J184" s="19">
        <f>'Gross Plant'!L187-Reserve!L187</f>
        <v>401141.24818726472</v>
      </c>
      <c r="K184" s="19">
        <f>'Gross Plant'!M187-Reserve!M187</f>
        <v>393158.23727747356</v>
      </c>
      <c r="L184" s="19">
        <f>'Gross Plant'!N187-Reserve!N187</f>
        <v>385881.17947159795</v>
      </c>
      <c r="M184" s="19">
        <f>'Gross Plant'!O187-Reserve!O187</f>
        <v>380763.94093488372</v>
      </c>
      <c r="N184" s="19">
        <f>'Gross Plant'!P187-Reserve!P187</f>
        <v>377386.20440757426</v>
      </c>
      <c r="O184" s="19">
        <f>'Gross Plant'!Q187-Reserve!Q187</f>
        <v>374846.40384807304</v>
      </c>
      <c r="P184" s="19">
        <f>'Gross Plant'!R187-Reserve!R187</f>
        <v>371233.84221805894</v>
      </c>
      <c r="Q184" s="20">
        <f>'Gross Plant'!S187-Reserve!S187</f>
        <v>366067.227798537</v>
      </c>
      <c r="R184" s="19">
        <f>'Gross Plant'!T187-Reserve!T187</f>
        <v>360516.0142399529</v>
      </c>
      <c r="S184" s="19">
        <f>'Gross Plant'!U187-Reserve!U187</f>
        <v>356339.57276304381</v>
      </c>
      <c r="T184" s="19">
        <f>'Gross Plant'!V187-Reserve!V187</f>
        <v>352495.84585540602</v>
      </c>
      <c r="U184" s="19">
        <f>'Gross Plant'!W187-Reserve!W187</f>
        <v>349083.87127564987</v>
      </c>
      <c r="V184" s="19">
        <f>'Gross Plant'!X187-Reserve!X187</f>
        <v>346470.59196621977</v>
      </c>
      <c r="W184" s="19">
        <f>'Gross Plant'!Y187-Reserve!Y187</f>
        <v>343915.43203653884</v>
      </c>
      <c r="X184" s="19">
        <f>'Gross Plant'!Z187-Reserve!Z187</f>
        <v>341411.36026474991</v>
      </c>
      <c r="Y184" s="19">
        <f>'Gross Plant'!AA187-Reserve!AA187</f>
        <v>342550.21600533027</v>
      </c>
      <c r="Z184" s="19">
        <f>'Gross Plant'!AB187-Reserve!AB187</f>
        <v>345428.57375531545</v>
      </c>
      <c r="AA184" s="19">
        <f>'Gross Plant'!AC187-Reserve!AC187</f>
        <v>349144.86747310864</v>
      </c>
      <c r="AB184" s="19">
        <f>'Gross Plant'!AD187-Reserve!AD187</f>
        <v>351788.40012038918</v>
      </c>
      <c r="AC184" s="19">
        <f>'Gross Plant'!AE187-Reserve!AE187</f>
        <v>352877.87997816195</v>
      </c>
      <c r="AD184" s="19">
        <f>'Gross Plant'!AF187-Reserve!AF187</f>
        <v>353582.76069687249</v>
      </c>
    </row>
    <row r="185" spans="1:30">
      <c r="A185" s="49">
        <v>39907</v>
      </c>
      <c r="B185" t="s">
        <v>27</v>
      </c>
      <c r="C185" s="19">
        <f>'Gross Plant'!E188-Reserve!E188</f>
        <v>0</v>
      </c>
      <c r="D185" s="19">
        <f>'Gross Plant'!F188-Reserve!F188</f>
        <v>0</v>
      </c>
      <c r="E185" s="19">
        <f>'Gross Plant'!G188-Reserve!G188</f>
        <v>0</v>
      </c>
      <c r="F185" s="19">
        <f>'Gross Plant'!H188-Reserve!H188</f>
        <v>0</v>
      </c>
      <c r="G185" s="19">
        <f>'Gross Plant'!I188-Reserve!I188</f>
        <v>0</v>
      </c>
      <c r="H185" s="19">
        <f>'Gross Plant'!J188-Reserve!J188</f>
        <v>0</v>
      </c>
      <c r="I185" s="19">
        <f>'Gross Plant'!K188-Reserve!K188</f>
        <v>0</v>
      </c>
      <c r="J185" s="19">
        <f>'Gross Plant'!L188-Reserve!L188</f>
        <v>0</v>
      </c>
      <c r="K185" s="19">
        <f>'Gross Plant'!M188-Reserve!M188</f>
        <v>0</v>
      </c>
      <c r="L185" s="19">
        <f>'Gross Plant'!N188-Reserve!N188</f>
        <v>0</v>
      </c>
      <c r="M185" s="19">
        <f>'Gross Plant'!O188-Reserve!O188</f>
        <v>0</v>
      </c>
      <c r="N185" s="19">
        <f>'Gross Plant'!P188-Reserve!P188</f>
        <v>0</v>
      </c>
      <c r="O185" s="19">
        <f>'Gross Plant'!Q188-Reserve!Q188</f>
        <v>0</v>
      </c>
      <c r="P185" s="19">
        <f>'Gross Plant'!R188-Reserve!R188</f>
        <v>0</v>
      </c>
      <c r="Q185" s="20">
        <f>'Gross Plant'!S188-Reserve!S188</f>
        <v>0</v>
      </c>
      <c r="R185" s="19">
        <f>'Gross Plant'!T188-Reserve!T188</f>
        <v>0</v>
      </c>
      <c r="S185" s="19">
        <f>'Gross Plant'!U188-Reserve!U188</f>
        <v>0</v>
      </c>
      <c r="T185" s="19">
        <f>'Gross Plant'!V188-Reserve!V188</f>
        <v>0</v>
      </c>
      <c r="U185" s="19">
        <f>'Gross Plant'!W188-Reserve!W188</f>
        <v>0</v>
      </c>
      <c r="V185" s="19">
        <f>'Gross Plant'!X188-Reserve!X188</f>
        <v>0</v>
      </c>
      <c r="W185" s="19">
        <f>'Gross Plant'!Y188-Reserve!Y188</f>
        <v>0</v>
      </c>
      <c r="X185" s="19">
        <f>'Gross Plant'!Z188-Reserve!Z188</f>
        <v>0</v>
      </c>
      <c r="Y185" s="19">
        <f>'Gross Plant'!AA188-Reserve!AA188</f>
        <v>0</v>
      </c>
      <c r="Z185" s="19">
        <f>'Gross Plant'!AB188-Reserve!AB188</f>
        <v>0</v>
      </c>
      <c r="AA185" s="19">
        <f>'Gross Plant'!AC188-Reserve!AC188</f>
        <v>0</v>
      </c>
      <c r="AB185" s="19">
        <f>'Gross Plant'!AD188-Reserve!AD188</f>
        <v>0</v>
      </c>
      <c r="AC185" s="19">
        <f>'Gross Plant'!AE188-Reserve!AE188</f>
        <v>0</v>
      </c>
      <c r="AD185" s="19">
        <f>'Gross Plant'!AF188-Reserve!AF188</f>
        <v>0</v>
      </c>
    </row>
    <row r="186" spans="1:30">
      <c r="A186" s="49">
        <v>39908</v>
      </c>
      <c r="B186" t="s">
        <v>28</v>
      </c>
      <c r="C186" s="19">
        <f>'Gross Plant'!E189-Reserve!E189</f>
        <v>12507.410000000003</v>
      </c>
      <c r="D186" s="19">
        <f>'Gross Plant'!F189-Reserve!F189</f>
        <v>13243.14</v>
      </c>
      <c r="E186" s="19">
        <f>'Gross Plant'!G189-Reserve!G189</f>
        <v>13978.869999999995</v>
      </c>
      <c r="F186" s="19">
        <f>'Gross Plant'!H189-Reserve!H189</f>
        <v>14714.599999999991</v>
      </c>
      <c r="G186" s="19">
        <f>'Gross Plant'!I189-Reserve!I189</f>
        <v>15450.329999999987</v>
      </c>
      <c r="H186" s="19">
        <f>'Gross Plant'!J189-Reserve!J189</f>
        <v>16186.059999999983</v>
      </c>
      <c r="I186" s="19">
        <f>'Gross Plant'!K189-Reserve!K189</f>
        <v>16921.789999999979</v>
      </c>
      <c r="J186" s="19">
        <f>'Gross Plant'!L189-Reserve!L189</f>
        <v>16235.253403249983</v>
      </c>
      <c r="K186" s="19">
        <f>'Gross Plant'!M189-Reserve!M189</f>
        <v>15548.716806499986</v>
      </c>
      <c r="L186" s="19">
        <f>'Gross Plant'!N189-Reserve!N189</f>
        <v>14862.180209749989</v>
      </c>
      <c r="M186" s="19">
        <f>'Gross Plant'!O189-Reserve!O189</f>
        <v>14175.643612999993</v>
      </c>
      <c r="N186" s="19">
        <f>'Gross Plant'!P189-Reserve!P189</f>
        <v>13489.107016249996</v>
      </c>
      <c r="O186" s="19">
        <f>'Gross Plant'!Q189-Reserve!Q189</f>
        <v>12802.5704195</v>
      </c>
      <c r="P186" s="19">
        <f>'Gross Plant'!R189-Reserve!R189</f>
        <v>12116.033822750003</v>
      </c>
      <c r="Q186" s="20">
        <f>'Gross Plant'!S189-Reserve!S189</f>
        <v>11429.497226000007</v>
      </c>
      <c r="R186" s="19">
        <f>'Gross Plant'!T189-Reserve!T189</f>
        <v>10742.96062925001</v>
      </c>
      <c r="S186" s="19">
        <f>'Gross Plant'!U189-Reserve!U189</f>
        <v>9885.5618510000058</v>
      </c>
      <c r="T186" s="19">
        <f>'Gross Plant'!V189-Reserve!V189</f>
        <v>9028.1630727500014</v>
      </c>
      <c r="U186" s="19">
        <f>'Gross Plant'!W189-Reserve!W189</f>
        <v>8170.764294499997</v>
      </c>
      <c r="V186" s="19">
        <f>'Gross Plant'!X189-Reserve!X189</f>
        <v>7313.3655162499927</v>
      </c>
      <c r="W186" s="19">
        <f>'Gross Plant'!Y189-Reserve!Y189</f>
        <v>6455.9667379999883</v>
      </c>
      <c r="X186" s="19">
        <f>'Gross Plant'!Z189-Reserve!Z189</f>
        <v>5598.5679597499839</v>
      </c>
      <c r="Y186" s="19">
        <f>'Gross Plant'!AA189-Reserve!AA189</f>
        <v>4741.1691814999795</v>
      </c>
      <c r="Z186" s="19">
        <f>'Gross Plant'!AB189-Reserve!AB189</f>
        <v>3883.7704032499751</v>
      </c>
      <c r="AA186" s="19">
        <f>'Gross Plant'!AC189-Reserve!AC189</f>
        <v>3026.3716249999707</v>
      </c>
      <c r="AB186" s="19">
        <f>'Gross Plant'!AD189-Reserve!AD189</f>
        <v>2168.9728467499663</v>
      </c>
      <c r="AC186" s="19">
        <f>'Gross Plant'!AE189-Reserve!AE189</f>
        <v>1311.5740684999619</v>
      </c>
      <c r="AD186" s="19">
        <f>'Gross Plant'!AF189-Reserve!AF189</f>
        <v>454.17529024995747</v>
      </c>
    </row>
    <row r="187" spans="1:30">
      <c r="B187" t="s">
        <v>169</v>
      </c>
      <c r="C187" s="19">
        <f>'Gross Plant'!E190-Reserve!E190</f>
        <v>4941409.1699999981</v>
      </c>
      <c r="D187" s="19">
        <f>'Gross Plant'!F190-Reserve!F190</f>
        <v>5178133.7699999977</v>
      </c>
      <c r="E187" s="19">
        <f>'Gross Plant'!G190-Reserve!G190</f>
        <v>5366172.2599999979</v>
      </c>
      <c r="F187" s="19">
        <f>'Gross Plant'!H190-Reserve!H190</f>
        <v>5253157.7899999982</v>
      </c>
      <c r="G187" s="19">
        <f>'Gross Plant'!I190-Reserve!I190</f>
        <v>5670997.9999999981</v>
      </c>
      <c r="H187" s="19">
        <f>'Gross Plant'!J190-Reserve!J190</f>
        <v>6101886.129999998</v>
      </c>
      <c r="I187" s="19">
        <f>'Gross Plant'!K190-Reserve!K190</f>
        <v>6374709.4599999981</v>
      </c>
      <c r="J187" s="19">
        <f>'Gross Plant'!L190-Reserve!L190</f>
        <v>6374709.4599999981</v>
      </c>
      <c r="K187" s="19">
        <f>'Gross Plant'!M190-Reserve!M190</f>
        <v>6374709.4599999981</v>
      </c>
      <c r="L187" s="19">
        <f>'Gross Plant'!N190-Reserve!N190</f>
        <v>6374709.4599999981</v>
      </c>
      <c r="M187" s="19">
        <f>'Gross Plant'!O190-Reserve!O190</f>
        <v>6374709.4599999981</v>
      </c>
      <c r="N187" s="19">
        <f>'Gross Plant'!P190-Reserve!P190</f>
        <v>6374709.4599999981</v>
      </c>
      <c r="O187" s="19">
        <f>'Gross Plant'!Q190-Reserve!Q190</f>
        <v>6374709.4599999981</v>
      </c>
      <c r="P187" s="19">
        <f>'Gross Plant'!R190-Reserve!R190</f>
        <v>6374709.4599999981</v>
      </c>
      <c r="Q187" s="20">
        <f>'Gross Plant'!S190-Reserve!S190</f>
        <v>6374709.4599999981</v>
      </c>
      <c r="R187" s="19">
        <f>'Gross Plant'!T190-Reserve!T190</f>
        <v>6374709.4599999981</v>
      </c>
      <c r="S187" s="19">
        <f>'Gross Plant'!U190-Reserve!U190</f>
        <v>6374709.4599999981</v>
      </c>
      <c r="T187" s="19">
        <f>'Gross Plant'!V190-Reserve!V190</f>
        <v>6374709.4599999981</v>
      </c>
      <c r="U187" s="19">
        <f>'Gross Plant'!W190-Reserve!W190</f>
        <v>6374709.4599999981</v>
      </c>
      <c r="V187" s="19">
        <f>'Gross Plant'!X190-Reserve!X190</f>
        <v>6374709.4599999981</v>
      </c>
      <c r="W187" s="19">
        <f>'Gross Plant'!Y190-Reserve!Y190</f>
        <v>6374709.4599999981</v>
      </c>
      <c r="X187" s="19">
        <f>'Gross Plant'!Z190-Reserve!Z190</f>
        <v>6374709.4599999981</v>
      </c>
      <c r="Y187" s="19">
        <f>'Gross Plant'!AA190-Reserve!AA190</f>
        <v>6374709.4599999981</v>
      </c>
      <c r="Z187" s="19">
        <f>'Gross Plant'!AB190-Reserve!AB190</f>
        <v>6374709.4599999981</v>
      </c>
      <c r="AA187" s="19">
        <f>'Gross Plant'!AC190-Reserve!AC190</f>
        <v>6374709.4599999981</v>
      </c>
      <c r="AB187" s="19">
        <f>'Gross Plant'!AD190-Reserve!AD190</f>
        <v>6374709.4599999981</v>
      </c>
      <c r="AC187" s="19">
        <f>'Gross Plant'!AE190-Reserve!AE190</f>
        <v>6374709.4599999981</v>
      </c>
      <c r="AD187" s="19">
        <f>'Gross Plant'!AF190-Reserve!AF190</f>
        <v>6374709.4599999981</v>
      </c>
    </row>
    <row r="188" spans="1:30">
      <c r="B188" s="34" t="s">
        <v>142</v>
      </c>
      <c r="C188" s="19">
        <f>'Gross Plant'!E191-Reserve!E191</f>
        <v>0</v>
      </c>
      <c r="D188" s="19">
        <f>'Gross Plant'!F191-Reserve!F191</f>
        <v>0</v>
      </c>
      <c r="E188" s="19">
        <f>'Gross Plant'!G191-Reserve!G191</f>
        <v>0</v>
      </c>
      <c r="F188" s="19">
        <f>'Gross Plant'!H191-Reserve!H191</f>
        <v>0</v>
      </c>
      <c r="G188" s="19">
        <f>'Gross Plant'!I191-Reserve!I191</f>
        <v>0</v>
      </c>
      <c r="H188" s="19">
        <f>'Gross Plant'!J191-Reserve!J191</f>
        <v>0</v>
      </c>
      <c r="I188" s="19">
        <f>'Gross Plant'!K191-Reserve!K191</f>
        <v>0</v>
      </c>
      <c r="J188" s="19">
        <f>'Gross Plant'!L191-Reserve!L191</f>
        <v>0</v>
      </c>
      <c r="K188" s="19">
        <f>'Gross Plant'!M191-Reserve!M191</f>
        <v>0</v>
      </c>
      <c r="L188" s="19">
        <f>'Gross Plant'!N191-Reserve!N191</f>
        <v>0</v>
      </c>
      <c r="M188" s="19">
        <f>'Gross Plant'!O191-Reserve!O191</f>
        <v>0</v>
      </c>
      <c r="N188" s="19">
        <f>'Gross Plant'!P191-Reserve!P191</f>
        <v>0</v>
      </c>
      <c r="O188" s="19">
        <f>'Gross Plant'!Q191-Reserve!Q191</f>
        <v>0</v>
      </c>
      <c r="P188" s="19">
        <f>'Gross Plant'!R191-Reserve!R191</f>
        <v>0</v>
      </c>
      <c r="Q188" s="20">
        <f>'Gross Plant'!S191-Reserve!S191</f>
        <v>0</v>
      </c>
      <c r="R188" s="19">
        <f>'Gross Plant'!T191-Reserve!T191</f>
        <v>0</v>
      </c>
      <c r="S188" s="19">
        <f>'Gross Plant'!U191-Reserve!U191</f>
        <v>0</v>
      </c>
      <c r="T188" s="19">
        <f>'Gross Plant'!V191-Reserve!V191</f>
        <v>0</v>
      </c>
      <c r="U188" s="19">
        <f>'Gross Plant'!W191-Reserve!W191</f>
        <v>0</v>
      </c>
      <c r="V188" s="19">
        <f>'Gross Plant'!X191-Reserve!X191</f>
        <v>0</v>
      </c>
      <c r="W188" s="19">
        <f>'Gross Plant'!Y191-Reserve!Y191</f>
        <v>0</v>
      </c>
      <c r="X188" s="19">
        <f>'Gross Plant'!Z191-Reserve!Z191</f>
        <v>0</v>
      </c>
      <c r="Y188" s="19">
        <f>'Gross Plant'!AA191-Reserve!AA191</f>
        <v>0</v>
      </c>
      <c r="Z188" s="19">
        <f>'Gross Plant'!AB191-Reserve!AB191</f>
        <v>0</v>
      </c>
      <c r="AA188" s="19">
        <f>'Gross Plant'!AC191-Reserve!AC191</f>
        <v>0</v>
      </c>
      <c r="AB188" s="19">
        <f>'Gross Plant'!AD191-Reserve!AD191</f>
        <v>0</v>
      </c>
      <c r="AC188" s="19">
        <f>'Gross Plant'!AE191-Reserve!AE191</f>
        <v>0</v>
      </c>
      <c r="AD188" s="19">
        <f>'Gross Plant'!AF191-Reserve!AF191</f>
        <v>0</v>
      </c>
    </row>
    <row r="189" spans="1:30">
      <c r="A189" s="2" t="s">
        <v>76</v>
      </c>
      <c r="B189" s="2"/>
      <c r="C189" s="25">
        <f t="shared" ref="C189:AD189" si="4">SUM(C112:C187)</f>
        <v>413918242.04000008</v>
      </c>
      <c r="D189" s="26">
        <f t="shared" si="4"/>
        <v>419824740.28000003</v>
      </c>
      <c r="E189" s="26">
        <f t="shared" si="4"/>
        <v>421426546.68000007</v>
      </c>
      <c r="F189" s="26">
        <f t="shared" si="4"/>
        <v>423188433.07999998</v>
      </c>
      <c r="G189" s="26">
        <f t="shared" si="4"/>
        <v>427065683.60000002</v>
      </c>
      <c r="H189" s="26">
        <f t="shared" si="4"/>
        <v>429183365.07999998</v>
      </c>
      <c r="I189" s="26">
        <f t="shared" si="4"/>
        <v>431960279.28000003</v>
      </c>
      <c r="J189" s="26">
        <f t="shared" si="4"/>
        <v>439085297.53962445</v>
      </c>
      <c r="K189" s="26">
        <f t="shared" si="4"/>
        <v>444614926.49436688</v>
      </c>
      <c r="L189" s="26">
        <f t="shared" si="4"/>
        <v>450332775.96391892</v>
      </c>
      <c r="M189" s="26">
        <f t="shared" si="4"/>
        <v>457623968.06884408</v>
      </c>
      <c r="N189" s="26">
        <f t="shared" si="4"/>
        <v>465963274.97369266</v>
      </c>
      <c r="O189" s="26">
        <f t="shared" si="4"/>
        <v>474395691.15181768</v>
      </c>
      <c r="P189" s="26">
        <f t="shared" si="4"/>
        <v>481048038.51491678</v>
      </c>
      <c r="Q189" s="27">
        <f t="shared" si="4"/>
        <v>485578986.796606</v>
      </c>
      <c r="R189" s="26">
        <f t="shared" si="4"/>
        <v>489281516.38973749</v>
      </c>
      <c r="S189" s="26">
        <f t="shared" si="4"/>
        <v>493932100.17958754</v>
      </c>
      <c r="T189" s="26">
        <f t="shared" si="4"/>
        <v>498443032.11284202</v>
      </c>
      <c r="U189" s="26">
        <f t="shared" si="4"/>
        <v>502920054.36403626</v>
      </c>
      <c r="V189" s="26">
        <f t="shared" si="4"/>
        <v>507722496.36056006</v>
      </c>
      <c r="W189" s="26">
        <f t="shared" si="4"/>
        <v>512103558.8026253</v>
      </c>
      <c r="X189" s="26">
        <f t="shared" si="4"/>
        <v>516085993.86850154</v>
      </c>
      <c r="Y189" s="26">
        <f t="shared" si="4"/>
        <v>523200468.04430199</v>
      </c>
      <c r="Z189" s="26">
        <f t="shared" si="4"/>
        <v>531362304.93937367</v>
      </c>
      <c r="AA189" s="26">
        <f t="shared" si="4"/>
        <v>539614829.85811567</v>
      </c>
      <c r="AB189" s="26">
        <f t="shared" si="4"/>
        <v>546086657.82653821</v>
      </c>
      <c r="AC189" s="26">
        <f t="shared" si="4"/>
        <v>550436301.71230316</v>
      </c>
      <c r="AD189" s="26">
        <f t="shared" si="4"/>
        <v>553957118.47898293</v>
      </c>
    </row>
    <row r="190" spans="1:30">
      <c r="A190" s="2"/>
      <c r="B190" s="2"/>
      <c r="C190" s="153">
        <f>'Gross Plant'!E193-Reserve!E193</f>
        <v>413918242.0399999</v>
      </c>
      <c r="D190" s="153">
        <f>'Gross Plant'!F193-Reserve!F193</f>
        <v>419824740.27999985</v>
      </c>
      <c r="E190" s="153">
        <f>'Gross Plant'!G193-Reserve!G193</f>
        <v>421426546.68000001</v>
      </c>
      <c r="F190" s="153">
        <f>'Gross Plant'!H193-Reserve!H193</f>
        <v>423188433.07999992</v>
      </c>
      <c r="G190" s="153">
        <f>'Gross Plant'!I193-Reserve!I193</f>
        <v>427065683.59999996</v>
      </c>
      <c r="H190" s="153">
        <f>'Gross Plant'!J193-Reserve!J193</f>
        <v>429183365.07999992</v>
      </c>
      <c r="I190" s="153">
        <f>'Gross Plant'!K193-Reserve!K193</f>
        <v>431960279.27999997</v>
      </c>
      <c r="J190" s="153">
        <f>'Gross Plant'!L193-Reserve!L193</f>
        <v>439085297.53962469</v>
      </c>
      <c r="K190" s="153">
        <f>'Gross Plant'!M193-Reserve!M193</f>
        <v>444614926.49436677</v>
      </c>
      <c r="L190" s="153">
        <f>'Gross Plant'!N193-Reserve!N193</f>
        <v>450332775.96391892</v>
      </c>
      <c r="M190" s="153">
        <f>'Gross Plant'!O193-Reserve!O193</f>
        <v>457623968.06884384</v>
      </c>
      <c r="N190" s="153">
        <f>'Gross Plant'!P193-Reserve!P193</f>
        <v>465963274.97369242</v>
      </c>
      <c r="O190" s="153">
        <f>'Gross Plant'!Q193-Reserve!Q193</f>
        <v>474395691.15181786</v>
      </c>
      <c r="P190" s="153">
        <f>'Gross Plant'!R193-Reserve!R193</f>
        <v>481048038.51491696</v>
      </c>
      <c r="Q190" s="153">
        <f>'Gross Plant'!S193-Reserve!S193</f>
        <v>485578986.7966063</v>
      </c>
      <c r="R190" s="153">
        <f>'Gross Plant'!T193-Reserve!T193</f>
        <v>489281516.38973755</v>
      </c>
      <c r="S190" s="153">
        <f>'Gross Plant'!U193-Reserve!U193</f>
        <v>493932100.1795876</v>
      </c>
      <c r="T190" s="153">
        <f>'Gross Plant'!V193-Reserve!V193</f>
        <v>498443032.11284208</v>
      </c>
      <c r="U190" s="153">
        <f>'Gross Plant'!W193-Reserve!W193</f>
        <v>502920054.36403614</v>
      </c>
      <c r="V190" s="153">
        <f>'Gross Plant'!X193-Reserve!X193</f>
        <v>507722496.36056018</v>
      </c>
      <c r="W190" s="153">
        <f>'Gross Plant'!Y193-Reserve!Y193</f>
        <v>512103558.8026253</v>
      </c>
      <c r="X190" s="153">
        <f>'Gross Plant'!Z193-Reserve!Z193</f>
        <v>516085993.86850154</v>
      </c>
      <c r="Y190" s="153">
        <f>'Gross Plant'!AA193-Reserve!AA193</f>
        <v>523200468.04430211</v>
      </c>
      <c r="Z190" s="153">
        <f>'Gross Plant'!AB193-Reserve!AB193</f>
        <v>531362304.93937361</v>
      </c>
      <c r="AA190" s="153">
        <f>'Gross Plant'!AC193-Reserve!AC193</f>
        <v>539614829.85811543</v>
      </c>
      <c r="AB190" s="153">
        <f>'Gross Plant'!AD193-Reserve!AD193</f>
        <v>546086657.82653785</v>
      </c>
      <c r="AC190" s="153">
        <f>'Gross Plant'!AE193-Reserve!AE193</f>
        <v>550436301.71230316</v>
      </c>
      <c r="AD190" s="153">
        <f>'Gross Plant'!AF193-Reserve!AF193</f>
        <v>553957118.47898304</v>
      </c>
    </row>
    <row r="191" spans="1:30">
      <c r="C191" s="19">
        <f>C189-C190</f>
        <v>0</v>
      </c>
      <c r="D191" s="19">
        <f t="shared" ref="D191:AD191" si="5">D189-D190</f>
        <v>0</v>
      </c>
      <c r="E191" s="19">
        <f t="shared" si="5"/>
        <v>0</v>
      </c>
      <c r="F191" s="19">
        <f t="shared" si="5"/>
        <v>0</v>
      </c>
      <c r="G191" s="19">
        <f t="shared" si="5"/>
        <v>0</v>
      </c>
      <c r="H191" s="19">
        <f t="shared" si="5"/>
        <v>0</v>
      </c>
      <c r="I191" s="19">
        <f t="shared" si="5"/>
        <v>0</v>
      </c>
      <c r="J191" s="19">
        <f t="shared" si="5"/>
        <v>0</v>
      </c>
      <c r="K191" s="19">
        <f t="shared" si="5"/>
        <v>0</v>
      </c>
      <c r="L191" s="19">
        <f t="shared" si="5"/>
        <v>0</v>
      </c>
      <c r="M191" s="19">
        <f t="shared" si="5"/>
        <v>0</v>
      </c>
      <c r="N191" s="19">
        <f t="shared" si="5"/>
        <v>0</v>
      </c>
      <c r="O191" s="19">
        <f t="shared" si="5"/>
        <v>0</v>
      </c>
      <c r="P191" s="19">
        <f t="shared" si="5"/>
        <v>0</v>
      </c>
      <c r="Q191" s="19">
        <f t="shared" si="5"/>
        <v>0</v>
      </c>
      <c r="R191" s="19">
        <f t="shared" si="5"/>
        <v>0</v>
      </c>
      <c r="S191" s="19">
        <f t="shared" si="5"/>
        <v>0</v>
      </c>
      <c r="T191" s="19">
        <f t="shared" si="5"/>
        <v>0</v>
      </c>
      <c r="U191" s="19">
        <f t="shared" si="5"/>
        <v>0</v>
      </c>
      <c r="V191" s="19">
        <f t="shared" si="5"/>
        <v>0</v>
      </c>
      <c r="W191" s="19">
        <f t="shared" si="5"/>
        <v>0</v>
      </c>
      <c r="X191" s="19">
        <f t="shared" si="5"/>
        <v>0</v>
      </c>
      <c r="Y191" s="19">
        <f t="shared" si="5"/>
        <v>0</v>
      </c>
      <c r="Z191" s="19">
        <f t="shared" si="5"/>
        <v>0</v>
      </c>
      <c r="AA191" s="19">
        <f t="shared" si="5"/>
        <v>0</v>
      </c>
      <c r="AB191" s="19">
        <f t="shared" si="5"/>
        <v>0</v>
      </c>
      <c r="AC191" s="19">
        <f t="shared" si="5"/>
        <v>0</v>
      </c>
      <c r="AD191" s="19">
        <f t="shared" si="5"/>
        <v>0</v>
      </c>
    </row>
    <row r="194" spans="2:30">
      <c r="B194" s="2" t="s">
        <v>9</v>
      </c>
      <c r="C194" s="19">
        <f>C46*$R$202</f>
        <v>4950794.7011771034</v>
      </c>
      <c r="D194" s="19">
        <f t="shared" ref="D194:AD194" si="6">D46*$R$202</f>
        <v>4896382.6755621443</v>
      </c>
      <c r="E194" s="19">
        <f t="shared" si="6"/>
        <v>4852679.4714136971</v>
      </c>
      <c r="F194" s="19">
        <f t="shared" si="6"/>
        <v>4797042.7431852641</v>
      </c>
      <c r="G194" s="19">
        <f t="shared" si="6"/>
        <v>4742356.2199376477</v>
      </c>
      <c r="H194" s="19">
        <f t="shared" si="6"/>
        <v>4686989.6648935331</v>
      </c>
      <c r="I194" s="19">
        <f t="shared" si="6"/>
        <v>4740769.1039105272</v>
      </c>
      <c r="J194" s="19">
        <f t="shared" si="6"/>
        <v>4785575.9006729648</v>
      </c>
      <c r="K194" s="19">
        <f t="shared" si="6"/>
        <v>4822137.224136306</v>
      </c>
      <c r="L194" s="19">
        <f t="shared" si="6"/>
        <v>4876556.4329513973</v>
      </c>
      <c r="M194" s="19">
        <f t="shared" si="6"/>
        <v>4953031.362725147</v>
      </c>
      <c r="N194" s="19">
        <f t="shared" si="6"/>
        <v>5058418.2742057312</v>
      </c>
      <c r="O194" s="19">
        <f t="shared" si="6"/>
        <v>5120312.9621987157</v>
      </c>
      <c r="P194" s="19">
        <f t="shared" si="6"/>
        <v>5211753.0300547732</v>
      </c>
      <c r="Q194" s="19">
        <f t="shared" si="6"/>
        <v>5291681.2238865411</v>
      </c>
      <c r="R194" s="19">
        <f t="shared" si="6"/>
        <v>5364928.8123762235</v>
      </c>
      <c r="S194" s="19">
        <f t="shared" si="6"/>
        <v>5472102.8216208303</v>
      </c>
      <c r="T194" s="19">
        <f t="shared" si="6"/>
        <v>5564239.6875725333</v>
      </c>
      <c r="U194" s="19">
        <f t="shared" si="6"/>
        <v>5611508.833576737</v>
      </c>
      <c r="V194" s="19">
        <f t="shared" si="6"/>
        <v>5640998.4162935838</v>
      </c>
      <c r="W194" s="19">
        <f t="shared" si="6"/>
        <v>5660946.6195152327</v>
      </c>
      <c r="X194" s="19">
        <f t="shared" si="6"/>
        <v>5674753.6509280782</v>
      </c>
      <c r="Y194" s="19">
        <f t="shared" si="6"/>
        <v>5768001.1064156843</v>
      </c>
      <c r="Z194" s="19">
        <f t="shared" si="6"/>
        <v>5870175.8693195544</v>
      </c>
      <c r="AA194" s="19">
        <f t="shared" si="6"/>
        <v>5928858.402929143</v>
      </c>
      <c r="AB194" s="19">
        <f t="shared" si="6"/>
        <v>6017086.3083420191</v>
      </c>
      <c r="AC194" s="19">
        <f t="shared" si="6"/>
        <v>6093802.3325151019</v>
      </c>
      <c r="AD194" s="19">
        <f t="shared" si="6"/>
        <v>6163803.2917143023</v>
      </c>
    </row>
    <row r="195" spans="2:30">
      <c r="B195" s="2" t="s">
        <v>31</v>
      </c>
      <c r="C195" s="19">
        <f>C80*$R$203</f>
        <v>5815784.1798823588</v>
      </c>
      <c r="D195" s="19">
        <f t="shared" ref="D195:AD195" si="7">D80*$R$203</f>
        <v>5779768.1864285944</v>
      </c>
      <c r="E195" s="19">
        <f t="shared" si="7"/>
        <v>5742750.5230792705</v>
      </c>
      <c r="F195" s="19">
        <f t="shared" si="7"/>
        <v>5703169.0243158862</v>
      </c>
      <c r="G195" s="19">
        <f t="shared" si="7"/>
        <v>5663794.8470826726</v>
      </c>
      <c r="H195" s="19">
        <f t="shared" si="7"/>
        <v>5625797.7142870203</v>
      </c>
      <c r="I195" s="19">
        <f t="shared" si="7"/>
        <v>5593193.2993049929</v>
      </c>
      <c r="J195" s="19">
        <f t="shared" si="7"/>
        <v>5558488.1168811182</v>
      </c>
      <c r="K195" s="19">
        <f t="shared" si="7"/>
        <v>5522452.1925655939</v>
      </c>
      <c r="L195" s="19">
        <f t="shared" si="7"/>
        <v>5484870.9273091219</v>
      </c>
      <c r="M195" s="19">
        <f t="shared" si="7"/>
        <v>5453859.0886171395</v>
      </c>
      <c r="N195" s="19">
        <f t="shared" si="7"/>
        <v>5422821.3690209612</v>
      </c>
      <c r="O195" s="19">
        <f t="shared" si="7"/>
        <v>5394414.1604993632</v>
      </c>
      <c r="P195" s="19">
        <f t="shared" si="7"/>
        <v>5387709.2004500395</v>
      </c>
      <c r="Q195" s="19">
        <f t="shared" si="7"/>
        <v>5371080.3761674771</v>
      </c>
      <c r="R195" s="19">
        <f t="shared" si="7"/>
        <v>5351675.9829494664</v>
      </c>
      <c r="S195" s="19">
        <f t="shared" si="7"/>
        <v>5327675.1676288918</v>
      </c>
      <c r="T195" s="19">
        <f t="shared" si="7"/>
        <v>5302088.0370164625</v>
      </c>
      <c r="U195" s="19">
        <f t="shared" si="7"/>
        <v>5270572.2179558678</v>
      </c>
      <c r="V195" s="19">
        <f t="shared" si="7"/>
        <v>5238073.1589641823</v>
      </c>
      <c r="W195" s="19">
        <f t="shared" si="7"/>
        <v>5202284.2986172307</v>
      </c>
      <c r="X195" s="19">
        <f t="shared" si="7"/>
        <v>5163493.2254053475</v>
      </c>
      <c r="Y195" s="19">
        <f t="shared" si="7"/>
        <v>5131539.8735091584</v>
      </c>
      <c r="Z195" s="19">
        <f t="shared" si="7"/>
        <v>5099560.5003831415</v>
      </c>
      <c r="AA195" s="19">
        <f t="shared" si="7"/>
        <v>5070159.1633297233</v>
      </c>
      <c r="AB195" s="19">
        <f t="shared" si="7"/>
        <v>5062338.8585113278</v>
      </c>
      <c r="AC195" s="19">
        <f t="shared" si="7"/>
        <v>5044648.9083205918</v>
      </c>
      <c r="AD195" s="19">
        <f t="shared" si="7"/>
        <v>5024198.1046721637</v>
      </c>
    </row>
    <row r="196" spans="2:30">
      <c r="B196" s="2" t="s">
        <v>34</v>
      </c>
      <c r="C196" s="19">
        <f>C108*$R$204</f>
        <v>815695.67735999986</v>
      </c>
      <c r="D196" s="19">
        <f t="shared" ref="D196:AD196" si="8">D108*$R$204</f>
        <v>834997.37953799975</v>
      </c>
      <c r="E196" s="19">
        <f t="shared" si="8"/>
        <v>832876.02474999963</v>
      </c>
      <c r="F196" s="19">
        <f t="shared" si="8"/>
        <v>830840.62508799986</v>
      </c>
      <c r="G196" s="19">
        <f t="shared" si="8"/>
        <v>828718.58333599987</v>
      </c>
      <c r="H196" s="19">
        <f t="shared" si="8"/>
        <v>826750.0431919999</v>
      </c>
      <c r="I196" s="19">
        <f t="shared" si="8"/>
        <v>824626.55781999987</v>
      </c>
      <c r="J196" s="19">
        <f t="shared" si="8"/>
        <v>822436.84879109636</v>
      </c>
      <c r="K196" s="19">
        <f t="shared" si="8"/>
        <v>820247.13976219273</v>
      </c>
      <c r="L196" s="19">
        <f t="shared" si="8"/>
        <v>818057.43073328922</v>
      </c>
      <c r="M196" s="19">
        <f t="shared" si="8"/>
        <v>845403.9131143858</v>
      </c>
      <c r="N196" s="19">
        <f t="shared" si="8"/>
        <v>842940.74818001129</v>
      </c>
      <c r="O196" s="19">
        <f t="shared" si="8"/>
        <v>840477.58324563701</v>
      </c>
      <c r="P196" s="19">
        <f t="shared" si="8"/>
        <v>838014.4183112625</v>
      </c>
      <c r="Q196" s="19">
        <f t="shared" si="8"/>
        <v>835551.25337688823</v>
      </c>
      <c r="R196" s="19">
        <f t="shared" si="8"/>
        <v>833088.08844251372</v>
      </c>
      <c r="S196" s="19">
        <f t="shared" si="8"/>
        <v>830417.44933769084</v>
      </c>
      <c r="T196" s="19">
        <f t="shared" si="8"/>
        <v>827746.81023286795</v>
      </c>
      <c r="U196" s="19">
        <f t="shared" si="8"/>
        <v>825076.17112804519</v>
      </c>
      <c r="V196" s="19">
        <f t="shared" si="8"/>
        <v>822405.53202322207</v>
      </c>
      <c r="W196" s="19">
        <f t="shared" si="8"/>
        <v>819734.89291839907</v>
      </c>
      <c r="X196" s="19">
        <f t="shared" si="8"/>
        <v>817064.25381357642</v>
      </c>
      <c r="Y196" s="19">
        <f t="shared" si="8"/>
        <v>843600.96985438874</v>
      </c>
      <c r="Z196" s="19">
        <f t="shared" si="8"/>
        <v>840601.4944852012</v>
      </c>
      <c r="AA196" s="19">
        <f t="shared" si="8"/>
        <v>837602.01911601366</v>
      </c>
      <c r="AB196" s="19">
        <f t="shared" si="8"/>
        <v>834602.54374682601</v>
      </c>
      <c r="AC196" s="19">
        <f t="shared" si="8"/>
        <v>831603.06837763835</v>
      </c>
      <c r="AD196" s="19">
        <f t="shared" si="8"/>
        <v>828603.59300845093</v>
      </c>
    </row>
    <row r="197" spans="2:30">
      <c r="B197" s="2" t="s">
        <v>75</v>
      </c>
      <c r="C197" s="19">
        <f>C189</f>
        <v>413918242.04000008</v>
      </c>
      <c r="D197" s="19">
        <f t="shared" ref="D197:AD197" si="9">D189</f>
        <v>419824740.28000003</v>
      </c>
      <c r="E197" s="19">
        <f t="shared" si="9"/>
        <v>421426546.68000007</v>
      </c>
      <c r="F197" s="19">
        <f t="shared" si="9"/>
        <v>423188433.07999998</v>
      </c>
      <c r="G197" s="19">
        <f t="shared" si="9"/>
        <v>427065683.60000002</v>
      </c>
      <c r="H197" s="19">
        <f t="shared" si="9"/>
        <v>429183365.07999998</v>
      </c>
      <c r="I197" s="19">
        <f t="shared" si="9"/>
        <v>431960279.28000003</v>
      </c>
      <c r="J197" s="19">
        <f t="shared" si="9"/>
        <v>439085297.53962445</v>
      </c>
      <c r="K197" s="19">
        <f t="shared" si="9"/>
        <v>444614926.49436688</v>
      </c>
      <c r="L197" s="19">
        <f t="shared" si="9"/>
        <v>450332775.96391892</v>
      </c>
      <c r="M197" s="19">
        <f t="shared" si="9"/>
        <v>457623968.06884408</v>
      </c>
      <c r="N197" s="19">
        <f t="shared" si="9"/>
        <v>465963274.97369266</v>
      </c>
      <c r="O197" s="19">
        <f t="shared" si="9"/>
        <v>474395691.15181768</v>
      </c>
      <c r="P197" s="19">
        <f t="shared" si="9"/>
        <v>481048038.51491678</v>
      </c>
      <c r="Q197" s="19">
        <f t="shared" si="9"/>
        <v>485578986.796606</v>
      </c>
      <c r="R197" s="19">
        <f t="shared" si="9"/>
        <v>489281516.38973749</v>
      </c>
      <c r="S197" s="19">
        <f t="shared" si="9"/>
        <v>493932100.17958754</v>
      </c>
      <c r="T197" s="19">
        <f t="shared" si="9"/>
        <v>498443032.11284202</v>
      </c>
      <c r="U197" s="19">
        <f t="shared" si="9"/>
        <v>502920054.36403626</v>
      </c>
      <c r="V197" s="19">
        <f t="shared" si="9"/>
        <v>507722496.36056006</v>
      </c>
      <c r="W197" s="19">
        <f t="shared" si="9"/>
        <v>512103558.8026253</v>
      </c>
      <c r="X197" s="19">
        <f t="shared" si="9"/>
        <v>516085993.86850154</v>
      </c>
      <c r="Y197" s="19">
        <f t="shared" si="9"/>
        <v>523200468.04430199</v>
      </c>
      <c r="Z197" s="19">
        <f t="shared" si="9"/>
        <v>531362304.93937367</v>
      </c>
      <c r="AA197" s="19">
        <f t="shared" si="9"/>
        <v>539614829.85811567</v>
      </c>
      <c r="AB197" s="19">
        <f t="shared" si="9"/>
        <v>546086657.82653821</v>
      </c>
      <c r="AC197" s="19">
        <f t="shared" si="9"/>
        <v>550436301.71230316</v>
      </c>
      <c r="AD197" s="19">
        <f t="shared" si="9"/>
        <v>553957118.47898293</v>
      </c>
    </row>
    <row r="198" spans="2:30">
      <c r="B198" s="129" t="s">
        <v>183</v>
      </c>
      <c r="C198" s="27">
        <f>SUM(C194:C197)</f>
        <v>425500516.59841955</v>
      </c>
      <c r="D198" s="27">
        <f t="shared" ref="D198:AD198" si="10">SUM(D194:D197)</f>
        <v>431335888.52152878</v>
      </c>
      <c r="E198" s="27">
        <f t="shared" si="10"/>
        <v>432854852.69924301</v>
      </c>
      <c r="F198" s="27">
        <f t="shared" si="10"/>
        <v>434519485.47258914</v>
      </c>
      <c r="G198" s="27">
        <f t="shared" si="10"/>
        <v>438300553.25035632</v>
      </c>
      <c r="H198" s="27">
        <f t="shared" si="10"/>
        <v>440322902.50237256</v>
      </c>
      <c r="I198" s="27">
        <f t="shared" si="10"/>
        <v>443118868.24103558</v>
      </c>
      <c r="J198" s="27">
        <f t="shared" si="10"/>
        <v>450251798.40596962</v>
      </c>
      <c r="K198" s="27">
        <f t="shared" si="10"/>
        <v>455779763.05083096</v>
      </c>
      <c r="L198" s="27">
        <f t="shared" si="10"/>
        <v>461512260.75491273</v>
      </c>
      <c r="M198" s="27">
        <f t="shared" si="10"/>
        <v>468876262.43330073</v>
      </c>
      <c r="N198" s="27">
        <f t="shared" si="10"/>
        <v>477287455.36509937</v>
      </c>
      <c r="O198" s="27">
        <f t="shared" si="10"/>
        <v>485750895.85776138</v>
      </c>
      <c r="P198" s="27">
        <f t="shared" si="10"/>
        <v>492485515.16373283</v>
      </c>
      <c r="Q198" s="27">
        <f t="shared" si="10"/>
        <v>497077299.65003693</v>
      </c>
      <c r="R198" s="27">
        <f t="shared" si="10"/>
        <v>500831209.27350569</v>
      </c>
      <c r="S198" s="27">
        <f t="shared" si="10"/>
        <v>505562295.61817497</v>
      </c>
      <c r="T198" s="27">
        <f t="shared" si="10"/>
        <v>510137106.64766389</v>
      </c>
      <c r="U198" s="27">
        <f t="shared" si="10"/>
        <v>514627211.58669692</v>
      </c>
      <c r="V198" s="27">
        <f t="shared" si="10"/>
        <v>519423973.46784103</v>
      </c>
      <c r="W198" s="27">
        <f t="shared" si="10"/>
        <v>523786524.61367619</v>
      </c>
      <c r="X198" s="27">
        <f t="shared" si="10"/>
        <v>527741304.99864852</v>
      </c>
      <c r="Y198" s="27">
        <f t="shared" si="10"/>
        <v>534943609.9940812</v>
      </c>
      <c r="Z198" s="27">
        <f t="shared" si="10"/>
        <v>543172642.80356157</v>
      </c>
      <c r="AA198" s="27">
        <f t="shared" si="10"/>
        <v>551451449.44349051</v>
      </c>
      <c r="AB198" s="27">
        <f t="shared" si="10"/>
        <v>558000685.53713834</v>
      </c>
      <c r="AC198" s="27">
        <f t="shared" si="10"/>
        <v>562406356.02151644</v>
      </c>
      <c r="AD198" s="27">
        <f t="shared" si="10"/>
        <v>565973723.46837783</v>
      </c>
    </row>
    <row r="201" spans="2:30">
      <c r="R201" s="44" t="s">
        <v>126</v>
      </c>
      <c r="S201" s="44"/>
    </row>
    <row r="202" spans="2:30">
      <c r="R202" s="119">
        <v>5.1771199999999996E-2</v>
      </c>
      <c r="S202" s="119">
        <v>5.1771199999999996E-2</v>
      </c>
    </row>
    <row r="203" spans="2:30">
      <c r="R203" s="119">
        <v>5.6412179785543033E-2</v>
      </c>
      <c r="S203" s="119">
        <v>5.6412179785543033E-2</v>
      </c>
    </row>
    <row r="204" spans="2:30">
      <c r="R204" s="119">
        <v>0.49780000000000002</v>
      </c>
      <c r="S204" s="119">
        <v>0.49780000000000002</v>
      </c>
    </row>
  </sheetData>
  <mergeCells count="1">
    <mergeCell ref="C2:AD2"/>
  </mergeCells>
  <phoneticPr fontId="27" type="noConversion"/>
  <pageMargins left="0.25" right="0.25" top="0.5" bottom="0.5" header="0.5" footer="0.35"/>
  <pageSetup scale="38" fitToWidth="4" fitToHeight="2" pageOrder="overThenDown" orientation="landscape" r:id="rId1"/>
  <headerFooter alignWithMargins="0">
    <oddFooter>&amp;C&amp;P of &amp;N</oddFooter>
  </headerFooter>
  <rowBreaks count="2" manualBreakCount="2">
    <brk id="108" max="30" man="1"/>
    <brk id="20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V49"/>
  <sheetViews>
    <sheetView view="pageBreakPreview" zoomScale="80" zoomScaleNormal="90" zoomScaleSheetLayoutView="80" workbookViewId="0">
      <pane xSplit="3" ySplit="4" topLeftCell="D5" activePane="bottomRight" state="frozen"/>
      <selection activeCell="D42" sqref="D42"/>
      <selection pane="topRight" activeCell="D42" sqref="D42"/>
      <selection pane="bottomLeft" activeCell="D42" sqref="D42"/>
      <selection pane="bottomRight" activeCell="D5" sqref="D5"/>
    </sheetView>
  </sheetViews>
  <sheetFormatPr defaultRowHeight="12.75"/>
  <cols>
    <col min="1" max="1" width="2.5703125" customWidth="1"/>
    <col min="2" max="2" width="5.28515625" customWidth="1"/>
    <col min="3" max="3" width="13.42578125" bestFit="1" customWidth="1"/>
    <col min="4" max="4" width="11.140625" bestFit="1" customWidth="1"/>
    <col min="5" max="5" width="12.140625" customWidth="1"/>
    <col min="6" max="6" width="12" customWidth="1"/>
    <col min="7" max="7" width="12.5703125" customWidth="1"/>
    <col min="8" max="10" width="11.7109375" bestFit="1" customWidth="1"/>
    <col min="11" max="11" width="11.7109375" customWidth="1"/>
    <col min="12" max="12" width="11.42578125" customWidth="1"/>
    <col min="13" max="13" width="11.140625" bestFit="1" customWidth="1"/>
    <col min="14" max="14" width="13.7109375" customWidth="1"/>
    <col min="15" max="15" width="11.140625" bestFit="1" customWidth="1"/>
    <col min="16" max="16" width="13.85546875" bestFit="1" customWidth="1"/>
    <col min="17" max="17" width="16.42578125" customWidth="1"/>
    <col min="18" max="18" width="12" customWidth="1"/>
    <col min="19" max="19" width="10.7109375" customWidth="1"/>
    <col min="20" max="20" width="11.140625" customWidth="1"/>
    <col min="21" max="21" width="11.7109375" bestFit="1" customWidth="1"/>
    <col min="22" max="22" width="6.7109375" customWidth="1"/>
    <col min="23" max="23" width="2.5703125" customWidth="1"/>
  </cols>
  <sheetData>
    <row r="1" spans="1:22">
      <c r="D1" s="120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2">
      <c r="B2" s="16"/>
      <c r="C2" s="16"/>
      <c r="D2" s="94" t="s">
        <v>217</v>
      </c>
      <c r="P2" s="94" t="s">
        <v>221</v>
      </c>
    </row>
    <row r="3" spans="1:22">
      <c r="A3" s="34"/>
      <c r="B3" s="16"/>
      <c r="C3" s="16"/>
      <c r="D3" s="73" t="s">
        <v>123</v>
      </c>
      <c r="E3" s="73" t="s">
        <v>123</v>
      </c>
      <c r="F3" s="73" t="s">
        <v>123</v>
      </c>
      <c r="G3" s="73" t="s">
        <v>123</v>
      </c>
      <c r="H3" s="73" t="s">
        <v>123</v>
      </c>
      <c r="I3" s="73" t="s">
        <v>123</v>
      </c>
      <c r="J3" s="73" t="s">
        <v>123</v>
      </c>
      <c r="K3" s="73" t="s">
        <v>123</v>
      </c>
      <c r="L3" s="73" t="s">
        <v>123</v>
      </c>
      <c r="M3" s="73" t="s">
        <v>123</v>
      </c>
      <c r="N3" s="73" t="s">
        <v>123</v>
      </c>
      <c r="O3" s="73" t="s">
        <v>123</v>
      </c>
      <c r="P3" s="103" t="s">
        <v>124</v>
      </c>
      <c r="Q3" s="103" t="s">
        <v>124</v>
      </c>
      <c r="R3" s="103" t="s">
        <v>124</v>
      </c>
      <c r="S3" s="103" t="s">
        <v>124</v>
      </c>
      <c r="T3" s="103" t="s">
        <v>124</v>
      </c>
      <c r="U3" s="103" t="s">
        <v>124</v>
      </c>
      <c r="V3" s="82" t="s">
        <v>159</v>
      </c>
    </row>
    <row r="4" spans="1:22">
      <c r="A4" s="34"/>
      <c r="B4" s="2" t="s">
        <v>163</v>
      </c>
      <c r="C4" s="2"/>
      <c r="D4" s="15">
        <v>43404</v>
      </c>
      <c r="E4" s="15">
        <v>43434</v>
      </c>
      <c r="F4" s="15">
        <v>43465</v>
      </c>
      <c r="G4" s="15">
        <v>43496</v>
      </c>
      <c r="H4" s="15">
        <v>43524</v>
      </c>
      <c r="I4" s="15">
        <v>43555</v>
      </c>
      <c r="J4" s="15">
        <v>43585</v>
      </c>
      <c r="K4" s="15">
        <v>43616</v>
      </c>
      <c r="L4" s="15">
        <v>43646</v>
      </c>
      <c r="M4" s="15">
        <v>43677</v>
      </c>
      <c r="N4" s="15">
        <v>43708</v>
      </c>
      <c r="O4" s="15">
        <v>43738</v>
      </c>
      <c r="P4" s="15">
        <v>43769</v>
      </c>
      <c r="Q4" s="15">
        <v>43799</v>
      </c>
      <c r="R4" s="15">
        <v>43830</v>
      </c>
      <c r="S4" s="15">
        <v>43861</v>
      </c>
      <c r="T4" s="15">
        <v>43890</v>
      </c>
      <c r="U4" s="15">
        <v>43921</v>
      </c>
      <c r="V4" s="82" t="s">
        <v>160</v>
      </c>
    </row>
    <row r="5" spans="1:22">
      <c r="A5" s="34"/>
      <c r="B5" s="2"/>
      <c r="C5" s="2"/>
      <c r="D5" s="15"/>
      <c r="E5" s="15"/>
      <c r="F5" s="15"/>
      <c r="G5" s="102"/>
      <c r="H5" s="102"/>
      <c r="I5" s="102"/>
      <c r="J5" s="102"/>
      <c r="K5" s="102"/>
      <c r="L5" s="102"/>
      <c r="M5" s="102"/>
      <c r="N5" s="102"/>
      <c r="O5" s="102"/>
      <c r="P5" s="15"/>
      <c r="Q5" s="15"/>
      <c r="R5" s="15"/>
      <c r="S5" s="15"/>
      <c r="T5" s="15"/>
      <c r="U5" s="15"/>
      <c r="V5" s="82"/>
    </row>
    <row r="6" spans="1:22">
      <c r="A6" s="34"/>
      <c r="B6" s="16" t="s">
        <v>117</v>
      </c>
      <c r="C6" s="16" t="s">
        <v>118</v>
      </c>
      <c r="D6" s="19">
        <f>'2019 Capital Budget'!D8</f>
        <v>2143326.4000000004</v>
      </c>
      <c r="E6" s="19">
        <f>'2019 Capital Budget'!E8</f>
        <v>2323302.2699999996</v>
      </c>
      <c r="F6" s="19">
        <f>'2019 Capital Budget'!F8</f>
        <v>1488044.9599999997</v>
      </c>
      <c r="G6" s="19">
        <f>'2019 Capital Budget'!G8</f>
        <v>2065437.7200000002</v>
      </c>
      <c r="H6" s="19">
        <f>'2019 Capital Budget'!H8</f>
        <v>1849076.4899999993</v>
      </c>
      <c r="I6" s="19">
        <f>'2019 Capital Budget'!I8</f>
        <v>1724966.7199999995</v>
      </c>
      <c r="J6" s="19">
        <f>'2019 Capital Budget'!J8</f>
        <v>2388029.2600000002</v>
      </c>
      <c r="K6" s="19">
        <f>'2019 Capital Budget'!K8</f>
        <v>2103687.1499999994</v>
      </c>
      <c r="L6" s="19">
        <f>'2019 Capital Budget'!L8</f>
        <v>1241059.8299999991</v>
      </c>
      <c r="M6" s="19">
        <f>'2019 Capital Budget'!M8</f>
        <v>900556.00999999989</v>
      </c>
      <c r="N6" s="19">
        <f>'2019 Capital Budget'!N8</f>
        <v>718588.54999999981</v>
      </c>
      <c r="O6" s="19">
        <f>'2019 Capital Budget'!O8</f>
        <v>601920.14000000013</v>
      </c>
      <c r="P6" s="20">
        <f t="shared" ref="P6:U6" si="0">D6*$V6</f>
        <v>2143326.4000000004</v>
      </c>
      <c r="Q6" s="20">
        <f t="shared" si="0"/>
        <v>2323302.2699999996</v>
      </c>
      <c r="R6" s="20">
        <f t="shared" si="0"/>
        <v>1488044.9599999997</v>
      </c>
      <c r="S6" s="20">
        <f t="shared" si="0"/>
        <v>2065437.7200000002</v>
      </c>
      <c r="T6" s="20">
        <f t="shared" si="0"/>
        <v>1849076.4899999993</v>
      </c>
      <c r="U6" s="20">
        <f t="shared" si="0"/>
        <v>1724966.7199999995</v>
      </c>
      <c r="V6" s="127">
        <v>1</v>
      </c>
    </row>
    <row r="7" spans="1:22">
      <c r="A7" s="34"/>
      <c r="B7" s="16"/>
      <c r="C7" s="1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  <c r="R7" s="20"/>
      <c r="S7" s="20"/>
      <c r="T7" s="20"/>
      <c r="U7" s="20"/>
      <c r="V7" s="127"/>
    </row>
    <row r="8" spans="1:22">
      <c r="A8" s="34"/>
      <c r="B8" s="16" t="s">
        <v>119</v>
      </c>
      <c r="C8" s="16" t="s">
        <v>118</v>
      </c>
      <c r="D8" s="19">
        <f>'2019 Capital Budget'!D9</f>
        <v>162609.63999999998</v>
      </c>
      <c r="E8" s="19">
        <f>'2019 Capital Budget'!E9</f>
        <v>163056.35</v>
      </c>
      <c r="F8" s="19">
        <f>'2019 Capital Budget'!F9</f>
        <v>209925.31</v>
      </c>
      <c r="G8" s="19">
        <f>'2019 Capital Budget'!G9</f>
        <v>595802.84</v>
      </c>
      <c r="H8" s="19">
        <f>'2019 Capital Budget'!H9</f>
        <v>423203.52</v>
      </c>
      <c r="I8" s="19">
        <f>'2019 Capital Budget'!I9</f>
        <v>376358.54000000004</v>
      </c>
      <c r="J8" s="19">
        <f>'2019 Capital Budget'!J9</f>
        <v>298638.01</v>
      </c>
      <c r="K8" s="19">
        <f>'2019 Capital Budget'!K9</f>
        <v>272032.74000000005</v>
      </c>
      <c r="L8" s="19">
        <f>'2019 Capital Budget'!L9</f>
        <v>167871.63999999998</v>
      </c>
      <c r="M8" s="19">
        <f>'2019 Capital Budget'!M9</f>
        <v>151284.50000000003</v>
      </c>
      <c r="N8" s="19">
        <f>'2019 Capital Budget'!N9</f>
        <v>93487.87000000001</v>
      </c>
      <c r="O8" s="19">
        <f>'2019 Capital Budget'!O9</f>
        <v>40494.130000000005</v>
      </c>
      <c r="P8" s="20">
        <f t="shared" ref="P8:U8" si="1">D8*$V8</f>
        <v>162609.63999999998</v>
      </c>
      <c r="Q8" s="20">
        <f t="shared" si="1"/>
        <v>163056.35</v>
      </c>
      <c r="R8" s="20">
        <f t="shared" si="1"/>
        <v>209925.31</v>
      </c>
      <c r="S8" s="20">
        <f t="shared" si="1"/>
        <v>595802.84</v>
      </c>
      <c r="T8" s="20">
        <f t="shared" si="1"/>
        <v>423203.52</v>
      </c>
      <c r="U8" s="20">
        <f t="shared" si="1"/>
        <v>376358.54000000004</v>
      </c>
      <c r="V8" s="127">
        <v>1</v>
      </c>
    </row>
    <row r="9" spans="1:22">
      <c r="A9" s="34"/>
      <c r="B9" s="16"/>
      <c r="C9" s="1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  <c r="T9" s="20"/>
      <c r="U9" s="20"/>
      <c r="V9" s="127"/>
    </row>
    <row r="10" spans="1:22">
      <c r="A10" s="34"/>
      <c r="B10" s="16" t="s">
        <v>120</v>
      </c>
      <c r="C10" s="16" t="s">
        <v>161</v>
      </c>
      <c r="D10" s="19">
        <f>'2019 Capital Budget'!D6</f>
        <v>59333.45</v>
      </c>
      <c r="E10" s="19">
        <f>'2019 Capital Budget'!E6</f>
        <v>0</v>
      </c>
      <c r="F10" s="19">
        <f>'2019 Capital Budget'!F6</f>
        <v>0</v>
      </c>
      <c r="G10" s="19">
        <f>'2019 Capital Budget'!G6</f>
        <v>0</v>
      </c>
      <c r="H10" s="19">
        <f>'2019 Capital Budget'!H6</f>
        <v>0</v>
      </c>
      <c r="I10" s="19">
        <f>'2019 Capital Budget'!I6</f>
        <v>0</v>
      </c>
      <c r="J10" s="19">
        <f>'2019 Capital Budget'!J6</f>
        <v>0</v>
      </c>
      <c r="K10" s="19">
        <f>'2019 Capital Budget'!K6</f>
        <v>0</v>
      </c>
      <c r="L10" s="19">
        <f>'2019 Capital Budget'!L6</f>
        <v>0</v>
      </c>
      <c r="M10" s="19">
        <f>'2019 Capital Budget'!M6</f>
        <v>0</v>
      </c>
      <c r="N10" s="19">
        <f>'2019 Capital Budget'!N6</f>
        <v>0</v>
      </c>
      <c r="O10" s="19">
        <f>'2019 Capital Budget'!O6</f>
        <v>0</v>
      </c>
      <c r="P10" s="20">
        <f t="shared" ref="P10:U10" si="2">D10*$V10</f>
        <v>59333.45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2"/>
        <v>0</v>
      </c>
      <c r="V10" s="127">
        <v>1</v>
      </c>
    </row>
    <row r="11" spans="1:22">
      <c r="A11" s="34"/>
      <c r="B11" s="16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  <c r="R11" s="20"/>
      <c r="S11" s="20"/>
      <c r="T11" s="20"/>
      <c r="U11" s="20"/>
      <c r="V11" s="111"/>
    </row>
    <row r="12" spans="1:22">
      <c r="A12" s="34"/>
      <c r="B12" s="109" t="s">
        <v>121</v>
      </c>
      <c r="C12" s="87" t="s">
        <v>162</v>
      </c>
      <c r="D12" s="20">
        <f>'2019 Capital Budget'!D5</f>
        <v>8948287.2776000053</v>
      </c>
      <c r="E12" s="20">
        <f>'2019 Capital Budget'!E5</f>
        <v>10016877.664700001</v>
      </c>
      <c r="F12" s="20">
        <f>'2019 Capital Budget'!F5</f>
        <v>10129031.030499989</v>
      </c>
      <c r="G12" s="20">
        <f>'2019 Capital Budget'!G5</f>
        <v>8366063.3586999932</v>
      </c>
      <c r="H12" s="20">
        <f>'2019 Capital Budget'!H5</f>
        <v>6257139.3436999964</v>
      </c>
      <c r="I12" s="20">
        <f>'2019 Capital Budget'!I5</f>
        <v>5439840.2801999999</v>
      </c>
      <c r="J12" s="20">
        <f>'2019 Capital Budget'!J5</f>
        <v>6399530.138600002</v>
      </c>
      <c r="K12" s="20">
        <f>'2019 Capital Budget'!K5</f>
        <v>6273172.3266000049</v>
      </c>
      <c r="L12" s="20">
        <f>'2019 Capital Budget'!L5</f>
        <v>6252512.9078999972</v>
      </c>
      <c r="M12" s="20">
        <f>'2019 Capital Budget'!M5</f>
        <v>6591902.1469000028</v>
      </c>
      <c r="N12" s="20">
        <f>'2019 Capital Budget'!N5</f>
        <v>6183626.8731999975</v>
      </c>
      <c r="O12" s="20">
        <f>'2019 Capital Budget'!O5</f>
        <v>5797285.046000002</v>
      </c>
      <c r="P12" s="20">
        <f>D12*$V$12</f>
        <v>8948287.2776000053</v>
      </c>
      <c r="Q12" s="20">
        <f t="shared" ref="Q12:U12" si="3">E12*$V$12</f>
        <v>10016877.664700001</v>
      </c>
      <c r="R12" s="20">
        <f t="shared" si="3"/>
        <v>10129031.030499989</v>
      </c>
      <c r="S12" s="20">
        <f t="shared" si="3"/>
        <v>8366063.3586999932</v>
      </c>
      <c r="T12" s="20">
        <f t="shared" si="3"/>
        <v>6257139.3436999964</v>
      </c>
      <c r="U12" s="20">
        <f t="shared" si="3"/>
        <v>5439840.2801999999</v>
      </c>
      <c r="V12" s="128">
        <v>1</v>
      </c>
    </row>
    <row r="13" spans="1:22">
      <c r="A13" s="34"/>
      <c r="B13" s="80"/>
      <c r="C13" s="3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3"/>
    </row>
    <row r="14" spans="1:22">
      <c r="A14" s="3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70"/>
      <c r="R14" s="70"/>
      <c r="S14" s="70"/>
      <c r="T14" s="70"/>
      <c r="U14" s="70"/>
    </row>
    <row r="15" spans="1:22">
      <c r="A15" s="3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70"/>
      <c r="R15" s="70"/>
      <c r="S15" s="70"/>
      <c r="T15" s="70"/>
      <c r="U15" s="70"/>
    </row>
    <row r="16" spans="1:22">
      <c r="A16" s="34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70"/>
      <c r="R16" s="70"/>
      <c r="S16" s="70"/>
      <c r="T16" s="70"/>
      <c r="U16" s="70"/>
    </row>
    <row r="17" spans="1:21">
      <c r="A17" s="3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70"/>
      <c r="R17" s="70"/>
      <c r="S17" s="70"/>
      <c r="T17" s="70"/>
      <c r="U17" s="70"/>
    </row>
    <row r="18" spans="1:21">
      <c r="A18" s="34"/>
      <c r="B18" s="139" t="s">
        <v>121</v>
      </c>
      <c r="C18" s="87" t="s">
        <v>162</v>
      </c>
      <c r="D18" s="53"/>
      <c r="E18" s="53"/>
      <c r="F18" s="53"/>
      <c r="G18" s="53"/>
      <c r="P18" s="120"/>
    </row>
    <row r="19" spans="1:21">
      <c r="A19" s="34"/>
      <c r="B19" s="34"/>
      <c r="C19" s="34" t="s">
        <v>165</v>
      </c>
      <c r="D19" s="20">
        <f>'2019 Capital Budget'!D5</f>
        <v>8948287.2776000053</v>
      </c>
      <c r="E19" s="20">
        <f>'2019 Capital Budget'!E5</f>
        <v>10016877.664700001</v>
      </c>
      <c r="F19" s="20">
        <f>'2019 Capital Budget'!F5</f>
        <v>10129031.030499989</v>
      </c>
      <c r="G19" s="20">
        <f>'2019 Capital Budget'!G5</f>
        <v>8366063.3586999932</v>
      </c>
      <c r="H19" s="20">
        <f>'2019 Capital Budget'!H5</f>
        <v>6257139.3436999964</v>
      </c>
      <c r="I19" s="20">
        <f>'2019 Capital Budget'!I5</f>
        <v>5439840.2801999999</v>
      </c>
      <c r="J19" s="20">
        <f>'2019 Capital Budget'!J5</f>
        <v>6399530.138600002</v>
      </c>
      <c r="K19" s="20">
        <f>'2019 Capital Budget'!K5</f>
        <v>6273172.3266000049</v>
      </c>
      <c r="L19" s="20">
        <f>'2019 Capital Budget'!L5</f>
        <v>6252512.9078999972</v>
      </c>
      <c r="M19" s="20">
        <f>'2019 Capital Budget'!M5</f>
        <v>6591902.1469000028</v>
      </c>
      <c r="N19" s="20">
        <f>'2019 Capital Budget'!N5</f>
        <v>6183626.8731999975</v>
      </c>
      <c r="O19" s="20">
        <f>'2019 Capital Budget'!O5</f>
        <v>5797285.046000002</v>
      </c>
      <c r="P19" s="112">
        <f>SUM(D19:O19)</f>
        <v>86655268.394599989</v>
      </c>
      <c r="Q19" s="110"/>
      <c r="R19" s="110"/>
      <c r="S19" s="110"/>
      <c r="T19" s="110"/>
      <c r="U19" s="110"/>
    </row>
    <row r="20" spans="1:21">
      <c r="A20" s="34"/>
      <c r="B20" s="139"/>
      <c r="C20" s="87" t="s">
        <v>164</v>
      </c>
      <c r="D20" s="20">
        <f>'Gross Plant'!AQ193</f>
        <v>8948287.2776000053</v>
      </c>
      <c r="E20" s="20">
        <f>'Gross Plant'!AR193</f>
        <v>10016877.664700003</v>
      </c>
      <c r="F20" s="20">
        <f>'Gross Plant'!AS193</f>
        <v>10129031.030499991</v>
      </c>
      <c r="G20" s="20">
        <f>'Gross Plant'!AT193</f>
        <v>8366063.3586999942</v>
      </c>
      <c r="H20" s="20">
        <f>'Gross Plant'!AU193</f>
        <v>6257139.3436999964</v>
      </c>
      <c r="I20" s="20">
        <f>'Gross Plant'!AV193</f>
        <v>5439840.2801999999</v>
      </c>
      <c r="J20" s="20">
        <f>'Gross Plant'!AW193</f>
        <v>6399530.138600002</v>
      </c>
      <c r="K20" s="20">
        <f>'Gross Plant'!AX193</f>
        <v>6273172.3266000059</v>
      </c>
      <c r="L20" s="20">
        <f>'Gross Plant'!AY193</f>
        <v>6252512.9078999981</v>
      </c>
      <c r="M20" s="20">
        <f>'Gross Plant'!AZ193</f>
        <v>6591902.1469000047</v>
      </c>
      <c r="N20" s="20">
        <f>'Gross Plant'!BA193</f>
        <v>6183626.8731999975</v>
      </c>
      <c r="O20" s="20">
        <f>'Gross Plant'!BB193</f>
        <v>5797285.0460000029</v>
      </c>
      <c r="P20" s="112"/>
      <c r="Q20" s="110"/>
      <c r="R20" s="110"/>
      <c r="S20" s="110"/>
      <c r="T20" s="110"/>
      <c r="U20" s="110"/>
    </row>
    <row r="21" spans="1:21">
      <c r="A21" s="34"/>
      <c r="B21" s="139"/>
      <c r="C21" s="87" t="s">
        <v>166</v>
      </c>
      <c r="D21" s="20"/>
      <c r="E21" s="20"/>
      <c r="F21" s="20"/>
      <c r="G21" s="53"/>
      <c r="H21" s="138"/>
      <c r="I21" s="138"/>
      <c r="J21" s="138"/>
      <c r="K21" s="138"/>
      <c r="L21" s="138"/>
      <c r="M21" s="138"/>
      <c r="N21" s="138"/>
      <c r="O21" s="138"/>
      <c r="P21" s="112"/>
      <c r="Q21" s="112"/>
      <c r="S21" s="110"/>
      <c r="T21" s="110"/>
      <c r="U21" s="110"/>
    </row>
    <row r="23" spans="1:21">
      <c r="P23" s="53"/>
    </row>
    <row r="24" spans="1:21">
      <c r="H24" s="70"/>
      <c r="P24" s="76"/>
    </row>
    <row r="25" spans="1:21">
      <c r="B25" s="70"/>
      <c r="H25" s="70"/>
    </row>
    <row r="26" spans="1:21">
      <c r="B26" s="70" t="s">
        <v>139</v>
      </c>
    </row>
    <row r="30" spans="1:21">
      <c r="B30" s="70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>
      <c r="B31" s="70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2:21">
      <c r="B33" s="70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>
      <c r="B34" s="70"/>
      <c r="C34" s="84"/>
      <c r="D34" s="84"/>
      <c r="E34" s="84"/>
      <c r="F34" s="84"/>
      <c r="G34" s="84"/>
      <c r="H34" s="76"/>
    </row>
    <row r="35" spans="2:21">
      <c r="C35" s="84"/>
      <c r="D35" s="84"/>
      <c r="E35" s="84"/>
      <c r="F35" s="84"/>
      <c r="G35" s="84"/>
      <c r="H35" s="76"/>
    </row>
    <row r="37" spans="2:21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2:21"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2:2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2:21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5" spans="2:21">
      <c r="K45" s="53"/>
    </row>
    <row r="46" spans="2:21">
      <c r="K46" s="53"/>
    </row>
    <row r="47" spans="2:21">
      <c r="K47" s="53"/>
    </row>
    <row r="48" spans="2:21">
      <c r="K48" s="53"/>
    </row>
    <row r="49" spans="11:11">
      <c r="K49" s="53"/>
    </row>
  </sheetData>
  <phoneticPr fontId="27" type="noConversion"/>
  <pageMargins left="0.17" right="0.17" top="1" bottom="1" header="0.5" footer="0.5"/>
  <pageSetup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9"/>
  <sheetViews>
    <sheetView view="pageBreakPreview" zoomScale="80" zoomScaleNormal="100" zoomScaleSheetLayoutView="80" workbookViewId="0"/>
  </sheetViews>
  <sheetFormatPr defaultRowHeight="12.75"/>
  <cols>
    <col min="1" max="1" width="16.5703125" bestFit="1" customWidth="1"/>
    <col min="2" max="2" width="17" bestFit="1" customWidth="1"/>
    <col min="3" max="3" width="24.42578125" bestFit="1" customWidth="1"/>
    <col min="4" max="6" width="17" bestFit="1" customWidth="1"/>
    <col min="7" max="8" width="16.85546875" bestFit="1" customWidth="1"/>
    <col min="9" max="9" width="17.7109375" bestFit="1" customWidth="1"/>
    <col min="10" max="10" width="17.28515625" bestFit="1" customWidth="1"/>
    <col min="11" max="11" width="17.5703125" bestFit="1" customWidth="1"/>
    <col min="12" max="13" width="16.5703125" bestFit="1" customWidth="1"/>
    <col min="14" max="14" width="17" bestFit="1" customWidth="1"/>
    <col min="15" max="15" width="16.85546875" bestFit="1" customWidth="1"/>
  </cols>
  <sheetData>
    <row r="1" spans="1:15" ht="15">
      <c r="A1" s="121" t="s">
        <v>171</v>
      </c>
      <c r="B1" s="121" t="s">
        <v>172</v>
      </c>
      <c r="C1" s="97"/>
      <c r="D1" s="97"/>
      <c r="E1" s="122"/>
      <c r="F1" s="122"/>
      <c r="G1" s="97"/>
      <c r="H1" s="97"/>
      <c r="I1" s="97"/>
      <c r="J1" s="97"/>
      <c r="K1" s="97"/>
      <c r="L1" s="97"/>
      <c r="M1" s="97"/>
      <c r="N1" s="97"/>
      <c r="O1" s="97"/>
    </row>
    <row r="2" spans="1:15" ht="15">
      <c r="A2" s="123" t="s">
        <v>173</v>
      </c>
      <c r="B2" s="123" t="s">
        <v>174</v>
      </c>
      <c r="C2" s="97"/>
      <c r="D2" s="97"/>
      <c r="E2" s="122"/>
      <c r="F2" s="122"/>
      <c r="G2" s="97"/>
      <c r="H2" s="97"/>
      <c r="I2" s="97"/>
      <c r="J2" s="97"/>
      <c r="K2" s="97"/>
      <c r="L2" s="97"/>
      <c r="M2" s="97"/>
      <c r="N2" s="97"/>
      <c r="O2" s="97"/>
    </row>
    <row r="3" spans="1:15" ht="15">
      <c r="A3" s="97"/>
      <c r="B3" s="97"/>
      <c r="C3" s="97"/>
      <c r="D3" s="97"/>
      <c r="E3" s="122"/>
      <c r="F3" s="122"/>
      <c r="G3" s="97"/>
      <c r="H3" s="97"/>
      <c r="I3" s="97"/>
      <c r="J3" s="97"/>
      <c r="K3" s="97"/>
      <c r="L3" s="97"/>
      <c r="M3" s="97"/>
      <c r="N3" s="97"/>
      <c r="O3" s="97"/>
    </row>
    <row r="4" spans="1:15" ht="15">
      <c r="A4" s="95" t="s">
        <v>7</v>
      </c>
      <c r="B4" s="95" t="s">
        <v>175</v>
      </c>
      <c r="C4" s="95" t="s">
        <v>143</v>
      </c>
      <c r="D4" s="95" t="s">
        <v>144</v>
      </c>
      <c r="E4" s="95" t="s">
        <v>145</v>
      </c>
      <c r="F4" s="95" t="s">
        <v>146</v>
      </c>
      <c r="G4" s="95" t="s">
        <v>147</v>
      </c>
      <c r="H4" s="95" t="s">
        <v>148</v>
      </c>
      <c r="I4" s="95" t="s">
        <v>149</v>
      </c>
      <c r="J4" s="95" t="s">
        <v>150</v>
      </c>
      <c r="K4" s="95" t="s">
        <v>151</v>
      </c>
      <c r="L4" s="95" t="s">
        <v>152</v>
      </c>
      <c r="M4" s="95" t="s">
        <v>153</v>
      </c>
      <c r="N4" s="95" t="s">
        <v>154</v>
      </c>
      <c r="O4" s="95" t="s">
        <v>155</v>
      </c>
    </row>
    <row r="5" spans="1:15" ht="15">
      <c r="A5" s="96" t="s">
        <v>176</v>
      </c>
      <c r="B5" s="97" t="s">
        <v>177</v>
      </c>
      <c r="C5" s="98">
        <v>86655268.394600064</v>
      </c>
      <c r="D5" s="98">
        <v>8948287.2776000053</v>
      </c>
      <c r="E5" s="98">
        <v>10016877.664700001</v>
      </c>
      <c r="F5" s="98">
        <v>10129031.030499989</v>
      </c>
      <c r="G5" s="98">
        <v>8366063.3586999932</v>
      </c>
      <c r="H5" s="98">
        <v>6257139.3436999964</v>
      </c>
      <c r="I5" s="98">
        <v>5439840.2801999999</v>
      </c>
      <c r="J5" s="98">
        <v>6399530.138600002</v>
      </c>
      <c r="K5" s="98">
        <v>6273172.3266000049</v>
      </c>
      <c r="L5" s="98">
        <v>6252512.9078999972</v>
      </c>
      <c r="M5" s="98">
        <v>6591902.1469000028</v>
      </c>
      <c r="N5" s="98">
        <v>6183626.8731999975</v>
      </c>
      <c r="O5" s="98">
        <v>5797285.046000002</v>
      </c>
    </row>
    <row r="6" spans="1:15" ht="15">
      <c r="A6" s="99"/>
      <c r="B6" s="97" t="s">
        <v>178</v>
      </c>
      <c r="C6" s="98">
        <v>59333.45</v>
      </c>
      <c r="D6" s="98">
        <v>59333.45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</row>
    <row r="7" spans="1:15" ht="15">
      <c r="A7" s="124" t="s">
        <v>179</v>
      </c>
      <c r="B7" s="124"/>
      <c r="C7" s="125">
        <v>86714601.844600067</v>
      </c>
      <c r="D7" s="125">
        <v>9007620.7276000045</v>
      </c>
      <c r="E7" s="125">
        <v>10016877.664700001</v>
      </c>
      <c r="F7" s="125">
        <v>10129031.030499989</v>
      </c>
      <c r="G7" s="125">
        <v>8366063.3586999932</v>
      </c>
      <c r="H7" s="125">
        <v>6257139.3436999964</v>
      </c>
      <c r="I7" s="125">
        <v>5439840.2801999999</v>
      </c>
      <c r="J7" s="125">
        <v>6399530.138600002</v>
      </c>
      <c r="K7" s="125">
        <v>6273172.3266000049</v>
      </c>
      <c r="L7" s="125">
        <v>6252512.9078999972</v>
      </c>
      <c r="M7" s="125">
        <v>6591902.1469000028</v>
      </c>
      <c r="N7" s="125">
        <v>6183626.8731999975</v>
      </c>
      <c r="O7" s="125">
        <v>5797285.046000002</v>
      </c>
    </row>
    <row r="8" spans="1:15" ht="15">
      <c r="A8" s="96" t="s">
        <v>118</v>
      </c>
      <c r="B8" s="97" t="s">
        <v>180</v>
      </c>
      <c r="C8" s="98">
        <v>19547995.499999989</v>
      </c>
      <c r="D8" s="98">
        <v>2143326.4000000004</v>
      </c>
      <c r="E8" s="98">
        <v>2323302.2699999996</v>
      </c>
      <c r="F8" s="98">
        <v>1488044.9599999997</v>
      </c>
      <c r="G8" s="98">
        <v>2065437.7200000002</v>
      </c>
      <c r="H8" s="98">
        <v>1849076.4899999993</v>
      </c>
      <c r="I8" s="98">
        <v>1724966.7199999995</v>
      </c>
      <c r="J8" s="98">
        <v>2388029.2600000002</v>
      </c>
      <c r="K8" s="98">
        <v>2103687.1499999994</v>
      </c>
      <c r="L8" s="98">
        <v>1241059.8299999991</v>
      </c>
      <c r="M8" s="98">
        <v>900556.00999999989</v>
      </c>
      <c r="N8" s="98">
        <v>718588.54999999981</v>
      </c>
      <c r="O8" s="98">
        <v>601920.14000000013</v>
      </c>
    </row>
    <row r="9" spans="1:15" ht="15">
      <c r="A9" s="99"/>
      <c r="B9" s="97" t="s">
        <v>181</v>
      </c>
      <c r="C9" s="98">
        <v>2954765.0900000003</v>
      </c>
      <c r="D9" s="98">
        <v>162609.63999999998</v>
      </c>
      <c r="E9" s="98">
        <v>163056.35</v>
      </c>
      <c r="F9" s="98">
        <v>209925.31</v>
      </c>
      <c r="G9" s="98">
        <v>595802.84</v>
      </c>
      <c r="H9" s="98">
        <v>423203.52</v>
      </c>
      <c r="I9" s="98">
        <v>376358.54000000004</v>
      </c>
      <c r="J9" s="98">
        <v>298638.01</v>
      </c>
      <c r="K9" s="98">
        <v>272032.74000000005</v>
      </c>
      <c r="L9" s="98">
        <v>167871.63999999998</v>
      </c>
      <c r="M9" s="98">
        <v>151284.50000000003</v>
      </c>
      <c r="N9" s="98">
        <v>93487.87000000001</v>
      </c>
      <c r="O9" s="98">
        <v>40494.130000000005</v>
      </c>
    </row>
    <row r="10" spans="1:15" ht="15">
      <c r="A10" s="124" t="s">
        <v>182</v>
      </c>
      <c r="B10" s="124"/>
      <c r="C10" s="125">
        <v>22502760.589999989</v>
      </c>
      <c r="D10" s="125">
        <v>2305936.0400000005</v>
      </c>
      <c r="E10" s="125">
        <v>2486358.6199999996</v>
      </c>
      <c r="F10" s="125">
        <v>1697970.2699999998</v>
      </c>
      <c r="G10" s="125">
        <v>2661240.56</v>
      </c>
      <c r="H10" s="125">
        <v>2272280.0099999993</v>
      </c>
      <c r="I10" s="125">
        <v>2101325.2599999998</v>
      </c>
      <c r="J10" s="125">
        <v>2686667.2700000005</v>
      </c>
      <c r="K10" s="125">
        <v>2375719.8899999997</v>
      </c>
      <c r="L10" s="125">
        <v>1408931.469999999</v>
      </c>
      <c r="M10" s="125">
        <v>1051840.51</v>
      </c>
      <c r="N10" s="125">
        <v>812076.41999999981</v>
      </c>
      <c r="O10" s="125">
        <v>642414.27000000014</v>
      </c>
    </row>
    <row r="11" spans="1:15" ht="15">
      <c r="A11" s="100" t="s">
        <v>65</v>
      </c>
      <c r="B11" s="100"/>
      <c r="C11" s="101">
        <v>109217362.43460006</v>
      </c>
      <c r="D11" s="101">
        <v>11313556.767600005</v>
      </c>
      <c r="E11" s="101">
        <v>12503236.284700001</v>
      </c>
      <c r="F11" s="101">
        <v>11827001.300499989</v>
      </c>
      <c r="G11" s="101">
        <v>11027303.918699993</v>
      </c>
      <c r="H11" s="101">
        <v>8529419.3536999952</v>
      </c>
      <c r="I11" s="101">
        <v>7541165.5401999997</v>
      </c>
      <c r="J11" s="101">
        <v>9086197.4086000025</v>
      </c>
      <c r="K11" s="101">
        <v>8648892.2166000046</v>
      </c>
      <c r="L11" s="101">
        <v>7661444.377899996</v>
      </c>
      <c r="M11" s="101">
        <v>7643742.6569000026</v>
      </c>
      <c r="N11" s="101">
        <v>6995703.2931999974</v>
      </c>
      <c r="O11" s="101">
        <v>6439699.3160000024</v>
      </c>
    </row>
    <row r="12" spans="1:15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5" ht="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1:15" ht="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5" ht="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5" ht="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5" ht="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5" ht="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15" ht="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ht="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ht="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ht="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 ht="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ht="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15" ht="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15" ht="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ht="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1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1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1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1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1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1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1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1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1:15" ht="1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1:15" ht="1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5" ht="1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5" ht="1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1:15" ht="1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ht="1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1:15" ht="1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1:15" ht="1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1:15" ht="1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ht="1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ht="1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1:15" ht="1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5" ht="1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1:15" ht="1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1:15" ht="1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5" ht="1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</row>
    <row r="112" spans="1:15" ht="1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</row>
    <row r="113" spans="1:15" ht="1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</row>
    <row r="114" spans="1:15" ht="1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</row>
    <row r="115" spans="1:15" ht="1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</row>
    <row r="116" spans="1:15" ht="1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</row>
    <row r="117" spans="1:15" ht="1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</row>
    <row r="118" spans="1:15" ht="1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</row>
    <row r="119" spans="1:15" ht="1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</row>
    <row r="120" spans="1:15" ht="1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</row>
    <row r="121" spans="1:15" ht="1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1:15" ht="1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1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1:15" ht="1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ht="1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ht="1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ht="1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1:15" ht="1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1:15" ht="1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</row>
    <row r="130" spans="1:15" ht="1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</row>
    <row r="131" spans="1:15" ht="1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1:15" ht="1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</row>
    <row r="133" spans="1:15" ht="1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</row>
    <row r="134" spans="1:15" ht="1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1:15" ht="1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1:15" ht="1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</row>
    <row r="137" spans="1:15" ht="1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</row>
    <row r="138" spans="1:15" ht="1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</row>
    <row r="139" spans="1:15" ht="1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1:15" ht="1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</row>
    <row r="141" spans="1:15" ht="1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1:15" ht="1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</row>
    <row r="143" spans="1:15" ht="1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</row>
    <row r="144" spans="1:15" ht="1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</row>
    <row r="145" spans="1:15" ht="1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</row>
    <row r="146" spans="1:15" ht="1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</row>
    <row r="147" spans="1:15" ht="1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</row>
    <row r="148" spans="1:15" ht="1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</row>
    <row r="149" spans="1:15" ht="1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</row>
    <row r="150" spans="1:15" ht="1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</row>
    <row r="151" spans="1:15" ht="1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</row>
    <row r="152" spans="1:15" ht="1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</row>
    <row r="153" spans="1:15" ht="1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</row>
    <row r="154" spans="1:15" ht="1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</row>
    <row r="155" spans="1:15" ht="1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</row>
    <row r="156" spans="1:15" ht="1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</row>
    <row r="157" spans="1:15" ht="1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</row>
    <row r="158" spans="1:15" ht="1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</row>
    <row r="159" spans="1:15" ht="1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</row>
    <row r="160" spans="1:15" ht="1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</row>
    <row r="161" spans="1:15" ht="1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</row>
    <row r="162" spans="1:15" ht="1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</row>
    <row r="163" spans="1:15" ht="1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</row>
    <row r="164" spans="1:15" ht="1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</row>
    <row r="165" spans="1:15" ht="1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</row>
    <row r="166" spans="1:15" ht="1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</row>
    <row r="167" spans="1:15" ht="1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</row>
    <row r="168" spans="1:15" ht="1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</row>
    <row r="169" spans="1:15" ht="1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</row>
    <row r="170" spans="1:15" ht="1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</row>
    <row r="171" spans="1:15" ht="1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</row>
    <row r="172" spans="1:15" ht="1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</row>
    <row r="173" spans="1:15" ht="1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</row>
    <row r="174" spans="1:15" ht="1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</row>
    <row r="175" spans="1:15" ht="1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</row>
    <row r="176" spans="1:15" ht="1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</row>
    <row r="177" spans="1:15" ht="1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</row>
    <row r="178" spans="1:15" ht="1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</row>
    <row r="179" spans="1:15" ht="1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</row>
    <row r="180" spans="1:15" ht="1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</row>
    <row r="181" spans="1:15" ht="1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</row>
    <row r="182" spans="1:15" ht="1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ht="1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</row>
    <row r="184" spans="1:15" ht="1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1:15" ht="1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</row>
    <row r="186" spans="1:15" ht="1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</row>
    <row r="187" spans="1:15" ht="1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</row>
    <row r="188" spans="1:15" ht="1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</row>
    <row r="189" spans="1:15" ht="1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</row>
    <row r="190" spans="1:15" ht="1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</row>
    <row r="191" spans="1:15" ht="1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</row>
    <row r="192" spans="1:15" ht="1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1:15" ht="1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</row>
    <row r="194" spans="1:15" ht="1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</row>
    <row r="195" spans="1:15" ht="1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</row>
    <row r="196" spans="1:15" ht="1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</row>
    <row r="197" spans="1:15" ht="1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</row>
    <row r="198" spans="1:15" ht="1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1:15" ht="1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</row>
    <row r="200" spans="1:15" ht="1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</row>
    <row r="201" spans="1:15" ht="1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</row>
    <row r="202" spans="1:15" ht="1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</row>
    <row r="203" spans="1:15" ht="1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</row>
    <row r="204" spans="1:15" ht="1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</row>
    <row r="205" spans="1:15" ht="1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</row>
    <row r="206" spans="1:15" ht="1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</row>
    <row r="207" spans="1:15" ht="1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</row>
    <row r="208" spans="1:15" ht="1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</row>
    <row r="209" spans="1:15" ht="1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</row>
    <row r="210" spans="1:15" ht="1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</row>
    <row r="211" spans="1:15" ht="1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</row>
    <row r="212" spans="1:15" ht="1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</row>
    <row r="213" spans="1:15" ht="1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</row>
    <row r="214" spans="1:15" ht="1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</row>
    <row r="215" spans="1:15" ht="1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</row>
    <row r="216" spans="1:15" ht="1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</row>
    <row r="217" spans="1:15" ht="1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</row>
    <row r="218" spans="1:15" ht="1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</row>
    <row r="219" spans="1:15" ht="1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</row>
    <row r="220" spans="1:15" ht="1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</row>
    <row r="221" spans="1:15" ht="1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</row>
    <row r="222" spans="1:15" ht="1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</row>
    <row r="223" spans="1:15" ht="1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</row>
    <row r="224" spans="1:15" ht="1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</row>
    <row r="225" spans="1:15" ht="1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</row>
    <row r="226" spans="1:15" ht="1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</row>
    <row r="227" spans="1:15" ht="1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</row>
    <row r="228" spans="1:15" ht="1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</row>
    <row r="229" spans="1:15" ht="1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</row>
    <row r="230" spans="1:15" ht="1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</row>
    <row r="231" spans="1:15" ht="1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</row>
    <row r="232" spans="1:15" ht="1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</row>
    <row r="233" spans="1:15" ht="1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</row>
    <row r="234" spans="1:15" ht="1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</row>
    <row r="235" spans="1:15" ht="1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</row>
    <row r="236" spans="1:15" ht="1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</row>
    <row r="237" spans="1:15" ht="1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</row>
    <row r="238" spans="1:15" ht="1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</row>
    <row r="239" spans="1:15" ht="1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</row>
    <row r="240" spans="1:15" ht="1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</row>
    <row r="241" spans="1:15" ht="1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1:15" ht="1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</row>
    <row r="243" spans="1:15" ht="1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</row>
    <row r="244" spans="1:15" ht="1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</row>
    <row r="245" spans="1:15" ht="1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</row>
    <row r="246" spans="1:15" ht="1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</row>
    <row r="247" spans="1:15" ht="1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</row>
    <row r="248" spans="1:15" ht="1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</row>
    <row r="249" spans="1:15" ht="1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</row>
    <row r="250" spans="1:15" ht="1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</row>
    <row r="251" spans="1:15" ht="1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</row>
    <row r="252" spans="1:15" ht="1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</row>
    <row r="253" spans="1:15" ht="1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</row>
    <row r="254" spans="1:15" ht="1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</row>
    <row r="255" spans="1:15" ht="1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</row>
    <row r="256" spans="1:15" ht="1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</row>
    <row r="257" spans="1:15" ht="1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</row>
    <row r="258" spans="1:15" ht="1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</row>
    <row r="259" spans="1:15" ht="1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</row>
    <row r="260" spans="1:15" ht="1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</row>
    <row r="261" spans="1:15" ht="1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</row>
    <row r="262" spans="1:15" ht="1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</row>
    <row r="263" spans="1:15" ht="1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</row>
    <row r="264" spans="1:15" ht="1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</row>
    <row r="265" spans="1:15" ht="1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</row>
    <row r="266" spans="1:15" ht="1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</row>
    <row r="267" spans="1:15" ht="1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</row>
    <row r="268" spans="1:15" ht="1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</row>
    <row r="269" spans="1:15" ht="1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</row>
    <row r="270" spans="1:15" ht="1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</row>
    <row r="271" spans="1:15" ht="1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</row>
    <row r="272" spans="1:15" ht="1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</row>
    <row r="273" spans="1:15" ht="1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</row>
    <row r="274" spans="1:15" ht="1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</row>
    <row r="275" spans="1:15" ht="1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</row>
    <row r="276" spans="1:15" ht="1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</row>
    <row r="277" spans="1:15" ht="1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</row>
    <row r="278" spans="1:15" ht="1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</row>
    <row r="279" spans="1:15" ht="1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</row>
    <row r="280" spans="1:15" ht="1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</row>
    <row r="281" spans="1:15" ht="1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</row>
    <row r="282" spans="1:15" ht="1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</row>
    <row r="283" spans="1:15" ht="1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</row>
    <row r="284" spans="1:15" ht="1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</row>
    <row r="285" spans="1:15" ht="1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</row>
    <row r="286" spans="1:15" ht="1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</row>
    <row r="287" spans="1:15" ht="1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</row>
    <row r="288" spans="1:15" ht="1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</row>
    <row r="289" spans="1:15" ht="1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</row>
    <row r="290" spans="1:15" ht="1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</row>
    <row r="291" spans="1:15" ht="1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</row>
    <row r="292" spans="1:15" ht="1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</row>
    <row r="293" spans="1:15" ht="1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</row>
    <row r="294" spans="1:15" ht="1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</row>
    <row r="295" spans="1:15" ht="1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</row>
    <row r="296" spans="1:15" ht="1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</row>
    <row r="297" spans="1:15" ht="1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</row>
    <row r="298" spans="1:15" ht="1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</row>
    <row r="299" spans="1:15" ht="1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</row>
    <row r="300" spans="1:15" ht="1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</row>
    <row r="301" spans="1:15" ht="1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</row>
    <row r="302" spans="1:15" ht="1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</row>
    <row r="303" spans="1:15" ht="1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</row>
    <row r="304" spans="1:15" ht="1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</row>
    <row r="305" spans="1:15" ht="1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</row>
    <row r="306" spans="1:15" ht="1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</row>
    <row r="307" spans="1:15" ht="1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</row>
    <row r="308" spans="1:15" ht="1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</row>
    <row r="309" spans="1:15" ht="1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</row>
    <row r="310" spans="1:15" ht="1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</row>
    <row r="311" spans="1:15" ht="1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</row>
    <row r="312" spans="1:15" ht="1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</row>
    <row r="313" spans="1:15" ht="1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</row>
    <row r="314" spans="1:15" ht="1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</row>
    <row r="315" spans="1:15" ht="1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</row>
    <row r="316" spans="1:15" ht="1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</row>
    <row r="317" spans="1:15" ht="1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</row>
    <row r="318" spans="1:15" ht="1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</row>
    <row r="319" spans="1:15" ht="1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</row>
    <row r="320" spans="1:15" ht="1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</row>
    <row r="321" spans="1:15" ht="1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</row>
    <row r="322" spans="1:15" ht="1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</row>
    <row r="323" spans="1:15" ht="1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</row>
    <row r="324" spans="1:15" ht="1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</row>
    <row r="325" spans="1:15" ht="1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</row>
    <row r="326" spans="1:15" ht="1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</row>
    <row r="327" spans="1:15" ht="1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</row>
    <row r="328" spans="1:15" ht="1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</row>
    <row r="329" spans="1:15" ht="1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</row>
    <row r="330" spans="1:15" ht="1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</row>
    <row r="331" spans="1:15" ht="1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</row>
    <row r="332" spans="1:15" ht="1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</row>
    <row r="333" spans="1:15" ht="1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</row>
    <row r="334" spans="1:15" ht="1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</row>
    <row r="335" spans="1:15" ht="1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</row>
    <row r="336" spans="1:15" ht="1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</row>
    <row r="337" spans="1:15" ht="1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</row>
    <row r="338" spans="1:15" ht="1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</row>
    <row r="339" spans="1:15" ht="1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</row>
    <row r="340" spans="1:15" ht="1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</row>
    <row r="341" spans="1:15" ht="1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</row>
    <row r="342" spans="1:15" ht="1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</row>
    <row r="343" spans="1:15" ht="1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</row>
    <row r="344" spans="1:15" ht="1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</row>
    <row r="345" spans="1:15" ht="1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</row>
    <row r="346" spans="1:15" ht="1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</row>
    <row r="347" spans="1:15" ht="1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</row>
    <row r="348" spans="1:15" ht="1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</row>
    <row r="349" spans="1:15" ht="1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</row>
    <row r="350" spans="1:15" ht="1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</row>
    <row r="351" spans="1:15" ht="1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</row>
    <row r="352" spans="1:15" ht="1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</row>
    <row r="353" spans="1:15" ht="1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</row>
    <row r="354" spans="1:15" ht="1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</row>
    <row r="355" spans="1:15" ht="1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</row>
    <row r="356" spans="1:15" ht="1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</row>
    <row r="357" spans="1:15" ht="1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</row>
    <row r="358" spans="1:15" ht="1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</row>
    <row r="359" spans="1:15" ht="1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</row>
    <row r="360" spans="1:15" ht="1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</row>
    <row r="361" spans="1:15" ht="1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</row>
    <row r="362" spans="1:15" ht="1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</row>
    <row r="363" spans="1:15" ht="1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</row>
    <row r="364" spans="1:15" ht="1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</row>
    <row r="365" spans="1:15" ht="1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</row>
    <row r="366" spans="1:15" ht="1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</row>
    <row r="367" spans="1:15" ht="1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</row>
    <row r="368" spans="1:15" ht="1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</row>
    <row r="369" spans="1:15" ht="1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</row>
    <row r="370" spans="1:15" ht="1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</row>
    <row r="371" spans="1:15" ht="1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</row>
    <row r="372" spans="1:15" ht="1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</row>
    <row r="373" spans="1:15" ht="1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</row>
    <row r="374" spans="1:15" ht="1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</row>
    <row r="375" spans="1:15" ht="1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</row>
    <row r="376" spans="1:15" ht="1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</row>
    <row r="377" spans="1:15" ht="1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</row>
    <row r="378" spans="1:15" ht="1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</row>
    <row r="379" spans="1:15" ht="1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</row>
    <row r="380" spans="1:15" ht="1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</row>
    <row r="381" spans="1:15" ht="1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</row>
    <row r="382" spans="1:15" ht="1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</row>
    <row r="383" spans="1:15" ht="1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</row>
    <row r="384" spans="1:15" ht="1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</row>
    <row r="385" spans="1:15" ht="1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</row>
    <row r="386" spans="1:15" ht="1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</row>
    <row r="387" spans="1:15" ht="1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</row>
    <row r="388" spans="1:15" ht="1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</row>
    <row r="389" spans="1:15" ht="1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</row>
    <row r="390" spans="1:15" ht="1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</row>
    <row r="391" spans="1:15" ht="1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</row>
    <row r="392" spans="1:15" ht="1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</row>
    <row r="393" spans="1:15" ht="1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</row>
    <row r="394" spans="1:15" ht="1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</row>
    <row r="395" spans="1:15" ht="1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</row>
    <row r="396" spans="1:15" ht="1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</row>
    <row r="397" spans="1:15" ht="1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</row>
    <row r="398" spans="1:15" ht="1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</row>
    <row r="399" spans="1:15" ht="1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</row>
    <row r="400" spans="1:15" ht="1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</row>
    <row r="401" spans="1:15" ht="1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</row>
    <row r="402" spans="1:15" ht="1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</row>
    <row r="403" spans="1:15" ht="1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</row>
    <row r="404" spans="1:15" ht="1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</row>
    <row r="405" spans="1:15" ht="1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</row>
    <row r="406" spans="1:15" ht="1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</row>
    <row r="407" spans="1:15" ht="1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</row>
    <row r="408" spans="1:15" ht="1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</row>
    <row r="409" spans="1:15" ht="1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</row>
    <row r="410" spans="1:15" ht="1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</row>
    <row r="411" spans="1:15" ht="1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</row>
    <row r="412" spans="1:15" ht="1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</row>
    <row r="413" spans="1:15" ht="1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</row>
    <row r="414" spans="1:15" ht="1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</row>
    <row r="415" spans="1:15" ht="1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</row>
    <row r="416" spans="1:15" ht="1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</row>
    <row r="417" spans="1:15" ht="1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</row>
    <row r="418" spans="1:15" ht="1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</row>
    <row r="419" spans="1:15" ht="1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</row>
    <row r="420" spans="1:15" ht="1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</row>
    <row r="421" spans="1:15" ht="1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</row>
    <row r="422" spans="1:15" ht="1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</row>
    <row r="423" spans="1:15" ht="1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</row>
    <row r="424" spans="1:15" ht="1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</row>
    <row r="425" spans="1:15" ht="1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</row>
    <row r="426" spans="1:15" ht="1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</row>
    <row r="427" spans="1:15" ht="1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</row>
    <row r="428" spans="1:15" ht="1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</row>
    <row r="429" spans="1:15" ht="1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</row>
    <row r="430" spans="1:15" ht="1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</row>
    <row r="431" spans="1:15" ht="1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</row>
    <row r="432" spans="1:15" ht="1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</row>
    <row r="433" spans="1:15" ht="1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</row>
    <row r="434" spans="1:15" ht="1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</row>
    <row r="435" spans="1:15" ht="1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</row>
    <row r="436" spans="1:15" ht="1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</row>
    <row r="437" spans="1:15" ht="1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</row>
    <row r="438" spans="1:15" ht="1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</row>
    <row r="439" spans="1:15" ht="1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</row>
    <row r="440" spans="1:15" ht="1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</row>
    <row r="441" spans="1:15" ht="1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</row>
    <row r="442" spans="1:15" ht="1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</row>
    <row r="443" spans="1:15" ht="1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</row>
    <row r="444" spans="1:15" ht="1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</row>
    <row r="445" spans="1:15" ht="1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</row>
    <row r="446" spans="1:15" ht="1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</row>
    <row r="447" spans="1:15" ht="1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</row>
    <row r="448" spans="1:15" ht="1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</row>
    <row r="449" spans="1:15" ht="1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</row>
    <row r="450" spans="1:15" ht="1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</row>
    <row r="451" spans="1:15" ht="1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</row>
    <row r="452" spans="1:15" ht="1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</row>
    <row r="453" spans="1:15" ht="1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</row>
    <row r="454" spans="1:15" ht="1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</row>
    <row r="455" spans="1:15" ht="1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</row>
    <row r="456" spans="1:15" ht="1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</row>
    <row r="457" spans="1:15" ht="1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</row>
    <row r="458" spans="1:15" ht="1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</row>
    <row r="459" spans="1:15" ht="1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</row>
    <row r="460" spans="1:15" ht="1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</row>
    <row r="461" spans="1:15" ht="1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</row>
    <row r="462" spans="1:15" ht="1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</row>
    <row r="463" spans="1:15" ht="1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</row>
    <row r="464" spans="1:15" ht="1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</row>
    <row r="465" spans="1:15" ht="1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</row>
    <row r="466" spans="1:15" ht="1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</row>
    <row r="467" spans="1:15" ht="1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</row>
    <row r="468" spans="1:15" ht="1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</row>
    <row r="469" spans="1:15" ht="1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</row>
    <row r="470" spans="1:15" ht="1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</row>
    <row r="471" spans="1:15" ht="1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</row>
    <row r="472" spans="1:15" ht="1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</row>
    <row r="473" spans="1:15" ht="1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</row>
    <row r="474" spans="1:15" ht="1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</row>
    <row r="475" spans="1:15" ht="1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</row>
    <row r="476" spans="1:15" ht="1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</row>
    <row r="477" spans="1:15" ht="1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</row>
    <row r="478" spans="1:15" ht="1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</row>
    <row r="479" spans="1:15" ht="1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</row>
    <row r="480" spans="1:15" ht="1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</row>
    <row r="481" spans="1:15" ht="1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</row>
    <row r="482" spans="1:15" ht="1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</row>
    <row r="483" spans="1:15" ht="1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</row>
    <row r="484" spans="1:15" ht="1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</row>
    <row r="485" spans="1:15" ht="1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</row>
    <row r="486" spans="1:15" ht="1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</row>
    <row r="487" spans="1:15" ht="1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</row>
    <row r="488" spans="1:15" ht="1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</row>
    <row r="489" spans="1:15" ht="1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</row>
    <row r="490" spans="1:15" ht="1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</row>
    <row r="491" spans="1:15" ht="1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</row>
    <row r="492" spans="1:15" ht="1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</row>
    <row r="493" spans="1:15" ht="1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</row>
    <row r="494" spans="1:15" ht="1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</row>
    <row r="495" spans="1:15" ht="1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</row>
    <row r="496" spans="1:15" ht="1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</row>
    <row r="497" spans="1:15" ht="1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</row>
    <row r="498" spans="1:15" ht="1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</row>
    <row r="499" spans="1:15" ht="1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</row>
    <row r="500" spans="1:15" ht="1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</row>
    <row r="501" spans="1:15" ht="1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</row>
    <row r="502" spans="1:15" ht="1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</row>
    <row r="503" spans="1:15" ht="1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</row>
    <row r="504" spans="1:15" ht="1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</row>
    <row r="505" spans="1:15" ht="1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</row>
    <row r="506" spans="1:15" ht="1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</row>
    <row r="507" spans="1:15" ht="1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</row>
    <row r="508" spans="1:15" ht="1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</row>
    <row r="509" spans="1:15" ht="1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</row>
    <row r="510" spans="1:15" ht="1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</row>
    <row r="511" spans="1:15" ht="1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</row>
    <row r="512" spans="1:15" ht="1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</row>
    <row r="513" spans="1:15" ht="1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</row>
    <row r="514" spans="1:15" ht="1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</row>
    <row r="515" spans="1:15" ht="1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</row>
    <row r="516" spans="1:15" ht="1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</row>
    <row r="517" spans="1:15" ht="1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</row>
    <row r="518" spans="1:15" ht="1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</row>
    <row r="519" spans="1:15" ht="1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</row>
    <row r="520" spans="1:15" ht="1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</row>
    <row r="521" spans="1:15" ht="1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</row>
    <row r="522" spans="1:15" ht="1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</row>
    <row r="523" spans="1:15" ht="1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</row>
    <row r="524" spans="1:15" ht="1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</row>
    <row r="525" spans="1:15" ht="1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</row>
    <row r="526" spans="1:15" ht="1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</row>
    <row r="527" spans="1:15" ht="1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</row>
    <row r="528" spans="1:15" ht="1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</row>
    <row r="529" spans="1:15" ht="1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</row>
    <row r="530" spans="1:15" ht="1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</row>
    <row r="531" spans="1:15" ht="1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</row>
    <row r="532" spans="1:15" ht="1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</row>
    <row r="533" spans="1:15" ht="1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</row>
    <row r="534" spans="1:15" ht="1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</row>
    <row r="535" spans="1:15" ht="1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</row>
    <row r="536" spans="1:15" ht="1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</row>
    <row r="537" spans="1:15" ht="1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</row>
    <row r="538" spans="1:15" ht="1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</row>
    <row r="539" spans="1:15" ht="1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</row>
    <row r="540" spans="1:15" ht="1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</row>
    <row r="541" spans="1:15" ht="1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</row>
    <row r="542" spans="1:15" ht="1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</row>
    <row r="543" spans="1:15" ht="1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</row>
    <row r="544" spans="1:15" ht="1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</row>
    <row r="545" spans="1:15" ht="1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</row>
    <row r="546" spans="1:15" ht="1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</row>
    <row r="547" spans="1:1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</row>
    <row r="548" spans="1:15" ht="1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</row>
    <row r="549" spans="1:15" ht="1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</row>
    <row r="550" spans="1:15" ht="1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</row>
    <row r="551" spans="1:15" ht="1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</row>
    <row r="552" spans="1:15" ht="1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</row>
    <row r="553" spans="1:15" ht="1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</row>
    <row r="554" spans="1:15" ht="1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</row>
    <row r="555" spans="1:15" ht="1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</row>
    <row r="556" spans="1:15" ht="1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</row>
    <row r="557" spans="1:15" ht="1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</row>
    <row r="558" spans="1:15" ht="1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</row>
    <row r="559" spans="1:15" ht="1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</row>
    <row r="560" spans="1:15" ht="1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</row>
    <row r="561" spans="1:15" ht="1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</row>
    <row r="562" spans="1:15" ht="1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</row>
    <row r="563" spans="1:15" ht="1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</row>
    <row r="564" spans="1:15" ht="1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</row>
    <row r="565" spans="1:15" ht="1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</row>
    <row r="566" spans="1:15" ht="1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</row>
    <row r="567" spans="1:15" ht="1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</row>
    <row r="568" spans="1:15" ht="1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</row>
    <row r="569" spans="1:15" ht="1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</row>
    <row r="570" spans="1:15" ht="1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</row>
    <row r="571" spans="1:15" ht="1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</row>
    <row r="572" spans="1:15" ht="1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</row>
    <row r="573" spans="1:15" ht="1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</row>
    <row r="574" spans="1:15" ht="1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</row>
    <row r="575" spans="1:15" ht="1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</row>
    <row r="576" spans="1:15" ht="1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</row>
    <row r="577" spans="1:15" ht="1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</row>
    <row r="578" spans="1:15" ht="1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</row>
    <row r="579" spans="1:15" ht="1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</row>
    <row r="580" spans="1:15" ht="1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</row>
    <row r="581" spans="1:15" ht="1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</row>
    <row r="582" spans="1:15" ht="1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</row>
    <row r="583" spans="1:15" ht="1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</row>
    <row r="584" spans="1:15" ht="1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</row>
    <row r="585" spans="1:15" ht="1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</row>
    <row r="586" spans="1:15" ht="1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</row>
    <row r="587" spans="1:15" ht="1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</row>
    <row r="588" spans="1:15" ht="1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</row>
    <row r="589" spans="1:15" ht="1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</row>
    <row r="590" spans="1:15" ht="1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</row>
    <row r="591" spans="1:15" ht="1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</row>
    <row r="592" spans="1:15" ht="1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</row>
    <row r="593" spans="1:15" ht="1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</row>
    <row r="594" spans="1:15" ht="1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</row>
    <row r="595" spans="1:15" ht="1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</row>
    <row r="596" spans="1:15" ht="1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</row>
    <row r="597" spans="1:15" ht="1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</row>
    <row r="598" spans="1:15" ht="1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</row>
    <row r="599" spans="1:15" ht="1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</row>
    <row r="600" spans="1:15" ht="1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</row>
    <row r="601" spans="1:15" ht="1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</row>
    <row r="602" spans="1:15" ht="1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</row>
    <row r="603" spans="1:15" ht="1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</row>
    <row r="604" spans="1:15" ht="1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</row>
    <row r="605" spans="1:15" ht="1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</row>
    <row r="606" spans="1:15" ht="1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</row>
    <row r="607" spans="1:15" ht="1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</row>
    <row r="608" spans="1:15" ht="1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</row>
    <row r="609" spans="1:15" ht="1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</row>
    <row r="610" spans="1:15" ht="1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</row>
    <row r="611" spans="1:15" ht="1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</row>
    <row r="612" spans="1:15" ht="1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</row>
    <row r="613" spans="1:15" ht="1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</row>
    <row r="614" spans="1:15" ht="1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</row>
    <row r="615" spans="1:15" ht="1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</row>
    <row r="616" spans="1:15" ht="1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</row>
    <row r="617" spans="1:15" ht="1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</row>
    <row r="618" spans="1:15" ht="1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</row>
    <row r="619" spans="1:15" ht="1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</row>
    <row r="620" spans="1:15" ht="1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</row>
    <row r="621" spans="1:15" ht="1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</row>
    <row r="622" spans="1:15" ht="1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</row>
    <row r="623" spans="1:15" ht="1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</row>
    <row r="624" spans="1:15" ht="1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</row>
    <row r="625" spans="1:15" ht="1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</row>
    <row r="626" spans="1:15" ht="1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</row>
    <row r="627" spans="1:15" ht="1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</row>
    <row r="628" spans="1:15" ht="1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</row>
    <row r="629" spans="1:15" ht="1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</row>
    <row r="630" spans="1:15" ht="1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</row>
    <row r="631" spans="1:15" ht="1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</row>
    <row r="632" spans="1:15" ht="1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</row>
    <row r="633" spans="1:15" ht="1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</row>
    <row r="634" spans="1:15" ht="1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</row>
    <row r="635" spans="1:15" ht="1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</row>
    <row r="636" spans="1:15" ht="1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</row>
    <row r="637" spans="1:15" ht="1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</row>
    <row r="638" spans="1:15" ht="1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</row>
    <row r="639" spans="1:15" ht="1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</row>
    <row r="640" spans="1:15" ht="1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</row>
    <row r="641" spans="1:15" ht="1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</row>
    <row r="642" spans="1:15" ht="1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</row>
    <row r="643" spans="1:15" ht="1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</row>
    <row r="644" spans="1:15" ht="1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</row>
    <row r="645" spans="1:15" ht="1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</row>
    <row r="646" spans="1:15" ht="1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</row>
    <row r="647" spans="1:15" ht="1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</row>
    <row r="648" spans="1:15" ht="1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</row>
    <row r="649" spans="1:15" ht="1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</row>
    <row r="650" spans="1:15" ht="1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</row>
    <row r="651" spans="1:15" ht="1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</row>
    <row r="652" spans="1:15" ht="1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</row>
    <row r="653" spans="1:15" ht="1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</row>
    <row r="654" spans="1:15" ht="1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</row>
    <row r="655" spans="1:15" ht="1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</row>
    <row r="656" spans="1:15" ht="1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</row>
    <row r="657" spans="1:15" ht="1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</row>
    <row r="658" spans="1:15" ht="1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</row>
    <row r="659" spans="1:15" ht="1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</row>
    <row r="660" spans="1:15" ht="1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</row>
    <row r="661" spans="1:15" ht="1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</row>
    <row r="662" spans="1:15" ht="1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</row>
    <row r="663" spans="1:15" ht="1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</row>
    <row r="664" spans="1:15" ht="1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</row>
    <row r="665" spans="1:15" ht="1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</row>
    <row r="666" spans="1:15" ht="1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</row>
    <row r="667" spans="1:15" ht="1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</row>
    <row r="668" spans="1:15" ht="1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</row>
    <row r="669" spans="1:15" ht="1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</row>
    <row r="670" spans="1:15" ht="1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</row>
    <row r="671" spans="1:15" ht="1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</row>
    <row r="672" spans="1:15" ht="1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</row>
    <row r="673" spans="1:15" ht="1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</row>
    <row r="674" spans="1:15" ht="1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</row>
    <row r="675" spans="1:15" ht="1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</row>
    <row r="676" spans="1:15" ht="1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</row>
    <row r="677" spans="1:15" ht="1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</row>
    <row r="678" spans="1:15" ht="1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</row>
    <row r="679" spans="1:15" ht="1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</row>
    <row r="680" spans="1:15" ht="1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</row>
    <row r="681" spans="1:15" ht="1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</row>
    <row r="682" spans="1:15" ht="1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</row>
    <row r="683" spans="1:15" ht="1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</row>
    <row r="684" spans="1:15" ht="1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</row>
    <row r="685" spans="1:15" ht="1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</row>
    <row r="686" spans="1:15" ht="1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</row>
    <row r="687" spans="1:15" ht="1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</row>
    <row r="688" spans="1:15" ht="1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</row>
    <row r="689" spans="1:15" ht="1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</row>
    <row r="690" spans="1:15" ht="1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</row>
    <row r="691" spans="1:15" ht="1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</row>
    <row r="692" spans="1:15" ht="1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</row>
    <row r="693" spans="1:15" ht="1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</row>
    <row r="694" spans="1:15" ht="1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</row>
    <row r="695" spans="1:15" ht="1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</row>
    <row r="696" spans="1:15" ht="1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</row>
    <row r="697" spans="1:15" ht="1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</row>
    <row r="698" spans="1:15" ht="1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</row>
    <row r="699" spans="1:15" ht="1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</row>
    <row r="700" spans="1:15" ht="1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</row>
    <row r="701" spans="1:15" ht="1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</row>
    <row r="702" spans="1:15" ht="1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</row>
    <row r="703" spans="1:15" ht="1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</row>
    <row r="704" spans="1:15" ht="1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</row>
    <row r="705" spans="1:15" ht="1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</row>
    <row r="706" spans="1:15" ht="1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</row>
    <row r="707" spans="1:15" ht="1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</row>
    <row r="708" spans="1:15" ht="1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</row>
    <row r="709" spans="1:15" ht="1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</row>
    <row r="710" spans="1:15" ht="1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</row>
    <row r="711" spans="1:15" ht="1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</row>
    <row r="712" spans="1:15" ht="1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</row>
    <row r="713" spans="1:15" ht="1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</row>
    <row r="714" spans="1:15" ht="1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</row>
    <row r="715" spans="1:15" ht="1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</row>
    <row r="716" spans="1:15" ht="1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</row>
    <row r="717" spans="1:15" ht="1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</row>
    <row r="718" spans="1:15" ht="1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</row>
    <row r="719" spans="1:15" ht="1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</row>
    <row r="720" spans="1:15" ht="1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</row>
    <row r="721" spans="1:15" ht="1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</row>
    <row r="722" spans="1:15" ht="1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</row>
    <row r="723" spans="1:15" ht="1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</row>
    <row r="724" spans="1:15" ht="1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</row>
    <row r="725" spans="1:15" ht="1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</row>
    <row r="726" spans="1:15" ht="1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</row>
    <row r="727" spans="1:15" ht="1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</row>
    <row r="728" spans="1:15" ht="1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</row>
    <row r="729" spans="1:15" ht="1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</row>
    <row r="730" spans="1:15" ht="1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</row>
    <row r="731" spans="1:15" ht="1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</row>
    <row r="732" spans="1:15" ht="1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</row>
    <row r="733" spans="1:15" ht="1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</row>
    <row r="734" spans="1:15" ht="1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</row>
    <row r="735" spans="1:15" ht="1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</row>
    <row r="736" spans="1:15" ht="1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</row>
    <row r="737" spans="1:15" ht="1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</row>
    <row r="738" spans="1:15" ht="1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</row>
    <row r="739" spans="1:15" ht="1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</row>
    <row r="740" spans="1:15" ht="1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</row>
    <row r="741" spans="1:15" ht="1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</row>
    <row r="742" spans="1:15" ht="1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</row>
    <row r="743" spans="1:15" ht="1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</row>
    <row r="744" spans="1:15" ht="1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</row>
    <row r="745" spans="1:15" ht="1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</row>
    <row r="746" spans="1:15" ht="1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</row>
    <row r="747" spans="1:15" ht="1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</row>
    <row r="748" spans="1:15" ht="1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</row>
    <row r="749" spans="1:15" ht="1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</row>
    <row r="750" spans="1:15" ht="1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</row>
    <row r="751" spans="1:15" ht="1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</row>
    <row r="752" spans="1:15" ht="1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</row>
    <row r="753" spans="1:15" ht="1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</row>
    <row r="754" spans="1:15" ht="1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</row>
    <row r="755" spans="1:15" ht="1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</row>
    <row r="756" spans="1:15" ht="1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</row>
    <row r="757" spans="1:15" ht="1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</row>
    <row r="758" spans="1:15" ht="1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</row>
    <row r="759" spans="1:15" ht="1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</row>
    <row r="760" spans="1:15" ht="1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</row>
    <row r="761" spans="1:15" ht="1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</row>
    <row r="762" spans="1:15" ht="1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</row>
    <row r="763" spans="1:15" ht="1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</row>
    <row r="764" spans="1:15" ht="1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</row>
    <row r="765" spans="1:15" ht="1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</row>
    <row r="766" spans="1:15" ht="1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</row>
    <row r="767" spans="1:15" ht="1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</row>
    <row r="768" spans="1:15" ht="1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</row>
    <row r="769" spans="1:15" ht="1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</row>
    <row r="770" spans="1:15" ht="1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</row>
    <row r="771" spans="1:15" ht="1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</row>
    <row r="772" spans="1:15" ht="1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</row>
    <row r="773" spans="1:15" ht="1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</row>
    <row r="774" spans="1:15" ht="1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</row>
    <row r="775" spans="1:15" ht="1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</row>
    <row r="776" spans="1:15" ht="1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</row>
    <row r="777" spans="1:15" ht="1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</row>
    <row r="778" spans="1:15" ht="1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</row>
    <row r="779" spans="1:15" ht="1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</row>
    <row r="780" spans="1:15" ht="1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</row>
    <row r="781" spans="1:15" ht="1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</row>
    <row r="782" spans="1:15" ht="1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</row>
    <row r="783" spans="1:15" ht="1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</row>
    <row r="784" spans="1:15" ht="1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</row>
    <row r="785" spans="1:15" ht="1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</row>
    <row r="786" spans="1:15" ht="1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</row>
    <row r="787" spans="1:15" ht="1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</row>
    <row r="788" spans="1:15" ht="1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</row>
    <row r="789" spans="1:15" ht="1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</row>
    <row r="790" spans="1:15" ht="1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</row>
    <row r="791" spans="1:15" ht="1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</row>
    <row r="792" spans="1:15" ht="1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</row>
    <row r="793" spans="1:15" ht="1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</row>
    <row r="794" spans="1:15" ht="1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</row>
    <row r="795" spans="1:15" ht="1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</row>
    <row r="796" spans="1:15" ht="1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</row>
    <row r="797" spans="1:15" ht="1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</row>
    <row r="798" spans="1:15" ht="1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</row>
    <row r="799" spans="1:15" ht="1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</row>
    <row r="800" spans="1:15" ht="1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</row>
    <row r="801" spans="1:15" ht="1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</row>
    <row r="802" spans="1:15" ht="1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</row>
    <row r="803" spans="1:15" ht="1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</row>
    <row r="804" spans="1:15" ht="1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</row>
    <row r="805" spans="1:15" ht="1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</row>
    <row r="806" spans="1:15" ht="1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</row>
    <row r="807" spans="1:15" ht="1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</row>
    <row r="808" spans="1:15" ht="1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</row>
    <row r="809" spans="1:15" ht="1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</row>
    <row r="810" spans="1:15" ht="1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</row>
    <row r="811" spans="1:15" ht="1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</row>
    <row r="812" spans="1:15" ht="1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</row>
    <row r="813" spans="1:15" ht="1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</row>
    <row r="814" spans="1:15" ht="1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</row>
    <row r="815" spans="1:15" ht="1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</row>
    <row r="816" spans="1:15" ht="1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</row>
    <row r="817" spans="1:15" ht="1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</row>
    <row r="818" spans="1:15" ht="1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</row>
    <row r="819" spans="1:15" ht="1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</row>
    <row r="820" spans="1:15" ht="1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</row>
    <row r="821" spans="1:15" ht="1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</row>
    <row r="822" spans="1:15" ht="1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</row>
    <row r="823" spans="1:15" ht="1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</row>
    <row r="824" spans="1:15" ht="1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</row>
    <row r="825" spans="1:15" ht="1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</row>
    <row r="826" spans="1:15" ht="1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</row>
    <row r="827" spans="1:15" ht="1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</row>
    <row r="828" spans="1:15" ht="1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</row>
    <row r="829" spans="1:15" ht="1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</row>
    <row r="830" spans="1:15" ht="1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</row>
    <row r="831" spans="1:15" ht="1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</row>
    <row r="832" spans="1:15" ht="1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</row>
    <row r="833" spans="1:15" ht="1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</row>
    <row r="834" spans="1:15" ht="1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</row>
    <row r="835" spans="1:15" ht="1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</row>
    <row r="836" spans="1:15" ht="1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</row>
    <row r="837" spans="1:15" ht="1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</row>
    <row r="838" spans="1:15" ht="1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</row>
    <row r="839" spans="1:15" ht="1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</row>
    <row r="840" spans="1:15" ht="1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</row>
    <row r="841" spans="1:15" ht="1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</row>
    <row r="842" spans="1:15" ht="1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</row>
    <row r="843" spans="1:15" ht="1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</row>
    <row r="844" spans="1:15" ht="1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</row>
    <row r="845" spans="1:15" ht="1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</row>
    <row r="846" spans="1:15" ht="1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</row>
    <row r="847" spans="1:15" ht="1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</row>
    <row r="848" spans="1:15" ht="1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</row>
    <row r="849" spans="1:15" ht="1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</row>
    <row r="850" spans="1:15" ht="1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</row>
    <row r="851" spans="1:15" ht="1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</row>
    <row r="852" spans="1:15" ht="1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</row>
    <row r="853" spans="1:15" ht="1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</row>
    <row r="854" spans="1:15" ht="1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</row>
    <row r="855" spans="1:15" ht="1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</row>
    <row r="856" spans="1:15" ht="1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</row>
    <row r="857" spans="1:15" ht="1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</row>
    <row r="858" spans="1:15" ht="1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</row>
    <row r="859" spans="1:15" ht="1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</row>
    <row r="860" spans="1:15" ht="1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</row>
    <row r="861" spans="1:15" ht="1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</row>
    <row r="862" spans="1:15" ht="1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</row>
    <row r="863" spans="1:15" ht="1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</row>
    <row r="864" spans="1:15" ht="1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</row>
    <row r="865" spans="1:15" ht="1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</row>
    <row r="866" spans="1:15" ht="1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</row>
    <row r="867" spans="1:15" ht="1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</row>
    <row r="868" spans="1:15" ht="1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</row>
    <row r="869" spans="1:15" ht="1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</row>
    <row r="870" spans="1:15" ht="1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</row>
    <row r="871" spans="1:15" ht="1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</row>
    <row r="872" spans="1:15" ht="1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</row>
    <row r="873" spans="1:15" ht="1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</row>
    <row r="874" spans="1:15" ht="1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</row>
    <row r="875" spans="1:15" ht="1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</row>
    <row r="876" spans="1:15" ht="1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</row>
    <row r="877" spans="1:15" ht="1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</row>
    <row r="878" spans="1:15" ht="1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</row>
    <row r="879" spans="1:15" ht="1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</row>
    <row r="880" spans="1:15" ht="1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</row>
    <row r="881" spans="1:15" ht="1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</row>
    <row r="882" spans="1:15" ht="1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</row>
    <row r="883" spans="1:15" ht="1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</row>
    <row r="884" spans="1:15" ht="1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</row>
    <row r="885" spans="1:15" ht="1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</row>
    <row r="886" spans="1:15" ht="1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</row>
    <row r="887" spans="1:15" ht="1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</row>
    <row r="888" spans="1:15" ht="1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</row>
    <row r="889" spans="1:15" ht="1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</row>
    <row r="890" spans="1:15" ht="1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</row>
    <row r="891" spans="1:15" ht="1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</row>
    <row r="892" spans="1:15" ht="1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</row>
    <row r="893" spans="1:15" ht="1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</row>
    <row r="894" spans="1:15" ht="1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</row>
    <row r="895" spans="1:15" ht="1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</row>
    <row r="896" spans="1:15" ht="1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</row>
    <row r="897" spans="1:15" ht="1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</row>
    <row r="898" spans="1:15" ht="1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</row>
    <row r="899" spans="1:15" ht="1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</row>
    <row r="900" spans="1:15" ht="1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</row>
    <row r="901" spans="1:15" ht="1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</row>
    <row r="902" spans="1:15" ht="1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</row>
    <row r="903" spans="1:15" ht="1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</row>
    <row r="904" spans="1:15" ht="1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</row>
    <row r="905" spans="1:15" ht="1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</row>
    <row r="906" spans="1:15" ht="1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</row>
    <row r="907" spans="1:15" ht="1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</row>
    <row r="908" spans="1:15" ht="1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</row>
    <row r="909" spans="1:15" ht="1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</row>
    <row r="910" spans="1:15" ht="1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</row>
    <row r="911" spans="1:15" ht="1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</row>
    <row r="912" spans="1:15" ht="1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</row>
    <row r="913" spans="1:15" ht="1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</row>
    <row r="914" spans="1:15" ht="1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</row>
    <row r="915" spans="1:15" ht="1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</row>
    <row r="916" spans="1:15" ht="1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</row>
    <row r="917" spans="1:15" ht="1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</row>
    <row r="918" spans="1:15" ht="1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</row>
    <row r="919" spans="1:15" ht="1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</row>
    <row r="920" spans="1:15" ht="1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</row>
    <row r="921" spans="1:15" ht="1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</row>
    <row r="922" spans="1:15" ht="1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</row>
    <row r="923" spans="1:15" ht="1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</row>
    <row r="924" spans="1:15" ht="1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</row>
    <row r="925" spans="1:15" ht="1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</row>
    <row r="926" spans="1:15" ht="1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</row>
    <row r="927" spans="1:15" ht="1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</row>
    <row r="928" spans="1:15" ht="1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</row>
    <row r="929" spans="1:15" ht="1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</row>
    <row r="930" spans="1:15" ht="1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</row>
    <row r="931" spans="1:15" ht="1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</row>
    <row r="932" spans="1:15" ht="1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</row>
    <row r="933" spans="1:15" ht="1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</row>
    <row r="934" spans="1:15" ht="1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</row>
    <row r="935" spans="1:15" ht="1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</row>
    <row r="936" spans="1:15" ht="1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</row>
    <row r="937" spans="1:15" ht="1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</row>
    <row r="938" spans="1:15" ht="1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</row>
    <row r="939" spans="1:15" ht="1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</row>
    <row r="940" spans="1:15" ht="1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</row>
    <row r="941" spans="1:15" ht="1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</row>
    <row r="942" spans="1:15" ht="1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</row>
    <row r="943" spans="1:15" ht="1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</row>
    <row r="944" spans="1:15" ht="1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</row>
    <row r="945" spans="1:15" ht="1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</row>
    <row r="946" spans="1:15" ht="1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</row>
    <row r="947" spans="1:15" ht="1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</row>
    <row r="948" spans="1:15" ht="1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</row>
    <row r="949" spans="1:15" ht="1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</row>
    <row r="950" spans="1:15" ht="1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</row>
    <row r="951" spans="1:15" ht="1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</row>
    <row r="952" spans="1:15" ht="1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</row>
    <row r="953" spans="1:15" ht="1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</row>
    <row r="954" spans="1:15" ht="1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</row>
    <row r="955" spans="1:15" ht="1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</row>
    <row r="956" spans="1:15" ht="1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</row>
    <row r="957" spans="1:15" ht="1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</row>
    <row r="958" spans="1:15" ht="1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</row>
    <row r="959" spans="1:15" ht="1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</row>
    <row r="960" spans="1:15" ht="1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</row>
    <row r="961" spans="1:15" ht="1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</row>
    <row r="962" spans="1:15" ht="1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</row>
    <row r="963" spans="1:15" ht="1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</row>
    <row r="964" spans="1:15" ht="1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</row>
    <row r="965" spans="1:15" ht="1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</row>
    <row r="966" spans="1:15" ht="1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</row>
    <row r="967" spans="1:15" ht="1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</row>
    <row r="968" spans="1:15" ht="1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</row>
    <row r="969" spans="1:15" ht="1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</row>
    <row r="970" spans="1:15" ht="1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</row>
    <row r="971" spans="1:15" ht="1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</row>
    <row r="972" spans="1:15" ht="1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</row>
    <row r="973" spans="1:15" ht="1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</row>
    <row r="974" spans="1:15" ht="1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</row>
    <row r="975" spans="1:15" ht="1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</row>
    <row r="976" spans="1:15" ht="1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</row>
    <row r="977" spans="1:15" ht="1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</row>
    <row r="978" spans="1:15" ht="1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</row>
    <row r="979" spans="1:15" ht="1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</row>
    <row r="980" spans="1:15" ht="1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</row>
    <row r="981" spans="1:15" ht="1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</row>
    <row r="982" spans="1:15" ht="1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</row>
    <row r="983" spans="1:15" ht="1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</row>
    <row r="984" spans="1:15" ht="1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</row>
    <row r="985" spans="1:15" ht="1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</row>
    <row r="986" spans="1:15" ht="1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</row>
    <row r="987" spans="1:15" ht="1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</row>
    <row r="988" spans="1:15" ht="1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</row>
    <row r="989" spans="1:15" ht="1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</row>
    <row r="990" spans="1:15" ht="1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</row>
    <row r="991" spans="1:15" ht="1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</row>
    <row r="992" spans="1:15" ht="1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</row>
    <row r="993" spans="1:15" ht="1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</row>
    <row r="994" spans="1:15" ht="1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</row>
    <row r="995" spans="1:15" ht="1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</row>
    <row r="996" spans="1:15" ht="1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</row>
    <row r="997" spans="1:15" ht="1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</row>
    <row r="998" spans="1:15" ht="1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</row>
    <row r="999" spans="1:15" ht="1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</row>
    <row r="1000" spans="1:15" ht="1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</row>
    <row r="1001" spans="1:15" ht="1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</row>
    <row r="1002" spans="1:15" ht="1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</row>
    <row r="1003" spans="1:15" ht="1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</row>
    <row r="1004" spans="1:15" ht="1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</row>
    <row r="1005" spans="1:15" ht="1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</row>
    <row r="1006" spans="1:15" ht="15">
      <c r="A1006" s="97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</row>
    <row r="1007" spans="1:15" ht="15">
      <c r="A1007" s="97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</row>
    <row r="1008" spans="1:15" ht="15">
      <c r="A1008" s="97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</row>
    <row r="1009" spans="1:15" ht="15">
      <c r="A1009" s="97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</row>
    <row r="1010" spans="1:15" ht="15">
      <c r="A1010" s="97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</row>
    <row r="1011" spans="1:15" ht="15">
      <c r="A1011" s="97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</row>
    <row r="1012" spans="1:15" ht="15">
      <c r="A1012" s="97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</row>
    <row r="1013" spans="1:15" ht="15">
      <c r="A1013" s="97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</row>
    <row r="1014" spans="1:15" ht="15">
      <c r="A1014" s="97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</row>
    <row r="1015" spans="1:15" ht="15">
      <c r="A1015" s="97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</row>
    <row r="1016" spans="1:15" ht="15">
      <c r="A1016" s="97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</row>
    <row r="1017" spans="1:15" ht="15">
      <c r="A1017" s="97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</row>
    <row r="1018" spans="1:15" ht="15">
      <c r="A1018" s="97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</row>
    <row r="1019" spans="1:15" ht="15">
      <c r="A1019" s="97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</row>
    <row r="1020" spans="1:15" ht="15">
      <c r="A1020" s="97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</row>
    <row r="1021" spans="1:15" ht="15">
      <c r="A1021" s="97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</row>
    <row r="1022" spans="1:15" ht="15">
      <c r="A1022" s="97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</row>
    <row r="1023" spans="1:15" ht="15">
      <c r="A1023" s="97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</row>
    <row r="1024" spans="1:15" ht="15">
      <c r="A1024" s="97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</row>
    <row r="1025" spans="1:15" ht="15">
      <c r="A1025" s="97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</row>
    <row r="1026" spans="1:15" ht="15">
      <c r="A1026" s="97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</row>
    <row r="1027" spans="1:15" ht="15">
      <c r="A1027" s="97"/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</row>
    <row r="1028" spans="1:15" ht="15">
      <c r="A1028" s="97"/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</row>
    <row r="1029" spans="1:15" ht="15">
      <c r="A1029" s="97"/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</row>
    <row r="1030" spans="1:15" ht="15">
      <c r="A1030" s="97"/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</row>
    <row r="1031" spans="1:15" ht="15">
      <c r="A1031" s="97"/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</row>
    <row r="1032" spans="1:15" ht="15">
      <c r="A1032" s="97"/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</row>
    <row r="1033" spans="1:15" ht="15">
      <c r="A1033" s="97"/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</row>
    <row r="1034" spans="1:15" ht="15">
      <c r="A1034" s="97"/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</row>
    <row r="1035" spans="1:15" ht="15">
      <c r="A1035" s="97"/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</row>
    <row r="1036" spans="1:15" ht="15">
      <c r="A1036" s="97"/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</row>
    <row r="1037" spans="1:15" ht="15">
      <c r="A1037" s="97"/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</row>
    <row r="1038" spans="1:15" ht="15">
      <c r="A1038" s="97"/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</row>
    <row r="1039" spans="1:15" ht="15">
      <c r="A1039" s="97"/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</row>
    <row r="1040" spans="1:15" ht="15">
      <c r="A1040" s="97"/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</row>
    <row r="1041" spans="1:15" ht="15">
      <c r="A1041" s="97"/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</row>
    <row r="1042" spans="1:15" ht="15">
      <c r="A1042" s="97"/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</row>
    <row r="1043" spans="1:15" ht="15">
      <c r="A1043" s="97"/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</row>
    <row r="1044" spans="1:15" ht="15">
      <c r="A1044" s="97"/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</row>
    <row r="1045" spans="1:15" ht="15">
      <c r="A1045" s="97"/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</row>
    <row r="1046" spans="1:15" ht="15">
      <c r="A1046" s="97"/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</row>
    <row r="1047" spans="1:15" ht="15">
      <c r="A1047" s="97"/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</row>
    <row r="1048" spans="1:15" ht="15">
      <c r="A1048" s="97"/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</row>
    <row r="1049" spans="1:15" ht="15">
      <c r="A1049" s="97"/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</row>
    <row r="1050" spans="1:15" ht="15">
      <c r="A1050" s="97"/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</row>
    <row r="1051" spans="1:15" ht="15">
      <c r="A1051" s="97"/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</row>
    <row r="1052" spans="1:15" ht="15">
      <c r="A1052" s="97"/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</row>
    <row r="1053" spans="1:15" ht="15">
      <c r="A1053" s="97"/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</row>
    <row r="1054" spans="1:15" ht="15">
      <c r="A1054" s="97"/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</row>
    <row r="1055" spans="1:15" ht="15">
      <c r="A1055" s="97"/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</row>
    <row r="1056" spans="1:15" ht="15">
      <c r="A1056" s="97"/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</row>
    <row r="1057" spans="1:15" ht="15">
      <c r="A1057" s="97"/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</row>
    <row r="1058" spans="1:15" ht="15">
      <c r="A1058" s="97"/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</row>
    <row r="1059" spans="1:15" ht="15">
      <c r="A1059" s="97"/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</row>
    <row r="1060" spans="1:15" ht="15">
      <c r="A1060" s="97"/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</row>
    <row r="1061" spans="1:15" ht="15">
      <c r="A1061" s="97"/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</row>
    <row r="1062" spans="1:15" ht="15">
      <c r="A1062" s="97"/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</row>
    <row r="1063" spans="1:15" ht="15">
      <c r="A1063" s="97"/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</row>
    <row r="1064" spans="1:15" ht="15">
      <c r="A1064" s="97"/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</row>
    <row r="1065" spans="1:15" ht="15">
      <c r="A1065" s="97"/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</row>
    <row r="1066" spans="1:15" ht="15">
      <c r="A1066" s="97"/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</row>
    <row r="1067" spans="1:15" ht="15">
      <c r="A1067" s="97"/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</row>
    <row r="1068" spans="1:15" ht="15">
      <c r="A1068" s="97"/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</row>
    <row r="1069" spans="1:15" ht="15">
      <c r="A1069" s="97"/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</row>
  </sheetData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Gross Plant</vt:lpstr>
      <vt:lpstr>Reserve</vt:lpstr>
      <vt:lpstr>Net Plant</vt:lpstr>
      <vt:lpstr>Capital Spending</vt:lpstr>
      <vt:lpstr>2019 Capital Budget</vt:lpstr>
      <vt:lpstr>'Capital Spending'!Print_Area</vt:lpstr>
      <vt:lpstr>'Gross Plant'!Print_Titles</vt:lpstr>
      <vt:lpstr>'Net Plant'!Print_Titles</vt:lpstr>
      <vt:lpstr>Reserve!Print_Titles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Eric  Wilen</cp:lastModifiedBy>
  <cp:lastPrinted>2018-10-11T11:51:40Z</cp:lastPrinted>
  <dcterms:created xsi:type="dcterms:W3CDTF">2009-08-26T21:01:23Z</dcterms:created>
  <dcterms:modified xsi:type="dcterms:W3CDTF">2018-10-11T11:54:52Z</dcterms:modified>
</cp:coreProperties>
</file>