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8-00281 (2018 Kentucky Rate Case)\AG Set 1 Attachments\"/>
    </mc:Choice>
  </mc:AlternateContent>
  <bookViews>
    <workbookView xWindow="0" yWindow="0" windowWidth="10215" windowHeight="690"/>
  </bookViews>
  <sheets>
    <sheet name="Division 002" sheetId="114" r:id="rId1"/>
    <sheet name="Division 012" sheetId="113" r:id="rId2"/>
    <sheet name="Division 009" sheetId="112" r:id="rId3"/>
    <sheet name="Division 091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0">[1]SCHED!#REF!</definedName>
    <definedName name="\0" localSheetId="2">[1]SCHED!#REF!</definedName>
    <definedName name="\0" localSheetId="1">[1]SCHED!#REF!</definedName>
    <definedName name="\0">[1]SCHED!#REF!</definedName>
    <definedName name="\A" localSheetId="0">#REF!</definedName>
    <definedName name="\A" localSheetId="2">#REF!</definedName>
    <definedName name="\A" localSheetId="1">#REF!</definedName>
    <definedName name="\A">#REF!</definedName>
    <definedName name="\b">#N/A</definedName>
    <definedName name="\c">[2]Nonutility!$DE$652</definedName>
    <definedName name="\d" localSheetId="0">[3]bs!#REF!</definedName>
    <definedName name="\d" localSheetId="2">[3]bs!#REF!</definedName>
    <definedName name="\d" localSheetId="1">[3]bs!#REF!</definedName>
    <definedName name="\d">[3]bs!#REF!</definedName>
    <definedName name="\e" localSheetId="0">#REF!</definedName>
    <definedName name="\e" localSheetId="2">#REF!</definedName>
    <definedName name="\e" localSheetId="1">#REF!</definedName>
    <definedName name="\e">#REF!</definedName>
    <definedName name="\f">[2]Nonutility!$FC$942</definedName>
    <definedName name="\g">[2]Nonutility!$EM$604</definedName>
    <definedName name="\m" localSheetId="0">[4]Yield!#REF!</definedName>
    <definedName name="\m" localSheetId="2">[4]Yield!#REF!</definedName>
    <definedName name="\m" localSheetId="1">[4]Yield!#REF!</definedName>
    <definedName name="\m">[4]Yield!#REF!</definedName>
    <definedName name="\n" localSheetId="0">[3]bs!#REF!</definedName>
    <definedName name="\n" localSheetId="2">[3]bs!#REF!</definedName>
    <definedName name="\n" localSheetId="1">[3]bs!#REF!</definedName>
    <definedName name="\n">[3]bs!#REF!</definedName>
    <definedName name="\p">[2]Nonutility!$FC$698</definedName>
    <definedName name="\r" localSheetId="0">[3]bs!#REF!</definedName>
    <definedName name="\r" localSheetId="2">[3]bs!#REF!</definedName>
    <definedName name="\r" localSheetId="1">[3]bs!#REF!</definedName>
    <definedName name="\r">[3]bs!#REF!</definedName>
    <definedName name="\s">[2]Nonutility!$DE$649</definedName>
    <definedName name="\z">[2]Nonutility!$FC$940</definedName>
    <definedName name="__5" localSheetId="0">#REF!</definedName>
    <definedName name="__5" localSheetId="2">#REF!</definedName>
    <definedName name="__5" localSheetId="1">#REF!</definedName>
    <definedName name="__5">#REF!</definedName>
    <definedName name="__asd2" localSheetId="0">#REF!</definedName>
    <definedName name="__asd2" localSheetId="2">#REF!</definedName>
    <definedName name="__asd2" localSheetId="1">#REF!</definedName>
    <definedName name="__asd2">#REF!</definedName>
    <definedName name="__ASD3" localSheetId="0">#REF!</definedName>
    <definedName name="__ASD3" localSheetId="2">#REF!</definedName>
    <definedName name="__ASD3" localSheetId="1">#REF!</definedName>
    <definedName name="__ASD3">#REF!</definedName>
    <definedName name="__JE1" localSheetId="0">#REF!</definedName>
    <definedName name="__JE1" localSheetId="2">#REF!</definedName>
    <definedName name="__JE1" localSheetId="1">#REF!</definedName>
    <definedName name="__JE1">#REF!</definedName>
    <definedName name="__JE2" localSheetId="0">#REF!</definedName>
    <definedName name="__JE2" localSheetId="2">#REF!</definedName>
    <definedName name="__JE2" localSheetId="1">#REF!</definedName>
    <definedName name="__JE2">#REF!</definedName>
    <definedName name="__JE3" localSheetId="0">#REF!</definedName>
    <definedName name="__JE3" localSheetId="2">#REF!</definedName>
    <definedName name="__JE3" localSheetId="1">#REF!</definedName>
    <definedName name="__JE3">#REF!</definedName>
    <definedName name="__JE4" localSheetId="0">#REF!</definedName>
    <definedName name="__JE4" localSheetId="2">#REF!</definedName>
    <definedName name="__JE4" localSheetId="1">#REF!</definedName>
    <definedName name="__JE4">#REF!</definedName>
    <definedName name="__PD1" localSheetId="0">#REF!</definedName>
    <definedName name="__PD1" localSheetId="2">#REF!</definedName>
    <definedName name="__PD1" localSheetId="1">#REF!</definedName>
    <definedName name="__PD1">#REF!</definedName>
    <definedName name="__PD2" localSheetId="0">#REF!</definedName>
    <definedName name="__PD2" localSheetId="2">#REF!</definedName>
    <definedName name="__PD2" localSheetId="1">#REF!</definedName>
    <definedName name="__PD2">#REF!</definedName>
    <definedName name="__PDM1" localSheetId="0">#REF!</definedName>
    <definedName name="__PDM1" localSheetId="2">#REF!</definedName>
    <definedName name="__PDM1" localSheetId="1">#REF!</definedName>
    <definedName name="__PDM1">#REF!</definedName>
    <definedName name="__PDM2" localSheetId="0">#REF!</definedName>
    <definedName name="__PDM2" localSheetId="2">#REF!</definedName>
    <definedName name="__PDM2" localSheetId="1">#REF!</definedName>
    <definedName name="__PDM2">#REF!</definedName>
    <definedName name="__PL2" localSheetId="0">#REF!</definedName>
    <definedName name="__PL2" localSheetId="2">#REF!</definedName>
    <definedName name="__PL2" localSheetId="1">#REF!</definedName>
    <definedName name="__PL2">#REF!</definedName>
    <definedName name="__rid2" localSheetId="0">#REF!</definedName>
    <definedName name="__rid2" localSheetId="2">#REF!</definedName>
    <definedName name="__rid2" localSheetId="1">#REF!</definedName>
    <definedName name="__rid2">#REF!</definedName>
    <definedName name="__SCH1" localSheetId="0">#REF!</definedName>
    <definedName name="__SCH1" localSheetId="2">#REF!</definedName>
    <definedName name="__SCH1" localSheetId="1">#REF!</definedName>
    <definedName name="__SCH1">#REF!</definedName>
    <definedName name="__SCH2" localSheetId="0">#REF!</definedName>
    <definedName name="__SCH2" localSheetId="2">#REF!</definedName>
    <definedName name="__SCH2" localSheetId="1">#REF!</definedName>
    <definedName name="__SCH2">#REF!</definedName>
    <definedName name="__SCH3" localSheetId="0">#REF!</definedName>
    <definedName name="__SCH3" localSheetId="2">#REF!</definedName>
    <definedName name="__SCH3" localSheetId="1">#REF!</definedName>
    <definedName name="__SCH3">#REF!</definedName>
    <definedName name="__SCH4" localSheetId="0">#REF!</definedName>
    <definedName name="__SCH4" localSheetId="2">#REF!</definedName>
    <definedName name="__SCH4" localSheetId="1">#REF!</definedName>
    <definedName name="__SCH4">#REF!</definedName>
    <definedName name="__SCH5" localSheetId="0">#REF!</definedName>
    <definedName name="__SCH5" localSheetId="2">#REF!</definedName>
    <definedName name="__SCH5" localSheetId="1">#REF!</definedName>
    <definedName name="__SCH5">#REF!</definedName>
    <definedName name="__SCH61" localSheetId="0">#REF!</definedName>
    <definedName name="__SCH61" localSheetId="2">#REF!</definedName>
    <definedName name="__SCH61" localSheetId="1">#REF!</definedName>
    <definedName name="__SCH61">#REF!</definedName>
    <definedName name="__SCH62" localSheetId="0">#REF!</definedName>
    <definedName name="__SCH62" localSheetId="2">#REF!</definedName>
    <definedName name="__SCH62" localSheetId="1">#REF!</definedName>
    <definedName name="__SCH62">#REF!</definedName>
    <definedName name="__SCH63" localSheetId="0">#REF!</definedName>
    <definedName name="__SCH63" localSheetId="2">#REF!</definedName>
    <definedName name="__SCH63" localSheetId="1">#REF!</definedName>
    <definedName name="__SCH63">#REF!</definedName>
    <definedName name="__sch64" localSheetId="0">#REF!</definedName>
    <definedName name="__sch64" localSheetId="2">#REF!</definedName>
    <definedName name="__sch64" localSheetId="1">#REF!</definedName>
    <definedName name="__sch64">#REF!</definedName>
    <definedName name="__SCH65" localSheetId="0">#REF!</definedName>
    <definedName name="__SCH65" localSheetId="2">#REF!</definedName>
    <definedName name="__SCH65" localSheetId="1">#REF!</definedName>
    <definedName name="__SCH65">#REF!</definedName>
    <definedName name="__TB1" localSheetId="0">#REF!</definedName>
    <definedName name="__TB1" localSheetId="2">#REF!</definedName>
    <definedName name="__TB1" localSheetId="1">#REF!</definedName>
    <definedName name="__TB1">#REF!</definedName>
    <definedName name="__TB2" localSheetId="0">#REF!</definedName>
    <definedName name="__TB2" localSheetId="2">#REF!</definedName>
    <definedName name="__TB2" localSheetId="1">#REF!</definedName>
    <definedName name="__TB2">#REF!</definedName>
    <definedName name="__UW2">#N/A</definedName>
    <definedName name="__UW3">#N/A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>'[5]ANALYSIS - EXP'!#REF!</definedName>
    <definedName name="_1_5" localSheetId="0">#REF!</definedName>
    <definedName name="_1_5" localSheetId="2">#REF!</definedName>
    <definedName name="_1_5" localSheetId="1">#REF!</definedName>
    <definedName name="_1_5">#REF!</definedName>
    <definedName name="_11">#N/A</definedName>
    <definedName name="_12">#N/A</definedName>
    <definedName name="_1993" localSheetId="0">[4]Yield!#REF!</definedName>
    <definedName name="_1993" localSheetId="2">[4]Yield!#REF!</definedName>
    <definedName name="_1993" localSheetId="1">[4]Yield!#REF!</definedName>
    <definedName name="_1993">[4]Yield!#REF!</definedName>
    <definedName name="_2" localSheetId="0">#REF!</definedName>
    <definedName name="_2" localSheetId="2">#REF!</definedName>
    <definedName name="_2" localSheetId="1">#REF!</definedName>
    <definedName name="_2">#REF!</definedName>
    <definedName name="_3" localSheetId="0">#REF!</definedName>
    <definedName name="_3" localSheetId="2">#REF!</definedName>
    <definedName name="_3" localSheetId="1">#REF!</definedName>
    <definedName name="_3">#REF!</definedName>
    <definedName name="_4" localSheetId="0">[6]FAIBF!#REF!</definedName>
    <definedName name="_4" localSheetId="2">[6]FAIBF!#REF!</definedName>
    <definedName name="_4" localSheetId="1">[6]FAIBF!#REF!</definedName>
    <definedName name="_4">[6]FAIBF!#REF!</definedName>
    <definedName name="_5" localSheetId="0">[6]FAIBF!#REF!</definedName>
    <definedName name="_5" localSheetId="2">[6]FAIBF!#REF!</definedName>
    <definedName name="_5" localSheetId="1">[6]FAIBF!#REF!</definedName>
    <definedName name="_5">[6]FAIBF!#REF!</definedName>
    <definedName name="_6" localSheetId="0">[6]FAIBF!#REF!</definedName>
    <definedName name="_6" localSheetId="2">[6]FAIBF!#REF!</definedName>
    <definedName name="_6" localSheetId="1">[6]FAIBF!#REF!</definedName>
    <definedName name="_6">[6]FAIBF!#REF!</definedName>
    <definedName name="_6A" localSheetId="0">#REF!</definedName>
    <definedName name="_6A" localSheetId="2">#REF!</definedName>
    <definedName name="_6A" localSheetId="1">#REF!</definedName>
    <definedName name="_6A">#REF!</definedName>
    <definedName name="_6B" localSheetId="0">#REF!</definedName>
    <definedName name="_6B" localSheetId="2">#REF!</definedName>
    <definedName name="_6B" localSheetId="1">#REF!</definedName>
    <definedName name="_6B">#REF!</definedName>
    <definedName name="_7" localSheetId="0">#REF!</definedName>
    <definedName name="_7" localSheetId="2">#REF!</definedName>
    <definedName name="_7" localSheetId="1">#REF!</definedName>
    <definedName name="_7">#REF!</definedName>
    <definedName name="_8" localSheetId="0">#REF!</definedName>
    <definedName name="_8" localSheetId="2">#REF!</definedName>
    <definedName name="_8" localSheetId="1">#REF!</definedName>
    <definedName name="_8">#REF!</definedName>
    <definedName name="_adj2">'[7]adjustment 1'!$F$8:$F$1901</definedName>
    <definedName name="_amt2">'[7]adjustment 1'!$BZ$8:$BZ$1901</definedName>
    <definedName name="_asd2" localSheetId="0">#REF!</definedName>
    <definedName name="_asd2" localSheetId="2">#REF!</definedName>
    <definedName name="_asd2" localSheetId="1">#REF!</definedName>
    <definedName name="_asd2">#REF!</definedName>
    <definedName name="_ASD3" localSheetId="0">#REF!</definedName>
    <definedName name="_ASD3" localSheetId="2">#REF!</definedName>
    <definedName name="_ASD3" localSheetId="1">#REF!</definedName>
    <definedName name="_ASD3">#REF!</definedName>
    <definedName name="_Dist_Bin" localSheetId="0" hidden="1">#REF!</definedName>
    <definedName name="_Dist_Bin" localSheetId="2" hidden="1">#REF!</definedName>
    <definedName name="_Dist_Bin" localSheetId="1" hidden="1">#REF!</definedName>
    <definedName name="_Dist_Bin" hidden="1">#REF!</definedName>
    <definedName name="_Dist_Values" localSheetId="0" hidden="1">#REF!</definedName>
    <definedName name="_Dist_Values" localSheetId="2" hidden="1">#REF!</definedName>
    <definedName name="_Dist_Values" localSheetId="1" hidden="1">#REF!</definedName>
    <definedName name="_Dist_Values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0" hidden="1">'Division 002'!$A$8:$L$126</definedName>
    <definedName name="_xlnm._FilterDatabase" localSheetId="2" hidden="1">'Division 009'!$A$8:$L$126</definedName>
    <definedName name="_xlnm._FilterDatabase" localSheetId="1" hidden="1">'Division 012'!$A$8:$L$127</definedName>
    <definedName name="_xlnm._FilterDatabase" localSheetId="3" hidden="1">'Division 091'!$A$8:$L$127</definedName>
    <definedName name="_JE1" localSheetId="0">#REF!</definedName>
    <definedName name="_JE1" localSheetId="2">#REF!</definedName>
    <definedName name="_JE1" localSheetId="1">#REF!</definedName>
    <definedName name="_JE1">#REF!</definedName>
    <definedName name="_JE2" localSheetId="0">#REF!</definedName>
    <definedName name="_JE2" localSheetId="2">#REF!</definedName>
    <definedName name="_JE2" localSheetId="1">#REF!</definedName>
    <definedName name="_JE2">#REF!</definedName>
    <definedName name="_JE3" localSheetId="0">#REF!</definedName>
    <definedName name="_JE3" localSheetId="2">#REF!</definedName>
    <definedName name="_JE3" localSheetId="1">#REF!</definedName>
    <definedName name="_JE3">#REF!</definedName>
    <definedName name="_JE4" localSheetId="0">#REF!</definedName>
    <definedName name="_JE4" localSheetId="2">#REF!</definedName>
    <definedName name="_JE4" localSheetId="1">#REF!</definedName>
    <definedName name="_JE4">#REF!</definedName>
    <definedName name="_Key1" hidden="1">[2]Nonutility!$DA$609</definedName>
    <definedName name="_Order1" hidden="1">255</definedName>
    <definedName name="_Order2" hidden="1">255</definedName>
    <definedName name="_PD1" localSheetId="0">#REF!</definedName>
    <definedName name="_PD1" localSheetId="2">#REF!</definedName>
    <definedName name="_PD1" localSheetId="1">#REF!</definedName>
    <definedName name="_PD1">#REF!</definedName>
    <definedName name="_PD2" localSheetId="0">#REF!</definedName>
    <definedName name="_PD2" localSheetId="2">#REF!</definedName>
    <definedName name="_PD2" localSheetId="1">#REF!</definedName>
    <definedName name="_PD2">#REF!</definedName>
    <definedName name="_PDM1" localSheetId="0">#REF!</definedName>
    <definedName name="_PDM1" localSheetId="2">#REF!</definedName>
    <definedName name="_PDM1" localSheetId="1">#REF!</definedName>
    <definedName name="_PDM1">#REF!</definedName>
    <definedName name="_PDM2" localSheetId="0">#REF!</definedName>
    <definedName name="_PDM2" localSheetId="2">#REF!</definedName>
    <definedName name="_PDM2" localSheetId="1">#REF!</definedName>
    <definedName name="_PDM2">#REF!</definedName>
    <definedName name="_PL2" localSheetId="0">#REF!</definedName>
    <definedName name="_PL2" localSheetId="2">#REF!</definedName>
    <definedName name="_PL2" localSheetId="1">#REF!</definedName>
    <definedName name="_PL2">#REF!</definedName>
    <definedName name="_Regression_Int" hidden="1">1</definedName>
    <definedName name="_Regression_Out" localSheetId="0" hidden="1">#REF!</definedName>
    <definedName name="_Regression_Out" localSheetId="2" hidden="1">#REF!</definedName>
    <definedName name="_Regression_Out" localSheetId="1" hidden="1">#REF!</definedName>
    <definedName name="_Regression_Out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egression_Y" localSheetId="0" hidden="1">#REF!</definedName>
    <definedName name="_Regression_Y" localSheetId="2" hidden="1">#REF!</definedName>
    <definedName name="_Regression_Y" localSheetId="1" hidden="1">#REF!</definedName>
    <definedName name="_Regression_Y" hidden="1">#REF!</definedName>
    <definedName name="_rid2" localSheetId="0">#REF!</definedName>
    <definedName name="_rid2" localSheetId="2">#REF!</definedName>
    <definedName name="_rid2" localSheetId="1">#REF!</definedName>
    <definedName name="_rid2">#REF!</definedName>
    <definedName name="_SCH1" localSheetId="0">#REF!</definedName>
    <definedName name="_SCH1" localSheetId="2">#REF!</definedName>
    <definedName name="_SCH1" localSheetId="1">#REF!</definedName>
    <definedName name="_SCH1">#REF!</definedName>
    <definedName name="_SCH2" localSheetId="0">#REF!</definedName>
    <definedName name="_SCH2" localSheetId="2">#REF!</definedName>
    <definedName name="_SCH2" localSheetId="1">#REF!</definedName>
    <definedName name="_SCH2">#REF!</definedName>
    <definedName name="_SCH3" localSheetId="0">#REF!</definedName>
    <definedName name="_SCH3" localSheetId="2">#REF!</definedName>
    <definedName name="_SCH3" localSheetId="1">#REF!</definedName>
    <definedName name="_SCH3">#REF!</definedName>
    <definedName name="_SCH4" localSheetId="0">#REF!</definedName>
    <definedName name="_SCH4" localSheetId="2">#REF!</definedName>
    <definedName name="_SCH4" localSheetId="1">#REF!</definedName>
    <definedName name="_SCH4">#REF!</definedName>
    <definedName name="_SCH5" localSheetId="0">#REF!</definedName>
    <definedName name="_SCH5" localSheetId="2">#REF!</definedName>
    <definedName name="_SCH5" localSheetId="1">#REF!</definedName>
    <definedName name="_SCH5">#REF!</definedName>
    <definedName name="_SCH61" localSheetId="0">#REF!</definedName>
    <definedName name="_SCH61" localSheetId="2">#REF!</definedName>
    <definedName name="_SCH61" localSheetId="1">#REF!</definedName>
    <definedName name="_SCH61">#REF!</definedName>
    <definedName name="_SCH62" localSheetId="0">#REF!</definedName>
    <definedName name="_SCH62" localSheetId="2">#REF!</definedName>
    <definedName name="_SCH62" localSheetId="1">#REF!</definedName>
    <definedName name="_SCH62">#REF!</definedName>
    <definedName name="_SCH63" localSheetId="0">#REF!</definedName>
    <definedName name="_SCH63" localSheetId="2">#REF!</definedName>
    <definedName name="_SCH63" localSheetId="1">#REF!</definedName>
    <definedName name="_SCH63">#REF!</definedName>
    <definedName name="_sch64" localSheetId="0">#REF!</definedName>
    <definedName name="_sch64" localSheetId="2">#REF!</definedName>
    <definedName name="_sch64" localSheetId="1">#REF!</definedName>
    <definedName name="_sch64">#REF!</definedName>
    <definedName name="_SCH65" localSheetId="0">#REF!</definedName>
    <definedName name="_SCH65" localSheetId="2">#REF!</definedName>
    <definedName name="_SCH65" localSheetId="1">#REF!</definedName>
    <definedName name="_SCH65">#REF!</definedName>
    <definedName name="_Sort" hidden="1">[2]Nonutility!$A$1:$FJ$940</definedName>
    <definedName name="_TB1" localSheetId="0">#REF!</definedName>
    <definedName name="_TB1" localSheetId="2">#REF!</definedName>
    <definedName name="_TB1" localSheetId="1">#REF!</definedName>
    <definedName name="_TB1">#REF!</definedName>
    <definedName name="_TB2" localSheetId="0">#REF!</definedName>
    <definedName name="_TB2" localSheetId="2">#REF!</definedName>
    <definedName name="_TB2" localSheetId="1">#REF!</definedName>
    <definedName name="_TB2">#REF!</definedName>
    <definedName name="_UW2">#N/A</definedName>
    <definedName name="_UW3">#N/A</definedName>
    <definedName name="A" localSheetId="0">#REF!</definedName>
    <definedName name="A" localSheetId="2">#REF!</definedName>
    <definedName name="A" localSheetId="1">#REF!</definedName>
    <definedName name="A">#REF!</definedName>
    <definedName name="aanjref" localSheetId="0">'[8]Normal Calendar HDD Data'!#REF!</definedName>
    <definedName name="aanjref" localSheetId="2">'[8]Normal Calendar HDD Data'!#REF!</definedName>
    <definedName name="aanjref" localSheetId="1">'[8]Normal Calendar HDD Data'!#REF!</definedName>
    <definedName name="aanjref">'[8]Normal Calendar HDD Data'!#REF!</definedName>
    <definedName name="AAS" localSheetId="0">#REF!</definedName>
    <definedName name="AAS" localSheetId="2">#REF!</definedName>
    <definedName name="AAS" localSheetId="1">#REF!</definedName>
    <definedName name="AAS">#REF!</definedName>
    <definedName name="ab">[9]PPAct!$B$246:$P$256</definedName>
    <definedName name="Account" localSheetId="0">[10]Source!#REF!</definedName>
    <definedName name="Account" localSheetId="2">[10]Source!#REF!</definedName>
    <definedName name="Account" localSheetId="1">[10]Source!#REF!</definedName>
    <definedName name="Account">[10]Source!#REF!</definedName>
    <definedName name="account_coding" localSheetId="0">#REF!</definedName>
    <definedName name="account_coding" localSheetId="2">#REF!</definedName>
    <definedName name="account_coding" localSheetId="1">#REF!</definedName>
    <definedName name="account_coding">#REF!</definedName>
    <definedName name="Account2" localSheetId="0">[10]Source!#REF!</definedName>
    <definedName name="Account2" localSheetId="2">[10]Source!#REF!</definedName>
    <definedName name="Account2" localSheetId="1">[10]Source!#REF!</definedName>
    <definedName name="Account2">[10]Source!#REF!</definedName>
    <definedName name="AccountDescr" localSheetId="0">[10]Source!#REF!</definedName>
    <definedName name="AccountDescr" localSheetId="2">[10]Source!#REF!</definedName>
    <definedName name="AccountDescr" localSheetId="1">[10]Source!#REF!</definedName>
    <definedName name="AccountDescr">[10]Source!#REF!</definedName>
    <definedName name="AccountDescr2" localSheetId="0">[10]Source!#REF!</definedName>
    <definedName name="AccountDescr2" localSheetId="2">[10]Source!#REF!</definedName>
    <definedName name="AccountDescr2" localSheetId="1">[10]Source!#REF!</definedName>
    <definedName name="AccountDescr2">[10]Source!#REF!</definedName>
    <definedName name="ACCRUEDATE" localSheetId="0">#REF!</definedName>
    <definedName name="ACCRUEDATE" localSheetId="2">#REF!</definedName>
    <definedName name="ACCRUEDATE" localSheetId="1">#REF!</definedName>
    <definedName name="ACCRUEDATE">#REF!</definedName>
    <definedName name="ACCTTYPE">'[11]My Lists'!$A$2:$A$17</definedName>
    <definedName name="Activity" localSheetId="0">[10]Source!#REF!</definedName>
    <definedName name="Activity" localSheetId="2">[10]Source!#REF!</definedName>
    <definedName name="Activity" localSheetId="1">[10]Source!#REF!</definedName>
    <definedName name="Activity">[10]Source!#REF!</definedName>
    <definedName name="Activity2" localSheetId="0">[10]Source!#REF!</definedName>
    <definedName name="Activity2" localSheetId="2">[10]Source!#REF!</definedName>
    <definedName name="Activity2" localSheetId="1">[10]Source!#REF!</definedName>
    <definedName name="Activity2">[10]Source!#REF!</definedName>
    <definedName name="ActivityDescr" localSheetId="0">[10]Source!#REF!</definedName>
    <definedName name="ActivityDescr" localSheetId="2">[10]Source!#REF!</definedName>
    <definedName name="ActivityDescr" localSheetId="1">[10]Source!#REF!</definedName>
    <definedName name="ActivityDescr">[10]Source!#REF!</definedName>
    <definedName name="ActivityDescr2" localSheetId="0">[10]Source!#REF!</definedName>
    <definedName name="ActivityDescr2" localSheetId="2">[10]Source!#REF!</definedName>
    <definedName name="ActivityDescr2" localSheetId="1">[10]Source!#REF!</definedName>
    <definedName name="ActivityDescr2">[10]Source!#REF!</definedName>
    <definedName name="actual">[12]summary!$G$2:$G$3577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hidden="1">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hidden="1">[1]JE!#REF!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hidden="1">#REF!</definedName>
    <definedName name="adaqsdasda">"VX0100"</definedName>
    <definedName name="adasd" localSheetId="0">#REF!</definedName>
    <definedName name="adasd" localSheetId="2">#REF!</definedName>
    <definedName name="adasd" localSheetId="1">#REF!</definedName>
    <definedName name="adasd">#REF!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0">#REF!</definedName>
    <definedName name="AEL_1080" localSheetId="2">#REF!</definedName>
    <definedName name="AEL_1080" localSheetId="1">#REF!</definedName>
    <definedName name="AEL_1080">#REF!</definedName>
    <definedName name="AEL_1110" localSheetId="0">#REF!</definedName>
    <definedName name="AEL_1110" localSheetId="2">#REF!</definedName>
    <definedName name="AEL_1110" localSheetId="1">#REF!</definedName>
    <definedName name="AEL_1110">#REF!</definedName>
    <definedName name="AFD" localSheetId="0">#REF!</definedName>
    <definedName name="AFD" localSheetId="2">#REF!</definedName>
    <definedName name="AFD" localSheetId="1">#REF!</definedName>
    <definedName name="AFD">#REF!</definedName>
    <definedName name="Affiliate" localSheetId="0">[10]Source!#REF!</definedName>
    <definedName name="Affiliate" localSheetId="2">[10]Source!#REF!</definedName>
    <definedName name="Affiliate" localSheetId="1">[10]Source!#REF!</definedName>
    <definedName name="Affiliate">[10]Source!#REF!</definedName>
    <definedName name="Affiliate2" localSheetId="0">[10]Source!#REF!</definedName>
    <definedName name="Affiliate2" localSheetId="2">[10]Source!#REF!</definedName>
    <definedName name="Affiliate2" localSheetId="1">[10]Source!#REF!</definedName>
    <definedName name="Affiliate2">[10]Source!#REF!</definedName>
    <definedName name="AffiliateDescr" localSheetId="0">[10]Source!#REF!</definedName>
    <definedName name="AffiliateDescr" localSheetId="2">[10]Source!#REF!</definedName>
    <definedName name="AffiliateDescr" localSheetId="1">[10]Source!#REF!</definedName>
    <definedName name="AffiliateDescr">[10]Source!#REF!</definedName>
    <definedName name="AFTER_RESET2" comment="BLS- next-to-last stop after resetting tabs">'[13]inc - CF changes'!$H$6</definedName>
    <definedName name="AHCESS" localSheetId="0">#REF!</definedName>
    <definedName name="AHCESS" localSheetId="2">#REF!</definedName>
    <definedName name="AHCESS" localSheetId="1">#REF!</definedName>
    <definedName name="AHCESS">#REF!</definedName>
    <definedName name="aic">[14]AIC!$C$14:$G$27</definedName>
    <definedName name="aic_tba">[14]AIC!$L$14:$T$65</definedName>
    <definedName name="ALL" localSheetId="0">#REF!</definedName>
    <definedName name="ALL" localSheetId="2">#REF!</definedName>
    <definedName name="ALL" localSheetId="1">#REF!</definedName>
    <definedName name="ALL">#REF!</definedName>
    <definedName name="amounts" localSheetId="0">#REF!</definedName>
    <definedName name="amounts" localSheetId="2">#REF!</definedName>
    <definedName name="amounts" localSheetId="1">#REF!</definedName>
    <definedName name="amounts">#REF!</definedName>
    <definedName name="AMRCE">[15]Amarillo!$A$13:$Z$38</definedName>
    <definedName name="amt">'[16]Rpt 1033-Feb05-Deprec. Exp.'!$L$3:$L$1706</definedName>
    <definedName name="AMTCE">[15]AMATrans!$A$13:$Z$29</definedName>
    <definedName name="ANALYSIS" localSheetId="0">#REF!</definedName>
    <definedName name="ANALYSIS" localSheetId="2">#REF!</definedName>
    <definedName name="ANALYSIS" localSheetId="1">#REF!</definedName>
    <definedName name="ANALYSIS">#REF!</definedName>
    <definedName name="ANSWER">#N/A</definedName>
    <definedName name="APN" localSheetId="0">#REF!</definedName>
    <definedName name="APN" localSheetId="2">#REF!</definedName>
    <definedName name="APN" localSheetId="1">#REF!</definedName>
    <definedName name="APN">#REF!</definedName>
    <definedName name="APP1_1" localSheetId="0">#REF!</definedName>
    <definedName name="APP1_1" localSheetId="2">#REF!</definedName>
    <definedName name="APP1_1" localSheetId="1">#REF!</definedName>
    <definedName name="APP1_1">#REF!</definedName>
    <definedName name="app1_2" localSheetId="0">#REF!</definedName>
    <definedName name="app1_2" localSheetId="2">#REF!</definedName>
    <definedName name="app1_2" localSheetId="1">#REF!</definedName>
    <definedName name="app1_2">#REF!</definedName>
    <definedName name="APP2A" localSheetId="0">#REF!</definedName>
    <definedName name="APP2A" localSheetId="2">#REF!</definedName>
    <definedName name="APP2A" localSheetId="1">#REF!</definedName>
    <definedName name="APP2A">#REF!</definedName>
    <definedName name="APP2B" localSheetId="0">#REF!</definedName>
    <definedName name="APP2B" localSheetId="2">#REF!</definedName>
    <definedName name="APP2B" localSheetId="1">#REF!</definedName>
    <definedName name="APP2B">#REF!</definedName>
    <definedName name="APP2C" localSheetId="0">#REF!</definedName>
    <definedName name="APP2C" localSheetId="2">#REF!</definedName>
    <definedName name="APP2C" localSheetId="1">#REF!</definedName>
    <definedName name="APP2C">#REF!</definedName>
    <definedName name="APP3A" localSheetId="0">#REF!</definedName>
    <definedName name="APP3A" localSheetId="2">#REF!</definedName>
    <definedName name="APP3A" localSheetId="1">#REF!</definedName>
    <definedName name="APP3A">#REF!</definedName>
    <definedName name="APP3B" localSheetId="0">#REF!</definedName>
    <definedName name="APP3B" localSheetId="2">#REF!</definedName>
    <definedName name="APP3B" localSheetId="1">#REF!</definedName>
    <definedName name="APP3B">#REF!</definedName>
    <definedName name="APP3C" localSheetId="0">#REF!</definedName>
    <definedName name="APP3C" localSheetId="2">#REF!</definedName>
    <definedName name="APP3C" localSheetId="1">#REF!</definedName>
    <definedName name="APP3C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>#REF!</definedName>
    <definedName name="APTCE">[17]APT!$A$13:$Z$111</definedName>
    <definedName name="AS2DocOpenMode" hidden="1">"AS2DocumentEdit"</definedName>
    <definedName name="AS400TB" localSheetId="0">#REF!</definedName>
    <definedName name="AS400TB" localSheetId="2">#REF!</definedName>
    <definedName name="AS400TB" localSheetId="1">#REF!</definedName>
    <definedName name="AS400TB">#REF!</definedName>
    <definedName name="ASD" localSheetId="0">#REF!</definedName>
    <definedName name="ASD" localSheetId="2">#REF!</definedName>
    <definedName name="ASD" localSheetId="1">#REF!</definedName>
    <definedName name="ASD">#REF!</definedName>
    <definedName name="ASDGR" localSheetId="0">#REF!</definedName>
    <definedName name="ASDGR" localSheetId="2">#REF!</definedName>
    <definedName name="ASDGR" localSheetId="1">#REF!</definedName>
    <definedName name="ASDGR">#REF!</definedName>
    <definedName name="ATMOS_1080" localSheetId="0">#REF!</definedName>
    <definedName name="ATMOS_1080" localSheetId="2">#REF!</definedName>
    <definedName name="ATMOS_1080" localSheetId="1">#REF!</definedName>
    <definedName name="ATMOS_1080">#REF!</definedName>
    <definedName name="ATMOS_1110" localSheetId="0">#REF!</definedName>
    <definedName name="ATMOS_1110" localSheetId="2">#REF!</definedName>
    <definedName name="ATMOS_1110" localSheetId="1">#REF!</definedName>
    <definedName name="ATMOS_1110">#REF!</definedName>
    <definedName name="B" localSheetId="0">#REF!</definedName>
    <definedName name="B" localSheetId="2">#REF!</definedName>
    <definedName name="B" localSheetId="1">#REF!</definedName>
    <definedName name="B">#REF!</definedName>
    <definedName name="BALANCE" localSheetId="0">#REF!</definedName>
    <definedName name="BALANCE" localSheetId="2">#REF!</definedName>
    <definedName name="BALANCE" localSheetId="1">#REF!</definedName>
    <definedName name="BALANCE">#REF!</definedName>
    <definedName name="BALANCEDATE" localSheetId="0">#REF!</definedName>
    <definedName name="BALANCEDATE" localSheetId="2">#REF!</definedName>
    <definedName name="BALANCEDATE" localSheetId="1">#REF!</definedName>
    <definedName name="BALANCEDATE">#REF!</definedName>
    <definedName name="BalSt">[18]EssBalS!$A$4:$H$11</definedName>
    <definedName name="BARING" localSheetId="0">#REF!</definedName>
    <definedName name="BARING" localSheetId="2">#REF!</definedName>
    <definedName name="BARING" localSheetId="1">#REF!</definedName>
    <definedName name="BARING">#REF!</definedName>
    <definedName name="Base_Volume" localSheetId="0">#REF!</definedName>
    <definedName name="Base_Volume" localSheetId="2">#REF!</definedName>
    <definedName name="Base_Volume" localSheetId="1">#REF!</definedName>
    <definedName name="Base_Volume">#REF!</definedName>
    <definedName name="basis">'[19]AIC - Basis Adj'!$E$14:$H$64</definedName>
    <definedName name="BBSS" localSheetId="0">#REF!</definedName>
    <definedName name="BBSS" localSheetId="2">#REF!</definedName>
    <definedName name="BBSS" localSheetId="1">#REF!</definedName>
    <definedName name="BBSS">#REF!</definedName>
    <definedName name="bc">[9]PPBud!$B$246:$P$256</definedName>
    <definedName name="bk_pis">'[20]Basis Adj'!$A$15:$F$62</definedName>
    <definedName name="BOB">[2]Nonutility!$EK$604</definedName>
    <definedName name="book_cwip">'[21]PPE_Cost - CWIP'!$D$10:$I$110</definedName>
    <definedName name="book_rwip">'[21]Rollforward - Tax CWIP_RWIP'!$V$43:$Y$85</definedName>
    <definedName name="BS" localSheetId="0">#REF!</definedName>
    <definedName name="BS" localSheetId="2">#REF!</definedName>
    <definedName name="BS" localSheetId="1">#REF!</definedName>
    <definedName name="BS">#REF!</definedName>
    <definedName name="bs_aut">'[14]AUT BS (BU)'!$C$8:$P$436</definedName>
    <definedName name="bs_nr">'[14]NR Cost&amp;Accum'!$C$6:$M$92</definedName>
    <definedName name="bu">[22]Macros!$P$31:$Q$42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0">#REF!</definedName>
    <definedName name="C_" localSheetId="2">#REF!</definedName>
    <definedName name="C_" localSheetId="1">#REF!</definedName>
    <definedName name="C_">#REF!</definedName>
    <definedName name="CADSTD" localSheetId="0">#REF!</definedName>
    <definedName name="CADSTD" localSheetId="2">#REF!</definedName>
    <definedName name="CADSTD" localSheetId="1">#REF!</definedName>
    <definedName name="CADSTD">#REF!</definedName>
    <definedName name="cap_depr">'[14]Cap Depr'!$A$14:$F$77</definedName>
    <definedName name="cap_int">'[14]Cap Int (AFUDC)'!$B$12:$G$78</definedName>
    <definedName name="cap_int_adj">'[14]Cap Int (AFUDC)'!$K$12:$Q$71</definedName>
    <definedName name="Cap_oh">'[23]Cap OH'!$D$12:$M$50</definedName>
    <definedName name="cap_oh_pis">'[14]Cap OH'!$B$12:$F$20</definedName>
    <definedName name="cap_oh_res">'[14]Cap OH'!$B$21:$F$29</definedName>
    <definedName name="cap_oh_tba">'[14]Cap OH'!$I$12:$P$52</definedName>
    <definedName name="cap_soft">'[14]Cap Software'!$A$12:$K$26</definedName>
    <definedName name="cap_soft_adj">'[14]Cap Software'!$M$13:$U$33</definedName>
    <definedName name="CapAct">[18]CapBud!$A$40:$EA$44</definedName>
    <definedName name="CapBud">[18]CapBud!$A$20:$EA$38</definedName>
    <definedName name="CapCostTable">[24]TRIGGERS!$Q$9:$AO$129</definedName>
    <definedName name="capex">'[20](A) Piv - AIC (CR data)'!$A$10:$G$44</definedName>
    <definedName name="CaseNo.">'[25]DATA INPUT'!$C$10</definedName>
    <definedName name="CASH1" localSheetId="0">#REF!</definedName>
    <definedName name="CASH1" localSheetId="2">#REF!</definedName>
    <definedName name="CASH1" localSheetId="1">#REF!</definedName>
    <definedName name="CASH1">#REF!</definedName>
    <definedName name="cash2" localSheetId="0">#REF!</definedName>
    <definedName name="cash2" localSheetId="2">#REF!</definedName>
    <definedName name="cash2" localSheetId="1">#REF!</definedName>
    <definedName name="cash2">#REF!</definedName>
    <definedName name="Category_Report" localSheetId="0">#REF!</definedName>
    <definedName name="Category_Report" localSheetId="2">#REF!</definedName>
    <definedName name="Category_Report" localSheetId="1">#REF!</definedName>
    <definedName name="Category_Report">#REF!</definedName>
    <definedName name="CC_Spread">'[26]Tech Serv Mgr Data Entry'!$C$53:$I$133</definedName>
    <definedName name="CEActAPT">[27]PPAct!$B$246:$P$256</definedName>
    <definedName name="CEAPT">[28]APT!$A$9:$N$27</definedName>
    <definedName name="CEBudAPT">[27]PPBud!$B$246:$P$256</definedName>
    <definedName name="CESSU">[29]SSU!$A$9:$N$27</definedName>
    <definedName name="CIF" localSheetId="0">#REF!</definedName>
    <definedName name="CIF" localSheetId="2">#REF!</definedName>
    <definedName name="CIF" localSheetId="1">#REF!</definedName>
    <definedName name="CIF">#REF!</definedName>
    <definedName name="CK">'[30]Projection - ColKans'!$A$12:$K$47</definedName>
    <definedName name="CKCOpStat">[18]UtOpStat!$C$260:$T$273</definedName>
    <definedName name="CKVOpStat">[18]UtOpStat!$C$275:$T$282</definedName>
    <definedName name="CO" localSheetId="0">#REF!</definedName>
    <definedName name="CO" localSheetId="2">#REF!</definedName>
    <definedName name="CO" localSheetId="1">#REF!</definedName>
    <definedName name="CO">#REF!</definedName>
    <definedName name="CODE" localSheetId="0">#REF!</definedName>
    <definedName name="CODE" localSheetId="2">#REF!</definedName>
    <definedName name="CODE" localSheetId="1">#REF!</definedName>
    <definedName name="CODE">#REF!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[31]Colorado!$A$13:$Z$59</definedName>
    <definedName name="comment" localSheetId="0">#REF!</definedName>
    <definedName name="comment" localSheetId="2">#REF!</definedName>
    <definedName name="comment" localSheetId="1">#REF!</definedName>
    <definedName name="comment">#REF!</definedName>
    <definedName name="COMPANY">'[25]DATA INPUT'!$C$7</definedName>
    <definedName name="COMPANY_NAME_TO_PRINT_ON_CHECK">'[32]Drop Down Lists'!$A$2:$A$23</definedName>
    <definedName name="Completed" localSheetId="0">#REF!</definedName>
    <definedName name="Completed" localSheetId="2">#REF!</definedName>
    <definedName name="Completed" localSheetId="1">#REF!</definedName>
    <definedName name="Completed">#REF!</definedName>
    <definedName name="COPYFROM">[33]MAC!$A$7:$T$69</definedName>
    <definedName name="COPYTO">[33]MAC!$A$72:$T$134</definedName>
    <definedName name="COR">'[23]COR on Ntwk Assets'!$C$14:$L$126</definedName>
    <definedName name="COVER" localSheetId="0">#REF!</definedName>
    <definedName name="COVER" localSheetId="2">#REF!</definedName>
    <definedName name="COVER" localSheetId="1">#REF!</definedName>
    <definedName name="COVER">#REF!</definedName>
    <definedName name="COVERDATE" localSheetId="0">#REF!</definedName>
    <definedName name="COVERDATE" localSheetId="2">#REF!</definedName>
    <definedName name="COVERDATE" localSheetId="1">#REF!</definedName>
    <definedName name="COVERDATE">#REF!</definedName>
    <definedName name="csAdHoc2_Dim01">"="</definedName>
    <definedName name="csAdHoc2_Dim02">"="</definedName>
    <definedName name="csAdHoc2_Dim03" localSheetId="0">#REF!</definedName>
    <definedName name="csAdHoc2_Dim03" localSheetId="2">#REF!</definedName>
    <definedName name="csAdHoc2_Dim03" localSheetId="1">#REF!</definedName>
    <definedName name="csAdHoc2_Dim03">#REF!</definedName>
    <definedName name="csAdHoc2_Dim04" localSheetId="0">#REF!</definedName>
    <definedName name="csAdHoc2_Dim04" localSheetId="2">#REF!</definedName>
    <definedName name="csAdHoc2_Dim04" localSheetId="1">#REF!</definedName>
    <definedName name="csAdHoc2_Dim04">#REF!</definedName>
    <definedName name="csAdHoc2_Dim05" localSheetId="0">#REF!</definedName>
    <definedName name="csAdHoc2_Dim05" localSheetId="2">#REF!</definedName>
    <definedName name="csAdHoc2_Dim05" localSheetId="1">#REF!</definedName>
    <definedName name="csAdHoc2_Dim05">#REF!</definedName>
    <definedName name="csAdHoc2_Dim06" localSheetId="0">#REF!</definedName>
    <definedName name="csAdHoc2_Dim06" localSheetId="2">#REF!</definedName>
    <definedName name="csAdHoc2_Dim06" localSheetId="1">#REF!</definedName>
    <definedName name="csAdHoc2_Dim06">#REF!</definedName>
    <definedName name="csAdHoc2_Dim07" localSheetId="0">#REF!</definedName>
    <definedName name="csAdHoc2_Dim07" localSheetId="2">#REF!</definedName>
    <definedName name="csAdHoc2_Dim07" localSheetId="1">#REF!</definedName>
    <definedName name="csAdHoc2_Dim07">#REF!</definedName>
    <definedName name="csAdHoc2_Dim08" localSheetId="0">#REF!</definedName>
    <definedName name="csAdHoc2_Dim08" localSheetId="2">#REF!</definedName>
    <definedName name="csAdHoc2_Dim08" localSheetId="1">#REF!</definedName>
    <definedName name="csAdHoc2_Dim08">#REF!</definedName>
    <definedName name="csAdHoc2_Dim09" localSheetId="0">#REF!</definedName>
    <definedName name="csAdHoc2_Dim09" localSheetId="2">#REF!</definedName>
    <definedName name="csAdHoc2_Dim09" localSheetId="1">#REF!</definedName>
    <definedName name="csAdHoc2_Dim09">#REF!</definedName>
    <definedName name="csAdHoc2_Dim10">"="</definedName>
    <definedName name="csAdHoc2Anchor" localSheetId="0">#REF!</definedName>
    <definedName name="csAdHoc2Anchor" localSheetId="2">#REF!</definedName>
    <definedName name="csAdHoc2Anchor" localSheetId="1">#REF!</definedName>
    <definedName name="csAdHoc2Anchor">#REF!</definedName>
    <definedName name="csAllowDetailBudgeting">1</definedName>
    <definedName name="csAllowLocalConsolidation">1</definedName>
    <definedName name="csAppName">"BudgetWeb"</definedName>
    <definedName name="csDE_CorporateSubAccts_Dim01">"="</definedName>
    <definedName name="csDE_CorporateSubAccts_Dim02">"="</definedName>
    <definedName name="csDE_CorporateSubAccts_Dim03">"="</definedName>
    <definedName name="csDE_CorporateSubAccts_Dim04">"="</definedName>
    <definedName name="csDE_CorporateSubAccts_Dim08">"="</definedName>
    <definedName name="csDE_CorporateSubAccts_Dim09">"="</definedName>
    <definedName name="csDE_CorporateSubAccts_Dim10">"="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6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ExpensesALLAnchor" localSheetId="0">#REF!</definedName>
    <definedName name="csDE_ExpensesALLAnchor" localSheetId="2">#REF!</definedName>
    <definedName name="csDE_ExpensesALLAnchor" localSheetId="1">#REF!</definedName>
    <definedName name="csDE_ExpensesALLAnchor">#REF!</definedName>
    <definedName name="csDE_MarginsGGC_Dim01">"="</definedName>
    <definedName name="csDE_MarginsGGC_Dim02">"="</definedName>
    <definedName name="csDE_MarginsGGC_Dim03">"="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0">#REF!</definedName>
    <definedName name="CURRENT" localSheetId="2">#REF!</definedName>
    <definedName name="CURRENT" localSheetId="1">#REF!</definedName>
    <definedName name="CURRENT">#REF!</definedName>
    <definedName name="CurrentColumnIndex" localSheetId="0">#REF!</definedName>
    <definedName name="CurrentColumnIndex" localSheetId="2">#REF!</definedName>
    <definedName name="CurrentColumnIndex" localSheetId="1">#REF!</definedName>
    <definedName name="CurrentColumnIndex">#REF!</definedName>
    <definedName name="CurrentColumnRowIndex" localSheetId="0">#REF!</definedName>
    <definedName name="CurrentColumnRowIndex" localSheetId="2">#REF!</definedName>
    <definedName name="CurrentColumnRowIndex" localSheetId="1">#REF!</definedName>
    <definedName name="CurrentColumnRowIndex">#REF!</definedName>
    <definedName name="CurrentRowLineItemIndex" localSheetId="0">#REF!</definedName>
    <definedName name="CurrentRowLineItemIndex" localSheetId="2">#REF!</definedName>
    <definedName name="CurrentRowLineItemIndex" localSheetId="1">#REF!</definedName>
    <definedName name="CurrentRowLineItemIndex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>#REF!</definedName>
    <definedName name="CustomerData_JurEight" localSheetId="0">'[34]Customer Data'!#REF!</definedName>
    <definedName name="CustomerData_JurEight" localSheetId="2">'[34]Customer Data'!#REF!</definedName>
    <definedName name="CustomerData_JurEight" localSheetId="1">'[34]Customer Data'!#REF!</definedName>
    <definedName name="CustomerData_JurEight">'[34]Customer Data'!#REF!</definedName>
    <definedName name="CustomerData_JurEleven" localSheetId="0">'[34]Customer Data'!#REF!</definedName>
    <definedName name="CustomerData_JurEleven" localSheetId="2">'[34]Customer Data'!#REF!</definedName>
    <definedName name="CustomerData_JurEleven" localSheetId="1">'[34]Customer Data'!#REF!</definedName>
    <definedName name="CustomerData_JurEleven">'[34]Customer Data'!#REF!</definedName>
    <definedName name="CustomerData_JurFive" localSheetId="0">'[34]Customer Data'!#REF!</definedName>
    <definedName name="CustomerData_JurFive" localSheetId="2">'[34]Customer Data'!#REF!</definedName>
    <definedName name="CustomerData_JurFive" localSheetId="1">'[34]Customer Data'!#REF!</definedName>
    <definedName name="CustomerData_JurFive">'[34]Customer Data'!#REF!</definedName>
    <definedName name="CustomerData_JurFour" localSheetId="0">'[34]Customer Data'!#REF!</definedName>
    <definedName name="CustomerData_JurFour" localSheetId="2">'[34]Customer Data'!#REF!</definedName>
    <definedName name="CustomerData_JurFour" localSheetId="1">'[34]Customer Data'!#REF!</definedName>
    <definedName name="CustomerData_JurFour">'[34]Customer Data'!#REF!</definedName>
    <definedName name="CustomerData_JurFourteen" localSheetId="0">'[34]Customer Data'!#REF!</definedName>
    <definedName name="CustomerData_JurFourteen" localSheetId="2">'[34]Customer Data'!#REF!</definedName>
    <definedName name="CustomerData_JurFourteen" localSheetId="1">'[34]Customer Data'!#REF!</definedName>
    <definedName name="CustomerData_JurFourteen">'[34]Customer Data'!#REF!</definedName>
    <definedName name="CustomerData_JurNine" localSheetId="0">'[34]Customer Data'!#REF!</definedName>
    <definedName name="CustomerData_JurNine" localSheetId="2">'[34]Customer Data'!#REF!</definedName>
    <definedName name="CustomerData_JurNine" localSheetId="1">'[34]Customer Data'!#REF!</definedName>
    <definedName name="CustomerData_JurNine">'[34]Customer Data'!#REF!</definedName>
    <definedName name="CustomerData_JurSeven" localSheetId="0">'[34]Customer Data'!#REF!</definedName>
    <definedName name="CustomerData_JurSeven" localSheetId="2">'[34]Customer Data'!#REF!</definedName>
    <definedName name="CustomerData_JurSeven" localSheetId="1">'[34]Customer Data'!#REF!</definedName>
    <definedName name="CustomerData_JurSeven">'[34]Customer Data'!#REF!</definedName>
    <definedName name="CustomerData_JurSix" localSheetId="0">'[34]Customer Data'!#REF!</definedName>
    <definedName name="CustomerData_JurSix" localSheetId="2">'[34]Customer Data'!#REF!</definedName>
    <definedName name="CustomerData_JurSix" localSheetId="1">'[34]Customer Data'!#REF!</definedName>
    <definedName name="CustomerData_JurSix">'[34]Customer Data'!#REF!</definedName>
    <definedName name="CustomerData_JurTen" localSheetId="0">'[34]Customer Data'!#REF!</definedName>
    <definedName name="CustomerData_JurTen" localSheetId="2">'[34]Customer Data'!#REF!</definedName>
    <definedName name="CustomerData_JurTen" localSheetId="1">'[34]Customer Data'!#REF!</definedName>
    <definedName name="CustomerData_JurTen">'[34]Customer Data'!#REF!</definedName>
    <definedName name="CustomerData_JurThirteen" localSheetId="0">'[34]Customer Data'!#REF!</definedName>
    <definedName name="CustomerData_JurThirteen" localSheetId="2">'[34]Customer Data'!#REF!</definedName>
    <definedName name="CustomerData_JurThirteen" localSheetId="1">'[34]Customer Data'!#REF!</definedName>
    <definedName name="CustomerData_JurThirteen">'[34]Customer Data'!#REF!</definedName>
    <definedName name="CustomerData_JurThree" localSheetId="0">'[34]Customer Data'!#REF!</definedName>
    <definedName name="CustomerData_JurThree" localSheetId="2">'[34]Customer Data'!#REF!</definedName>
    <definedName name="CustomerData_JurThree" localSheetId="1">'[34]Customer Data'!#REF!</definedName>
    <definedName name="CustomerData_JurThree">'[34]Customer Data'!#REF!</definedName>
    <definedName name="CustomerData_JurTwelve" localSheetId="0">'[34]Customer Data'!#REF!</definedName>
    <definedName name="CustomerData_JurTwelve" localSheetId="2">'[34]Customer Data'!#REF!</definedName>
    <definedName name="CustomerData_JurTwelve" localSheetId="1">'[34]Customer Data'!#REF!</definedName>
    <definedName name="CustomerData_JurTwelve">'[34]Customer Data'!#REF!</definedName>
    <definedName name="CustomerData_JurTwo" localSheetId="0">'[34]Customer Data'!#REF!</definedName>
    <definedName name="CustomerData_JurTwo" localSheetId="2">'[34]Customer Data'!#REF!</definedName>
    <definedName name="CustomerData_JurTwo" localSheetId="1">'[34]Customer Data'!#REF!</definedName>
    <definedName name="CustomerData_JurTwo">'[34]Customer Data'!#REF!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>#REF!</definedName>
    <definedName name="cy_act" localSheetId="0">#REF!</definedName>
    <definedName name="cy_act" localSheetId="2">#REF!</definedName>
    <definedName name="cy_act" localSheetId="1">#REF!</definedName>
    <definedName name="cy_act">#REF!</definedName>
    <definedName name="cy_bud" localSheetId="0">#REF!</definedName>
    <definedName name="cy_bud" localSheetId="2">#REF!</definedName>
    <definedName name="cy_bud" localSheetId="1">#REF!</definedName>
    <definedName name="cy_bud">#REF!</definedName>
    <definedName name="cy_v_bud" localSheetId="0">#REF!</definedName>
    <definedName name="cy_v_bud" localSheetId="2">#REF!</definedName>
    <definedName name="cy_v_bud" localSheetId="1">#REF!</definedName>
    <definedName name="cy_v_bud">#REF!</definedName>
    <definedName name="cy_v_py" localSheetId="0">#REF!</definedName>
    <definedName name="cy_v_py" localSheetId="2">#REF!</definedName>
    <definedName name="cy_v_py" localSheetId="1">#REF!</definedName>
    <definedName name="cy_v_py">#REF!</definedName>
    <definedName name="cyact" localSheetId="0">[35]Graph!#REF!</definedName>
    <definedName name="cyact" localSheetId="2">[35]Graph!#REF!</definedName>
    <definedName name="cyact" localSheetId="1">[35]Graph!#REF!</definedName>
    <definedName name="cyact">[35]Graph!#REF!</definedName>
    <definedName name="cybud" localSheetId="0">[35]Graph!#REF!</definedName>
    <definedName name="cybud" localSheetId="2">[35]Graph!#REF!</definedName>
    <definedName name="cybud" localSheetId="1">[35]Graph!#REF!</definedName>
    <definedName name="cybud">[35]Graph!#REF!</definedName>
    <definedName name="D" localSheetId="0">#REF!</definedName>
    <definedName name="D" localSheetId="2">#REF!</definedName>
    <definedName name="D" localSheetId="1">#REF!</definedName>
    <definedName name="D">#REF!</definedName>
    <definedName name="DACQ" localSheetId="0">#REF!</definedName>
    <definedName name="DACQ" localSheetId="2">#REF!</definedName>
    <definedName name="DACQ" localSheetId="1">#REF!</definedName>
    <definedName name="DACQ">#REF!</definedName>
    <definedName name="DActDV">[36]EssDActDV!$A$8:$P$189</definedName>
    <definedName name="DalhCE">[15]Dalhart!$A$13:$Z$38</definedName>
    <definedName name="Data" localSheetId="0">#REF!</definedName>
    <definedName name="Data" localSheetId="2">#REF!</definedName>
    <definedName name="Data" localSheetId="1">#REF!</definedName>
    <definedName name="Data">#REF!</definedName>
    <definedName name="Data2">[37]Data!$A$1:$H$74</definedName>
    <definedName name="data3">[37]Sheet3!$A$1:$AY$8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>#REF!</definedName>
    <definedName name="Date" localSheetId="0">#REF!</definedName>
    <definedName name="Date" localSheetId="2">#REF!</definedName>
    <definedName name="Date" localSheetId="1">#REF!</definedName>
    <definedName name="Date">#REF!</definedName>
    <definedName name="Date1" localSheetId="0">#REF!</definedName>
    <definedName name="Date1" localSheetId="2">#REF!</definedName>
    <definedName name="Date1" localSheetId="1">#REF!</definedName>
    <definedName name="Date1">#REF!</definedName>
    <definedName name="DBudDV">[36]EssDBudDV!$A$8:$DV$189</definedName>
    <definedName name="DCByBU" localSheetId="0">#REF!</definedName>
    <definedName name="DCByBU" localSheetId="2">#REF!</definedName>
    <definedName name="DCByBU" localSheetId="1">#REF!</definedName>
    <definedName name="DCByBU">#REF!</definedName>
    <definedName name="DEPOSIT" localSheetId="0">#REF!</definedName>
    <definedName name="DEPOSIT" localSheetId="2">#REF!</definedName>
    <definedName name="DEPOSIT" localSheetId="1">#REF!</definedName>
    <definedName name="DEPOSIT">#REF!</definedName>
    <definedName name="DEPOSITS" localSheetId="0">#REF!</definedName>
    <definedName name="DEPOSITS" localSheetId="2">#REF!</definedName>
    <definedName name="DEPOSITS" localSheetId="1">#REF!</definedName>
    <definedName name="DEPOSITS">#REF!</definedName>
    <definedName name="depr_aut">'[14]AUT Depr'!$C$7:$S$75</definedName>
    <definedName name="depr_nr">'[14]NonReg Depr'!$A$9:$N$38</definedName>
    <definedName name="DEPRECIATION" localSheetId="0">#REF!</definedName>
    <definedName name="DEPRECIATION" localSheetId="2">#REF!</definedName>
    <definedName name="DEPRECIATION" localSheetId="1">#REF!</definedName>
    <definedName name="DEPRECIATION">#REF!</definedName>
    <definedName name="DeptDescr" localSheetId="0">[10]Source!#REF!</definedName>
    <definedName name="DeptDescr" localSheetId="2">[10]Source!#REF!</definedName>
    <definedName name="DeptDescr" localSheetId="1">[10]Source!#REF!</definedName>
    <definedName name="DeptDescr">[10]Source!#REF!</definedName>
    <definedName name="DeptDescr2" localSheetId="0">[10]Source!#REF!</definedName>
    <definedName name="DeptDescr2" localSheetId="2">[10]Source!#REF!</definedName>
    <definedName name="DeptDescr2" localSheetId="1">[10]Source!#REF!</definedName>
    <definedName name="DeptDescr2">[10]Source!#REF!</definedName>
    <definedName name="DeptID" localSheetId="0">[10]Source!#REF!</definedName>
    <definedName name="DeptID" localSheetId="2">[10]Source!#REF!</definedName>
    <definedName name="DeptID" localSheetId="1">[10]Source!#REF!</definedName>
    <definedName name="DeptID">[10]Source!#REF!</definedName>
    <definedName name="DeptID2" localSheetId="0">[10]Source!#REF!</definedName>
    <definedName name="DeptID2" localSheetId="2">[10]Source!#REF!</definedName>
    <definedName name="DeptID2" localSheetId="1">[10]Source!#REF!</definedName>
    <definedName name="DeptID2">[10]Source!#REF!</definedName>
    <definedName name="Detail_Report" localSheetId="0">#REF!</definedName>
    <definedName name="Detail_Report" localSheetId="2">#REF!</definedName>
    <definedName name="Detail_Report" localSheetId="1">#REF!</definedName>
    <definedName name="Detail_Report">#REF!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[38]BilledToAPT!$A$154:$O$154</definedName>
    <definedName name="DISPOSITION">[39]Lists!$A$1:$A$3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[24]TRIGGERS!$AR$18:$AR$25</definedName>
    <definedName name="DV_DebtPctTable">[24]TRIGGERS!$AR$18:$AS$25</definedName>
    <definedName name="DV_DebtRateList">[24]TRIGGERS!$AR$9:$AR$15</definedName>
    <definedName name="DV_DebtRateTable">[24]TRIGGERS!$AR$9:$AS$15</definedName>
    <definedName name="eb_cwip">'[21]2015 Tax CWIP Bal'!$A$14:$F$77</definedName>
    <definedName name="EC" localSheetId="0">[10]Source!#REF!</definedName>
    <definedName name="EC" localSheetId="2">[10]Source!#REF!</definedName>
    <definedName name="EC" localSheetId="1">[10]Source!#REF!</definedName>
    <definedName name="EC">[10]Source!#REF!</definedName>
    <definedName name="ECDescr" localSheetId="0">[10]Source!#REF!</definedName>
    <definedName name="ECDescr" localSheetId="2">[10]Source!#REF!</definedName>
    <definedName name="ECDescr" localSheetId="1">[10]Source!#REF!</definedName>
    <definedName name="ECDescr">[10]Source!#REF!</definedName>
    <definedName name="ECDescr2" localSheetId="0">[10]Source!#REF!</definedName>
    <definedName name="ECDescr2" localSheetId="2">[10]Source!#REF!</definedName>
    <definedName name="ECDescr2" localSheetId="1">[10]Source!#REF!</definedName>
    <definedName name="ECDescr2">[10]Source!#REF!</definedName>
    <definedName name="ECID" localSheetId="0">[10]Source!#REF!</definedName>
    <definedName name="ECID" localSheetId="2">[10]Source!#REF!</definedName>
    <definedName name="ECID" localSheetId="1">[10]Source!#REF!</definedName>
    <definedName name="ECID">[10]Source!#REF!</definedName>
    <definedName name="Eight" localSheetId="0">'[8]Jurisdiction Input'!#REF!</definedName>
    <definedName name="Eight" localSheetId="2">'[8]Jurisdiction Input'!#REF!</definedName>
    <definedName name="Eight" localSheetId="1">'[8]Jurisdiction Input'!#REF!</definedName>
    <definedName name="Eight">'[8]Jurisdiction Input'!#REF!</definedName>
    <definedName name="Elapsed" localSheetId="0">#REF!</definedName>
    <definedName name="Elapsed" localSheetId="2">#REF!</definedName>
    <definedName name="Elapsed" localSheetId="1">#REF!</definedName>
    <definedName name="Elapsed">#REF!</definedName>
    <definedName name="Eleven" localSheetId="0">'[8]Jurisdiction Input'!#REF!</definedName>
    <definedName name="Eleven" localSheetId="2">'[8]Jurisdiction Input'!#REF!</definedName>
    <definedName name="Eleven" localSheetId="1">'[8]Jurisdiction Input'!#REF!</definedName>
    <definedName name="Eleven">'[8]Jurisdiction Input'!#REF!</definedName>
    <definedName name="end" localSheetId="0">#REF!</definedName>
    <definedName name="end" localSheetId="2">#REF!</definedName>
    <definedName name="end" localSheetId="1">#REF!</definedName>
    <definedName name="end">#REF!</definedName>
    <definedName name="ENERGAS_1080" localSheetId="0">#REF!</definedName>
    <definedName name="ENERGAS_1080" localSheetId="2">#REF!</definedName>
    <definedName name="ENERGAS_1080" localSheetId="1">#REF!</definedName>
    <definedName name="ENERGAS_1080">#REF!</definedName>
    <definedName name="ENERGAS_1110" localSheetId="0">#REF!</definedName>
    <definedName name="ENERGAS_1110" localSheetId="2">#REF!</definedName>
    <definedName name="ENERGAS_1110" localSheetId="1">#REF!</definedName>
    <definedName name="ENERGAS_1110">#REF!</definedName>
    <definedName name="EPSData">[40]EssEPS!$A$8:$CJ$45</definedName>
    <definedName name="EQ_Change">'[33]CASH FLOW &amp; INTEREST'!$393:$393</definedName>
    <definedName name="EssfHasNonUnique">FALSE</definedName>
    <definedName name="EXPENDITURE_TYPE_LIST">'[32]Drop Down Lists'!$G$3:$G$13</definedName>
    <definedName name="EXPENSES" localSheetId="0">#REF!</definedName>
    <definedName name="EXPENSES" localSheetId="2">#REF!</definedName>
    <definedName name="EXPENSES" localSheetId="1">#REF!</definedName>
    <definedName name="EXPENSES">#REF!</definedName>
    <definedName name="f" localSheetId="0">#REF!</definedName>
    <definedName name="f" localSheetId="2">#REF!</definedName>
    <definedName name="f" localSheetId="1">#REF!</definedName>
    <definedName name="f">#REF!</definedName>
    <definedName name="FAIBF" localSheetId="0">#REF!</definedName>
    <definedName name="FAIBF" localSheetId="2">#REF!</definedName>
    <definedName name="FAIBF" localSheetId="1">#REF!</definedName>
    <definedName name="FAIBF">#REF!</definedName>
    <definedName name="February" localSheetId="0">#REF!</definedName>
    <definedName name="February" localSheetId="2">#REF!</definedName>
    <definedName name="February" localSheetId="1">#REF!</definedName>
    <definedName name="February">#REF!</definedName>
    <definedName name="fee" localSheetId="0">#REF!</definedName>
    <definedName name="fee" localSheetId="2">#REF!</definedName>
    <definedName name="fee" localSheetId="1">#REF!</definedName>
    <definedName name="fee">#REF!</definedName>
    <definedName name="FIND">[2]Nonutility!$R$189</definedName>
    <definedName name="FIRST_SEMETRE" localSheetId="0">#REF!</definedName>
    <definedName name="FIRST_SEMETRE" localSheetId="2">#REF!</definedName>
    <definedName name="FIRST_SEMETRE" localSheetId="1">#REF!</definedName>
    <definedName name="FIRST_SEMETRE">#REF!</definedName>
    <definedName name="FIT_RATE">[2]Nonutility!$EB$597</definedName>
    <definedName name="Five" localSheetId="0">'[8]Jurisdiction Input'!#REF!</definedName>
    <definedName name="Five" localSheetId="2">'[8]Jurisdiction Input'!#REF!</definedName>
    <definedName name="Five" localSheetId="1">'[8]Jurisdiction Input'!#REF!</definedName>
    <definedName name="Five">'[8]Jurisdiction Input'!#REF!</definedName>
    <definedName name="Four" localSheetId="0">'[8]Jurisdiction Input'!#REF!</definedName>
    <definedName name="Four" localSheetId="2">'[8]Jurisdiction Input'!#REF!</definedName>
    <definedName name="Four" localSheetId="1">'[8]Jurisdiction Input'!#REF!</definedName>
    <definedName name="Four">'[8]Jurisdiction Input'!#REF!</definedName>
    <definedName name="Fourteen" localSheetId="0">'[8]Jurisdiction Input'!#REF!</definedName>
    <definedName name="Fourteen" localSheetId="2">'[8]Jurisdiction Input'!#REF!</definedName>
    <definedName name="Fourteen" localSheetId="1">'[8]Jurisdiction Input'!#REF!</definedName>
    <definedName name="Fourteen">'[8]Jurisdiction Input'!#REF!</definedName>
    <definedName name="frfr" localSheetId="0">#REF!</definedName>
    <definedName name="frfr" localSheetId="2">#REF!</definedName>
    <definedName name="frfr" localSheetId="1">#REF!</definedName>
    <definedName name="frfr">#REF!</definedName>
    <definedName name="FrSaCE">[15]FritzSand!$A$13:$Z$29</definedName>
    <definedName name="FSGRegionAmounts" localSheetId="0">#REF!</definedName>
    <definedName name="FSGRegionAmounts" localSheetId="2">#REF!</definedName>
    <definedName name="FSGRegionAmounts" localSheetId="1">#REF!</definedName>
    <definedName name="FSGRegionAmounts">#REF!</definedName>
    <definedName name="FSGRegionColumnHeading1" localSheetId="0">#REF!</definedName>
    <definedName name="FSGRegionColumnHeading1" localSheetId="2">#REF!</definedName>
    <definedName name="FSGRegionColumnHeading1" localSheetId="1">#REF!</definedName>
    <definedName name="FSGRegionColumnHeading1">#REF!</definedName>
    <definedName name="FSGRegionColumnHeading2" localSheetId="0">#REF!</definedName>
    <definedName name="FSGRegionColumnHeading2" localSheetId="2">#REF!</definedName>
    <definedName name="FSGRegionColumnHeading2" localSheetId="1">#REF!</definedName>
    <definedName name="FSGRegionColumnHeading2">#REF!</definedName>
    <definedName name="FSGRegionColumnHeading3" localSheetId="0">#REF!</definedName>
    <definedName name="FSGRegionColumnHeading3" localSheetId="2">#REF!</definedName>
    <definedName name="FSGRegionColumnHeading3" localSheetId="1">#REF!</definedName>
    <definedName name="FSGRegionColumnHeading3">#REF!</definedName>
    <definedName name="FSGRegionColumnHeading4" localSheetId="0">#REF!</definedName>
    <definedName name="FSGRegionColumnHeading4" localSheetId="2">#REF!</definedName>
    <definedName name="FSGRegionColumnHeading4" localSheetId="1">#REF!</definedName>
    <definedName name="FSGRegionColumnHeading4">#REF!</definedName>
    <definedName name="FSGRegionColumnHeading5" localSheetId="0">#REF!</definedName>
    <definedName name="FSGRegionColumnHeading5" localSheetId="2">#REF!</definedName>
    <definedName name="FSGRegionColumnHeading5" localSheetId="1">#REF!</definedName>
    <definedName name="FSGRegionColumnHeading5">#REF!</definedName>
    <definedName name="FSGRegionLineItems" localSheetId="0">#REF!</definedName>
    <definedName name="FSGRegionLineItems" localSheetId="2">#REF!</definedName>
    <definedName name="FSGRegionLineItems" localSheetId="1">#REF!</definedName>
    <definedName name="FSGRegionLineItems">#REF!</definedName>
    <definedName name="FSGRegionReportHeading" localSheetId="0">#REF!</definedName>
    <definedName name="FSGRegionReportHeading" localSheetId="2">#REF!</definedName>
    <definedName name="FSGRegionReportHeading" localSheetId="1">#REF!</definedName>
    <definedName name="FSGRegionReportHeading">#REF!</definedName>
    <definedName name="FSGRegionReportTitle" localSheetId="0">#REF!</definedName>
    <definedName name="FSGRegionReportTitle" localSheetId="2">#REF!</definedName>
    <definedName name="FSGRegionReportTitle" localSheetId="1">#REF!</definedName>
    <definedName name="FSGRegionReportTitle">#REF!</definedName>
    <definedName name="FY" localSheetId="0">#REF!</definedName>
    <definedName name="FY" localSheetId="2">#REF!</definedName>
    <definedName name="FY" localSheetId="1">#REF!</definedName>
    <definedName name="FY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0">#REF!</definedName>
    <definedName name="G" localSheetId="2">#REF!</definedName>
    <definedName name="G" localSheetId="1">#REF!</definedName>
    <definedName name="G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>#REF!</definedName>
    <definedName name="GECE">[41]Georgia!$A$13:$Z$51</definedName>
    <definedName name="GOEXP">'[25]DATA INPUT'!$C$59</definedName>
    <definedName name="GOPLANT">'[25]DATA INPUT'!$C$55</definedName>
    <definedName name="GOTOMENU" localSheetId="0">#REF!</definedName>
    <definedName name="GOTOMENU" localSheetId="2">#REF!</definedName>
    <definedName name="GOTOMENU" localSheetId="1">#REF!</definedName>
    <definedName name="GOTOMENU">#REF!</definedName>
    <definedName name="gov_rate">'[19]Proj Query tie-in to CPR'!$E$24:$H$61</definedName>
    <definedName name="gov_rate2">'[19]Proj Query tie-in to CPR'!$A$21:$H$306</definedName>
    <definedName name="gov_rate3">'[19]Proj Query tie-in to CPR'!$B$21:$H$123</definedName>
    <definedName name="GREELEY_1080" localSheetId="0">#REF!</definedName>
    <definedName name="GREELEY_1080" localSheetId="2">#REF!</definedName>
    <definedName name="GREELEY_1080" localSheetId="1">#REF!</definedName>
    <definedName name="GREELEY_1080">#REF!</definedName>
    <definedName name="GREELEY_1110" localSheetId="0">#REF!</definedName>
    <definedName name="GREELEY_1110" localSheetId="2">#REF!</definedName>
    <definedName name="GREELEY_1110" localSheetId="1">#REF!</definedName>
    <definedName name="GREELEY_1110">#REF!</definedName>
    <definedName name="gsgd2" localSheetId="0">#REF!</definedName>
    <definedName name="gsgd2" localSheetId="2">#REF!</definedName>
    <definedName name="gsgd2" localSheetId="1">#REF!</definedName>
    <definedName name="gsgd2">#REF!</definedName>
    <definedName name="GVKey">""</definedName>
    <definedName name="HDDVarM">[42]EssBalS!$A$97:$B$105</definedName>
    <definedName name="HDDVarY">[42]EssBalS!$D$97:$E$105</definedName>
    <definedName name="HERE" localSheetId="0">#REF!</definedName>
    <definedName name="HERE" localSheetId="2">#REF!</definedName>
    <definedName name="HERE" localSheetId="1">#REF!</definedName>
    <definedName name="HERE">#REF!</definedName>
    <definedName name="HERE1" localSheetId="0">#REF!</definedName>
    <definedName name="HERE1" localSheetId="2">#REF!</definedName>
    <definedName name="HERE1" localSheetId="1">#REF!</definedName>
    <definedName name="HERE1">#REF!</definedName>
    <definedName name="HERE2" localSheetId="0">[4]Yield!#REF!</definedName>
    <definedName name="HERE2" localSheetId="2">[4]Yield!#REF!</definedName>
    <definedName name="HERE2" localSheetId="1">[4]Yield!#REF!</definedName>
    <definedName name="HERE2">[4]Yield!#REF!</definedName>
    <definedName name="HERE3" localSheetId="0">#REF!</definedName>
    <definedName name="HERE3" localSheetId="2">#REF!</definedName>
    <definedName name="HERE3" localSheetId="1">#REF!</definedName>
    <definedName name="HERE3">#REF!</definedName>
    <definedName name="HERE4" localSheetId="0">#REF!</definedName>
    <definedName name="HERE4" localSheetId="2">#REF!</definedName>
    <definedName name="HERE4" localSheetId="1">#REF!</definedName>
    <definedName name="HERE4">#REF!</definedName>
    <definedName name="HERE5" localSheetId="0">#REF!</definedName>
    <definedName name="HERE5" localSheetId="2">#REF!</definedName>
    <definedName name="HERE5" localSheetId="1">#REF!</definedName>
    <definedName name="HERE5">#REF!</definedName>
    <definedName name="HERE6" localSheetId="0">#REF!</definedName>
    <definedName name="HERE6" localSheetId="2">#REF!</definedName>
    <definedName name="HERE6" localSheetId="1">#REF!</definedName>
    <definedName name="HERE6">#REF!</definedName>
    <definedName name="HERE7" localSheetId="0">#REF!</definedName>
    <definedName name="HERE7" localSheetId="2">#REF!</definedName>
    <definedName name="HERE7" localSheetId="1">#REF!</definedName>
    <definedName name="HERE7">#REF!</definedName>
    <definedName name="IACE">[41]Iowa!$A$13:$Z$37</definedName>
    <definedName name="IAF" localSheetId="0">'[43]OVAL&amp;S.WK1'!#REF!</definedName>
    <definedName name="IAF" localSheetId="2">'[43]OVAL&amp;S.WK1'!#REF!</definedName>
    <definedName name="IAF" localSheetId="1">'[43]OVAL&amp;S.WK1'!#REF!</definedName>
    <definedName name="IAF">'[43]OVAL&amp;S.WK1'!#REF!</definedName>
    <definedName name="IBNRSLOSS" localSheetId="0">#REF!</definedName>
    <definedName name="IBNRSLOSS" localSheetId="2">#REF!</definedName>
    <definedName name="IBNRSLOSS" localSheetId="1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[41]Illinois!$A$13:$Z$37</definedName>
    <definedName name="ImportedData" localSheetId="0">'[44]AA 9240 04070 Oct03-Mar06'!#REF!</definedName>
    <definedName name="ImportedData" localSheetId="2">'[44]AA 9240 04070 Oct03-Mar06'!#REF!</definedName>
    <definedName name="ImportedData" localSheetId="1">'[44]AA 9240 04070 Oct03-Mar06'!#REF!</definedName>
    <definedName name="ImportedData">'[44]AA 9240 04070 Oct03-Mar06'!#REF!</definedName>
    <definedName name="INCOME" localSheetId="0">#REF!</definedName>
    <definedName name="INCOME" localSheetId="2">#REF!</definedName>
    <definedName name="INCOME" localSheetId="1">#REF!</definedName>
    <definedName name="INCOME">#REF!</definedName>
    <definedName name="INCOMEDATE" localSheetId="0">#REF!</definedName>
    <definedName name="INCOMEDATE" localSheetId="2">#REF!</definedName>
    <definedName name="INCOMEDATE" localSheetId="1">#REF!</definedName>
    <definedName name="INCOMEDATE">#REF!</definedName>
    <definedName name="IncStatData" localSheetId="0">#REF!</definedName>
    <definedName name="IncStatData" localSheetId="2">#REF!</definedName>
    <definedName name="IncStatData" localSheetId="1">#REF!</definedName>
    <definedName name="IncStatData">#REF!</definedName>
    <definedName name="INDEX" localSheetId="0">#REF!</definedName>
    <definedName name="INDEX" localSheetId="2">#REF!</definedName>
    <definedName name="INDEX" localSheetId="1">#REF!</definedName>
    <definedName name="INDEX">#REF!</definedName>
    <definedName name="INFO" localSheetId="0">#REF!</definedName>
    <definedName name="INFO" localSheetId="2">#REF!</definedName>
    <definedName name="INFO" localSheetId="1">#REF!</definedName>
    <definedName name="INFO">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>#REF!,#REF!,#REF!,#REF!,#REF!,#REF!,#REF!</definedName>
    <definedName name="INVEST" localSheetId="0">#REF!</definedName>
    <definedName name="INVEST" localSheetId="2">#REF!</definedName>
    <definedName name="INVEST" localSheetId="1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[15]Irrigation!$A$13:$Z$29</definedName>
    <definedName name="ISMtd">'[45]IncStmt-MTD'!$A$14:$L$44</definedName>
    <definedName name="ISSUETYPE">[39]Lists!$B$1:$B$3</definedName>
    <definedName name="ISYtd">'[45]IncStmt-YTD'!$A$14:$L$44</definedName>
    <definedName name="IV">[2]Nonutility!$CT$539</definedName>
    <definedName name="IVPAGE_1">[2]Nonutility!$CT$543:$CY$571</definedName>
    <definedName name="JOURNAL" localSheetId="0">#REF!</definedName>
    <definedName name="JOURNAL" localSheetId="2">#REF!</definedName>
    <definedName name="JOURNAL" localSheetId="1">#REF!</definedName>
    <definedName name="JOURNAL">#REF!</definedName>
    <definedName name="JURISDICTION">'[25]DATA INPUT'!$C$8</definedName>
    <definedName name="KansasCE">[31]Kansas!$A$13:$Z$43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>#REF!</definedName>
    <definedName name="KY">'[46]Projection - Kentucky'!$A$12:$K$47</definedName>
    <definedName name="KYCE">[41]Kentucky!$A$13:$Z$57</definedName>
    <definedName name="KYCOpStat">[18]UtOpStat!$C$174:$T$187</definedName>
    <definedName name="KYVOpStat">[18]UtOpStat!$C$189:$T$196</definedName>
    <definedName name="LA">'[47]Projection - Louisiana'!$A$12:$K$47</definedName>
    <definedName name="LCFPD" localSheetId="0">#REF!</definedName>
    <definedName name="LCFPD" localSheetId="2">#REF!</definedName>
    <definedName name="LCFPD" localSheetId="1">#REF!</definedName>
    <definedName name="LCFPD">#REF!</definedName>
    <definedName name="LGCOpStat">[18]UtOpStat!$C$52:$T$58</definedName>
    <definedName name="LGS">[24]LGS!$M$97</definedName>
    <definedName name="LGSCE">[48]LGS!$A$13:$Z$66</definedName>
    <definedName name="LGVOpStat">[18]UtOpStat!$C$60:$T$67</definedName>
    <definedName name="LIFECESS" localSheetId="0">#REF!</definedName>
    <definedName name="LIFECESS" localSheetId="2">#REF!</definedName>
    <definedName name="LIFECESS" localSheetId="1">#REF!</definedName>
    <definedName name="LIFECESS">#REF!</definedName>
    <definedName name="LIFEDAC" localSheetId="0">#REF!</definedName>
    <definedName name="LIFEDAC" localSheetId="2">#REF!</definedName>
    <definedName name="LIFEDAC" localSheetId="1">#REF!</definedName>
    <definedName name="LIFEDAC">#REF!</definedName>
    <definedName name="Location" localSheetId="0">[10]Source!#REF!</definedName>
    <definedName name="Location" localSheetId="2">[10]Source!#REF!</definedName>
    <definedName name="Location" localSheetId="1">[10]Source!#REF!</definedName>
    <definedName name="Location">[10]Source!#REF!</definedName>
    <definedName name="Location2" localSheetId="0">[10]Source!#REF!</definedName>
    <definedName name="Location2" localSheetId="2">[10]Source!#REF!</definedName>
    <definedName name="Location2" localSheetId="1">[10]Source!#REF!</definedName>
    <definedName name="Location2">[10]Source!#REF!</definedName>
    <definedName name="LocationDescr" localSheetId="0">[10]Source!#REF!</definedName>
    <definedName name="LocationDescr" localSheetId="2">[10]Source!#REF!</definedName>
    <definedName name="LocationDescr" localSheetId="1">[10]Source!#REF!</definedName>
    <definedName name="LocationDescr">[10]Source!#REF!</definedName>
    <definedName name="LocationDescr2" localSheetId="0">[10]Source!#REF!</definedName>
    <definedName name="LocationDescr2" localSheetId="2">[10]Source!#REF!</definedName>
    <definedName name="LocationDescr2" localSheetId="1">[10]Source!#REF!</definedName>
    <definedName name="LocationDescr2">[10]Source!#REF!</definedName>
    <definedName name="LOSSES" localSheetId="0">#REF!</definedName>
    <definedName name="LOSSES" localSheetId="2">#REF!</definedName>
    <definedName name="LOSSES" localSheetId="1">#REF!</definedName>
    <definedName name="LOSSES">#REF!</definedName>
    <definedName name="LSGD" localSheetId="0">#REF!</definedName>
    <definedName name="LSGD" localSheetId="2">#REF!</definedName>
    <definedName name="LSGD" localSheetId="1">#REF!</definedName>
    <definedName name="LSGD">#REF!</definedName>
    <definedName name="lu">'[16]Rpt 1033-Feb05-Deprec. Exp.'!$J$3:$J$1706</definedName>
    <definedName name="lu_bu" localSheetId="0">#REF!</definedName>
    <definedName name="lu_bu" localSheetId="2">#REF!</definedName>
    <definedName name="lu_bu" localSheetId="1">#REF!</definedName>
    <definedName name="lu_bu">#REF!</definedName>
    <definedName name="LubCE">[15]Lubbock!$A$13:$Z$38</definedName>
    <definedName name="lut">'[7]adjustment 3'!$M$4:$M$371</definedName>
    <definedName name="LVSCE">[15]LVS!$A$13:$Z$29</definedName>
    <definedName name="LYN" localSheetId="0">#REF!</definedName>
    <definedName name="LYN" localSheetId="2">#REF!</definedName>
    <definedName name="LYN" localSheetId="1">#REF!</definedName>
    <definedName name="LYN">#REF!</definedName>
    <definedName name="lyne" localSheetId="0">#REF!</definedName>
    <definedName name="lyne" localSheetId="2">#REF!</definedName>
    <definedName name="lyne" localSheetId="1">#REF!</definedName>
    <definedName name="lyne">#REF!</definedName>
    <definedName name="MACROS">[2]Nonutility!$FB$692</definedName>
    <definedName name="Main_menu" localSheetId="0">#REF!</definedName>
    <definedName name="Main_menu" localSheetId="2">#REF!</definedName>
    <definedName name="Main_menu" localSheetId="1">#REF!</definedName>
    <definedName name="Main_menu">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>[4]Yield!#REF!</definedName>
    <definedName name="MAR" localSheetId="0">#REF!</definedName>
    <definedName name="MAR" localSheetId="2">#REF!</definedName>
    <definedName name="MAR" localSheetId="1">#REF!</definedName>
    <definedName name="MAR">#REF!</definedName>
    <definedName name="March" localSheetId="0">#REF!</definedName>
    <definedName name="March" localSheetId="2">#REF!</definedName>
    <definedName name="March" localSheetId="1">#REF!</definedName>
    <definedName name="March">#REF!</definedName>
    <definedName name="MARGIN" localSheetId="0">#REF!</definedName>
    <definedName name="MARGIN" localSheetId="2">#REF!</definedName>
    <definedName name="MARGIN" localSheetId="1">#REF!</definedName>
    <definedName name="MARGIN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>#REF!</definedName>
    <definedName name="MD">'[49]Projection - MidStates'!$A$12:$K$47</definedName>
    <definedName name="MDCOpStat">[18]UtOpStat!$C$224:$T$230</definedName>
    <definedName name="MDVOpStat">[18]UtOpStat!$C$232:$T$239</definedName>
    <definedName name="MENU">#N/A</definedName>
    <definedName name="MenuInsertColumnValues" localSheetId="0">#REF!</definedName>
    <definedName name="MenuInsertColumnValues" localSheetId="2">#REF!</definedName>
    <definedName name="MenuInsertColumnValues" localSheetId="1">#REF!</definedName>
    <definedName name="MenuInsertColumnValues">#REF!</definedName>
    <definedName name="MenuInsertRowValues" localSheetId="0">#REF!</definedName>
    <definedName name="MenuInsertRowValues" localSheetId="2">#REF!</definedName>
    <definedName name="MenuInsertRowValues" localSheetId="1">#REF!</definedName>
    <definedName name="MenuInsertRowValues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'[50]A-MGO-APT'!$B$8:$O$80</definedName>
    <definedName name="MGOAPTBud">'[50]B-MGO-APT'!$B$8:$O$80</definedName>
    <definedName name="midtex" localSheetId="0">#REF!</definedName>
    <definedName name="midtex" localSheetId="2">#REF!</definedName>
    <definedName name="midtex" localSheetId="1">#REF!</definedName>
    <definedName name="midtex">#REF!</definedName>
    <definedName name="misc" localSheetId="0">#REF!</definedName>
    <definedName name="misc" localSheetId="2">#REF!</definedName>
    <definedName name="misc" localSheetId="1">#REF!</definedName>
    <definedName name="misc">#REF!</definedName>
    <definedName name="mo">[12]summary!$A$2:$A$3577</definedName>
    <definedName name="MOCKCE">[31]CKMO!$A$13:$Z$29</definedName>
    <definedName name="MOMDCE">[41]MDMO!$A$13:$Z$37</definedName>
    <definedName name="MONTH" localSheetId="0">#REF!</definedName>
    <definedName name="MONTH" localSheetId="2">#REF!</definedName>
    <definedName name="MONTH" localSheetId="1">#REF!</definedName>
    <definedName name="MONTH">#REF!</definedName>
    <definedName name="Month1">[51]Menu!$B$4</definedName>
    <definedName name="Month10">[51]Menu!$B$13</definedName>
    <definedName name="Month11">[51]Menu!$B$14</definedName>
    <definedName name="month12" localSheetId="0">#REF!</definedName>
    <definedName name="month12" localSheetId="2">#REF!</definedName>
    <definedName name="month12" localSheetId="1">#REF!</definedName>
    <definedName name="month12">#REF!</definedName>
    <definedName name="month13" localSheetId="0">#REF!</definedName>
    <definedName name="month13" localSheetId="2">#REF!</definedName>
    <definedName name="month13" localSheetId="1">#REF!</definedName>
    <definedName name="month13">#REF!</definedName>
    <definedName name="Month2">[51]Menu!$B$5</definedName>
    <definedName name="Month3">[51]Menu!$B$6</definedName>
    <definedName name="Month4">[51]Menu!$B$7</definedName>
    <definedName name="Month5">[51]Menu!$B$8</definedName>
    <definedName name="Month6">[51]Menu!$B$9</definedName>
    <definedName name="Month7">[51]Menu!$B$10</definedName>
    <definedName name="Month8">[51]Menu!$B$11</definedName>
    <definedName name="Month9">[51]Menu!$B$12</definedName>
    <definedName name="Monthly_Review" localSheetId="0">[52]Pivot!#REF!</definedName>
    <definedName name="Monthly_Review" localSheetId="2">[52]Pivot!#REF!</definedName>
    <definedName name="Monthly_Review" localSheetId="1">[52]Pivot!#REF!</definedName>
    <definedName name="Monthly_Review">[52]Pivot!#REF!</definedName>
    <definedName name="MONTHNUM">#N/A</definedName>
    <definedName name="MRCESS" localSheetId="0">#REF!</definedName>
    <definedName name="MRCESS" localSheetId="2">#REF!</definedName>
    <definedName name="MRCESS" localSheetId="1">#REF!</definedName>
    <definedName name="MRCESS">#REF!</definedName>
    <definedName name="MS">'[53]Projection - Mississippi'!$A$12:$K$47</definedName>
    <definedName name="MSCOpStat">[18]UtOpStat!$C$310:$T$316</definedName>
    <definedName name="MSPCE">[54]Mississippi!$A$13:$Z$52</definedName>
    <definedName name="MSVOpStat">[18]UtOpStat!$C$318:$T$325</definedName>
    <definedName name="MTCOpStat">[18]UtOpStat!$C$350:$T$359</definedName>
    <definedName name="MTVOpStat">[18]UtOpStat!$C$361:$T$368</definedName>
    <definedName name="MTX">'[55]Projection - MTX'!$A$12:$K$47</definedName>
    <definedName name="MTXCE">[56]MTX!$A$13:$AA$103</definedName>
    <definedName name="names" localSheetId="0">#REF!</definedName>
    <definedName name="names" localSheetId="2">#REF!</definedName>
    <definedName name="names" localSheetId="1">#REF!</definedName>
    <definedName name="names">#REF!</definedName>
    <definedName name="NBHDD_J2" localSheetId="0">'[8]Normal Billed HDD Data'!#REF!</definedName>
    <definedName name="NBHDD_J2" localSheetId="2">'[8]Normal Billed HDD Data'!#REF!</definedName>
    <definedName name="NBHDD_J2" localSheetId="1">'[8]Normal Billed HDD Data'!#REF!</definedName>
    <definedName name="NBHDD_J2">'[8]Normal Billed HDD Data'!#REF!</definedName>
    <definedName name="NBHDD_J3" localSheetId="0">'[8]Normal Billed HDD Data'!#REF!</definedName>
    <definedName name="NBHDD_J3" localSheetId="2">'[8]Normal Billed HDD Data'!#REF!</definedName>
    <definedName name="NBHDD_J3" localSheetId="1">'[8]Normal Billed HDD Data'!#REF!</definedName>
    <definedName name="NBHDD_J3">'[8]Normal Billed HDD Data'!#REF!</definedName>
    <definedName name="NBHDD_J4" localSheetId="0">'[8]Normal Billed HDD Data'!#REF!</definedName>
    <definedName name="NBHDD_J4" localSheetId="2">'[8]Normal Billed HDD Data'!#REF!</definedName>
    <definedName name="NBHDD_J4" localSheetId="1">'[8]Normal Billed HDD Data'!#REF!</definedName>
    <definedName name="NBHDD_J4">'[8]Normal Billed HDD Data'!#REF!</definedName>
    <definedName name="NBHDD_J5" localSheetId="0">'[8]Normal Billed HDD Data'!#REF!</definedName>
    <definedName name="NBHDD_J5" localSheetId="2">'[8]Normal Billed HDD Data'!#REF!</definedName>
    <definedName name="NBHDD_J5" localSheetId="1">'[8]Normal Billed HDD Data'!#REF!</definedName>
    <definedName name="NBHDD_J5">'[8]Normal Billed HDD Data'!#REF!</definedName>
    <definedName name="NBHDD_J6" localSheetId="0">'[8]Normal Billed HDD Data'!#REF!</definedName>
    <definedName name="NBHDD_J6" localSheetId="2">'[8]Normal Billed HDD Data'!#REF!</definedName>
    <definedName name="NBHDD_J6" localSheetId="1">'[8]Normal Billed HDD Data'!#REF!</definedName>
    <definedName name="NBHDD_J6">'[8]Normal Billed HDD Data'!#REF!</definedName>
    <definedName name="NBHDD_J7" localSheetId="0">'[8]Normal Billed HDD Data'!#REF!</definedName>
    <definedName name="NBHDD_J7" localSheetId="2">'[8]Normal Billed HDD Data'!#REF!</definedName>
    <definedName name="NBHDD_J7" localSheetId="1">'[8]Normal Billed HDD Data'!#REF!</definedName>
    <definedName name="NBHDD_J7">'[8]Normal Billed HDD Data'!#REF!</definedName>
    <definedName name="Nine" localSheetId="0">'[8]Jurisdiction Input'!#REF!</definedName>
    <definedName name="Nine" localSheetId="2">'[8]Jurisdiction Input'!#REF!</definedName>
    <definedName name="Nine" localSheetId="1">'[8]Jurisdiction Input'!#REF!</definedName>
    <definedName name="Nine">'[8]Jurisdiction Input'!#REF!</definedName>
    <definedName name="njref" localSheetId="0">'[8]Normal Calendar HDD Data'!#REF!</definedName>
    <definedName name="njref" localSheetId="2">'[8]Normal Calendar HDD Data'!#REF!</definedName>
    <definedName name="njref" localSheetId="1">'[8]Normal Calendar HDD Data'!#REF!</definedName>
    <definedName name="njref">'[8]Normal Calendar HDD Data'!#REF!</definedName>
    <definedName name="NonregCE">[57]Nonreg!$A$13:$Z$82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>#REF!</definedName>
    <definedName name="NOTES1" localSheetId="0">#REF!</definedName>
    <definedName name="NOTES1" localSheetId="2">#REF!</definedName>
    <definedName name="NOTES1" localSheetId="1">#REF!</definedName>
    <definedName name="NOTES1">#REF!</definedName>
    <definedName name="NOTES2" localSheetId="0">#REF!</definedName>
    <definedName name="NOTES2" localSheetId="2">#REF!</definedName>
    <definedName name="NOTES2" localSheetId="1">#REF!</definedName>
    <definedName name="NOTES2">#REF!</definedName>
    <definedName name="NOTES3" localSheetId="0">#REF!</definedName>
    <definedName name="NOTES3" localSheetId="2">#REF!</definedName>
    <definedName name="NOTES3" localSheetId="1">#REF!</definedName>
    <definedName name="NOTES3">#REF!</definedName>
    <definedName name="nr_billing">'[14]NonReg Depr'!$D$9:$N$31</definedName>
    <definedName name="NumberOfColumnHeadingLines" localSheetId="0">#REF!</definedName>
    <definedName name="NumberOfColumnHeadingLines" localSheetId="2">#REF!</definedName>
    <definedName name="NumberOfColumnHeadingLines" localSheetId="1">#REF!</definedName>
    <definedName name="NumberOfColumnHeadingLines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[58]Sheet1!$T$303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SCENARIO">"BD_SCENARIO_TBL"</definedName>
    <definedName name="NvsValTbl.STATISTICS_CODE">"STAT_TBL"</definedName>
    <definedName name="NvsValTbl.TU_EC">"TU_EC_TBL"</definedName>
    <definedName name="NvsValTbl.TU_LOCATION">"TU_LOC_TBL"</definedName>
    <definedName name="OK" localSheetId="0">#REF!</definedName>
    <definedName name="OK" localSheetId="2">#REF!</definedName>
    <definedName name="OK" localSheetId="1">#REF!</definedName>
    <definedName name="OK">#REF!</definedName>
    <definedName name="OMAPTAct">'[50]A-OM-APT'!$B$8:$O$35</definedName>
    <definedName name="OMAPTBud">'[50]B-OM-APT'!$B$8:$O$35</definedName>
    <definedName name="OMData">[45]Essbase!$A$28:$BD$48</definedName>
    <definedName name="OMLGSBud" localSheetId="0">#REF!</definedName>
    <definedName name="OMLGSBud" localSheetId="2">#REF!</definedName>
    <definedName name="OMLGSBud" localSheetId="1">#REF!</definedName>
    <definedName name="OMLGSBud">#REF!</definedName>
    <definedName name="OMTLABud" localSheetId="0">#REF!</definedName>
    <definedName name="OMTLABud" localSheetId="2">#REF!</definedName>
    <definedName name="OMTLABud" localSheetId="1">#REF!</definedName>
    <definedName name="OMTLABud">#REF!</definedName>
    <definedName name="OMValidate">[33]BU_Proj!$A$140:$A$161</definedName>
    <definedName name="OMVarbyBU">'[59]O&amp;M Act Vs Bud'!$C$11:$BW$30</definedName>
    <definedName name="One">'[8]Jurisdiction Input'!$B$5</definedName>
    <definedName name="OSLRYR" localSheetId="0">#REF!</definedName>
    <definedName name="OSLRYR" localSheetId="2">#REF!</definedName>
    <definedName name="OSLRYR" localSheetId="1">#REF!</definedName>
    <definedName name="OSLRYR">#REF!</definedName>
    <definedName name="otp_bb">'[14]OTP BB'!$C$6:$BV$47</definedName>
    <definedName name="otp_eb">'[14]OTP EB'!$B$6:$BT$47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0">#REF!</definedName>
    <definedName name="PAGE1" localSheetId="2">#REF!</definedName>
    <definedName name="PAGE1" localSheetId="1">#REF!</definedName>
    <definedName name="PAGE1">#REF!</definedName>
    <definedName name="PAGE6" localSheetId="0">[60]SCH1UW!#REF!</definedName>
    <definedName name="PAGE6" localSheetId="2">[60]SCH1UW!#REF!</definedName>
    <definedName name="PAGE6" localSheetId="1">[60]SCH1UW!#REF!</definedName>
    <definedName name="PAGE6">[60]SCH1UW!#REF!</definedName>
    <definedName name="PAGE6A" localSheetId="0">[60]SCH1UW!#REF!</definedName>
    <definedName name="PAGE6A" localSheetId="2">[60]SCH1UW!#REF!</definedName>
    <definedName name="PAGE6A" localSheetId="1">[60]SCH1UW!#REF!</definedName>
    <definedName name="PAGE6A">[60]SCH1UW!#REF!</definedName>
    <definedName name="PAGE6B" localSheetId="0">[60]SCH1UW!#REF!</definedName>
    <definedName name="PAGE6B" localSheetId="2">[60]SCH1UW!#REF!</definedName>
    <definedName name="PAGE6B" localSheetId="1">[60]SCH1UW!#REF!</definedName>
    <definedName name="PAGE6B">[60]SCH1UW!#REF!</definedName>
    <definedName name="PAID_LOSSES" localSheetId="0">#REF!</definedName>
    <definedName name="PAID_LOSSES" localSheetId="2">#REF!</definedName>
    <definedName name="PAID_LOSSES" localSheetId="1">#REF!</definedName>
    <definedName name="PAID_LOSSES">#REF!</definedName>
    <definedName name="PARIBAS" localSheetId="0">#REF!</definedName>
    <definedName name="PARIBAS" localSheetId="2">#REF!</definedName>
    <definedName name="PARIBAS" localSheetId="1">#REF!</definedName>
    <definedName name="PARIBAS">#REF!</definedName>
    <definedName name="pd">[61]Macro!$J$1:$K$24</definedName>
    <definedName name="PDB" localSheetId="0">#REF!</definedName>
    <definedName name="PDB" localSheetId="2">#REF!</definedName>
    <definedName name="PDB" localSheetId="1">#REF!</definedName>
    <definedName name="PDB">#REF!</definedName>
    <definedName name="PDR" localSheetId="0">#REF!</definedName>
    <definedName name="PDR" localSheetId="2">#REF!</definedName>
    <definedName name="PDR" localSheetId="1">#REF!</definedName>
    <definedName name="PDR">#REF!</definedName>
    <definedName name="PDW" localSheetId="0">#REF!</definedName>
    <definedName name="PDW" localSheetId="2">#REF!</definedName>
    <definedName name="PDW" localSheetId="1">#REF!</definedName>
    <definedName name="PDW">#REF!</definedName>
    <definedName name="PED" localSheetId="0">#REF!</definedName>
    <definedName name="PED" localSheetId="2">#REF!</definedName>
    <definedName name="PED" localSheetId="1">#REF!</definedName>
    <definedName name="PED">#REF!</definedName>
    <definedName name="Period" localSheetId="0">#REF!</definedName>
    <definedName name="Period" localSheetId="2">#REF!</definedName>
    <definedName name="Period" localSheetId="1">#REF!</definedName>
    <definedName name="Period">#REF!</definedName>
    <definedName name="pis">'[62]Basis Adj - Cap Software'!$C$29:$H$43</definedName>
    <definedName name="PL" localSheetId="0">#REF!</definedName>
    <definedName name="PL" localSheetId="2">#REF!</definedName>
    <definedName name="PL" localSheetId="1">#REF!</definedName>
    <definedName name="PL">#REF!</definedName>
    <definedName name="Planit_Data_Entry" localSheetId="0">#REF!</definedName>
    <definedName name="Planit_Data_Entry" localSheetId="2">#REF!</definedName>
    <definedName name="Planit_Data_Entry" localSheetId="1">#REF!</definedName>
    <definedName name="Planit_Data_Entry">#REF!</definedName>
    <definedName name="PopCache_GL_INTERFACE_REFERENCE7" hidden="1">[63]PopCache!$A$1:$A$2</definedName>
    <definedName name="PORTFOLIO" localSheetId="0">#REF!</definedName>
    <definedName name="PORTFOLIO" localSheetId="2">#REF!</definedName>
    <definedName name="PORTFOLIO" localSheetId="1">#REF!</definedName>
    <definedName name="PORTFOLIO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>#REF!</definedName>
    <definedName name="pp_cost">'[14]PP Cost '!$B$14:$G$38</definedName>
    <definedName name="pp_cwip_cost">'[14]PP Cost '!$J$14:$O$37</definedName>
    <definedName name="pp_res">'[14]PP Res '!$B$16:$H$43</definedName>
    <definedName name="pp_res_cwip">'[14]PP Res '!$K$16:$R$42</definedName>
    <definedName name="ppdoo" hidden="1">{#N/A,#N/A,FALSE,"COVER.XLS";#N/A,#N/A,FALSE,"STDBS.XLS";#N/A,#N/A,FALSE,"STDPL.XLS";#N/A,#N/A,FALSE,"NOTES.XLS"}</definedName>
    <definedName name="PREPAREDDATE" localSheetId="0">#REF!</definedName>
    <definedName name="PREPAREDDATE" localSheetId="2">#REF!</definedName>
    <definedName name="PREPAREDDATE" localSheetId="1">#REF!</definedName>
    <definedName name="PREPAREDDATE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>#REF!</definedName>
    <definedName name="print" localSheetId="0">#REF!</definedName>
    <definedName name="print" localSheetId="2">#REF!</definedName>
    <definedName name="print" localSheetId="1">#REF!</definedName>
    <definedName name="print">#REF!</definedName>
    <definedName name="_xlnm.Print_Area">#REF!</definedName>
    <definedName name="Print_Area_MI">'[64]Short Summary'!$A$7:$E$64</definedName>
    <definedName name="Print_Area_MIa">'[64]Short Summary'!$A$7:$E$64</definedName>
    <definedName name="_xlnm.Print_Titles" localSheetId="0">'Division 002'!$1:$8</definedName>
    <definedName name="_xlnm.Print_Titles" localSheetId="2">'Division 009'!$1:$8</definedName>
    <definedName name="_xlnm.Print_Titles" localSheetId="1">'Division 012'!$1:$8</definedName>
    <definedName name="_xlnm.Print_Titles" localSheetId="3">'Division 091'!$1:$8</definedName>
    <definedName name="_xlnm.Print_Titles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>#REF!</definedName>
    <definedName name="PRINT_TRAN">#N/A</definedName>
    <definedName name="print1" localSheetId="0">#REF!</definedName>
    <definedName name="print1" localSheetId="2">#REF!</definedName>
    <definedName name="print1" localSheetId="1">#REF!</definedName>
    <definedName name="print1">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>[1]SCHED!#REF!</definedName>
    <definedName name="PRINTMENU" localSheetId="0">#REF!</definedName>
    <definedName name="PRINTMENU" localSheetId="2">#REF!</definedName>
    <definedName name="PRINTMENU" localSheetId="1">#REF!</definedName>
    <definedName name="PRINTMENU">#REF!</definedName>
    <definedName name="proceeds">'[65]Proceeds (Proj Query)'!$O$10:$U$28</definedName>
    <definedName name="PROP" localSheetId="0">#REF!</definedName>
    <definedName name="PROP" localSheetId="2">#REF!</definedName>
    <definedName name="PROP" localSheetId="1">#REF!</definedName>
    <definedName name="PROP">#REF!</definedName>
    <definedName name="PROPERTY" localSheetId="0">#REF!</definedName>
    <definedName name="PROPERTY" localSheetId="2">#REF!</definedName>
    <definedName name="PROPERTY" localSheetId="1">#REF!</definedName>
    <definedName name="PROPERTY">#REF!</definedName>
    <definedName name="py_act" localSheetId="0">#REF!</definedName>
    <definedName name="py_act" localSheetId="2">#REF!</definedName>
    <definedName name="py_act" localSheetId="1">#REF!</definedName>
    <definedName name="py_act">#REF!</definedName>
    <definedName name="pyact" localSheetId="0">[35]Graph!#REF!</definedName>
    <definedName name="pyact" localSheetId="2">[35]Graph!#REF!</definedName>
    <definedName name="pyact" localSheetId="1">[35]Graph!#REF!</definedName>
    <definedName name="pyact">[35]Graph!#REF!</definedName>
    <definedName name="Q" localSheetId="0">#REF!</definedName>
    <definedName name="Q" localSheetId="2">#REF!</definedName>
    <definedName name="Q" localSheetId="1">#REF!</definedName>
    <definedName name="Q">#REF!</definedName>
    <definedName name="qqewwe">0.0127199074049713</definedName>
    <definedName name="qreqwrwqtyu" localSheetId="0">#REF!</definedName>
    <definedName name="qreqwrwqtyu" localSheetId="2">#REF!</definedName>
    <definedName name="qreqwrwqtyu" localSheetId="1">#REF!</definedName>
    <definedName name="qreqwrwqtyu">#REF!</definedName>
    <definedName name="qweqw" localSheetId="0">#REF!</definedName>
    <definedName name="qweqw" localSheetId="2">#REF!</definedName>
    <definedName name="qweqw" localSheetId="1">#REF!</definedName>
    <definedName name="qweqw">#REF!</definedName>
    <definedName name="qweqwe">36567.80364375</definedName>
    <definedName name="qwerqerfqef">"V1999-12-31"</definedName>
    <definedName name="qwerqwe">"VN"</definedName>
    <definedName name="rate">'[21]Rate Division'!$A$3:$I$101</definedName>
    <definedName name="Rate_Div">[66]Index!$A$2:$A$54</definedName>
    <definedName name="RATIOS" localSheetId="0">#REF!</definedName>
    <definedName name="RATIOS" localSheetId="2">#REF!</definedName>
    <definedName name="RATIOS" localSheetId="1">#REF!</definedName>
    <definedName name="RATIOS">#REF!</definedName>
    <definedName name="RECON" localSheetId="0">#REF!</definedName>
    <definedName name="RECON" localSheetId="2">#REF!</definedName>
    <definedName name="RECON" localSheetId="1">#REF!</definedName>
    <definedName name="RECON">#REF!</definedName>
    <definedName name="REPORTDATE" localSheetId="0">#REF!</definedName>
    <definedName name="REPORTDATE" localSheetId="2">#REF!</definedName>
    <definedName name="REPORTDATE" localSheetId="1">#REF!</definedName>
    <definedName name="REPORTDATE">#REF!</definedName>
    <definedName name="Review" localSheetId="0">[52]Pivot!#REF!</definedName>
    <definedName name="Review" localSheetId="2">[52]Pivot!#REF!</definedName>
    <definedName name="Review" localSheetId="1">[52]Pivot!#REF!</definedName>
    <definedName name="Review">[52]Pivot!#REF!</definedName>
    <definedName name="rf_cwip">'[14]Book RF - PPE Report ATM'!$A$77:$Z$100</definedName>
    <definedName name="rf_pis">'[14]Book RF - PPE Report ATM'!$A$9:$Y$33</definedName>
    <definedName name="rf_pis_accum">'[14]Book RF - PPE Report ATM'!$A$41:$Y$62</definedName>
    <definedName name="rf_rwip">'[14]Book RF - PPE Report ATM'!$A$108:$X$132</definedName>
    <definedName name="RID" localSheetId="0">#REF!</definedName>
    <definedName name="RID" localSheetId="2">#REF!</definedName>
    <definedName name="RID" localSheetId="1">#REF!</definedName>
    <definedName name="RID">#REF!</definedName>
    <definedName name="RJ" localSheetId="0">#REF!</definedName>
    <definedName name="RJ" localSheetId="2">#REF!</definedName>
    <definedName name="RJ" localSheetId="1">#REF!</definedName>
    <definedName name="RJ">#REF!</definedName>
    <definedName name="ROEXP">'[25]DATA INPUT'!$C$77</definedName>
    <definedName name="ROPLANT">'[25]DATA INPUT'!$C$73</definedName>
    <definedName name="rqewrqer">"%"</definedName>
    <definedName name="rqwerqew" localSheetId="0">#REF!</definedName>
    <definedName name="rqwerqew" localSheetId="2">#REF!</definedName>
    <definedName name="rqwerqew" localSheetId="1">#REF!</definedName>
    <definedName name="rqwerqew">#REF!</definedName>
    <definedName name="RRF" localSheetId="0">#REF!</definedName>
    <definedName name="RRF" localSheetId="2">#REF!</definedName>
    <definedName name="RRF" localSheetId="1">#REF!</definedName>
    <definedName name="RRF">#REF!</definedName>
    <definedName name="rrfv" localSheetId="0">#REF!</definedName>
    <definedName name="rrfv" localSheetId="2">#REF!</definedName>
    <definedName name="rrfv" localSheetId="1">#REF!</definedName>
    <definedName name="rrfv">#REF!</definedName>
    <definedName name="sadasd" localSheetId="0">#REF!</definedName>
    <definedName name="sadasd" localSheetId="2">#REF!</definedName>
    <definedName name="sadasd" localSheetId="1">#REF!</definedName>
    <definedName name="sadasd">#REF!</definedName>
    <definedName name="SALES" localSheetId="0">#REF!</definedName>
    <definedName name="SALES" localSheetId="2">#REF!</definedName>
    <definedName name="SALES" localSheetId="1">#REF!</definedName>
    <definedName name="SALES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>#REF!</definedName>
    <definedName name="SCHEDULE_6" localSheetId="0">#REF!</definedName>
    <definedName name="SCHEDULE_6" localSheetId="2">#REF!</definedName>
    <definedName name="SCHEDULE_6" localSheetId="1">#REF!</definedName>
    <definedName name="SCHEDULE_6">#REF!</definedName>
    <definedName name="SCHEDULE_7" localSheetId="0">#REF!</definedName>
    <definedName name="SCHEDULE_7" localSheetId="2">#REF!</definedName>
    <definedName name="SCHEDULE_7" localSheetId="1">#REF!</definedName>
    <definedName name="SCHEDULE_7">#REF!</definedName>
    <definedName name="SCHEDULE_GOTO_TAB" localSheetId="0">'[67]Table of Contents'!#REF!</definedName>
    <definedName name="SCHEDULE_GOTO_TAB" localSheetId="2">'[67]Table of Contents'!#REF!</definedName>
    <definedName name="SCHEDULE_GOTO_TAB" localSheetId="1">'[67]Table of Contents'!#REF!</definedName>
    <definedName name="SCHEDULE_GOTO_TAB">'[67]Table of Contents'!#REF!</definedName>
    <definedName name="schm_div">'[19]AIC - Sch M'!$E$49:$G$95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>#REF!</definedName>
    <definedName name="segment">[61]Macro!$M$1:$N$15</definedName>
    <definedName name="SEMESTRE" localSheetId="0">#REF!</definedName>
    <definedName name="SEMESTRE" localSheetId="2">#REF!</definedName>
    <definedName name="SEMESTRE" localSheetId="1">#REF!</definedName>
    <definedName name="SEMESTRE">#REF!</definedName>
    <definedName name="Seven" localSheetId="0">'[8]Jurisdiction Input'!#REF!</definedName>
    <definedName name="Seven" localSheetId="2">'[8]Jurisdiction Input'!#REF!</definedName>
    <definedName name="Seven" localSheetId="1">'[8]Jurisdiction Input'!#REF!</definedName>
    <definedName name="Seven">'[8]Jurisdiction Input'!#REF!</definedName>
    <definedName name="SIRE" localSheetId="0">#REF!</definedName>
    <definedName name="SIRE" localSheetId="2">#REF!</definedName>
    <definedName name="SIRE" localSheetId="1">#REF!</definedName>
    <definedName name="SIRE">#REF!</definedName>
    <definedName name="Six" localSheetId="0">'[8]Jurisdiction Input'!#REF!</definedName>
    <definedName name="Six" localSheetId="2">'[8]Jurisdiction Input'!#REF!</definedName>
    <definedName name="Six" localSheetId="1">'[8]Jurisdiction Input'!#REF!</definedName>
    <definedName name="Six">'[8]Jurisdiction Input'!#REF!</definedName>
    <definedName name="SmallDate">[68]Menu!$C$3</definedName>
    <definedName name="SPECIAL_INSTRUCTIONS">'[32]Drop Down Lists'!$J$3:$J$7</definedName>
    <definedName name="Spot11" localSheetId="0">#REF!</definedName>
    <definedName name="Spot11" localSheetId="2">#REF!</definedName>
    <definedName name="Spot11" localSheetId="1">#REF!</definedName>
    <definedName name="Spot11">#REF!</definedName>
    <definedName name="Spot12" localSheetId="0">#REF!</definedName>
    <definedName name="Spot12" localSheetId="2">#REF!</definedName>
    <definedName name="Spot12" localSheetId="1">#REF!</definedName>
    <definedName name="Spot12">#REF!</definedName>
    <definedName name="Spot14" localSheetId="0">#REF!</definedName>
    <definedName name="Spot14" localSheetId="2">#REF!</definedName>
    <definedName name="Spot14" localSheetId="1">#REF!</definedName>
    <definedName name="Spot14">#REF!</definedName>
    <definedName name="Spot15" localSheetId="0">#REF!</definedName>
    <definedName name="Spot15" localSheetId="2">#REF!</definedName>
    <definedName name="Spot15" localSheetId="1">#REF!</definedName>
    <definedName name="Spot15">#REF!</definedName>
    <definedName name="Spot16" localSheetId="0">#REF!</definedName>
    <definedName name="Spot16" localSheetId="2">#REF!</definedName>
    <definedName name="Spot16" localSheetId="1">#REF!</definedName>
    <definedName name="Spot16">#REF!</definedName>
    <definedName name="Spot2" localSheetId="0">#REF!</definedName>
    <definedName name="Spot2" localSheetId="2">#REF!</definedName>
    <definedName name="Spot2" localSheetId="1">#REF!</definedName>
    <definedName name="Spot2">#REF!</definedName>
    <definedName name="Spot3" localSheetId="0">#REF!</definedName>
    <definedName name="Spot3" localSheetId="2">#REF!</definedName>
    <definedName name="Spot3" localSheetId="1">#REF!</definedName>
    <definedName name="Spot3">#REF!</definedName>
    <definedName name="Spot4" localSheetId="0">#REF!</definedName>
    <definedName name="Spot4" localSheetId="2">#REF!</definedName>
    <definedName name="Spot4" localSheetId="1">#REF!</definedName>
    <definedName name="Spot4">#REF!</definedName>
    <definedName name="Spread_Method">'[26]Tech Serv Mgr Data Entry'!$E$34:$Q$40</definedName>
    <definedName name="SPSet">"current"</definedName>
    <definedName name="SS">'[69]Projection - SSU'!$A$12:$K$47</definedName>
    <definedName name="SSCUSTOMER">'[25]DATA INPUT'!$C$48</definedName>
    <definedName name="SSEXPENSE">'[25]DATA INPUT'!$C$46</definedName>
    <definedName name="SSPLANT">'[25]DATA INPUT'!$C$45</definedName>
    <definedName name="SSUActBilled" localSheetId="0">#REF!</definedName>
    <definedName name="SSUActBilled" localSheetId="2">#REF!</definedName>
    <definedName name="SSUActBilled" localSheetId="1">#REF!</definedName>
    <definedName name="SSUActBilled">#REF!</definedName>
    <definedName name="SSUAlloc">'[38]Alloc-Summary'!$A$11:$O$67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>#REF!</definedName>
    <definedName name="SSUAlo">'[70]SSU-Billings'!$A$22:$L$22</definedName>
    <definedName name="SSUBillings">[71]SSUAllocationTable!$D$8:$Y$52</definedName>
    <definedName name="SSUCE">[72]SSU!$A$13:$Z$164</definedName>
    <definedName name="StartColumnIndex" localSheetId="0">#REF!</definedName>
    <definedName name="StartColumnIndex" localSheetId="2">#REF!</definedName>
    <definedName name="StartColumnIndex" localSheetId="1">#REF!</definedName>
    <definedName name="StartColumnIndex">#REF!</definedName>
    <definedName name="StartColumnRowIndex" localSheetId="0">#REF!</definedName>
    <definedName name="StartColumnRowIndex" localSheetId="2">#REF!</definedName>
    <definedName name="StartColumnRowIndex" localSheetId="1">#REF!</definedName>
    <definedName name="StartColumnRowIndex">#REF!</definedName>
    <definedName name="StartRowLineItemIndex" localSheetId="0">#REF!</definedName>
    <definedName name="StartRowLineItemIndex" localSheetId="2">#REF!</definedName>
    <definedName name="StartRowLineItemIndex" localSheetId="1">#REF!</definedName>
    <definedName name="StartRowLineItemIndex">#REF!</definedName>
    <definedName name="Status">[73]Notes!$A$46:$A$47</definedName>
    <definedName name="STKwt">'[74]Sched 9 Cap Struc'!$E$11</definedName>
    <definedName name="StopLoss8082" localSheetId="0">#REF!</definedName>
    <definedName name="StopLoss8082" localSheetId="2">#REF!</definedName>
    <definedName name="StopLoss8082" localSheetId="1">#REF!</definedName>
    <definedName name="StopLoss8082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>#REF!</definedName>
    <definedName name="SUMM" localSheetId="0">#REF!</definedName>
    <definedName name="SUMM" localSheetId="2">#REF!</definedName>
    <definedName name="SUMM" localSheetId="1">#REF!</definedName>
    <definedName name="SUMM">#REF!</definedName>
    <definedName name="Summary" localSheetId="0">#REF!</definedName>
    <definedName name="Summary" localSheetId="2">#REF!</definedName>
    <definedName name="Summary" localSheetId="1">#REF!</definedName>
    <definedName name="Summary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hidden="1">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hidden="1">[1]JE!#REF!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hidden="1">#REF!</definedName>
    <definedName name="table_ama">[33]SPREAD!$A$331:$I$357</definedName>
    <definedName name="table_apt">[33]SPREAD!$A$446:$G$472</definedName>
    <definedName name="table_co">[33]SPREAD!$A$274:$G$298</definedName>
    <definedName name="table_dall">[33]SPREAD!$A$38:$I$62</definedName>
    <definedName name="table_fr">[33]SPREAD!$A$388:$G$414</definedName>
    <definedName name="table_ga">[33]SPREAD!$A$96:$I$120</definedName>
    <definedName name="table_ks">[33]SPREAD!$A$215:$G$239</definedName>
    <definedName name="table_ky">[33]SPREAD!$A$302:$G$328</definedName>
    <definedName name="table_lgs">[33]SPREAD!$A$156:$I$180</definedName>
    <definedName name="table_lub">[33]SPREAD!$A$474:$I$500</definedName>
    <definedName name="table_mt">[33]SPREAD!$A$9:$I$33</definedName>
    <definedName name="Table_Tie">'[75]FILING REPORT DATA'!$A$183:$B$188</definedName>
    <definedName name="table_tla">[33]SPREAD!$A$126:$I$150</definedName>
    <definedName name="table_tn">[33]SPREAD!$A$66:$I$91</definedName>
    <definedName name="table_tri">[33]SPREAD!$A$186:$L$210</definedName>
    <definedName name="table_va">[33]SPREAD!$A$244:$G$268</definedName>
    <definedName name="table_wtc">[33]SPREAD!$A$359:$I$385</definedName>
    <definedName name="table_wts">[33]SPREAD!$A$504:$I$530</definedName>
    <definedName name="Table1">[76]Tables!$B$3:$C$11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0">[10]Source!#REF!</definedName>
    <definedName name="Task" localSheetId="2">[10]Source!#REF!</definedName>
    <definedName name="Task" localSheetId="1">[10]Source!#REF!</definedName>
    <definedName name="Task">[10]Source!#REF!</definedName>
    <definedName name="Task2" localSheetId="0">[10]Source!#REF!</definedName>
    <definedName name="Task2" localSheetId="2">[10]Source!#REF!</definedName>
    <definedName name="Task2" localSheetId="1">[10]Source!#REF!</definedName>
    <definedName name="Task2">[10]Source!#REF!</definedName>
    <definedName name="TaskDescr" localSheetId="0">[10]Source!#REF!</definedName>
    <definedName name="TaskDescr" localSheetId="2">[10]Source!#REF!</definedName>
    <definedName name="TaskDescr" localSheetId="1">[10]Source!#REF!</definedName>
    <definedName name="TaskDescr">[10]Source!#REF!</definedName>
    <definedName name="tax_cwip">'[14]Tax CWIP_RWIP'!$B$8:$V$28</definedName>
    <definedName name="tax_cwip_bb">'[21]Rollforward - Tax CWIP_RWIP'!$B$43:$G$103</definedName>
    <definedName name="tax_rwip_bb">'[21]Rollforward - Tax CWIP_RWIP'!$N$43:$Q$87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0">#REF!</definedName>
    <definedName name="tb" localSheetId="2">#REF!</definedName>
    <definedName name="tb" localSheetId="1">#REF!</definedName>
    <definedName name="tb">#REF!</definedName>
    <definedName name="tba">'[23]Basis Adj'!$A$11:$O$71</definedName>
    <definedName name="tbal" localSheetId="0">#REF!</definedName>
    <definedName name="tbal" localSheetId="2">#REF!</definedName>
    <definedName name="tbal" localSheetId="1">#REF!</definedName>
    <definedName name="tbal">#REF!</definedName>
    <definedName name="Ten" localSheetId="0">'[8]Jurisdiction Input'!#REF!</definedName>
    <definedName name="Ten" localSheetId="2">'[8]Jurisdiction Input'!#REF!</definedName>
    <definedName name="Ten" localSheetId="1">'[8]Jurisdiction Input'!#REF!</definedName>
    <definedName name="Ten">'[8]Jurisdiction Input'!#REF!</definedName>
    <definedName name="TESTYEAR">'[25]DATA INPUT'!$C$9</definedName>
    <definedName name="TextRefCopy1" localSheetId="0">#REF!</definedName>
    <definedName name="TextRefCopy1" localSheetId="2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>#REF!</definedName>
    <definedName name="TextRefCopyRangeCount" hidden="1">30</definedName>
    <definedName name="Thirteen" localSheetId="0">'[8]Jurisdiction Input'!#REF!</definedName>
    <definedName name="Thirteen" localSheetId="2">'[8]Jurisdiction Input'!#REF!</definedName>
    <definedName name="Thirteen" localSheetId="1">'[8]Jurisdiction Input'!#REF!</definedName>
    <definedName name="Thirteen">'[8]Jurisdiction Input'!#REF!</definedName>
    <definedName name="Three" localSheetId="0">'[8]Jurisdiction Input'!#REF!</definedName>
    <definedName name="Three" localSheetId="2">'[8]Jurisdiction Input'!#REF!</definedName>
    <definedName name="Three" localSheetId="1">'[8]Jurisdiction Input'!#REF!</definedName>
    <definedName name="Three">'[8]Jurisdiction Input'!#REF!</definedName>
    <definedName name="TLACE">[48]TransLA!$A$13:$Z$38</definedName>
    <definedName name="TLCOpStat">[18]UtOpStat!$C$95:$T$101</definedName>
    <definedName name="TLIG_1080" localSheetId="0">#REF!</definedName>
    <definedName name="TLIG_1080" localSheetId="2">#REF!</definedName>
    <definedName name="TLIG_1080" localSheetId="1">#REF!</definedName>
    <definedName name="TLIG_1080">#REF!</definedName>
    <definedName name="TLVOpStat">[18]UtOpStat!$C$103:$T$110</definedName>
    <definedName name="TNCE">[41]Tennessee!$A$13:$Z$37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ddIn_DataTable" localSheetId="0">#REF!</definedName>
    <definedName name="TRAddIn_DataTable" localSheetId="2">#REF!</definedName>
    <definedName name="TRAddIn_DataTable" localSheetId="1">#REF!</definedName>
    <definedName name="TRAddIn_DataTable">#REF!</definedName>
    <definedName name="TRAddIn_DataTable_2" localSheetId="0">#REF!</definedName>
    <definedName name="TRAddIn_DataTable_2" localSheetId="2">#REF!</definedName>
    <definedName name="TRAddIn_DataTable_2" localSheetId="1">#REF!</definedName>
    <definedName name="TRAddIn_DataTable_2">#REF!</definedName>
    <definedName name="TRAddIn_DataTable_3" localSheetId="0">#REF!</definedName>
    <definedName name="TRAddIn_DataTable_3" localSheetId="2">#REF!</definedName>
    <definedName name="TRAddIn_DataTable_3" localSheetId="1">#REF!</definedName>
    <definedName name="TRAddIn_DataTable_3">#REF!</definedName>
    <definedName name="TRAddIn_DataTable_4" localSheetId="0">#REF!</definedName>
    <definedName name="TRAddIn_DataTable_4" localSheetId="2">#REF!</definedName>
    <definedName name="TRAddIn_DataTable_4" localSheetId="1">#REF!</definedName>
    <definedName name="TRAddIn_DataTable_4">#REF!</definedName>
    <definedName name="TRAddIn_DataTable_5" localSheetId="0">#REF!</definedName>
    <definedName name="TRAddIn_DataTable_5" localSheetId="2">#REF!</definedName>
    <definedName name="TRAddIn_DataTable_5" localSheetId="1">#REF!</definedName>
    <definedName name="TRAddIn_DataTable_5">#REF!</definedName>
    <definedName name="TRAddIn_DataTable_6" localSheetId="0">#REF!</definedName>
    <definedName name="TRAddIn_DataTable_6" localSheetId="2">#REF!</definedName>
    <definedName name="TRAddIn_DataTable_6" localSheetId="1">#REF!</definedName>
    <definedName name="TRAddIn_DataTable_6">#REF!</definedName>
    <definedName name="TRAddIn_DataTable_7" localSheetId="0">#REF!</definedName>
    <definedName name="TRAddIn_DataTable_7" localSheetId="2">#REF!</definedName>
    <definedName name="TRAddIn_DataTable_7" localSheetId="1">#REF!</definedName>
    <definedName name="TRAddIn_DataTable_7">#REF!</definedName>
    <definedName name="TRAddIn_DataTable_8" localSheetId="0">#REF!</definedName>
    <definedName name="TRAddIn_DataTable_8" localSheetId="2">#REF!</definedName>
    <definedName name="TRAddIn_DataTable_8" localSheetId="1">#REF!</definedName>
    <definedName name="TRAddIn_DataTable_8">#REF!</definedName>
    <definedName name="TRANS_LA_1080" localSheetId="0">#REF!</definedName>
    <definedName name="TRANS_LA_1080" localSheetId="2">#REF!</definedName>
    <definedName name="TRANS_LA_1080" localSheetId="1">#REF!</definedName>
    <definedName name="TRANS_LA_1080">#REF!</definedName>
    <definedName name="TRANS_LA_1110" localSheetId="0">#REF!</definedName>
    <definedName name="TRANS_LA_1110" localSheetId="2">#REF!</definedName>
    <definedName name="TRANS_LA_1110" localSheetId="1">#REF!</definedName>
    <definedName name="TRANS_LA_1110">#REF!</definedName>
    <definedName name="transfer">'[7]adjustment 3'!$O$4:$O$371</definedName>
    <definedName name="TRANSPORT" localSheetId="0">#REF!</definedName>
    <definedName name="TRANSPORT" localSheetId="2">#REF!</definedName>
    <definedName name="TRANSPORT" localSheetId="1">#REF!</definedName>
    <definedName name="TRANSPORT">#REF!</definedName>
    <definedName name="trend" localSheetId="0">#REF!</definedName>
    <definedName name="trend" localSheetId="2">#REF!</definedName>
    <definedName name="trend" localSheetId="1">#REF!</definedName>
    <definedName name="trend">#REF!</definedName>
    <definedName name="trend2" localSheetId="0">#REF!</definedName>
    <definedName name="trend2" localSheetId="2">#REF!</definedName>
    <definedName name="trend2" localSheetId="1">#REF!</definedName>
    <definedName name="trend2">#REF!</definedName>
    <definedName name="TriCE">[15]Triangle!$A$13:$Z$38</definedName>
    <definedName name="Twelve" localSheetId="0">'[8]Jurisdiction Input'!#REF!</definedName>
    <definedName name="Twelve" localSheetId="2">'[8]Jurisdiction Input'!#REF!</definedName>
    <definedName name="Twelve" localSheetId="1">'[8]Jurisdiction Input'!#REF!</definedName>
    <definedName name="Twelve">'[8]Jurisdiction Input'!#REF!</definedName>
    <definedName name="Two" localSheetId="0">'[8]Jurisdiction Input'!#REF!</definedName>
    <definedName name="Two" localSheetId="2">'[8]Jurisdiction Input'!#REF!</definedName>
    <definedName name="Two" localSheetId="1">'[8]Jurisdiction Input'!#REF!</definedName>
    <definedName name="Two">'[8]Jurisdiction Input'!#REF!</definedName>
    <definedName name="tx_rule">'[14]Tx Rule 8209'!$C$11:$N$25</definedName>
    <definedName name="TXCOpStat">[18]UtOpStat!$C$138:$T$144</definedName>
    <definedName name="TXVOpStat">[18]UtOpStat!$C$146:$T$154</definedName>
    <definedName name="TYDATE">'[77]Sch 1'!$A$4</definedName>
    <definedName name="TYPE_OF_PAYMENT">'[32]Drop Down Lists'!$N$3:$N$13</definedName>
    <definedName name="UACKCE">[31]CKUnalloc!$A$13:$Z$37</definedName>
    <definedName name="UALACE">[48]LAUnalloc!$A$13:$Z$29</definedName>
    <definedName name="UAMDCE">[41]MDUnalloc!$A$13:$Z$50</definedName>
    <definedName name="UAWTXCE">[15]Unalloc!$A$13:$Z$41</definedName>
    <definedName name="UCG_1080" localSheetId="0">#REF!</definedName>
    <definedName name="UCG_1080" localSheetId="2">#REF!</definedName>
    <definedName name="UCG_1080" localSheetId="1">#REF!</definedName>
    <definedName name="UCG_1080">#REF!</definedName>
    <definedName name="UCG_1110" localSheetId="0">#REF!</definedName>
    <definedName name="UCG_1110" localSheetId="2">#REF!</definedName>
    <definedName name="UCG_1110" localSheetId="1">#REF!</definedName>
    <definedName name="UCG_1110">#REF!</definedName>
    <definedName name="UCGCalloc" localSheetId="0">#REF!</definedName>
    <definedName name="UCGCalloc" localSheetId="2">#REF!</definedName>
    <definedName name="UCGCalloc" localSheetId="1">#REF!</definedName>
    <definedName name="UCGCalloc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>#REF!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0">#REF!</definedName>
    <definedName name="USSTD" localSheetId="2">#REF!</definedName>
    <definedName name="USSTD" localSheetId="1">#REF!</definedName>
    <definedName name="USSTD">#REF!</definedName>
    <definedName name="UTCOpStat">[18]UtOpStat!$C$9:$T$15</definedName>
    <definedName name="UTMtd">'[18]UT-IncStmt-MTD'!$D$11:$U$39</definedName>
    <definedName name="UTVOpStat">[18]UtOpStat!$C$17:$T$24</definedName>
    <definedName name="UTYtd">'[18]UT-IncStmt-YTD'!$D$11:$U$39</definedName>
    <definedName name="UW" localSheetId="0">#REF!</definedName>
    <definedName name="UW" localSheetId="2">#REF!</definedName>
    <definedName name="UW" localSheetId="1">#REF!</definedName>
    <definedName name="UW">#REF!</definedName>
    <definedName name="UW_ALAB" localSheetId="0">#REF!</definedName>
    <definedName name="UW_ALAB" localSheetId="2">#REF!</definedName>
    <definedName name="UW_ALAB" localSheetId="1">#REF!</definedName>
    <definedName name="UW_ALAB">#REF!</definedName>
    <definedName name="UW_ALAB2" localSheetId="0">#REF!</definedName>
    <definedName name="UW_ALAB2" localSheetId="2">#REF!</definedName>
    <definedName name="UW_ALAB2" localSheetId="1">#REF!</definedName>
    <definedName name="UW_ALAB2">#REF!</definedName>
    <definedName name="UW_GL" localSheetId="0">#REF!</definedName>
    <definedName name="UW_GL" localSheetId="2">#REF!</definedName>
    <definedName name="UW_GL" localSheetId="1">#REF!</definedName>
    <definedName name="UW_GL">#REF!</definedName>
    <definedName name="UW_GL2" localSheetId="0">#REF!</definedName>
    <definedName name="UW_GL2" localSheetId="2">#REF!</definedName>
    <definedName name="UW_GL2" localSheetId="1">#REF!</definedName>
    <definedName name="UW_GL2">#REF!</definedName>
    <definedName name="UW_KENT" localSheetId="0">#REF!</definedName>
    <definedName name="UW_KENT" localSheetId="2">#REF!</definedName>
    <definedName name="UW_KENT" localSheetId="1">#REF!</definedName>
    <definedName name="UW_KENT">#REF!</definedName>
    <definedName name="uw_KENT2" localSheetId="0">#REF!</definedName>
    <definedName name="uw_KENT2" localSheetId="2">#REF!</definedName>
    <definedName name="uw_KENT2" localSheetId="1">#REF!</definedName>
    <definedName name="uw_KENT2">#REF!</definedName>
    <definedName name="UW_SUMM" localSheetId="0">#REF!</definedName>
    <definedName name="UW_SUMM" localSheetId="2">#REF!</definedName>
    <definedName name="UW_SUMM" localSheetId="1">#REF!</definedName>
    <definedName name="UW_SUMM">#REF!</definedName>
    <definedName name="UWALL4QTR" localSheetId="0">#REF!</definedName>
    <definedName name="UWALL4QTR" localSheetId="2">#REF!</definedName>
    <definedName name="UWALL4QTR" localSheetId="1">#REF!</definedName>
    <definedName name="UWALL4QTR">#REF!</definedName>
    <definedName name="UWALL5TOT" localSheetId="0">#REF!</definedName>
    <definedName name="UWALL5TOT" localSheetId="2">#REF!</definedName>
    <definedName name="UWALL5TOT" localSheetId="1">#REF!</definedName>
    <definedName name="UWALL5TOT">#REF!</definedName>
    <definedName name="UWDOM4BQTR" localSheetId="0">#REF!</definedName>
    <definedName name="UWDOM4BQTR" localSheetId="2">#REF!</definedName>
    <definedName name="UWDOM4BQTR" localSheetId="1">#REF!</definedName>
    <definedName name="UWDOM4BQTR">#REF!</definedName>
    <definedName name="UWDOM5BTOT" localSheetId="0">#REF!</definedName>
    <definedName name="UWDOM5BTOT" localSheetId="2">#REF!</definedName>
    <definedName name="UWDOM5BTOT" localSheetId="1">#REF!</definedName>
    <definedName name="UWDOM5BTOT">#REF!</definedName>
    <definedName name="UWFOR4AQTR" localSheetId="0">#REF!</definedName>
    <definedName name="UWFOR4AQTR" localSheetId="2">#REF!</definedName>
    <definedName name="UWFOR4AQTR" localSheetId="1">#REF!</definedName>
    <definedName name="UWFOR4AQTR">#REF!</definedName>
    <definedName name="UWFOR5ATOT" localSheetId="0">#REF!</definedName>
    <definedName name="UWFOR5ATOT" localSheetId="2">#REF!</definedName>
    <definedName name="UWFOR5ATOT" localSheetId="1">#REF!</definedName>
    <definedName name="UWFOR5ATOT">#REF!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[41]Virginia!$A$13:$Z$37</definedName>
    <definedName name="VarByBU" localSheetId="0">#REF!</definedName>
    <definedName name="VarByBU" localSheetId="2">#REF!</definedName>
    <definedName name="VarByBU" localSheetId="1">#REF!</definedName>
    <definedName name="VarByBU">#REF!</definedName>
    <definedName name="VarbyBUAEM" localSheetId="0">#REF!</definedName>
    <definedName name="VarbyBUAEM" localSheetId="2">#REF!</definedName>
    <definedName name="VarbyBUAEM" localSheetId="1">#REF!</definedName>
    <definedName name="VarbyBUAEM">#REF!</definedName>
    <definedName name="Variables" localSheetId="0">#REF!</definedName>
    <definedName name="Variables" localSheetId="2">#REF!</definedName>
    <definedName name="Variables" localSheetId="1">#REF!</definedName>
    <definedName name="Variables">#REF!</definedName>
    <definedName name="VERSION">[24]INPUTS!$B$3</definedName>
    <definedName name="VFACTOR">'[25]WP 30-1'!$F$56</definedName>
    <definedName name="WKG_1080" localSheetId="0">#REF!</definedName>
    <definedName name="WKG_1080" localSheetId="2">#REF!</definedName>
    <definedName name="WKG_1080" localSheetId="1">#REF!</definedName>
    <definedName name="WKG_1080">#REF!</definedName>
    <definedName name="WKG_1110" localSheetId="0">#REF!</definedName>
    <definedName name="WKG_1110" localSheetId="2">#REF!</definedName>
    <definedName name="WKG_1110" localSheetId="1">#REF!</definedName>
    <definedName name="WKG_1110">#REF!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hidden="1">{#N/A,#N/A,FALSE,"Current &amp; Demand";#N/A,#N/A,FALSE,"Buttress fund 98 "}</definedName>
    <definedName name="wrn.CODOGNO._.Print._.all." hidden="1">{#N/A,#N/A,FALSE,"Cover";#N/A,#N/A,FALSE,"BS";#N/A,#N/A,FALSE,"IS"}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hidden="1">{#N/A,#N/A,TRUE,"BS";#N/A,#N/A,TRUE,"IS";#N/A,#N/A,TRUE,"NOTES";#N/A,#N/A,TRUE,"UW"}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hidden="1">{#N/A,#N/A,FALSE,"Liq";#N/A,#N/A,FALSE,"Solv";#N/A,#N/A,FALSE,"MaxDiv"}</definedName>
    <definedName name="wrn.Margins." hidden="1">{#N/A,#N/A,FALSE,"Liquidity Margin";#N/A,#N/A,FALSE,"Solvency Margin";#N/A,#N/A,FALSE,"Maximum Dividend"}</definedName>
    <definedName name="wrn.Print._.All." hidden="1">{#N/A,#N/A,FALSE,"Summary";#N/A,#N/A,FALSE,"City Gate";#N/A,#N/A,FALSE,"Ind Trans";#N/A,#N/A,FALSE,"Electric Gen"}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hidden="1">{#N/A,#N/A,FALSE,"BS";#N/A,#N/A,FALSE,"IS";#N/A,#N/A,FALSE,"STAT";#N/A,#N/A,FALSE,"BUD_qtr";#N/A,#N/A,FALSE,"BUD_ytd"}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'[78]Projection - WestTX'!$A$12:$K$47</definedName>
    <definedName name="WtxDivCE">[15]WTXDiv!$A$13:$Z$56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hidden="1">{#N/A,#N/A,FALSE,"Summary";#N/A,#N/A,FALSE,"City Gate";#N/A,#N/A,FALSE,"Ind Trans";#N/A,#N/A,FALSE,"Electric Gen"}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hidden="1">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hidden="1">#REF!</definedName>
  </definedNames>
  <calcPr calcId="152511"/>
</workbook>
</file>

<file path=xl/calcChain.xml><?xml version="1.0" encoding="utf-8"?>
<calcChain xmlns="http://schemas.openxmlformats.org/spreadsheetml/2006/main">
  <c r="L149" i="2" l="1"/>
  <c r="K149" i="2"/>
  <c r="L151" i="112"/>
  <c r="K151" i="112"/>
  <c r="K104" i="112" l="1"/>
  <c r="L104" i="112" s="1"/>
  <c r="L149" i="113" l="1"/>
  <c r="K149" i="113"/>
  <c r="J149" i="113" l="1"/>
  <c r="K96" i="114"/>
  <c r="L96" i="114" l="1"/>
  <c r="K18" i="114" l="1"/>
  <c r="L18" i="114"/>
  <c r="K30" i="114"/>
  <c r="L30" i="114"/>
  <c r="K33" i="114"/>
  <c r="L33" i="114"/>
  <c r="K44" i="114"/>
  <c r="L44" i="114"/>
  <c r="K105" i="114"/>
  <c r="L105" i="114"/>
  <c r="K111" i="114" l="1"/>
  <c r="K149" i="114" l="1"/>
  <c r="L127" i="114" l="1"/>
  <c r="L128" i="114" s="1"/>
  <c r="L149" i="114"/>
  <c r="K127" i="114"/>
  <c r="K128" i="114" s="1"/>
  <c r="L147" i="2" l="1"/>
  <c r="L140" i="2"/>
  <c r="L139" i="2"/>
  <c r="L138" i="2"/>
  <c r="L137" i="2"/>
  <c r="L136" i="2"/>
  <c r="L135" i="2"/>
  <c r="L131" i="2"/>
  <c r="L130" i="2"/>
  <c r="L105" i="2"/>
  <c r="L44" i="2"/>
  <c r="L33" i="2"/>
  <c r="L30" i="2"/>
  <c r="L18" i="2"/>
  <c r="K147" i="2"/>
  <c r="K140" i="2"/>
  <c r="K139" i="2"/>
  <c r="K138" i="2"/>
  <c r="K137" i="2"/>
  <c r="K136" i="2"/>
  <c r="K135" i="2"/>
  <c r="K131" i="2"/>
  <c r="K130" i="2"/>
  <c r="K105" i="2"/>
  <c r="K44" i="2"/>
  <c r="K33" i="2"/>
  <c r="K30" i="2"/>
  <c r="K18" i="2"/>
  <c r="L149" i="112"/>
  <c r="L142" i="112"/>
  <c r="L141" i="112"/>
  <c r="L140" i="112"/>
  <c r="L139" i="112"/>
  <c r="L138" i="112"/>
  <c r="L137" i="112"/>
  <c r="L136" i="112"/>
  <c r="L135" i="112"/>
  <c r="L131" i="112"/>
  <c r="L130" i="112"/>
  <c r="L127" i="112"/>
  <c r="L105" i="112"/>
  <c r="L48" i="112"/>
  <c r="L44" i="112"/>
  <c r="L33" i="112"/>
  <c r="L18" i="112"/>
  <c r="K149" i="112"/>
  <c r="K142" i="112"/>
  <c r="K141" i="112"/>
  <c r="K140" i="112"/>
  <c r="K139" i="112"/>
  <c r="K138" i="112"/>
  <c r="K137" i="112"/>
  <c r="K136" i="112"/>
  <c r="K135" i="112"/>
  <c r="K131" i="112"/>
  <c r="K130" i="112"/>
  <c r="K127" i="112"/>
  <c r="K105" i="112"/>
  <c r="K48" i="112"/>
  <c r="K44" i="112"/>
  <c r="K33" i="112"/>
  <c r="K18" i="112"/>
  <c r="L147" i="113"/>
  <c r="L140" i="113"/>
  <c r="L139" i="113"/>
  <c r="L138" i="113"/>
  <c r="L137" i="113"/>
  <c r="L136" i="113"/>
  <c r="L135" i="113"/>
  <c r="L131" i="113"/>
  <c r="L130" i="113"/>
  <c r="L105" i="113"/>
  <c r="L44" i="113"/>
  <c r="L33" i="113"/>
  <c r="L18" i="113"/>
  <c r="K147" i="113"/>
  <c r="K140" i="113"/>
  <c r="K139" i="113"/>
  <c r="K138" i="113"/>
  <c r="K137" i="113"/>
  <c r="K136" i="113"/>
  <c r="K135" i="113"/>
  <c r="K131" i="113"/>
  <c r="K130" i="113"/>
  <c r="K105" i="113"/>
  <c r="K44" i="113"/>
  <c r="K33" i="113"/>
  <c r="K18" i="113"/>
  <c r="K128" i="113" l="1"/>
  <c r="K128" i="2"/>
  <c r="L128" i="2"/>
  <c r="K128" i="112"/>
  <c r="L128" i="112"/>
  <c r="L128" i="113"/>
  <c r="L132" i="2" l="1"/>
  <c r="L141" i="2" s="1"/>
  <c r="K132" i="2"/>
  <c r="K141" i="2" s="1"/>
  <c r="L132" i="112"/>
  <c r="L143" i="112" s="1"/>
  <c r="K132" i="112"/>
  <c r="K143" i="112" s="1"/>
  <c r="L132" i="113"/>
  <c r="L141" i="113" s="1"/>
  <c r="K132" i="113"/>
  <c r="K141" i="113" s="1"/>
  <c r="K147" i="114"/>
  <c r="L147" i="114"/>
  <c r="K135" i="114"/>
  <c r="L135" i="114"/>
  <c r="K136" i="114"/>
  <c r="L136" i="114"/>
  <c r="K137" i="114"/>
  <c r="L137" i="114"/>
  <c r="K138" i="114"/>
  <c r="L138" i="114"/>
  <c r="K139" i="114"/>
  <c r="L139" i="114"/>
  <c r="K140" i="114"/>
  <c r="L140" i="114"/>
  <c r="K130" i="114"/>
  <c r="K145" i="114" s="1"/>
  <c r="L130" i="114"/>
  <c r="L145" i="114" s="1"/>
  <c r="K131" i="114"/>
  <c r="L131" i="114"/>
  <c r="L132" i="114" l="1"/>
  <c r="L141" i="114" s="1"/>
  <c r="K132" i="114"/>
  <c r="K141" i="114" s="1"/>
  <c r="G147" i="114"/>
  <c r="H149" i="114" l="1"/>
  <c r="G149" i="114"/>
  <c r="H35" i="114" l="1"/>
  <c r="H34" i="114"/>
  <c r="H147" i="114" s="1"/>
  <c r="I149" i="113" l="1"/>
  <c r="J149" i="2"/>
  <c r="I149" i="2"/>
  <c r="J151" i="112"/>
  <c r="I151" i="112"/>
  <c r="I149" i="114" l="1"/>
  <c r="I147" i="114"/>
  <c r="J149" i="114"/>
  <c r="F140" i="112" l="1"/>
  <c r="G140" i="112"/>
  <c r="H140" i="112"/>
  <c r="I140" i="112"/>
  <c r="J140" i="112"/>
  <c r="E140" i="112"/>
  <c r="F139" i="112"/>
  <c r="G139" i="112"/>
  <c r="H139" i="112"/>
  <c r="I139" i="112"/>
  <c r="J139" i="112"/>
  <c r="E139" i="112"/>
  <c r="J140" i="2" l="1"/>
  <c r="I140" i="2"/>
  <c r="H140" i="2"/>
  <c r="G140" i="2"/>
  <c r="F140" i="2"/>
  <c r="E140" i="2"/>
  <c r="D140" i="2"/>
  <c r="C140" i="2"/>
  <c r="A140" i="2"/>
  <c r="J139" i="2"/>
  <c r="I139" i="2"/>
  <c r="H139" i="2"/>
  <c r="G139" i="2"/>
  <c r="F139" i="2"/>
  <c r="E139" i="2"/>
  <c r="D139" i="2"/>
  <c r="C139" i="2"/>
  <c r="A139" i="2"/>
  <c r="J138" i="2"/>
  <c r="I138" i="2"/>
  <c r="H138" i="2"/>
  <c r="G138" i="2"/>
  <c r="F138" i="2"/>
  <c r="E138" i="2"/>
  <c r="D138" i="2"/>
  <c r="C138" i="2"/>
  <c r="A138" i="2"/>
  <c r="J137" i="2"/>
  <c r="I137" i="2"/>
  <c r="H137" i="2"/>
  <c r="G137" i="2"/>
  <c r="F137" i="2"/>
  <c r="E137" i="2"/>
  <c r="D137" i="2"/>
  <c r="C137" i="2"/>
  <c r="A137" i="2"/>
  <c r="J136" i="2"/>
  <c r="I136" i="2"/>
  <c r="H136" i="2"/>
  <c r="G136" i="2"/>
  <c r="F136" i="2"/>
  <c r="E136" i="2"/>
  <c r="D136" i="2"/>
  <c r="C136" i="2"/>
  <c r="A136" i="2"/>
  <c r="J135" i="2"/>
  <c r="I135" i="2"/>
  <c r="I145" i="2" s="1"/>
  <c r="H135" i="2"/>
  <c r="H145" i="2" s="1"/>
  <c r="G135" i="2"/>
  <c r="F135" i="2"/>
  <c r="E135" i="2"/>
  <c r="D135" i="2"/>
  <c r="C135" i="2"/>
  <c r="A135" i="2"/>
  <c r="J131" i="2"/>
  <c r="I131" i="2"/>
  <c r="H131" i="2"/>
  <c r="G131" i="2"/>
  <c r="F131" i="2"/>
  <c r="E131" i="2"/>
  <c r="J130" i="2"/>
  <c r="I130" i="2"/>
  <c r="H130" i="2"/>
  <c r="G130" i="2"/>
  <c r="F130" i="2"/>
  <c r="E130" i="2"/>
  <c r="J142" i="112"/>
  <c r="I142" i="112"/>
  <c r="H142" i="112"/>
  <c r="G142" i="112"/>
  <c r="F142" i="112"/>
  <c r="E142" i="112"/>
  <c r="D142" i="112"/>
  <c r="C142" i="112"/>
  <c r="A142" i="112"/>
  <c r="J141" i="112"/>
  <c r="I141" i="112"/>
  <c r="H141" i="112"/>
  <c r="G141" i="112"/>
  <c r="F141" i="112"/>
  <c r="E141" i="112"/>
  <c r="D141" i="112"/>
  <c r="C141" i="112"/>
  <c r="A141" i="112"/>
  <c r="J138" i="112"/>
  <c r="I138" i="112"/>
  <c r="H138" i="112"/>
  <c r="G138" i="112"/>
  <c r="F138" i="112"/>
  <c r="E138" i="112"/>
  <c r="D138" i="112"/>
  <c r="C138" i="112"/>
  <c r="A138" i="112"/>
  <c r="J137" i="112"/>
  <c r="I137" i="112"/>
  <c r="H137" i="112"/>
  <c r="G137" i="112"/>
  <c r="F137" i="112"/>
  <c r="E137" i="112"/>
  <c r="D137" i="112"/>
  <c r="C137" i="112"/>
  <c r="A137" i="112"/>
  <c r="J136" i="112"/>
  <c r="I136" i="112"/>
  <c r="H136" i="112"/>
  <c r="G136" i="112"/>
  <c r="F136" i="112"/>
  <c r="E136" i="112"/>
  <c r="D136" i="112"/>
  <c r="C136" i="112"/>
  <c r="A136" i="112"/>
  <c r="J135" i="112"/>
  <c r="J147" i="112" s="1"/>
  <c r="I135" i="112"/>
  <c r="H135" i="112"/>
  <c r="G135" i="112"/>
  <c r="G147" i="112" s="1"/>
  <c r="F135" i="112"/>
  <c r="F147" i="112" s="1"/>
  <c r="E135" i="112"/>
  <c r="D135" i="112"/>
  <c r="C135" i="112"/>
  <c r="A135" i="112"/>
  <c r="J131" i="112"/>
  <c r="I131" i="112"/>
  <c r="H131" i="112"/>
  <c r="G131" i="112"/>
  <c r="F131" i="112"/>
  <c r="E131" i="112"/>
  <c r="J130" i="112"/>
  <c r="I130" i="112"/>
  <c r="H130" i="112"/>
  <c r="G130" i="112"/>
  <c r="F130" i="112"/>
  <c r="E130" i="112"/>
  <c r="E135" i="113"/>
  <c r="E131" i="113"/>
  <c r="E130" i="113"/>
  <c r="J140" i="113"/>
  <c r="I140" i="113"/>
  <c r="H140" i="113"/>
  <c r="G140" i="113"/>
  <c r="F140" i="113"/>
  <c r="E140" i="113"/>
  <c r="D140" i="113"/>
  <c r="C140" i="113"/>
  <c r="A140" i="113"/>
  <c r="J139" i="113"/>
  <c r="I139" i="113"/>
  <c r="H139" i="113"/>
  <c r="G139" i="113"/>
  <c r="F139" i="113"/>
  <c r="E139" i="113"/>
  <c r="D139" i="113"/>
  <c r="C139" i="113"/>
  <c r="A139" i="113"/>
  <c r="J138" i="113"/>
  <c r="I138" i="113"/>
  <c r="H138" i="113"/>
  <c r="G138" i="113"/>
  <c r="F138" i="113"/>
  <c r="E138" i="113"/>
  <c r="D138" i="113"/>
  <c r="C138" i="113"/>
  <c r="A138" i="113"/>
  <c r="J137" i="113"/>
  <c r="I137" i="113"/>
  <c r="H137" i="113"/>
  <c r="G137" i="113"/>
  <c r="F137" i="113"/>
  <c r="E137" i="113"/>
  <c r="D137" i="113"/>
  <c r="C137" i="113"/>
  <c r="A137" i="113"/>
  <c r="J136" i="113"/>
  <c r="I136" i="113"/>
  <c r="H136" i="113"/>
  <c r="G136" i="113"/>
  <c r="F136" i="113"/>
  <c r="E136" i="113"/>
  <c r="D136" i="113"/>
  <c r="C136" i="113"/>
  <c r="A136" i="113"/>
  <c r="J135" i="113"/>
  <c r="I135" i="113"/>
  <c r="H135" i="113"/>
  <c r="G135" i="113"/>
  <c r="G145" i="113" s="1"/>
  <c r="F135" i="113"/>
  <c r="F145" i="113" s="1"/>
  <c r="L145" i="113" s="1"/>
  <c r="D135" i="113"/>
  <c r="C135" i="113"/>
  <c r="A135" i="113"/>
  <c r="J131" i="113"/>
  <c r="I131" i="113"/>
  <c r="H131" i="113"/>
  <c r="G131" i="113"/>
  <c r="F131" i="113"/>
  <c r="J130" i="113"/>
  <c r="I130" i="113"/>
  <c r="H130" i="113"/>
  <c r="G130" i="113"/>
  <c r="F130" i="113"/>
  <c r="L147" i="112" l="1"/>
  <c r="L154" i="112" s="1"/>
  <c r="L155" i="112" s="1"/>
  <c r="H147" i="112"/>
  <c r="E147" i="112"/>
  <c r="H145" i="113"/>
  <c r="I145" i="113"/>
  <c r="J145" i="113"/>
  <c r="L152" i="113"/>
  <c r="L153" i="113" s="1"/>
  <c r="J145" i="2"/>
  <c r="E145" i="2"/>
  <c r="K145" i="2" s="1"/>
  <c r="F145" i="2"/>
  <c r="L145" i="2" s="1"/>
  <c r="G145" i="2"/>
  <c r="I147" i="112"/>
  <c r="E145" i="113"/>
  <c r="K145" i="113" s="1"/>
  <c r="K147" i="112" l="1"/>
  <c r="K154" i="112" s="1"/>
  <c r="K155" i="112" s="1"/>
  <c r="L152" i="2"/>
  <c r="L153" i="2" s="1"/>
  <c r="K152" i="2"/>
  <c r="K153" i="2" s="1"/>
  <c r="K152" i="113"/>
  <c r="K153" i="113" s="1"/>
  <c r="J130" i="114" l="1"/>
  <c r="J131" i="114"/>
  <c r="I147" i="2" l="1"/>
  <c r="J147" i="2"/>
  <c r="I105" i="2"/>
  <c r="J105" i="2"/>
  <c r="I44" i="2"/>
  <c r="J44" i="2"/>
  <c r="I33" i="2"/>
  <c r="J33" i="2"/>
  <c r="I30" i="2"/>
  <c r="J30" i="2"/>
  <c r="I18" i="2"/>
  <c r="J18" i="2"/>
  <c r="I149" i="112"/>
  <c r="J149" i="112"/>
  <c r="I127" i="112"/>
  <c r="J127" i="112"/>
  <c r="I105" i="112"/>
  <c r="J105" i="112"/>
  <c r="I48" i="112"/>
  <c r="J48" i="112"/>
  <c r="I44" i="112"/>
  <c r="J44" i="112"/>
  <c r="I33" i="112"/>
  <c r="J33" i="112"/>
  <c r="I18" i="112"/>
  <c r="J18" i="112"/>
  <c r="I147" i="113"/>
  <c r="J147" i="113"/>
  <c r="I105" i="113"/>
  <c r="J105" i="113"/>
  <c r="I44" i="113"/>
  <c r="J44" i="113"/>
  <c r="I33" i="113"/>
  <c r="J33" i="113"/>
  <c r="I18" i="113"/>
  <c r="J18" i="113"/>
  <c r="J105" i="114"/>
  <c r="J147" i="114"/>
  <c r="I135" i="114"/>
  <c r="J135" i="114"/>
  <c r="I136" i="114"/>
  <c r="J136" i="114"/>
  <c r="I137" i="114"/>
  <c r="J137" i="114"/>
  <c r="I138" i="114"/>
  <c r="J138" i="114"/>
  <c r="I139" i="114"/>
  <c r="J139" i="114"/>
  <c r="I140" i="114"/>
  <c r="J140" i="114"/>
  <c r="I130" i="114"/>
  <c r="I131" i="114"/>
  <c r="I127" i="114"/>
  <c r="J127" i="114"/>
  <c r="I105" i="114"/>
  <c r="I44" i="114"/>
  <c r="J44" i="114"/>
  <c r="I33" i="114"/>
  <c r="J33" i="114"/>
  <c r="I30" i="114"/>
  <c r="J30" i="114"/>
  <c r="I18" i="114"/>
  <c r="J18" i="114"/>
  <c r="K152" i="114" l="1"/>
  <c r="K153" i="114" s="1"/>
  <c r="L152" i="114"/>
  <c r="L153" i="114" s="1"/>
  <c r="I145" i="114"/>
  <c r="J145" i="114"/>
  <c r="J152" i="114" s="1"/>
  <c r="I154" i="112"/>
  <c r="J128" i="112"/>
  <c r="J128" i="2"/>
  <c r="J132" i="2" s="1"/>
  <c r="J141" i="2" s="1"/>
  <c r="I128" i="2"/>
  <c r="J152" i="2"/>
  <c r="I152" i="2"/>
  <c r="J154" i="112"/>
  <c r="I128" i="112"/>
  <c r="J128" i="113"/>
  <c r="J132" i="113" s="1"/>
  <c r="J141" i="113" s="1"/>
  <c r="J152" i="113"/>
  <c r="I128" i="113"/>
  <c r="I132" i="113" s="1"/>
  <c r="I141" i="113" s="1"/>
  <c r="I152" i="113"/>
  <c r="I128" i="114"/>
  <c r="J128" i="114"/>
  <c r="I132" i="2" l="1"/>
  <c r="I141" i="2" s="1"/>
  <c r="I153" i="2" s="1"/>
  <c r="J153" i="2"/>
  <c r="J132" i="112"/>
  <c r="J143" i="112" s="1"/>
  <c r="J155" i="112" s="1"/>
  <c r="I132" i="112"/>
  <c r="I143" i="112" s="1"/>
  <c r="I155" i="112" s="1"/>
  <c r="I153" i="113"/>
  <c r="J153" i="113"/>
  <c r="I132" i="114"/>
  <c r="I141" i="114" s="1"/>
  <c r="J132" i="114"/>
  <c r="J141" i="114" l="1"/>
  <c r="J153" i="114" s="1"/>
  <c r="F149" i="114"/>
  <c r="E149" i="114"/>
  <c r="F147" i="114" l="1"/>
  <c r="E135" i="114" l="1"/>
  <c r="F135" i="114"/>
  <c r="G135" i="114"/>
  <c r="H135" i="114"/>
  <c r="E136" i="114"/>
  <c r="F136" i="114"/>
  <c r="G136" i="114"/>
  <c r="H136" i="114"/>
  <c r="E137" i="114"/>
  <c r="F137" i="114"/>
  <c r="G137" i="114"/>
  <c r="H137" i="114"/>
  <c r="E138" i="114"/>
  <c r="F138" i="114"/>
  <c r="G138" i="114"/>
  <c r="H138" i="114"/>
  <c r="E139" i="114"/>
  <c r="F139" i="114"/>
  <c r="G139" i="114"/>
  <c r="H139" i="114"/>
  <c r="E140" i="114"/>
  <c r="F140" i="114"/>
  <c r="G140" i="114"/>
  <c r="H140" i="114"/>
  <c r="D140" i="114"/>
  <c r="C140" i="114"/>
  <c r="D139" i="114"/>
  <c r="C139" i="114"/>
  <c r="A140" i="114"/>
  <c r="A139" i="114"/>
  <c r="D138" i="114"/>
  <c r="C138" i="114"/>
  <c r="D137" i="114"/>
  <c r="C137" i="114"/>
  <c r="A138" i="114"/>
  <c r="A137" i="114"/>
  <c r="D136" i="114"/>
  <c r="C136" i="114"/>
  <c r="A136" i="114"/>
  <c r="D135" i="114"/>
  <c r="C135" i="114"/>
  <c r="A135" i="114"/>
  <c r="E105" i="112" l="1"/>
  <c r="F105" i="112"/>
  <c r="G105" i="112"/>
  <c r="H105" i="112"/>
  <c r="H130" i="114"/>
  <c r="E130" i="114"/>
  <c r="F130" i="114"/>
  <c r="G130" i="114"/>
  <c r="E131" i="114"/>
  <c r="F131" i="114"/>
  <c r="G131" i="114"/>
  <c r="H131" i="114"/>
  <c r="E147" i="114"/>
  <c r="F145" i="114" l="1"/>
  <c r="H145" i="114"/>
  <c r="G145" i="114"/>
  <c r="I152" i="114"/>
  <c r="I153" i="114" s="1"/>
  <c r="E145" i="114"/>
  <c r="E105" i="2" l="1"/>
  <c r="E33" i="2"/>
  <c r="E149" i="2"/>
  <c r="F44" i="2"/>
  <c r="F105" i="2"/>
  <c r="E18" i="2"/>
  <c r="E30" i="2"/>
  <c r="E147" i="2"/>
  <c r="E44" i="2"/>
  <c r="F149" i="112"/>
  <c r="F33" i="112"/>
  <c r="E151" i="112"/>
  <c r="E48" i="112"/>
  <c r="E44" i="112"/>
  <c r="G44" i="112"/>
  <c r="E149" i="112"/>
  <c r="E33" i="113"/>
  <c r="E149" i="113"/>
  <c r="E18" i="113"/>
  <c r="E147" i="113"/>
  <c r="E44" i="113"/>
  <c r="F30" i="114"/>
  <c r="E152" i="114"/>
  <c r="F18" i="112"/>
  <c r="E18" i="112"/>
  <c r="E33" i="112"/>
  <c r="F151" i="112"/>
  <c r="F44" i="112"/>
  <c r="E127" i="112"/>
  <c r="F105" i="113"/>
  <c r="F33" i="113"/>
  <c r="G105" i="113"/>
  <c r="H105" i="113"/>
  <c r="E105" i="113"/>
  <c r="F44" i="114"/>
  <c r="E44" i="114"/>
  <c r="E30" i="114"/>
  <c r="H44" i="114"/>
  <c r="G44" i="114"/>
  <c r="E33" i="114"/>
  <c r="E18" i="114"/>
  <c r="F33" i="114"/>
  <c r="F105" i="114"/>
  <c r="E105" i="114"/>
  <c r="F127" i="114"/>
  <c r="E127" i="114"/>
  <c r="G105" i="2"/>
  <c r="F30" i="2"/>
  <c r="E152" i="2" l="1"/>
  <c r="E128" i="2"/>
  <c r="E132" i="2" s="1"/>
  <c r="E141" i="2" s="1"/>
  <c r="G44" i="2"/>
  <c r="F147" i="2"/>
  <c r="F33" i="2"/>
  <c r="F149" i="2"/>
  <c r="F18" i="2"/>
  <c r="E154" i="112"/>
  <c r="F154" i="112"/>
  <c r="G149" i="112"/>
  <c r="F48" i="112"/>
  <c r="E128" i="113"/>
  <c r="E132" i="113" s="1"/>
  <c r="E141" i="113" s="1"/>
  <c r="E152" i="113"/>
  <c r="G44" i="113"/>
  <c r="F44" i="113"/>
  <c r="F147" i="113"/>
  <c r="F149" i="113"/>
  <c r="H44" i="113"/>
  <c r="G149" i="113"/>
  <c r="E128" i="114"/>
  <c r="E132" i="114" s="1"/>
  <c r="F152" i="114"/>
  <c r="E128" i="112"/>
  <c r="E132" i="112" s="1"/>
  <c r="E143" i="112" s="1"/>
  <c r="F127" i="112"/>
  <c r="G151" i="112"/>
  <c r="G18" i="112"/>
  <c r="G33" i="112"/>
  <c r="H149" i="112"/>
  <c r="H44" i="112"/>
  <c r="G18" i="113"/>
  <c r="H149" i="113"/>
  <c r="F18" i="113"/>
  <c r="F18" i="114"/>
  <c r="F128" i="114" s="1"/>
  <c r="G105" i="114"/>
  <c r="G30" i="114"/>
  <c r="G30" i="2"/>
  <c r="H44" i="2"/>
  <c r="H105" i="2"/>
  <c r="E153" i="2" l="1"/>
  <c r="E155" i="112"/>
  <c r="E153" i="113"/>
  <c r="F128" i="2"/>
  <c r="F132" i="2" s="1"/>
  <c r="F141" i="2" s="1"/>
  <c r="F132" i="114"/>
  <c r="F141" i="114" s="1"/>
  <c r="F153" i="114" s="1"/>
  <c r="E141" i="114"/>
  <c r="E153" i="114" s="1"/>
  <c r="F152" i="2"/>
  <c r="G147" i="2"/>
  <c r="G33" i="2"/>
  <c r="G149" i="2"/>
  <c r="G18" i="2"/>
  <c r="G154" i="112"/>
  <c r="G48" i="112"/>
  <c r="F128" i="112"/>
  <c r="F132" i="112" s="1"/>
  <c r="F143" i="112" s="1"/>
  <c r="F155" i="112" s="1"/>
  <c r="F128" i="113"/>
  <c r="F132" i="113" s="1"/>
  <c r="F141" i="113" s="1"/>
  <c r="G147" i="113"/>
  <c r="G33" i="113"/>
  <c r="G152" i="114"/>
  <c r="G127" i="114"/>
  <c r="G33" i="114"/>
  <c r="G127" i="112"/>
  <c r="H33" i="112"/>
  <c r="H18" i="112"/>
  <c r="H151" i="112"/>
  <c r="H18" i="113"/>
  <c r="G18" i="114"/>
  <c r="H30" i="114"/>
  <c r="H127" i="114"/>
  <c r="H105" i="114"/>
  <c r="H30" i="2"/>
  <c r="F153" i="2" l="1"/>
  <c r="G128" i="2"/>
  <c r="G132" i="2" s="1"/>
  <c r="G141" i="2" s="1"/>
  <c r="H149" i="2"/>
  <c r="H18" i="2"/>
  <c r="G152" i="2"/>
  <c r="H147" i="2"/>
  <c r="H33" i="2"/>
  <c r="H154" i="112"/>
  <c r="H48" i="112"/>
  <c r="G128" i="113"/>
  <c r="G132" i="113" s="1"/>
  <c r="G141" i="113" s="1"/>
  <c r="H147" i="113"/>
  <c r="H152" i="113" s="1"/>
  <c r="H33" i="113"/>
  <c r="H152" i="114"/>
  <c r="H33" i="114"/>
  <c r="G128" i="114"/>
  <c r="H127" i="112"/>
  <c r="G128" i="112"/>
  <c r="G132" i="112" s="1"/>
  <c r="G143" i="112" s="1"/>
  <c r="G155" i="112" s="1"/>
  <c r="H18" i="114"/>
  <c r="G153" i="2" l="1"/>
  <c r="H128" i="113"/>
  <c r="H132" i="113" s="1"/>
  <c r="H141" i="113" s="1"/>
  <c r="H153" i="113" s="1"/>
  <c r="G132" i="114"/>
  <c r="G141" i="114" s="1"/>
  <c r="G153" i="114" s="1"/>
  <c r="H128" i="2"/>
  <c r="H132" i="2" s="1"/>
  <c r="H141" i="2" s="1"/>
  <c r="H152" i="2"/>
  <c r="H128" i="112"/>
  <c r="H132" i="112" s="1"/>
  <c r="H143" i="112" s="1"/>
  <c r="H155" i="112" s="1"/>
  <c r="H128" i="114"/>
  <c r="H153" i="2" l="1"/>
  <c r="H132" i="114"/>
  <c r="H141" i="114" s="1"/>
  <c r="H153" i="114" s="1"/>
  <c r="F152" i="113" l="1"/>
  <c r="F153" i="113" s="1"/>
  <c r="G152" i="113"/>
  <c r="G153" i="113" s="1"/>
</calcChain>
</file>

<file path=xl/sharedStrings.xml><?xml version="1.0" encoding="utf-8"?>
<sst xmlns="http://schemas.openxmlformats.org/spreadsheetml/2006/main" count="1493" uniqueCount="263">
  <si>
    <t>Atmos Energy Corporation, Inc.</t>
  </si>
  <si>
    <t>Accumulated Deferred Income Taxes</t>
  </si>
  <si>
    <t>Adjustment Description</t>
  </si>
  <si>
    <t>Category</t>
  </si>
  <si>
    <t>Adj Code</t>
  </si>
  <si>
    <t>002DIV</t>
  </si>
  <si>
    <t>009DIV</t>
  </si>
  <si>
    <t>012DIV</t>
  </si>
  <si>
    <t>091DIV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</si>
  <si>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</si>
  <si>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</si>
  <si>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</si>
  <si>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</si>
  <si>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</si>
  <si>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</si>
  <si>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</si>
  <si>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</si>
  <si>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</si>
  <si>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</si>
  <si>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</si>
  <si>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</si>
  <si>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</si>
  <si>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</si>
  <si>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</si>
  <si>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</si>
  <si>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</si>
  <si>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</si>
  <si>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</si>
  <si>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</si>
  <si>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</si>
  <si>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</si>
  <si>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</si>
  <si>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</si>
  <si>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</si>
  <si>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</si>
  <si>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</si>
  <si>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</si>
  <si>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</si>
  <si>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</si>
  <si>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</si>
  <si>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</si>
  <si>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</si>
  <si>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</si>
  <si>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</si>
  <si>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</si>
  <si>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</si>
  <si>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</si>
  <si>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</si>
  <si>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</si>
  <si>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</si>
  <si>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</si>
  <si>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</si>
  <si>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</si>
  <si>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</si>
  <si>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</si>
  <si>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</si>
  <si>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</si>
  <si>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</si>
  <si>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</si>
  <si>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</si>
  <si>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</si>
  <si>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</si>
  <si>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</si>
  <si>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</si>
  <si>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</si>
  <si>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</si>
  <si>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</si>
  <si>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</si>
  <si>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</si>
  <si>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</si>
  <si>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</si>
  <si>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</si>
  <si>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</si>
  <si>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</si>
  <si>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</si>
  <si>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</si>
  <si>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</si>
  <si>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</si>
  <si>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</si>
  <si>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</si>
  <si>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</si>
  <si>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</si>
  <si>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</si>
  <si>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</si>
  <si>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</si>
  <si>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</si>
  <si>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</si>
  <si>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</si>
  <si>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</si>
  <si>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</si>
  <si>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</si>
  <si>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</si>
  <si>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</si>
  <si>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</si>
  <si>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</si>
  <si>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</si>
  <si>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</si>
  <si>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</si>
  <si>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</si>
  <si>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</si>
  <si>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</si>
  <si>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</si>
  <si>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</si>
  <si>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</si>
  <si>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</si>
  <si>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</si>
  <si>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</si>
  <si>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</si>
  <si>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</si>
  <si>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</si>
  <si>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</si>
  <si>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</si>
  <si>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</si>
  <si>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</si>
  <si>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</si>
  <si>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</si>
  <si>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</si>
  <si>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</si>
  <si>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</si>
  <si>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</si>
  <si>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</si>
  <si>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</si>
  <si>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</si>
  <si>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</si>
  <si>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</si>
  <si>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</si>
  <si>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</si>
  <si>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</si>
  <si>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</si>
  <si>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</si>
  <si>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</si>
  <si>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</si>
  <si>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</si>
  <si>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</si>
  <si>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</si>
  <si>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</si>
  <si>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</si>
  <si>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</si>
  <si>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</si>
  <si>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</si>
  <si>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</si>
  <si>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</si>
  <si>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</si>
  <si>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</si>
  <si>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</si>
  <si>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</si>
  <si>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</si>
  <si>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</si>
  <si>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</si>
  <si>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</si>
  <si>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</si>
  <si>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</si>
  <si>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</si>
  <si>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</si>
  <si>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</si>
  <si>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</si>
  <si>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</si>
  <si>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</si>
  <si>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</si>
  <si>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</si>
  <si>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</si>
  <si>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</si>
  <si>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</si>
  <si>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</si>
  <si>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</si>
  <si>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</si>
  <si>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</si>
  <si>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</si>
  <si>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</si>
  <si>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</si>
  <si>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</si>
  <si>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</si>
  <si>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</si>
  <si>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</si>
  <si>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</si>
  <si>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</si>
  <si>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</si>
  <si>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</si>
  <si>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</si>
  <si>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</si>
  <si>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</si>
  <si>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</si>
  <si>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</si>
  <si>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</si>
  <si>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</si>
  <si>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</si>
  <si>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</si>
  <si>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</si>
  <si>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</si>
  <si>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</si>
  <si>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</si>
  <si>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</si>
  <si>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</si>
  <si>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</si>
  <si>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</si>
  <si>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</si>
  <si>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</si>
  <si>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</si>
  <si>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</si>
  <si>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</si>
  <si>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</si>
  <si>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</si>
  <si>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</si>
  <si>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</si>
  <si>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</si>
  <si>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</si>
  <si>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</si>
  <si>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</si>
  <si>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</si>
  <si>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</si>
  <si>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</si>
  <si>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</si>
  <si>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</si>
  <si>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</si>
  <si>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</si>
  <si>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</si>
  <si>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</si>
  <si>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</t>
  </si>
  <si>
    <t>Rate Division:</t>
  </si>
  <si>
    <t>FXA03</t>
  </si>
  <si>
    <t>RGA03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</si>
  <si>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</si>
  <si>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</si>
  <si>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</si>
  <si>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</si>
  <si>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</si>
  <si>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</si>
  <si>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</si>
  <si>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</si>
  <si>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ONT70</t>
  </si>
  <si>
    <t>LA SIIP Reg Asset</t>
  </si>
  <si>
    <t>FD-NOL Credit Carryforward - Other</t>
  </si>
  <si>
    <t>TAX02OT</t>
  </si>
  <si>
    <t>Book Gain/Loss on Sale of Fixed Assets</t>
  </si>
  <si>
    <t>Regulatory Asset - Mid Tex</t>
  </si>
  <si>
    <t>ST - Valuation Allow on State NOL</t>
  </si>
  <si>
    <t>FD - Valuation on Fed Tax of St NO</t>
  </si>
  <si>
    <t>FD -Federal Tax on Enterprise ITC</t>
  </si>
  <si>
    <t>Section 481(a) TPR</t>
  </si>
  <si>
    <t>TAX14</t>
  </si>
  <si>
    <t>TAX37</t>
  </si>
  <si>
    <t>TAX38</t>
  </si>
  <si>
    <t>ST- Valuation Allow Enterprise Zone ITC</t>
  </si>
  <si>
    <t>FD- Valuation Allow Fed Tax Enterprise Zone ITC</t>
  </si>
  <si>
    <t>TAX13</t>
  </si>
  <si>
    <t>TAX42</t>
  </si>
  <si>
    <t>Fiscal 2018</t>
  </si>
  <si>
    <t>RGL06</t>
  </si>
  <si>
    <t>Regulatory Liability - 2017 Gross Up</t>
  </si>
  <si>
    <t>Fiscal 2019</t>
  </si>
  <si>
    <t>Account</t>
  </si>
  <si>
    <t>2830</t>
  </si>
  <si>
    <t>Removal of TAX02NR</t>
  </si>
  <si>
    <t>Removal of TAX02OT</t>
  </si>
  <si>
    <t>Grand Total Regulated</t>
  </si>
  <si>
    <t>Adjusted</t>
  </si>
  <si>
    <t>Actual</t>
  </si>
  <si>
    <t>Included in KY Case, by Account</t>
  </si>
  <si>
    <t>Grand Total Kentucky Regulated</t>
  </si>
  <si>
    <t>ADIT Not Included for Kentucky</t>
  </si>
  <si>
    <t>ST-Other</t>
  </si>
  <si>
    <t>TAX43</t>
  </si>
  <si>
    <t>Non quarter months need to be updated for monthly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</si>
</sst>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[&gt;=0]#,##0;[&lt;0]\(#,##0\)"/>
    <numFmt numFmtId="177" formatCode="_(* #,##0.0_);_(* \(#,##0.0\);_(* &quot;-&quot;?_);_(@_)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u/>
      <sz val="11"/>
      <color theme="10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sz val="10"/>
      <color rgb="FF0070C0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9597">
    <xf numFmtId="0" fontId="0" fillId="0" borderId="0"/>
    <xf numFmtId="0" fontId="19" fillId="0" borderId="0"/>
    <xf numFmtId="0" fontId="20" fillId="33" borderId="0" applyNumberFormat="0" applyBorder="0" applyAlignment="0" applyProtection="0"/>
    <xf numFmtId="0" fontId="2" fillId="10" borderId="0" applyNumberFormat="0" applyBorder="0" applyAlignment="0" applyProtection="0"/>
    <xf numFmtId="0" fontId="20" fillId="34" borderId="0" applyNumberFormat="0" applyBorder="0" applyAlignment="0" applyProtection="0"/>
    <xf numFmtId="0" fontId="2" fillId="14" borderId="0" applyNumberFormat="0" applyBorder="0" applyAlignment="0" applyProtection="0"/>
    <xf numFmtId="0" fontId="20" fillId="35" borderId="0" applyNumberFormat="0" applyBorder="0" applyAlignment="0" applyProtection="0"/>
    <xf numFmtId="0" fontId="2" fillId="18" borderId="0" applyNumberFormat="0" applyBorder="0" applyAlignment="0" applyProtection="0"/>
    <xf numFmtId="0" fontId="20" fillId="36" borderId="0" applyNumberFormat="0" applyBorder="0" applyAlignment="0" applyProtection="0"/>
    <xf numFmtId="0" fontId="2" fillId="22" borderId="0" applyNumberFormat="0" applyBorder="0" applyAlignment="0" applyProtection="0"/>
    <xf numFmtId="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0" fillId="38" borderId="0" applyNumberFormat="0" applyBorder="0" applyAlignment="0" applyProtection="0"/>
    <xf numFmtId="0" fontId="2" fillId="30" borderId="0" applyNumberFormat="0" applyBorder="0" applyAlignment="0" applyProtection="0"/>
    <xf numFmtId="0" fontId="20" fillId="39" borderId="0" applyNumberFormat="0" applyBorder="0" applyAlignment="0" applyProtection="0"/>
    <xf numFmtId="0" fontId="2" fillId="11" borderId="0" applyNumberFormat="0" applyBorder="0" applyAlignment="0" applyProtection="0"/>
    <xf numFmtId="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3" fontId="22" fillId="52" borderId="0" applyBorder="0">
      <alignment horizontal="right"/>
      <protection locked="0"/>
    </xf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0" fontId="27" fillId="55" borderId="0">
      <alignment horizontal="left"/>
    </xf>
    <xf numFmtId="0" fontId="28" fillId="55" borderId="0">
      <alignment horizontal="right"/>
    </xf>
    <xf numFmtId="0" fontId="29" fillId="52" borderId="0">
      <alignment horizontal="center"/>
    </xf>
    <xf numFmtId="0" fontId="28" fillId="55" borderId="0">
      <alignment horizontal="right"/>
    </xf>
    <xf numFmtId="0" fontId="30" fillId="52" borderId="0">
      <alignment horizontal="left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0" borderId="0">
      <alignment horizontal="left" vertical="center" indent="1"/>
    </xf>
    <xf numFmtId="8" fontId="61" fillId="0" borderId="13">
      <protection locked="0"/>
    </xf>
    <xf numFmtId="0" fontId="24" fillId="0" borderId="0"/>
    <xf numFmtId="0" fontId="24" fillId="0" borderId="14"/>
    <xf numFmtId="6" fontId="62" fillId="0" borderId="0">
      <protection locked="0"/>
    </xf>
    <xf numFmtId="0" fontId="32" fillId="0" borderId="0" applyNumberFormat="0">
      <protection locked="0"/>
    </xf>
    <xf numFmtId="166" fontId="60" fillId="56" borderId="0" applyFill="0" applyBorder="0" applyProtection="0"/>
    <xf numFmtId="166" fontId="60" fillId="56" borderId="0" applyFill="0" applyBorder="0" applyProtection="0"/>
    <xf numFmtId="166" fontId="60" fillId="56" borderId="0" applyFill="0" applyBorder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38" fontId="32" fillId="57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0" fontId="64" fillId="0" borderId="0">
      <alignment horizontal="center"/>
    </xf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65" fillId="0" borderId="20" applyNumberFormat="0" applyFill="0" applyAlignment="0" applyProtection="0"/>
    <xf numFmtId="0" fontId="40" fillId="38" borderId="11" applyNumberFormat="0" applyAlignment="0" applyProtection="0"/>
    <xf numFmtId="10" fontId="32" fillId="58" borderId="21" applyNumberFormat="0" applyBorder="0" applyAlignment="0" applyProtection="0"/>
    <xf numFmtId="0" fontId="10" fillId="5" borderId="4" applyNumberFormat="0" applyAlignment="0" applyProtection="0"/>
    <xf numFmtId="0" fontId="41" fillId="0" borderId="0"/>
    <xf numFmtId="41" fontId="74" fillId="0" borderId="0">
      <alignment horizontal="left"/>
    </xf>
    <xf numFmtId="0" fontId="66" fillId="59" borderId="14"/>
    <xf numFmtId="0" fontId="67" fillId="0" borderId="0" applyNumberFormat="0">
      <alignment horizontal="left"/>
    </xf>
    <xf numFmtId="0" fontId="27" fillId="55" borderId="0">
      <alignment horizontal="left"/>
    </xf>
    <xf numFmtId="0" fontId="42" fillId="52" borderId="0">
      <alignment horizontal="left"/>
    </xf>
    <xf numFmtId="0" fontId="32" fillId="57" borderId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37" fontId="45" fillId="0" borderId="0"/>
    <xf numFmtId="3" fontId="32" fillId="57" borderId="0" applyNumberFormat="0"/>
    <xf numFmtId="164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43" fontId="68" fillId="0" borderId="0"/>
    <xf numFmtId="43" fontId="68" fillId="0" borderId="0"/>
    <xf numFmtId="43" fontId="82" fillId="0" borderId="0"/>
    <xf numFmtId="169" fontId="75" fillId="0" borderId="0"/>
    <xf numFmtId="0" fontId="47" fillId="53" borderId="24" applyNumberFormat="0" applyAlignment="0" applyProtection="0"/>
    <xf numFmtId="0" fontId="11" fillId="6" borderId="5" applyNumberFormat="0" applyAlignment="0" applyProtection="0"/>
    <xf numFmtId="40" fontId="48" fillId="62" borderId="0">
      <alignment horizontal="right"/>
    </xf>
    <xf numFmtId="0" fontId="49" fillId="58" borderId="0">
      <alignment horizontal="center"/>
    </xf>
    <xf numFmtId="0" fontId="49" fillId="58" borderId="0">
      <alignment horizontal="center"/>
    </xf>
    <xf numFmtId="0" fontId="80" fillId="62" borderId="0">
      <alignment horizontal="right"/>
    </xf>
    <xf numFmtId="0" fontId="27" fillId="63" borderId="25"/>
    <xf numFmtId="0" fontId="79" fillId="62" borderId="25"/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79" fillId="0" borderId="0" applyBorder="0">
      <alignment horizontal="centerContinuous"/>
    </xf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1" fillId="0" borderId="0" applyBorder="0">
      <alignment horizontal="centerContinuous"/>
    </xf>
    <xf numFmtId="0" fontId="77" fillId="0" borderId="26" applyNumberFormat="0" applyAlignment="0" applyProtection="0"/>
    <xf numFmtId="0" fontId="78" fillId="64" borderId="0" applyNumberFormat="0" applyFont="0" applyBorder="0" applyAlignment="0" applyProtection="0"/>
    <xf numFmtId="0" fontId="32" fillId="65" borderId="27" applyNumberFormat="0" applyFont="0" applyBorder="0" applyAlignment="0" applyProtection="0">
      <alignment horizontal="center"/>
    </xf>
    <xf numFmtId="0" fontId="32" fillId="51" borderId="27" applyNumberFormat="0" applyFont="0" applyBorder="0" applyAlignment="0" applyProtection="0">
      <alignment horizontal="center"/>
    </xf>
    <xf numFmtId="0" fontId="78" fillId="0" borderId="28" applyNumberFormat="0" applyAlignment="0" applyProtection="0"/>
    <xf numFmtId="0" fontId="78" fillId="0" borderId="29" applyNumberFormat="0" applyAlignment="0" applyProtection="0"/>
    <xf numFmtId="0" fontId="77" fillId="0" borderId="30" applyNumberFormat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6" fillId="0" borderId="31">
      <alignment horizontal="center"/>
    </xf>
    <xf numFmtId="3" fontId="69" fillId="0" borderId="0" applyFont="0" applyFill="0" applyBorder="0" applyAlignment="0" applyProtection="0"/>
    <xf numFmtId="0" fontId="69" fillId="66" borderId="0" applyNumberFormat="0" applyFont="0" applyBorder="0" applyAlignment="0" applyProtection="0"/>
    <xf numFmtId="0" fontId="42" fillId="60" borderId="0">
      <alignment horizontal="center"/>
    </xf>
    <xf numFmtId="49" fontId="52" fillId="52" borderId="0">
      <alignment horizontal="center"/>
    </xf>
    <xf numFmtId="0" fontId="24" fillId="0" borderId="0"/>
    <xf numFmtId="0" fontId="28" fillId="55" borderId="0">
      <alignment horizontal="center"/>
    </xf>
    <xf numFmtId="0" fontId="28" fillId="55" borderId="0">
      <alignment horizontal="centerContinuous"/>
    </xf>
    <xf numFmtId="0" fontId="53" fillId="52" borderId="0">
      <alignment horizontal="left"/>
    </xf>
    <xf numFmtId="49" fontId="53" fillId="52" borderId="0">
      <alignment horizontal="center"/>
    </xf>
    <xf numFmtId="0" fontId="27" fillId="55" borderId="0">
      <alignment horizontal="left"/>
    </xf>
    <xf numFmtId="49" fontId="53" fillId="52" borderId="0">
      <alignment horizontal="left"/>
    </xf>
    <xf numFmtId="0" fontId="27" fillId="55" borderId="0">
      <alignment horizontal="centerContinuous"/>
    </xf>
    <xf numFmtId="0" fontId="27" fillId="55" borderId="0">
      <alignment horizontal="right"/>
    </xf>
    <xf numFmtId="49" fontId="42" fillId="52" borderId="0">
      <alignment horizontal="left"/>
    </xf>
    <xf numFmtId="0" fontId="28" fillId="55" borderId="0">
      <alignment horizontal="right"/>
    </xf>
    <xf numFmtId="0" fontId="53" fillId="38" borderId="0">
      <alignment horizontal="center"/>
    </xf>
    <xf numFmtId="0" fontId="54" fillId="38" borderId="0">
      <alignment horizontal="center"/>
    </xf>
    <xf numFmtId="0" fontId="55" fillId="67" borderId="32"/>
    <xf numFmtId="0" fontId="70" fillId="0" borderId="0" applyNumberFormat="0">
      <alignment horizontal="left"/>
    </xf>
    <xf numFmtId="0" fontId="24" fillId="0" borderId="14"/>
    <xf numFmtId="0" fontId="56" fillId="0" borderId="0" applyNumberFormat="0" applyFill="0" applyBorder="0" applyAlignment="0" applyProtection="0"/>
    <xf numFmtId="0" fontId="71" fillId="55" borderId="0"/>
    <xf numFmtId="0" fontId="3" fillId="0" borderId="0" applyNumberFormat="0" applyFill="0" applyBorder="0" applyAlignment="0" applyProtection="0"/>
    <xf numFmtId="167" fontId="72" fillId="0" borderId="0">
      <alignment horizontal="center"/>
    </xf>
    <xf numFmtId="167" fontId="72" fillId="0" borderId="0">
      <alignment horizontal="center"/>
    </xf>
    <xf numFmtId="167" fontId="72" fillId="0" borderId="0">
      <alignment horizontal="center"/>
    </xf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66" fillId="0" borderId="34"/>
    <xf numFmtId="0" fontId="66" fillId="0" borderId="14"/>
    <xf numFmtId="37" fontId="32" fillId="68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" fontId="54" fillId="0" borderId="20" applyProtection="0"/>
    <xf numFmtId="0" fontId="58" fillId="52" borderId="0">
      <alignment horizontal="center"/>
    </xf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3" fillId="0" borderId="0"/>
    <xf numFmtId="0" fontId="60" fillId="51" borderId="10">
      <alignment horizontal="center" vertical="center"/>
    </xf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protection locked="0"/>
    </xf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43" fontId="82" fillId="0" borderId="0"/>
    <xf numFmtId="0" fontId="80" fillId="62" borderId="0">
      <alignment horizontal="right"/>
    </xf>
    <xf numFmtId="0" fontId="79" fillId="62" borderId="25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72" fillId="0" borderId="0">
      <alignment horizontal="center"/>
    </xf>
    <xf numFmtId="37" fontId="32" fillId="0" borderId="0"/>
    <xf numFmtId="0" fontId="19" fillId="0" borderId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1" borderId="23" applyNumberFormat="0" applyFont="0" applyAlignment="0" applyProtection="0"/>
    <xf numFmtId="0" fontId="47" fillId="53" borderId="24" applyNumberFormat="0" applyAlignment="0" applyProtection="0"/>
    <xf numFmtId="0" fontId="27" fillId="63" borderId="25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40" fillId="38" borderId="11" applyNumberFormat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8" fillId="3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40" fillId="38" borderId="11" applyNumberFormat="0" applyAlignment="0" applyProtection="0"/>
    <xf numFmtId="0" fontId="10" fillId="5" borderId="4" applyNumberFormat="0" applyAlignment="0" applyProtection="0"/>
    <xf numFmtId="0" fontId="13" fillId="0" borderId="6" applyNumberFormat="0" applyFill="0" applyAlignment="0" applyProtection="0"/>
    <xf numFmtId="0" fontId="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1" fillId="6" borderId="5" applyNumberFormat="0" applyAlignment="0" applyProtection="0"/>
    <xf numFmtId="0" fontId="79" fillId="62" borderId="25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 applyNumberFormat="0" applyFill="0" applyBorder="0" applyAlignment="0" applyProtection="0"/>
    <xf numFmtId="0" fontId="19" fillId="0" borderId="0"/>
    <xf numFmtId="0" fontId="2" fillId="0" borderId="0"/>
    <xf numFmtId="42" fontId="1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6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8" fontId="32" fillId="57" borderId="0" applyNumberFormat="0" applyBorder="0" applyAlignment="0" applyProtection="0"/>
    <xf numFmtId="38" fontId="32" fillId="5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32" fillId="58" borderId="21" applyNumberFormat="0" applyBorder="0" applyAlignment="0" applyProtection="0"/>
    <xf numFmtId="10" fontId="32" fillId="58" borderId="2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85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0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1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2" fillId="6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" fillId="0" borderId="0" applyFon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70" borderId="36" applyNumberFormat="0" applyAlignment="0" applyProtection="0">
      <alignment horizontal="left" vertical="center" indent="1"/>
    </xf>
    <xf numFmtId="171" fontId="87" fillId="0" borderId="37" applyNumberFormat="0" applyProtection="0">
      <alignment horizontal="right" vertical="center"/>
    </xf>
    <xf numFmtId="171" fontId="86" fillId="0" borderId="38" applyNumberFormat="0" applyProtection="0">
      <alignment horizontal="right" vertical="center"/>
    </xf>
    <xf numFmtId="0" fontId="88" fillId="0" borderId="39" applyNumberFormat="0" applyFill="0" applyBorder="0" applyAlignment="0" applyProtection="0"/>
    <xf numFmtId="0" fontId="89" fillId="71" borderId="38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171" fontId="87" fillId="73" borderId="37" applyNumberFormat="0" applyBorder="0" applyProtection="0">
      <alignment horizontal="right" vertical="center"/>
    </xf>
    <xf numFmtId="0" fontId="89" fillId="71" borderId="38" applyNumberFormat="0" applyAlignment="0" applyProtection="0">
      <alignment horizontal="left" vertical="center" indent="1"/>
    </xf>
    <xf numFmtId="171" fontId="86" fillId="72" borderId="38" applyNumberFormat="0" applyProtection="0">
      <alignment horizontal="right" vertical="center"/>
    </xf>
    <xf numFmtId="171" fontId="86" fillId="73" borderId="38" applyNumberFormat="0" applyBorder="0" applyProtection="0">
      <alignment horizontal="right" vertical="center"/>
    </xf>
    <xf numFmtId="171" fontId="90" fillId="74" borderId="40" applyNumberFormat="0" applyBorder="0" applyAlignment="0" applyProtection="0">
      <alignment horizontal="right" vertical="center" indent="1"/>
    </xf>
    <xf numFmtId="171" fontId="91" fillId="75" borderId="40" applyNumberFormat="0" applyBorder="0" applyAlignment="0" applyProtection="0">
      <alignment horizontal="right" vertical="center" indent="1"/>
    </xf>
    <xf numFmtId="171" fontId="91" fillId="76" borderId="40" applyNumberFormat="0" applyBorder="0" applyAlignment="0" applyProtection="0">
      <alignment horizontal="right" vertical="center" indent="1"/>
    </xf>
    <xf numFmtId="171" fontId="92" fillId="77" borderId="40" applyNumberFormat="0" applyBorder="0" applyAlignment="0" applyProtection="0">
      <alignment horizontal="right" vertical="center" indent="1"/>
    </xf>
    <xf numFmtId="171" fontId="92" fillId="78" borderId="40" applyNumberFormat="0" applyBorder="0" applyAlignment="0" applyProtection="0">
      <alignment horizontal="right" vertical="center" indent="1"/>
    </xf>
    <xf numFmtId="171" fontId="92" fillId="79" borderId="40" applyNumberFormat="0" applyBorder="0" applyAlignment="0" applyProtection="0">
      <alignment horizontal="right" vertical="center" indent="1"/>
    </xf>
    <xf numFmtId="171" fontId="93" fillId="80" borderId="40" applyNumberFormat="0" applyBorder="0" applyAlignment="0" applyProtection="0">
      <alignment horizontal="right" vertical="center" indent="1"/>
    </xf>
    <xf numFmtId="171" fontId="93" fillId="81" borderId="40" applyNumberFormat="0" applyBorder="0" applyAlignment="0" applyProtection="0">
      <alignment horizontal="right" vertical="center" indent="1"/>
    </xf>
    <xf numFmtId="171" fontId="93" fillId="82" borderId="40" applyNumberFormat="0" applyBorder="0" applyAlignment="0" applyProtection="0">
      <alignment horizontal="right" vertical="center" indent="1"/>
    </xf>
    <xf numFmtId="0" fontId="94" fillId="0" borderId="36" applyNumberFormat="0" applyFont="0" applyFill="0" applyAlignment="0" applyProtection="0"/>
    <xf numFmtId="171" fontId="87" fillId="83" borderId="36" applyNumberFormat="0" applyAlignment="0" applyProtection="0">
      <alignment horizontal="left" vertical="center" indent="1"/>
    </xf>
    <xf numFmtId="0" fontId="86" fillId="70" borderId="38" applyNumberFormat="0" applyAlignment="0" applyProtection="0">
      <alignment horizontal="left" vertical="center" indent="1"/>
    </xf>
    <xf numFmtId="0" fontId="89" fillId="84" borderId="36" applyNumberFormat="0" applyAlignment="0" applyProtection="0">
      <alignment horizontal="left" vertical="center" indent="1"/>
    </xf>
    <xf numFmtId="0" fontId="89" fillId="85" borderId="36" applyNumberFormat="0" applyAlignment="0" applyProtection="0">
      <alignment horizontal="left" vertical="center" indent="1"/>
    </xf>
    <xf numFmtId="0" fontId="89" fillId="86" borderId="36" applyNumberFormat="0" applyAlignment="0" applyProtection="0">
      <alignment horizontal="left" vertical="center" indent="1"/>
    </xf>
    <xf numFmtId="0" fontId="89" fillId="73" borderId="36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4" fillId="0" borderId="0" applyNumberFormat="0" applyFill="0" applyBorder="0" applyAlignment="0" applyProtection="0"/>
    <xf numFmtId="170" fontId="24" fillId="0" borderId="0" applyNumberFormat="0" applyFill="0" applyBorder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170" fontId="83" fillId="52" borderId="11" applyNumberFormat="0" applyAlignment="0" applyProtection="0"/>
    <xf numFmtId="0" fontId="12" fillId="6" borderId="4" applyNumberFormat="0" applyAlignment="0" applyProtection="0"/>
    <xf numFmtId="0" fontId="95" fillId="6" borderId="4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0" fontId="83" fillId="52" borderId="11" applyNumberFormat="0" applyAlignment="0" applyProtection="0"/>
    <xf numFmtId="17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41" fontId="96" fillId="0" borderId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14" fillId="7" borderId="7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7" fillId="55" borderId="0">
      <alignment horizontal="left"/>
    </xf>
    <xf numFmtId="170" fontId="27" fillId="55" borderId="0">
      <alignment horizontal="left"/>
    </xf>
    <xf numFmtId="0" fontId="28" fillId="55" borderId="0">
      <alignment horizontal="right"/>
    </xf>
    <xf numFmtId="170" fontId="28" fillId="55" borderId="0">
      <alignment horizontal="right"/>
    </xf>
    <xf numFmtId="0" fontId="29" fillId="52" borderId="0">
      <alignment horizontal="center"/>
    </xf>
    <xf numFmtId="170" fontId="29" fillId="52" borderId="0">
      <alignment horizontal="center"/>
    </xf>
    <xf numFmtId="0" fontId="28" fillId="55" borderId="0">
      <alignment horizontal="right"/>
    </xf>
    <xf numFmtId="170" fontId="28" fillId="55" borderId="0">
      <alignment horizontal="right"/>
    </xf>
    <xf numFmtId="0" fontId="30" fillId="52" borderId="0">
      <alignment horizontal="left"/>
    </xf>
    <xf numFmtId="170" fontId="30" fillId="52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1" fillId="0" borderId="0">
      <alignment horizontal="left" vertical="center" indent="1"/>
    </xf>
    <xf numFmtId="170" fontId="31" fillId="0" borderId="0">
      <alignment horizontal="left" vertical="center" indent="1"/>
    </xf>
    <xf numFmtId="17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7" fillId="0" borderId="0" applyFont="0" applyFill="0" applyBorder="0" applyAlignment="0" applyProtection="0"/>
    <xf numFmtId="174" fontId="19" fillId="0" borderId="25" applyFont="0" applyFill="0" applyBorder="0" applyAlignment="0" applyProtection="0"/>
    <xf numFmtId="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170" fontId="40" fillId="60" borderId="11" applyNumberFormat="0" applyAlignment="0" applyProtection="0"/>
    <xf numFmtId="0" fontId="10" fillId="5" borderId="4" applyNumberFormat="0" applyAlignment="0" applyProtection="0"/>
    <xf numFmtId="0" fontId="18" fillId="89" borderId="4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60" borderId="11" applyNumberFormat="0" applyAlignment="0" applyProtection="0"/>
    <xf numFmtId="170" fontId="10" fillId="5" borderId="4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41" fontId="2" fillId="90" borderId="4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65" fontId="102" fillId="68" borderId="0" applyNumberFormat="0" applyBorder="0" applyAlignment="0" applyProtection="0"/>
    <xf numFmtId="0" fontId="41" fillId="0" borderId="0"/>
    <xf numFmtId="170" fontId="41" fillId="0" borderId="0"/>
    <xf numFmtId="0" fontId="27" fillId="55" borderId="0">
      <alignment horizontal="left"/>
    </xf>
    <xf numFmtId="170" fontId="27" fillId="55" borderId="0">
      <alignment horizontal="left"/>
    </xf>
    <xf numFmtId="0" fontId="42" fillId="52" borderId="0">
      <alignment horizontal="left"/>
    </xf>
    <xf numFmtId="170" fontId="42" fillId="52" borderId="0">
      <alignment horizontal="left"/>
    </xf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13" fillId="0" borderId="6" applyNumberFormat="0" applyFill="0" applyAlignment="0" applyProtection="0"/>
    <xf numFmtId="0" fontId="103" fillId="0" borderId="45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41" fontId="2" fillId="6" borderId="46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5" fontId="19" fillId="0" borderId="35" applyFont="0" applyFill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3" fontId="32" fillId="57" borderId="0" applyNumberFormat="0"/>
    <xf numFmtId="3" fontId="32" fillId="57" borderId="0" applyNumberFormat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97" fillId="0" borderId="0"/>
    <xf numFmtId="17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1" fontId="20" fillId="0" borderId="0"/>
    <xf numFmtId="1" fontId="20" fillId="0" borderId="0"/>
    <xf numFmtId="0" fontId="2" fillId="0" borderId="0"/>
    <xf numFmtId="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0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43" fontId="82" fillId="0" borderId="0"/>
    <xf numFmtId="169" fontId="54" fillId="0" borderId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170" fontId="47" fillId="52" borderId="24" applyNumberFormat="0" applyAlignment="0" applyProtection="0"/>
    <xf numFmtId="0" fontId="11" fillId="6" borderId="5" applyNumberFormat="0" applyAlignment="0" applyProtection="0"/>
    <xf numFmtId="41" fontId="11" fillId="6" borderId="5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0" fontId="47" fillId="52" borderId="24" applyNumberFormat="0" applyAlignment="0" applyProtection="0"/>
    <xf numFmtId="17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40" fontId="48" fillId="62" borderId="0">
      <alignment horizontal="right"/>
    </xf>
    <xf numFmtId="40" fontId="85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170" fontId="49" fillId="58" borderId="0">
      <alignment horizontal="center"/>
    </xf>
    <xf numFmtId="170" fontId="80" fillId="62" borderId="0">
      <alignment horizontal="right"/>
    </xf>
    <xf numFmtId="0" fontId="80" fillId="62" borderId="0">
      <alignment horizontal="right"/>
    </xf>
    <xf numFmtId="0" fontId="80" fillId="62" borderId="0">
      <alignment horizontal="right"/>
    </xf>
    <xf numFmtId="170" fontId="80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0" fontId="49" fillId="58" borderId="0">
      <alignment horizontal="center"/>
    </xf>
    <xf numFmtId="170" fontId="49" fillId="58" borderId="0">
      <alignment horizontal="center"/>
    </xf>
    <xf numFmtId="0" fontId="27" fillId="63" borderId="25"/>
    <xf numFmtId="170" fontId="27" fillId="63" borderId="25"/>
    <xf numFmtId="0" fontId="27" fillId="63" borderId="25"/>
    <xf numFmtId="170" fontId="27" fillId="63" borderId="25"/>
    <xf numFmtId="0" fontId="79" fillId="62" borderId="25"/>
    <xf numFmtId="170" fontId="79" fillId="62" borderId="25"/>
    <xf numFmtId="0" fontId="79" fillId="62" borderId="25"/>
    <xf numFmtId="0" fontId="79" fillId="62" borderId="25"/>
    <xf numFmtId="170" fontId="27" fillId="63" borderId="25"/>
    <xf numFmtId="0" fontId="27" fillId="63" borderId="25"/>
    <xf numFmtId="170" fontId="27" fillId="63" borderId="25"/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79" fillId="0" borderId="0" applyBorder="0">
      <alignment horizontal="centerContinuous"/>
    </xf>
    <xf numFmtId="0" fontId="79" fillId="0" borderId="0" applyBorder="0">
      <alignment horizontal="centerContinuous"/>
    </xf>
    <xf numFmtId="0" fontId="79" fillId="0" borderId="0" applyBorder="0">
      <alignment horizontal="centerContinuous"/>
    </xf>
    <xf numFmtId="170" fontId="7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1" fillId="0" borderId="0" applyBorder="0">
      <alignment horizontal="centerContinuous"/>
    </xf>
    <xf numFmtId="0" fontId="81" fillId="0" borderId="0" applyBorder="0">
      <alignment horizontal="centerContinuous"/>
    </xf>
    <xf numFmtId="0" fontId="81" fillId="0" borderId="0" applyBorder="0">
      <alignment horizontal="centerContinuous"/>
    </xf>
    <xf numFmtId="170" fontId="8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2" fillId="60" borderId="0">
      <alignment horizontal="center"/>
    </xf>
    <xf numFmtId="170" fontId="42" fillId="60" borderId="0">
      <alignment horizontal="center"/>
    </xf>
    <xf numFmtId="0" fontId="28" fillId="55" borderId="0">
      <alignment horizontal="center"/>
    </xf>
    <xf numFmtId="170" fontId="28" fillId="55" borderId="0">
      <alignment horizontal="center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53" fillId="52" borderId="0">
      <alignment horizontal="left"/>
    </xf>
    <xf numFmtId="170" fontId="53" fillId="52" borderId="0">
      <alignment horizontal="left"/>
    </xf>
    <xf numFmtId="0" fontId="27" fillId="55" borderId="0">
      <alignment horizontal="left"/>
    </xf>
    <xf numFmtId="170" fontId="27" fillId="55" borderId="0">
      <alignment horizontal="left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27" fillId="55" borderId="0">
      <alignment horizontal="right"/>
    </xf>
    <xf numFmtId="170" fontId="27" fillId="55" borderId="0">
      <alignment horizontal="right"/>
    </xf>
    <xf numFmtId="0" fontId="28" fillId="55" borderId="0">
      <alignment horizontal="right"/>
    </xf>
    <xf numFmtId="170" fontId="28" fillId="55" borderId="0">
      <alignment horizontal="right"/>
    </xf>
    <xf numFmtId="0" fontId="53" fillId="38" borderId="0">
      <alignment horizontal="center"/>
    </xf>
    <xf numFmtId="170" fontId="53" fillId="38" borderId="0">
      <alignment horizontal="center"/>
    </xf>
    <xf numFmtId="0" fontId="54" fillId="38" borderId="0">
      <alignment horizontal="center"/>
    </xf>
    <xf numFmtId="170" fontId="54" fillId="38" borderId="0">
      <alignment horizontal="center"/>
    </xf>
    <xf numFmtId="0" fontId="55" fillId="67" borderId="32"/>
    <xf numFmtId="170" fontId="55" fillId="67" borderId="32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8" fillId="52" borderId="0">
      <alignment horizontal="center"/>
    </xf>
    <xf numFmtId="170" fontId="58" fillId="52" borderId="0">
      <alignment horizontal="center"/>
    </xf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65" fontId="84" fillId="91" borderId="0" applyNumberFormat="0" applyBorder="0" applyAlignment="0" applyProtection="0"/>
    <xf numFmtId="165" fontId="106" fillId="69" borderId="0" applyNumberFormat="0" applyBorder="0" applyAlignment="0" applyProtection="0"/>
    <xf numFmtId="165" fontId="106" fillId="92" borderId="0" applyNumberFormat="0" applyBorder="0" applyAlignment="0" applyProtection="0"/>
    <xf numFmtId="165" fontId="107" fillId="93" borderId="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9" fillId="0" borderId="0"/>
    <xf numFmtId="0" fontId="110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47" fillId="53" borderId="24" applyNumberFormat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12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12" fillId="0" borderId="0">
      <protection locked="0"/>
    </xf>
    <xf numFmtId="0" fontId="34" fillId="35" borderId="0" applyNumberFormat="0" applyBorder="0" applyAlignment="0" applyProtection="0"/>
    <xf numFmtId="0" fontId="113" fillId="0" borderId="0">
      <alignment horizontal="center"/>
    </xf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2" fillId="0" borderId="0">
      <protection locked="0"/>
    </xf>
    <xf numFmtId="0" fontId="112" fillId="0" borderId="0">
      <protection locked="0"/>
    </xf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112" fillId="61" borderId="23" applyNumberFormat="0" applyFont="0" applyAlignment="0" applyProtection="0"/>
    <xf numFmtId="0" fontId="47" fillId="53" borderId="24" applyNumberFormat="0" applyAlignment="0" applyProtection="0"/>
    <xf numFmtId="9" fontId="112" fillId="0" borderId="0" applyFont="0" applyFill="0" applyBorder="0" applyAlignment="0" applyProtection="0"/>
    <xf numFmtId="10" fontId="112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7" fontId="114" fillId="0" borderId="0">
      <alignment horizontal="center"/>
    </xf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8" borderId="8" applyNumberFormat="0" applyFont="0" applyAlignment="0" applyProtection="0"/>
    <xf numFmtId="0" fontId="2" fillId="33" borderId="0" applyNumberFormat="0" applyBorder="0" applyAlignment="0" applyProtection="0"/>
    <xf numFmtId="0" fontId="2" fillId="8" borderId="8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8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4" borderId="0" applyNumberFormat="0" applyBorder="0" applyAlignment="0" applyProtection="0"/>
    <xf numFmtId="0" fontId="2" fillId="53" borderId="0" applyNumberFormat="0" applyBorder="0" applyAlignment="0" applyProtection="0"/>
    <xf numFmtId="0" fontId="18" fillId="45" borderId="0" applyNumberFormat="0" applyBorder="0" applyAlignment="0" applyProtection="0"/>
    <xf numFmtId="0" fontId="2" fillId="39" borderId="0" applyNumberFormat="0" applyBorder="0" applyAlignment="0" applyProtection="0"/>
    <xf numFmtId="0" fontId="18" fillId="46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18" fillId="47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8" borderId="0" applyNumberFormat="0" applyBorder="0" applyAlignment="0" applyProtection="0"/>
    <xf numFmtId="0" fontId="2" fillId="39" borderId="0" applyNumberFormat="0" applyBorder="0" applyAlignment="0" applyProtection="0"/>
    <xf numFmtId="0" fontId="118" fillId="4" borderId="0" applyNumberFormat="0" applyBorder="0" applyAlignment="0" applyProtection="0"/>
    <xf numFmtId="0" fontId="18" fillId="49" borderId="0" applyNumberFormat="0" applyBorder="0" applyAlignment="0" applyProtection="0"/>
    <xf numFmtId="0" fontId="2" fillId="42" borderId="0" applyNumberFormat="0" applyBorder="0" applyAlignment="0" applyProtection="0"/>
    <xf numFmtId="0" fontId="43" fillId="0" borderId="22" applyNumberFormat="0" applyFill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1" borderId="0" applyNumberFormat="0" applyBorder="0" applyAlignment="0" applyProtection="0"/>
    <xf numFmtId="0" fontId="118" fillId="4" borderId="0" applyNumberFormat="0" applyBorder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5" borderId="0" applyNumberFormat="0" applyBorder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8" fillId="46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7" borderId="0" applyNumberFormat="0" applyBorder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8" borderId="0" applyNumberFormat="0" applyBorder="0" applyAlignment="0" applyProtection="0"/>
    <xf numFmtId="0" fontId="10" fillId="5" borderId="4" applyNumberFormat="0" applyAlignment="0" applyProtection="0"/>
    <xf numFmtId="0" fontId="116" fillId="53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43" fontId="2" fillId="0" borderId="0" applyFont="0" applyFill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0" fontId="8" fillId="34" borderId="0" applyNumberFormat="0" applyBorder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38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35" borderId="0" applyNumberFormat="0" applyBorder="0" applyAlignment="0" applyProtection="0"/>
    <xf numFmtId="43" fontId="117" fillId="0" borderId="0" applyFont="0" applyFill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7" fillId="35" borderId="0" applyNumberFormat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0" fontId="37" fillId="0" borderId="18" applyNumberFormat="0" applyFill="0" applyAlignment="0" applyProtection="0"/>
    <xf numFmtId="43" fontId="2" fillId="0" borderId="0" applyFont="0" applyFill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16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16" fillId="53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18" fillId="4" borderId="0" applyNumberFormat="0" applyBorder="0" applyAlignment="0" applyProtection="0"/>
    <xf numFmtId="0" fontId="118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9" borderId="0" applyNumberFormat="0" applyBorder="0" applyAlignment="0" applyProtection="0"/>
    <xf numFmtId="0" fontId="18" fillId="45" borderId="0" applyNumberFormat="0" applyBorder="0" applyAlignment="0" applyProtection="0"/>
    <xf numFmtId="0" fontId="117" fillId="0" borderId="0"/>
    <xf numFmtId="0" fontId="2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0" fontId="18" fillId="41" borderId="0" applyNumberFormat="0" applyBorder="0" applyAlignment="0" applyProtection="0"/>
    <xf numFmtId="0" fontId="2" fillId="0" borderId="0"/>
    <xf numFmtId="0" fontId="18" fillId="47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3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9" fontId="2" fillId="0" borderId="0" applyFont="0" applyFill="0" applyBorder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56" fillId="0" borderId="0" applyNumberFormat="0" applyFill="0" applyBorder="0" applyAlignment="0" applyProtection="0"/>
    <xf numFmtId="0" fontId="19" fillId="61" borderId="23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1" fillId="0" borderId="0" applyBorder="0">
      <alignment horizontal="centerContinuous"/>
    </xf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60" fillId="0" borderId="0" applyNumberFormat="0" applyFill="0" applyBorder="0" applyProtection="0">
      <alignment horizontal="center" wrapText="1"/>
    </xf>
    <xf numFmtId="0" fontId="60" fillId="0" borderId="49" applyNumberFormat="0" applyFill="0" applyProtection="0">
      <alignment horizontal="center" wrapText="1"/>
    </xf>
    <xf numFmtId="37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37" fontId="19" fillId="0" borderId="50" applyFont="0" applyFill="0" applyAlignment="0" applyProtection="0"/>
    <xf numFmtId="0" fontId="60" fillId="0" borderId="51" applyNumberFormat="0" applyFill="0" applyProtection="0">
      <alignment horizontal="center" wrapText="1"/>
    </xf>
    <xf numFmtId="0" fontId="19" fillId="0" borderId="0" applyNumberFormat="0" applyFont="0" applyFill="0" applyBorder="0" applyProtection="0">
      <alignment horizontal="left" indent="1"/>
    </xf>
    <xf numFmtId="37" fontId="19" fillId="0" borderId="51" applyFont="0" applyFill="0" applyAlignment="0" applyProtection="0"/>
    <xf numFmtId="43" fontId="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37" fontId="19" fillId="0" borderId="52" applyFont="0" applyFill="0" applyAlignment="0" applyProtection="0"/>
    <xf numFmtId="37" fontId="19" fillId="0" borderId="53" applyFont="0" applyFill="0" applyAlignment="0" applyProtection="0"/>
    <xf numFmtId="37" fontId="19" fillId="0" borderId="31" applyFont="0" applyFill="0" applyAlignment="0" applyProtection="0"/>
    <xf numFmtId="44" fontId="19" fillId="0" borderId="0" applyFont="0" applyFill="0" applyBorder="0" applyAlignment="0" applyProtection="0"/>
    <xf numFmtId="10" fontId="19" fillId="0" borderId="52" applyFont="0" applyFill="0" applyAlignment="0" applyProtection="0"/>
    <xf numFmtId="10" fontId="19" fillId="0" borderId="53" applyFont="0" applyFill="0" applyAlignment="0" applyProtection="0"/>
    <xf numFmtId="10" fontId="19" fillId="0" borderId="31" applyFont="0" applyFill="0" applyAlignment="0" applyProtection="0"/>
    <xf numFmtId="10" fontId="19" fillId="0" borderId="51" applyFont="0" applyFill="0" applyAlignment="0" applyProtection="0"/>
    <xf numFmtId="10" fontId="19" fillId="0" borderId="50" applyFont="0" applyFill="0" applyAlignment="0" applyProtection="0"/>
    <xf numFmtId="1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0" fillId="0" borderId="0" applyFill="0" applyBorder="0" applyProtection="0">
      <alignment horizontal="center" wrapText="1"/>
    </xf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9" fillId="0" borderId="0" applyFill="0" applyBorder="0" applyAlignment="0" applyProtection="0"/>
    <xf numFmtId="0" fontId="120" fillId="0" borderId="0" applyFill="0" applyBorder="0" applyAlignment="0" applyProtection="0"/>
    <xf numFmtId="0" fontId="60" fillId="0" borderId="51" applyFill="0" applyProtection="0">
      <alignment horizontal="center" wrapText="1"/>
    </xf>
    <xf numFmtId="0" fontId="60" fillId="0" borderId="0" applyFill="0" applyBorder="0" applyAlignment="0" applyProtection="0"/>
    <xf numFmtId="176" fontId="19" fillId="0" borderId="50" applyFont="0" applyFill="0" applyAlignment="0" applyProtection="0"/>
    <xf numFmtId="176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</cellStyleXfs>
  <cellXfs count="36">
    <xf numFmtId="0" fontId="0" fillId="0" borderId="0" xfId="0"/>
    <xf numFmtId="0" fontId="108" fillId="0" borderId="0" xfId="0" applyFont="1" applyFill="1"/>
    <xf numFmtId="165" fontId="108" fillId="0" borderId="0" xfId="0" applyNumberFormat="1" applyFont="1" applyFill="1"/>
    <xf numFmtId="0" fontId="109" fillId="0" borderId="0" xfId="0" applyFont="1" applyFill="1"/>
    <xf numFmtId="165" fontId="108" fillId="0" borderId="0" xfId="49116" applyNumberFormat="1" applyFont="1" applyFill="1"/>
    <xf numFmtId="0" fontId="108" fillId="0" borderId="0" xfId="0" applyFont="1" applyFill="1" applyAlignment="1">
      <alignment horizontal="center"/>
    </xf>
    <xf numFmtId="165" fontId="109" fillId="0" borderId="0" xfId="0" applyNumberFormat="1" applyFont="1" applyFill="1"/>
    <xf numFmtId="14" fontId="109" fillId="0" borderId="31" xfId="0" applyNumberFormat="1" applyFont="1" applyFill="1" applyBorder="1" applyAlignment="1">
      <alignment horizontal="center"/>
    </xf>
    <xf numFmtId="165" fontId="109" fillId="0" borderId="0" xfId="49116" applyNumberFormat="1" applyFont="1" applyFill="1"/>
    <xf numFmtId="165" fontId="109" fillId="0" borderId="48" xfId="49116" applyNumberFormat="1" applyFont="1" applyFill="1" applyBorder="1" applyAlignment="1">
      <alignment horizontal="center"/>
    </xf>
    <xf numFmtId="37" fontId="108" fillId="0" borderId="0" xfId="0" applyNumberFormat="1" applyFont="1" applyFill="1"/>
    <xf numFmtId="0" fontId="109" fillId="0" borderId="0" xfId="0" applyFont="1" applyFill="1" applyAlignment="1">
      <alignment horizontal="center"/>
    </xf>
    <xf numFmtId="0" fontId="111" fillId="0" borderId="0" xfId="0" applyFont="1" applyFill="1" applyAlignment="1">
      <alignment horizontal="left"/>
    </xf>
    <xf numFmtId="0" fontId="107" fillId="0" borderId="0" xfId="0" applyFont="1" applyFill="1"/>
    <xf numFmtId="0" fontId="108" fillId="0" borderId="31" xfId="0" applyFont="1" applyFill="1" applyBorder="1"/>
    <xf numFmtId="0" fontId="109" fillId="0" borderId="48" xfId="0" applyFont="1" applyFill="1" applyBorder="1"/>
    <xf numFmtId="0" fontId="109" fillId="0" borderId="31" xfId="0" applyFont="1" applyFill="1" applyBorder="1" applyAlignment="1">
      <alignment horizontal="center"/>
    </xf>
    <xf numFmtId="0" fontId="108" fillId="0" borderId="0" xfId="0" applyFont="1" applyFill="1" applyAlignment="1">
      <alignment horizontal="right"/>
    </xf>
    <xf numFmtId="165" fontId="109" fillId="0" borderId="50" xfId="49116" applyNumberFormat="1" applyFont="1" applyFill="1" applyBorder="1"/>
    <xf numFmtId="165" fontId="109" fillId="0" borderId="52" xfId="49116" applyNumberFormat="1" applyFont="1" applyFill="1" applyBorder="1"/>
    <xf numFmtId="165" fontId="108" fillId="0" borderId="51" xfId="49116" applyNumberFormat="1" applyFont="1" applyFill="1" applyBorder="1"/>
    <xf numFmtId="0" fontId="108" fillId="94" borderId="0" xfId="0" applyFont="1" applyFill="1"/>
    <xf numFmtId="165" fontId="121" fillId="0" borderId="0" xfId="49319" applyNumberFormat="1" applyFont="1" applyFill="1" applyBorder="1"/>
    <xf numFmtId="165" fontId="122" fillId="0" borderId="0" xfId="49319" applyNumberFormat="1" applyFont="1" applyFill="1" applyBorder="1"/>
    <xf numFmtId="165" fontId="123" fillId="0" borderId="0" xfId="49319" applyNumberFormat="1" applyFont="1" applyFill="1" applyBorder="1"/>
    <xf numFmtId="0" fontId="124" fillId="0" borderId="0" xfId="0" applyFont="1" applyFill="1"/>
    <xf numFmtId="177" fontId="124" fillId="0" borderId="0" xfId="0" applyNumberFormat="1" applyFont="1" applyFill="1"/>
    <xf numFmtId="0" fontId="125" fillId="0" borderId="0" xfId="0" applyFont="1" applyFill="1"/>
    <xf numFmtId="165" fontId="126" fillId="0" borderId="0" xfId="0" applyNumberFormat="1" applyFont="1" applyFill="1"/>
    <xf numFmtId="0" fontId="127" fillId="0" borderId="0" xfId="0" applyFont="1" applyFill="1"/>
    <xf numFmtId="165" fontId="127" fillId="0" borderId="0" xfId="0" applyNumberFormat="1" applyFont="1" applyFill="1"/>
    <xf numFmtId="0" fontId="128" fillId="0" borderId="0" xfId="0" applyFont="1" applyFill="1"/>
    <xf numFmtId="0" fontId="129" fillId="0" borderId="0" xfId="0" applyFont="1" applyFill="1"/>
    <xf numFmtId="165" fontId="128" fillId="0" borderId="0" xfId="0" applyNumberFormat="1" applyFont="1" applyFill="1"/>
    <xf numFmtId="43" fontId="108" fillId="0" borderId="0" xfId="0" applyNumberFormat="1" applyFont="1" applyFill="1"/>
    <xf numFmtId="165" fontId="109" fillId="95" borderId="50" xfId="49116" applyNumberFormat="1" applyFont="1" applyFill="1" applyBorder="1"/>
  </cellXfs>
  <cellStyles count="49597">
    <cellStyle name="20% - Accent1" xfId="49515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46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19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48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3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49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27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2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1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35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56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16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58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0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24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1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28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64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2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66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36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69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17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85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1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0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1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397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3"/>
    <cellStyle name="60% - Accent2 2 2 8" xfId="49383"/>
    <cellStyle name="60% - Accent2 2 2 9" xfId="49250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1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25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395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77"/>
    <cellStyle name="60% - Accent3 2 2 8" xfId="49379"/>
    <cellStyle name="60% - Accent3 2 2 9" xfId="49253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2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29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87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2"/>
    <cellStyle name="60% - Accent4 2 2 8" xfId="49376"/>
    <cellStyle name="60% - Accent4 2 2 9" xfId="49255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3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3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86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86"/>
    <cellStyle name="60% - Accent5 2 2 8" xfId="49373"/>
    <cellStyle name="60% - Accent5 2 2 9" xfId="49257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54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37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84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89"/>
    <cellStyle name="60% - Accent6 2 2 8" xfId="49371"/>
    <cellStyle name="60% - Accent6 2 2 9" xfId="49259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55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14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1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294"/>
    <cellStyle name="Accent1 2 2 8" xfId="49369"/>
    <cellStyle name="Accent1 2 2 9" xfId="49262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56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18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77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297"/>
    <cellStyle name="Accent2 2 2 8" xfId="49368"/>
    <cellStyle name="Accent2 2 2 9" xfId="49265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57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2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2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0"/>
    <cellStyle name="Accent3 2 2 8" xfId="49362"/>
    <cellStyle name="Accent3 2 2 9" xfId="49268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58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26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0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2"/>
    <cellStyle name="Accent4 2 2 8" xfId="49356"/>
    <cellStyle name="Accent4 2 2 9" xfId="49272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59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0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0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34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65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04"/>
    <cellStyle name="Accent6 2 2 8" xfId="49343"/>
    <cellStyle name="Accent6 2 2 9" xfId="49279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1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3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0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06"/>
    <cellStyle name="Bad 2 2 8" xfId="49337"/>
    <cellStyle name="Bad 2 2 9" xfId="49287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2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BoldUnderlineNumber" xfId="49559"/>
    <cellStyle name="BoldUnderlineRate" xfId="49563"/>
    <cellStyle name="Calculation" xfId="49507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38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08"/>
    <cellStyle name="Calculation 2 2 8" xfId="49334"/>
    <cellStyle name="Calculation 2 2 9" xfId="49299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3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09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64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1"/>
    <cellStyle name="ColumnHeader 2" xfId="49545"/>
    <cellStyle name="ColumnHeader 3" xfId="49581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1"/>
    <cellStyle name="Comma 101" xfId="49212"/>
    <cellStyle name="Comma 102" xfId="49213"/>
    <cellStyle name="Comma 103" xfId="49214"/>
    <cellStyle name="Comma 104" xfId="49215"/>
    <cellStyle name="Comma 105" xfId="49216"/>
    <cellStyle name="Comma 106" xfId="49217"/>
    <cellStyle name="Comma 107" xfId="49218"/>
    <cellStyle name="Comma 108" xfId="49219"/>
    <cellStyle name="Comma 109" xfId="49244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28"/>
    <cellStyle name="Comma 111" xfId="49459"/>
    <cellStyle name="Comma 112" xfId="49473"/>
    <cellStyle name="Comma 113" xfId="49484"/>
    <cellStyle name="Comma 114" xfId="49548"/>
    <cellStyle name="Comma 115" xfId="49552"/>
    <cellStyle name="Comma 116" xfId="49553"/>
    <cellStyle name="Comma 117" xfId="49571"/>
    <cellStyle name="Comma 118" xfId="49573"/>
    <cellStyle name="Comma 119" xfId="49578"/>
    <cellStyle name="Comma 12" xfId="77"/>
    <cellStyle name="Comma 12 10" xfId="49329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16"/>
    <cellStyle name="Comma 12_Rate Case Accrual Accounts" xfId="31194"/>
    <cellStyle name="Comma 120" xfId="49588"/>
    <cellStyle name="Comma 121" xfId="49591"/>
    <cellStyle name="Comma 122" xfId="49596"/>
    <cellStyle name="Comma 13" xfId="79"/>
    <cellStyle name="Comma 13 10" xfId="49495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86"/>
    <cellStyle name="Comma 13_Rate Case Accrual Accounts" xfId="31202"/>
    <cellStyle name="Comma 14" xfId="81"/>
    <cellStyle name="Comma 14 10" xfId="49220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1"/>
    <cellStyle name="Comma 14 9" xfId="49222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3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17"/>
    <cellStyle name="Comma 2 3 7" xfId="49327"/>
    <cellStyle name="Comma 2 3 8" xfId="49305"/>
    <cellStyle name="Comma 2 3 9" xfId="49331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19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65"/>
    <cellStyle name="Comma 92" xfId="49188"/>
    <cellStyle name="Comma 93" xfId="49194"/>
    <cellStyle name="Comma 94" xfId="49195"/>
    <cellStyle name="Comma 95" xfId="49201"/>
    <cellStyle name="Comma 96" xfId="49209"/>
    <cellStyle name="Comma 97" xfId="49223"/>
    <cellStyle name="Comma 98" xfId="49224"/>
    <cellStyle name="Comma 99" xfId="49225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10" xfId="49570"/>
    <cellStyle name="Currency 11" xfId="49572"/>
    <cellStyle name="Currency 12" xfId="49577"/>
    <cellStyle name="Currency 13" xfId="49587"/>
    <cellStyle name="Currency 14" xfId="49594"/>
    <cellStyle name="Currency 15" xfId="49595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8" xfId="49551"/>
    <cellStyle name="Currency 9" xfId="49560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46"/>
    <cellStyle name="DetailTotalNumber" xfId="49547"/>
    <cellStyle name="DetailTotalRate" xfId="4956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2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66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67"/>
    <cellStyle name="Fixed_03_2012" xfId="113"/>
    <cellStyle name="Good" xfId="49502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18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24"/>
    <cellStyle name="Good 2 2 8" xfId="49320"/>
    <cellStyle name="Good 2 2 9" xfId="49321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68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andTotalNumber" xfId="49558"/>
    <cellStyle name="GrandTotalRate" xfId="49562"/>
    <cellStyle name="Grey" xfId="116"/>
    <cellStyle name="Grey 2" xfId="15544"/>
    <cellStyle name="Grey_ACC12" xfId="15545"/>
    <cellStyle name="HEADER" xfId="117"/>
    <cellStyle name="Header 2" xfId="49538"/>
    <cellStyle name="Header 3" xfId="49579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498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14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28"/>
    <cellStyle name="Heading 1 2 2 8" xfId="49315"/>
    <cellStyle name="Heading 1 2 2 9" xfId="49322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0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499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2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0"/>
    <cellStyle name="Heading 2 2 2 8" xfId="49313"/>
    <cellStyle name="Heading 2 2 2 9" xfId="49323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1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0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0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2"/>
    <cellStyle name="Heading 3 2 2 8" xfId="49311"/>
    <cellStyle name="Heading 3 2 2 9" xfId="49325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2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1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07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3"/>
    <cellStyle name="Heading 4 2 2 8" xfId="49309"/>
    <cellStyle name="Heading 4 2 2 9" xfId="49326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3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69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74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75"/>
    <cellStyle name="Heading2_03_2012" xfId="145"/>
    <cellStyle name="HIGHLIGHT" xfId="146"/>
    <cellStyle name="Hyperlink 2" xfId="17192"/>
    <cellStyle name="Hyperlink 2 10" xfId="49226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27"/>
    <cellStyle name="Hyperlink 2 6" xfId="49228"/>
    <cellStyle name="Hyperlink 2 7" xfId="49229"/>
    <cellStyle name="Hyperlink 2 8" xfId="49230"/>
    <cellStyle name="Hyperlink 2 9" xfId="49231"/>
    <cellStyle name="Hyperlink 2_Rate Case Accrual Accounts" xfId="33224"/>
    <cellStyle name="Hyperlink 3" xfId="17198"/>
    <cellStyle name="Hyperlink 3 2" xfId="45480"/>
    <cellStyle name="Input" xfId="49505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36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1"/>
    <cellStyle name="Input 12 7" xfId="49301"/>
    <cellStyle name="Input 12 8" xfId="49335"/>
    <cellStyle name="Input 12 9" xfId="49298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85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48"/>
    <cellStyle name="Input 2 2 8" xfId="49296"/>
    <cellStyle name="Input 2 2 9" xfId="49339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84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49"/>
    <cellStyle name="Input 3 8" xfId="49295"/>
    <cellStyle name="Input 3 9" xfId="49340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57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1"/>
    <cellStyle name="Input 4 7" xfId="49293"/>
    <cellStyle name="Input 4 8" xfId="49342"/>
    <cellStyle name="Input 4 9" xfId="49281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59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2"/>
    <cellStyle name="Input 5 7" xfId="49292"/>
    <cellStyle name="Input 5 8" xfId="49344"/>
    <cellStyle name="Input 5 9" xfId="49280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1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3"/>
    <cellStyle name="Input 6 7" xfId="49291"/>
    <cellStyle name="Input 6 8" xfId="49345"/>
    <cellStyle name="Input 6 9" xfId="49276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3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54"/>
    <cellStyle name="Input 7 7" xfId="49290"/>
    <cellStyle name="Input 7 8" xfId="49346"/>
    <cellStyle name="Input 7 9" xfId="49275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76"/>
    <cellStyle name="Input 8" xfId="476"/>
    <cellStyle name="Input 8 10" xfId="49364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55"/>
    <cellStyle name="Input 8 7" xfId="49288"/>
    <cellStyle name="Input 8 8" xfId="49347"/>
    <cellStyle name="Input 8 9" xfId="49274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08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0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0"/>
    <cellStyle name="Linked Cell 2 2 8" xfId="49283"/>
    <cellStyle name="Linked Cell 2 2 9" xfId="49358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77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04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67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66"/>
    <cellStyle name="Neutral 2 2 8" xfId="49278"/>
    <cellStyle name="Neutral 2 2 9" xfId="49367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78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49"/>
    <cellStyle name="Normal 166" xfId="49187"/>
    <cellStyle name="Normal 167" xfId="49193"/>
    <cellStyle name="Normal 168" xfId="49197"/>
    <cellStyle name="Normal 169" xfId="49203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08"/>
    <cellStyle name="Normal 171" xfId="49235"/>
    <cellStyle name="Normal 172" xfId="49236"/>
    <cellStyle name="Normal 173" xfId="49238"/>
    <cellStyle name="Normal 174" xfId="49240"/>
    <cellStyle name="Normal 175" xfId="49243"/>
    <cellStyle name="Normal 176" xfId="49429"/>
    <cellStyle name="Normal 177" xfId="49460"/>
    <cellStyle name="Normal 178" xfId="49474"/>
    <cellStyle name="Normal 179" xfId="49485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49"/>
    <cellStyle name="Normal 181" xfId="49555"/>
    <cellStyle name="Normal 182" xfId="49554"/>
    <cellStyle name="Normal 183" xfId="49569"/>
    <cellStyle name="Normal 184" xfId="49575"/>
    <cellStyle name="Normal 185" xfId="49585"/>
    <cellStyle name="Normal 186" xfId="49593"/>
    <cellStyle name="Normal 187" xfId="49590"/>
    <cellStyle name="Normal 19" xfId="182"/>
    <cellStyle name="Normal 19 10" xfId="19121"/>
    <cellStyle name="Normal 19 11" xfId="49374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75"/>
    <cellStyle name="Normal 2 2 17" xfId="49263"/>
    <cellStyle name="Normal 2 2 18" xfId="49380"/>
    <cellStyle name="Normal 2 2 19" xfId="49254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0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78"/>
    <cellStyle name="Normal 21 21" xfId="49260"/>
    <cellStyle name="Normal 21 22" xfId="49382"/>
    <cellStyle name="Normal 21 23" xfId="49251"/>
    <cellStyle name="Normal 21 24" xfId="49396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te" xfId="49511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88"/>
    <cellStyle name="Note 2 2 18" xfId="49247"/>
    <cellStyle name="Note 2 2 19" xfId="49404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0"/>
    <cellStyle name="Note 2 2 21" xfId="49417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89"/>
    <cellStyle name="Note 2 3 17" xfId="49245"/>
    <cellStyle name="Note 2 3 18" xfId="49405"/>
    <cellStyle name="Note 2 3 19" xfId="49441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18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0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1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2"/>
    <cellStyle name="Note 4 17" xfId="49431"/>
    <cellStyle name="Note 4 18" xfId="49406"/>
    <cellStyle name="Note 4 19" xfId="49442"/>
    <cellStyle name="Note 4 2" xfId="402"/>
    <cellStyle name="Note 4 2 10" xfId="49408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3"/>
    <cellStyle name="Note 4 2 9" xfId="49432"/>
    <cellStyle name="Note 4 2_Rate Case Accrual Accounts" xfId="36594"/>
    <cellStyle name="Note 4 20" xfId="49420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79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06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3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394"/>
    <cellStyle name="Output 2 2 8" xfId="49433"/>
    <cellStyle name="Output 2 2 9" xfId="49409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0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2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398"/>
    <cellStyle name="Output Column Headings 2 6" xfId="49434"/>
    <cellStyle name="Output Column Headings 2 7" xfId="49410"/>
    <cellStyle name="Output Column Headings 2 8" xfId="49444"/>
    <cellStyle name="Output Column Headings 2 9" xfId="49461"/>
    <cellStyle name="Output Column Headings 2_Rate Case Accrual Accounts" xfId="36967"/>
    <cellStyle name="Output Column Headings 3" xfId="221"/>
    <cellStyle name="Output Column Headings 3 10" xfId="49445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399"/>
    <cellStyle name="Output Column Headings 3 8" xfId="49435"/>
    <cellStyle name="Output Column Headings 3 9" xfId="49411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89"/>
    <cellStyle name="Output Column Headings 9" xfId="49196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04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0"/>
    <cellStyle name="Output Report Heading 2 6" xfId="49436"/>
    <cellStyle name="Output Report Heading 2 7" xfId="49412"/>
    <cellStyle name="Output Report Heading 2 8" xfId="49446"/>
    <cellStyle name="Output Report Heading 2 9" xfId="49462"/>
    <cellStyle name="Output Report Heading 2_Rate Case Accrual Accounts" xfId="37009"/>
    <cellStyle name="Output Report Heading 3" xfId="226"/>
    <cellStyle name="Output Report Heading 3 10" xfId="49447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1"/>
    <cellStyle name="Output Report Heading 3 8" xfId="49437"/>
    <cellStyle name="Output Report Heading 3 9" xfId="49413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0"/>
    <cellStyle name="Output Report Heading 9" xfId="49198"/>
    <cellStyle name="Output Report Heading_06_2013" xfId="407"/>
    <cellStyle name="Output Report Title" xfId="227"/>
    <cellStyle name="Output Report Title 10" xfId="49205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2"/>
    <cellStyle name="Output Report Title 2 6" xfId="49438"/>
    <cellStyle name="Output Report Title 2 7" xfId="49415"/>
    <cellStyle name="Output Report Title 2 8" xfId="49448"/>
    <cellStyle name="Output Report Title 2 9" xfId="49463"/>
    <cellStyle name="Output Report Title 2_Rate Case Accrual Accounts" xfId="37031"/>
    <cellStyle name="Output Report Title 3" xfId="229"/>
    <cellStyle name="Output Report Title 3 10" xfId="49450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3"/>
    <cellStyle name="Output Report Title 3 8" xfId="49439"/>
    <cellStyle name="Output Report Title 3 9" xfId="49416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1"/>
    <cellStyle name="Output Report Title 9" xfId="49199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2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2"/>
    <cellStyle name="Percent 3 11" xfId="49407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3"/>
    <cellStyle name="Percent 3 9" xfId="49234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1"/>
    <cellStyle name="Percent 69" xfId="49192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87"/>
    <cellStyle name="Percent 7 6" xfId="49496"/>
    <cellStyle name="Percent 7_Rate Case Accrual Accounts" xfId="37095"/>
    <cellStyle name="Percent 70" xfId="49200"/>
    <cellStyle name="Percent 71" xfId="49206"/>
    <cellStyle name="Percent 72" xfId="49207"/>
    <cellStyle name="Percent 73" xfId="49210"/>
    <cellStyle name="Percent 74" xfId="49237"/>
    <cellStyle name="Percent 75" xfId="49239"/>
    <cellStyle name="Percent 76" xfId="49241"/>
    <cellStyle name="Percent 77" xfId="49242"/>
    <cellStyle name="Percent 78" xfId="49550"/>
    <cellStyle name="Percent 79" xfId="49556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80" xfId="49567"/>
    <cellStyle name="Percent 81" xfId="49568"/>
    <cellStyle name="Percent 82" xfId="49576"/>
    <cellStyle name="Percent 83" xfId="49586"/>
    <cellStyle name="Percent 84" xfId="49592"/>
    <cellStyle name="Percent 85" xfId="49589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39"/>
    <cellStyle name="SubHeader 2" xfId="49580"/>
    <cellStyle name="SubTotalNumber" xfId="49557"/>
    <cellStyle name="SubTotalRate" xfId="49561"/>
    <cellStyle name="Table  - Style5" xfId="289"/>
    <cellStyle name="Table  - Style6" xfId="25085"/>
    <cellStyle name="TextNumber" xfId="49542"/>
    <cellStyle name="TextNumber 2" xfId="49584"/>
    <cellStyle name="TextRate" xfId="49566"/>
    <cellStyle name="Title" xfId="49497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88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14"/>
    <cellStyle name="Title 12 7" xfId="49449"/>
    <cellStyle name="Title 12 8" xfId="49464"/>
    <cellStyle name="Title 12 9" xfId="49475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76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19"/>
    <cellStyle name="Title 2 2 8" xfId="49451"/>
    <cellStyle name="Title 2 2 9" xfId="49465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89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1"/>
    <cellStyle name="Title 3 7" xfId="49452"/>
    <cellStyle name="Title 3 8" xfId="49466"/>
    <cellStyle name="Title 3 9" xfId="49477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0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2"/>
    <cellStyle name="Title 4 7" xfId="49453"/>
    <cellStyle name="Title 4 8" xfId="49467"/>
    <cellStyle name="Title 4 9" xfId="49478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1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3"/>
    <cellStyle name="Title 5 7" xfId="49454"/>
    <cellStyle name="Title 5 8" xfId="49468"/>
    <cellStyle name="Title 5 9" xfId="49479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2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24"/>
    <cellStyle name="Title 6 7" xfId="49455"/>
    <cellStyle name="Title 6 8" xfId="49469"/>
    <cellStyle name="Title 6 9" xfId="49480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3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25"/>
    <cellStyle name="Title 7 7" xfId="49456"/>
    <cellStyle name="Title 7 8" xfId="49470"/>
    <cellStyle name="Title 7 9" xfId="49481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3"/>
    <cellStyle name="Title 8" xfId="508"/>
    <cellStyle name="Title 8 10" xfId="49494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26"/>
    <cellStyle name="Title 8 7" xfId="49457"/>
    <cellStyle name="Title 8 8" xfId="49471"/>
    <cellStyle name="Title 8 9" xfId="49482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84"/>
    <cellStyle name="title1_03_2012" xfId="295"/>
    <cellStyle name="Total" xfId="49513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3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27"/>
    <cellStyle name="Total 2 2 8" xfId="49458"/>
    <cellStyle name="Total 2 2 9" xfId="49472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85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44"/>
    <cellStyle name="TotalNumber 2" xfId="49583"/>
    <cellStyle name="TotalRate" xfId="49565"/>
    <cellStyle name="TotalText" xfId="49543"/>
    <cellStyle name="TotalText 2" xfId="49582"/>
    <cellStyle name="TotCol - Style5" xfId="25909"/>
    <cellStyle name="TotCol - Style7" xfId="298"/>
    <cellStyle name="TotRow - Style4" xfId="25910"/>
    <cellStyle name="TotRow - Style8" xfId="299"/>
    <cellStyle name="UnitHeader" xfId="49540"/>
    <cellStyle name="UnitHeader 2" xfId="49574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0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86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0"/>
  <tableStyles count="0" defaultTableStyle="TableStyleMedium2" defaultPivotStyle="PivotStyleLight16"/>
  <colors>
    <mruColors>
      <color rgb="FF005392"/>
      <color rgb="FF00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76" Type="http://schemas.openxmlformats.org/officeDocument/2006/relationships/externalLink" Target="externalLinks/externalLink72.xml"/><Relationship Id="rId84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O-I%20Upload%20for%20AST%20v2%205%20(2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ffect%20of%20Post%20N.O.%20Changes%20(3.2%20to%203.2.1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AMENDED\1%20-%20Fixed%20Asset%20Summary-TY15%20(FY16)%20-%20Amende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WestTexas%20CapEx_Apr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2-05%20Reserve%20Workfil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PipelineTX%20CapEx_Apr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AI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Q4%20Provision\Sch%20M\FY16%20-%20Q4%20-%20Provision%20-%20AIC%20data%20from%20CR%20details%20%20quer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Tax%20CWIP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6%20Income%20Tax\Fixed%20Assets\Tax%20Return\Sch%20M%20&amp;%20Basis%20Adjustments\FY16%20-%20TR15%20-%20Tax%20CW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9-Jun08\EssDB%20Jun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CapEx%20Tracker\PipelineTX%20CapEx_Mar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8\M3-Dec07\CapEx%20Tracker\SSU%20CapEx_De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ColKans%20CapEx_Apr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1-ENTERPRISE%20MODEL\EM%20'13%20-%202.3.1%20-%20Base%20+%2050mm%20capex%20(for%20$850)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ssDB%20Dec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osta\Local%20Settings\Temporary%20Internet%20Files\OLKE\AST%20VESTING%20UPLOAD%20TEMPLATE%20%20V%20%201%201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KYMidStates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Louisiana%20CapEx_Apr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enefits%20Accounting%20Department\Melissa\Training\RS%20File%20Dec15%20%20FY16%20-%201-7-1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ssissippi%20CapEx_Apr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MidTex%20CapEx_Apr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Nonreg%20CapEx_Apr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Financial%20Reporting\Kim%20Quach\FY2017%20REPORTS%20AND%20ANALYSIS\Sep17\Financial%20Results-Sep17-TaxEst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Software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Annual\AUT\Schedule%20M\Restricted%20Stock\JEs%20Reclass%20MIP%20to%20APIC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shared\Tax%20-%20Income\Income%20Tax\FY16%20Income%20Tax\Fixed%20Assets\Tax%20Return\Sch%20M%20&amp;%20Basis%20Adjustments\FY16%20-%20TR15%20-%20Cap%20COR%20and%20Proceed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Plant%20Accounting\South\PPER\Fiscal%202005\Feb%2005\Feb05%20Reserve%20Adj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7\M6-Mar07\EPS%20Projections\Shared%20Services%20EPS_Mar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mos%20Financial%20Packages\FY2009\M3-Dec08\EPS%20Projections\Shared%20Services%20EPS_Dec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Atmos%20Financial%20Packages\FY2010\M7-Apr10\CapEx%20Tracker\SSU%20CapEx_Apr1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Budget\Latest%20rate%20filings%20and%20outcomes\2009%20CO%20Cost%20of%20Service%20Study%20as%20fil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tmos%20Financial%20Packages\FY2008\M11-Aug08\EssDB%20Aug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  <sheetName val="M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y Lists"/>
      <sheetName val="OIData"/>
    </sheetNames>
    <sheetDataSet>
      <sheetData sheetId="0" refreshError="1"/>
      <sheetData sheetId="1">
        <row r="2">
          <cell r="A2" t="str">
            <v xml:space="preserve">1-Domestic Indiv </v>
          </cell>
        </row>
        <row r="3">
          <cell r="A3" t="str">
            <v xml:space="preserve">2-Domestic JT TEN </v>
          </cell>
        </row>
        <row r="4">
          <cell r="A4" t="str">
            <v xml:space="preserve">3-Domestic TEN COM </v>
          </cell>
        </row>
        <row r="5">
          <cell r="A5" t="str">
            <v xml:space="preserve">4-Domestic TEN ENT </v>
          </cell>
        </row>
        <row r="6">
          <cell r="A6" t="str">
            <v xml:space="preserve">5-Domestic COMM PROP </v>
          </cell>
        </row>
        <row r="7">
          <cell r="A7" t="str">
            <v xml:space="preserve">6-Domestic Cust For Minor </v>
          </cell>
        </row>
        <row r="8">
          <cell r="A8" t="str">
            <v xml:space="preserve">7-Domestic Trust </v>
          </cell>
        </row>
        <row r="9">
          <cell r="A9" t="str">
            <v xml:space="preserve">8-Domestic IRA/Keogh </v>
          </cell>
        </row>
        <row r="10">
          <cell r="A10" t="str">
            <v xml:space="preserve">9-Domestic FBO/FAO </v>
          </cell>
        </row>
        <row r="11">
          <cell r="A11" t="str">
            <v>10-Domestic Corp</v>
          </cell>
        </row>
        <row r="12">
          <cell r="A12" t="str">
            <v xml:space="preserve">11-Domestic Partnership </v>
          </cell>
        </row>
        <row r="13">
          <cell r="A13" t="str">
            <v>12-Foreign Indiv</v>
          </cell>
        </row>
        <row r="14">
          <cell r="A14" t="str">
            <v xml:space="preserve">13-Foreign Joint </v>
          </cell>
        </row>
        <row r="15">
          <cell r="A15" t="str">
            <v xml:space="preserve">14-Foreign Trust </v>
          </cell>
        </row>
        <row r="16">
          <cell r="A16" t="str">
            <v xml:space="preserve">15-Foreign FBO/FAO </v>
          </cell>
        </row>
        <row r="17">
          <cell r="A17" t="str">
            <v>16-Foreign Corp    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Walk-CY"/>
      <sheetName val="Sum Walk-CUM"/>
      <sheetName val="M1 &amp; Basis Recon"/>
      <sheetName val="Flux "/>
      <sheetName val="ATM"/>
      <sheetName val="1"/>
      <sheetName val="AUT"/>
      <sheetName val="232"/>
      <sheetName val="233"/>
      <sheetName val="234"/>
      <sheetName val="303"/>
      <sheetName val="306"/>
      <sheetName val="AEH Inc &amp; Aff"/>
      <sheetName val="2"/>
      <sheetName val="3"/>
      <sheetName val="Total 212"/>
      <sheetName val="231"/>
      <sheetName val="236"/>
      <sheetName val="301"/>
      <sheetName val="4"/>
      <sheetName val="5"/>
      <sheetName val="212"/>
      <sheetName val="220"/>
      <sheetName val="6"/>
      <sheetName val="Book RF - PPE Report ATM"/>
      <sheetName val="PP Cost "/>
      <sheetName val="PP Res "/>
      <sheetName val="PP Res Recon"/>
      <sheetName val="Tax CWIP_RWIP"/>
      <sheetName val="Proceeds"/>
      <sheetName val="ATM Cost"/>
      <sheetName val="ATM CWIP"/>
      <sheetName val="ATM Accum"/>
      <sheetName val="ATM Depr"/>
      <sheetName val="ATM Gain Loss"/>
      <sheetName val="AUT BS (BU)"/>
      <sheetName val="AUT IS (BU)"/>
      <sheetName val="AUT Depr"/>
      <sheetName val="NR Cost&amp;Accum"/>
      <sheetName val="NonReg Depr"/>
      <sheetName val="2015 PPE Report ATM "/>
      <sheetName val="2015 PPE Report AUT"/>
      <sheetName val="2015 PPE Report Non-Reg"/>
      <sheetName val="M-1s&gt;&gt;&gt;"/>
      <sheetName val="AIC"/>
      <sheetName val="Cap Depr"/>
      <sheetName val="Cap Int (AFUDC)"/>
      <sheetName val="Cap Software"/>
      <sheetName val="Cap OH"/>
      <sheetName val="Cap COR"/>
      <sheetName val="COR"/>
      <sheetName val="Repairs Amended"/>
      <sheetName val="Repairs"/>
      <sheetName val="Tx Rule 8209"/>
      <sheetName val="481(a) Summary"/>
      <sheetName val="PT Balances"/>
      <sheetName val="PT Activity"/>
      <sheetName val="PT Depr &amp; GL"/>
      <sheetName val="PT Basis Adj"/>
      <sheetName val="GL Summary-FED"/>
      <sheetName val="JE's for Review"/>
      <sheetName val="OTP BB"/>
      <sheetName val="OTP EB"/>
      <sheetName val="2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 t="str">
            <v>010</v>
          </cell>
          <cell r="B9" t="str">
            <v>Atmos Regulated Shared Services</v>
          </cell>
          <cell r="C9">
            <v>345627864.97000003</v>
          </cell>
          <cell r="D9">
            <v>34506651.370000005</v>
          </cell>
          <cell r="E9">
            <v>-57755118.259999998</v>
          </cell>
          <cell r="F9">
            <v>-9.5315044745802879E-10</v>
          </cell>
          <cell r="G9">
            <v>0</v>
          </cell>
          <cell r="H9">
            <v>322379398.08000004</v>
          </cell>
          <cell r="I9">
            <v>322379398.83000004</v>
          </cell>
          <cell r="J9">
            <v>-0.75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 t="str">
            <v>[A]</v>
          </cell>
          <cell r="R9">
            <v>34506651.370000005</v>
          </cell>
          <cell r="S9">
            <v>-57755118.259999998</v>
          </cell>
          <cell r="T9">
            <v>-9.5315044745802879E-10</v>
          </cell>
          <cell r="U9">
            <v>0</v>
          </cell>
          <cell r="V9">
            <v>322379398.08000004</v>
          </cell>
          <cell r="W9">
            <v>0</v>
          </cell>
          <cell r="X9">
            <v>322391431.13999987</v>
          </cell>
          <cell r="Y9">
            <v>-12033.05999982357</v>
          </cell>
        </row>
        <row r="10">
          <cell r="A10" t="str">
            <v>020</v>
          </cell>
          <cell r="B10" t="str">
            <v>Atmos Energy-Louisiana</v>
          </cell>
          <cell r="C10">
            <v>794705619.99000001</v>
          </cell>
          <cell r="D10">
            <v>81939071.340000004</v>
          </cell>
          <cell r="E10">
            <v>-8940087.8800000008</v>
          </cell>
          <cell r="F10">
            <v>-50984.999999999993</v>
          </cell>
          <cell r="G10">
            <v>0</v>
          </cell>
          <cell r="H10">
            <v>867653618.45000005</v>
          </cell>
          <cell r="I10">
            <v>867653618.51999986</v>
          </cell>
          <cell r="J10">
            <v>-6.9999814033508301E-2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81939071.340000004</v>
          </cell>
          <cell r="S10">
            <v>-8940087.8800000008</v>
          </cell>
          <cell r="T10">
            <v>-50984.999999999993</v>
          </cell>
          <cell r="U10">
            <v>0</v>
          </cell>
          <cell r="V10">
            <v>867653618.45000005</v>
          </cell>
          <cell r="W10">
            <v>0</v>
          </cell>
          <cell r="X10">
            <v>866262531.00000095</v>
          </cell>
          <cell r="Y10">
            <v>1391087.449999094</v>
          </cell>
        </row>
        <row r="11">
          <cell r="A11" t="str">
            <v>030</v>
          </cell>
          <cell r="B11" t="str">
            <v>Atmos Energy-West Texas</v>
          </cell>
          <cell r="C11">
            <v>649351012.90999997</v>
          </cell>
          <cell r="D11">
            <v>72934406.359999985</v>
          </cell>
          <cell r="E11">
            <v>-13698077.699999999</v>
          </cell>
          <cell r="F11">
            <v>36081.999999999993</v>
          </cell>
          <cell r="G11">
            <v>0</v>
          </cell>
          <cell r="H11">
            <v>708623423.56999993</v>
          </cell>
          <cell r="I11">
            <v>708623424.68999994</v>
          </cell>
          <cell r="J11">
            <v>-1.1200000047683716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72934406.359999985</v>
          </cell>
          <cell r="S11">
            <v>-13698077.699999999</v>
          </cell>
          <cell r="T11">
            <v>36081.999999999993</v>
          </cell>
          <cell r="U11">
            <v>0</v>
          </cell>
          <cell r="V11">
            <v>708623423.56999993</v>
          </cell>
          <cell r="W11">
            <v>0</v>
          </cell>
          <cell r="X11">
            <v>708547638.37999904</v>
          </cell>
          <cell r="Y11">
            <v>75785.190000891685</v>
          </cell>
        </row>
        <row r="12">
          <cell r="A12" t="str">
            <v>050</v>
          </cell>
          <cell r="B12" t="str">
            <v>Atmos Energy-KY/Mid-States</v>
          </cell>
          <cell r="C12">
            <v>1024709213.61</v>
          </cell>
          <cell r="D12">
            <v>106259819.48000006</v>
          </cell>
          <cell r="E12">
            <v>-18380864.020000003</v>
          </cell>
          <cell r="F12">
            <v>-37547.42</v>
          </cell>
          <cell r="G12">
            <v>0</v>
          </cell>
          <cell r="H12">
            <v>1112550621.6500001</v>
          </cell>
          <cell r="I12">
            <v>1112550620.4000001</v>
          </cell>
          <cell r="J12">
            <v>1.25</v>
          </cell>
          <cell r="K12">
            <v>0</v>
          </cell>
          <cell r="L12">
            <v>60722</v>
          </cell>
          <cell r="M12">
            <v>-60722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106199097.48000006</v>
          </cell>
          <cell r="S12">
            <v>-18380864.020000003</v>
          </cell>
          <cell r="T12">
            <v>23174.58</v>
          </cell>
          <cell r="U12">
            <v>0</v>
          </cell>
          <cell r="V12">
            <v>1112550621.6500001</v>
          </cell>
          <cell r="W12">
            <v>0</v>
          </cell>
          <cell r="X12">
            <v>0</v>
          </cell>
          <cell r="Y12">
            <v>1112550621.6500001</v>
          </cell>
        </row>
        <row r="13">
          <cell r="A13" t="str">
            <v>060</v>
          </cell>
          <cell r="B13" t="str">
            <v>Atmos Energy-Colorado-Kansas</v>
          </cell>
          <cell r="C13">
            <v>567566050.01999986</v>
          </cell>
          <cell r="D13">
            <v>30325789.840000007</v>
          </cell>
          <cell r="E13">
            <v>-6917221.4899999993</v>
          </cell>
          <cell r="F13">
            <v>15876.080000000002</v>
          </cell>
          <cell r="G13">
            <v>0</v>
          </cell>
          <cell r="H13">
            <v>590990494.44999993</v>
          </cell>
          <cell r="I13">
            <v>590990495.22000003</v>
          </cell>
          <cell r="J13">
            <v>-0.77000010013580322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30325789.840000007</v>
          </cell>
          <cell r="S13">
            <v>-6917221.4899999993</v>
          </cell>
          <cell r="T13">
            <v>15876.080000000002</v>
          </cell>
          <cell r="U13">
            <v>0</v>
          </cell>
          <cell r="V13">
            <v>590990494.44999981</v>
          </cell>
          <cell r="W13">
            <v>0</v>
          </cell>
          <cell r="X13">
            <v>589068118.95000005</v>
          </cell>
          <cell r="Y13">
            <v>1922375.4999997616</v>
          </cell>
        </row>
        <row r="14">
          <cell r="A14" t="str">
            <v>070</v>
          </cell>
          <cell r="B14" t="str">
            <v>Atmos Energy-Mississippi</v>
          </cell>
          <cell r="C14">
            <v>546970485.00000012</v>
          </cell>
          <cell r="D14">
            <v>60152479.109999999</v>
          </cell>
          <cell r="E14">
            <v>-18194289.989999998</v>
          </cell>
          <cell r="F14">
            <v>27810</v>
          </cell>
          <cell r="G14">
            <v>0</v>
          </cell>
          <cell r="H14">
            <v>588956484.12000012</v>
          </cell>
          <cell r="I14">
            <v>588956484.72000003</v>
          </cell>
          <cell r="J14">
            <v>-0.59999990463256836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60152479.109999999</v>
          </cell>
          <cell r="S14">
            <v>-18194289.989999998</v>
          </cell>
          <cell r="T14">
            <v>27810</v>
          </cell>
          <cell r="U14">
            <v>0</v>
          </cell>
          <cell r="V14">
            <v>588956484.12000012</v>
          </cell>
          <cell r="W14">
            <v>0</v>
          </cell>
          <cell r="X14">
            <v>3874637477.6399999</v>
          </cell>
          <cell r="Y14">
            <v>-3285680993.5199995</v>
          </cell>
        </row>
        <row r="15">
          <cell r="A15" t="str">
            <v>080</v>
          </cell>
          <cell r="B15" t="str">
            <v>Atmos Energy-Mid-Tex</v>
          </cell>
          <cell r="C15">
            <v>3562220620.8900003</v>
          </cell>
          <cell r="D15">
            <v>354270394.86000007</v>
          </cell>
          <cell r="E15">
            <v>-41035334.299999997</v>
          </cell>
          <cell r="F15">
            <v>564110.08000000007</v>
          </cell>
          <cell r="G15">
            <v>0</v>
          </cell>
          <cell r="H15">
            <v>3876019791.5300002</v>
          </cell>
          <cell r="I15">
            <v>3876019792.1199999</v>
          </cell>
          <cell r="J15">
            <v>-0.58999967575073242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354270394.86000007</v>
          </cell>
          <cell r="S15">
            <v>-41035334.299999997</v>
          </cell>
          <cell r="T15">
            <v>564110.08000000007</v>
          </cell>
          <cell r="U15">
            <v>0</v>
          </cell>
          <cell r="V15">
            <v>3876019791.5300002</v>
          </cell>
          <cell r="W15">
            <v>0</v>
          </cell>
          <cell r="X15">
            <v>2408472571.0500026</v>
          </cell>
          <cell r="Y15">
            <v>1467547220.4799976</v>
          </cell>
        </row>
        <row r="16">
          <cell r="A16" t="str">
            <v>180</v>
          </cell>
          <cell r="B16" t="str">
            <v>Atmos Pipeline - Texas</v>
          </cell>
          <cell r="C16">
            <v>1955580957.0800002</v>
          </cell>
          <cell r="D16">
            <v>466915104.19</v>
          </cell>
          <cell r="E16">
            <v>-19674365.93</v>
          </cell>
          <cell r="F16">
            <v>-616068.15999999992</v>
          </cell>
          <cell r="G16">
            <v>0</v>
          </cell>
          <cell r="H16">
            <v>2402205627.1800003</v>
          </cell>
          <cell r="I16">
            <v>2406590863.04</v>
          </cell>
          <cell r="J16">
            <v>-4385235.8599996567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466915104.19</v>
          </cell>
          <cell r="S16">
            <v>-19674365.93</v>
          </cell>
          <cell r="T16">
            <v>-616068.15999999992</v>
          </cell>
          <cell r="U16">
            <v>0</v>
          </cell>
          <cell r="V16">
            <v>2402205627.1800003</v>
          </cell>
          <cell r="W16">
            <v>0</v>
          </cell>
          <cell r="X16">
            <v>10471815558.52</v>
          </cell>
          <cell r="Y16">
            <v>-8069609931.3400002</v>
          </cell>
        </row>
        <row r="17">
          <cell r="A17" t="str">
            <v>Total AUT</v>
          </cell>
          <cell r="B17">
            <v>0</v>
          </cell>
          <cell r="C17">
            <v>9446731824.4700012</v>
          </cell>
          <cell r="D17">
            <v>1207303716.5500002</v>
          </cell>
          <cell r="E17">
            <v>-184595359.56999999</v>
          </cell>
          <cell r="F17">
            <v>-60722.42000000074</v>
          </cell>
          <cell r="G17">
            <v>0</v>
          </cell>
          <cell r="H17">
            <v>10469379459.030001</v>
          </cell>
          <cell r="I17">
            <v>10473764697.540001</v>
          </cell>
          <cell r="J17">
            <v>-4385238.509999156</v>
          </cell>
          <cell r="K17">
            <v>0</v>
          </cell>
          <cell r="L17">
            <v>60722</v>
          </cell>
          <cell r="M17">
            <v>-60722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1207242994.5500002</v>
          </cell>
          <cell r="S17">
            <v>-184595359.56999999</v>
          </cell>
          <cell r="T17">
            <v>-0.42000000074040145</v>
          </cell>
          <cell r="U17">
            <v>0</v>
          </cell>
          <cell r="V17">
            <v>10469379459.030001</v>
          </cell>
          <cell r="W17">
            <v>0</v>
          </cell>
          <cell r="X17">
            <v>19241195326.680004</v>
          </cell>
          <cell r="Y17">
            <v>-8771815867.6500015</v>
          </cell>
        </row>
        <row r="18">
          <cell r="A18" t="str">
            <v>212</v>
          </cell>
          <cell r="B18" t="str">
            <v>Atmos Energy Marketing LLC (Formerly Woodward Marketing, LLC)</v>
          </cell>
          <cell r="C18">
            <v>37422226.019999996</v>
          </cell>
          <cell r="D18">
            <v>-33795.579999999994</v>
          </cell>
          <cell r="E18">
            <v>-147199.5</v>
          </cell>
          <cell r="F18">
            <v>0</v>
          </cell>
          <cell r="G18">
            <v>0</v>
          </cell>
          <cell r="H18">
            <v>37241230.939999998</v>
          </cell>
          <cell r="I18">
            <v>37241231.07</v>
          </cell>
          <cell r="J18">
            <v>-0.13000000268220901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-33795.579999999994</v>
          </cell>
          <cell r="S18">
            <v>-147199.5</v>
          </cell>
          <cell r="T18">
            <v>0</v>
          </cell>
          <cell r="U18">
            <v>0</v>
          </cell>
          <cell r="V18">
            <v>37241230.939999998</v>
          </cell>
          <cell r="W18">
            <v>0</v>
          </cell>
          <cell r="X18">
            <v>37241238.189999998</v>
          </cell>
          <cell r="Y18">
            <v>-7.25</v>
          </cell>
        </row>
        <row r="19">
          <cell r="A19" t="str">
            <v>221</v>
          </cell>
          <cell r="B19" t="str">
            <v>Atmos Power Systems Inc (Formerly Atmos Leasing)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0.44</v>
          </cell>
          <cell r="Y19">
            <v>-0.44</v>
          </cell>
        </row>
        <row r="20">
          <cell r="A20" t="str">
            <v>231</v>
          </cell>
          <cell r="B20" t="str">
            <v>Atmos Pipeline &amp; Storage LLC (Formerly Atmos Storage)</v>
          </cell>
          <cell r="C20">
            <v>284890.77</v>
          </cell>
          <cell r="D20">
            <v>0</v>
          </cell>
          <cell r="E20">
            <v>-284890.77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-284890.77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 t="str">
            <v>232</v>
          </cell>
          <cell r="B21" t="str">
            <v>UCG Storage</v>
          </cell>
          <cell r="C21">
            <v>8757454.0699999984</v>
          </cell>
          <cell r="D21">
            <v>45036.100000000013</v>
          </cell>
          <cell r="E21">
            <v>0</v>
          </cell>
          <cell r="F21">
            <v>693109.9</v>
          </cell>
          <cell r="G21">
            <v>0</v>
          </cell>
          <cell r="H21">
            <v>9495600.0699999984</v>
          </cell>
          <cell r="I21">
            <v>9495600.8199999984</v>
          </cell>
          <cell r="J21">
            <v>-0.75</v>
          </cell>
          <cell r="K21">
            <v>0</v>
          </cell>
          <cell r="L21">
            <v>-693109.9</v>
          </cell>
          <cell r="M21">
            <v>693109.9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738146</v>
          </cell>
          <cell r="S21">
            <v>0</v>
          </cell>
          <cell r="T21">
            <v>0</v>
          </cell>
          <cell r="U21">
            <v>0</v>
          </cell>
          <cell r="V21">
            <v>9495600.0699999984</v>
          </cell>
          <cell r="W21">
            <v>0</v>
          </cell>
          <cell r="X21">
            <v>9495602.0199999996</v>
          </cell>
          <cell r="Y21">
            <v>-1.9500000011175871</v>
          </cell>
        </row>
        <row r="22">
          <cell r="A22" t="str">
            <v>233</v>
          </cell>
          <cell r="B22" t="str">
            <v>WKG Storage</v>
          </cell>
          <cell r="C22">
            <v>14537861.25</v>
          </cell>
          <cell r="D22">
            <v>207718.1</v>
          </cell>
          <cell r="E22">
            <v>0</v>
          </cell>
          <cell r="F22">
            <v>0</v>
          </cell>
          <cell r="G22">
            <v>0</v>
          </cell>
          <cell r="H22">
            <v>14745579.35</v>
          </cell>
          <cell r="I22">
            <v>14745579.439999999</v>
          </cell>
          <cell r="J22">
            <v>-8.9999999850988388E-2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207718.1</v>
          </cell>
          <cell r="S22">
            <v>0</v>
          </cell>
          <cell r="T22">
            <v>0</v>
          </cell>
          <cell r="U22">
            <v>0</v>
          </cell>
          <cell r="V22">
            <v>14745579.35</v>
          </cell>
          <cell r="W22">
            <v>0</v>
          </cell>
          <cell r="X22">
            <v>14745578.82</v>
          </cell>
          <cell r="Y22">
            <v>0.52999999932944775</v>
          </cell>
        </row>
        <row r="23">
          <cell r="A23" t="str">
            <v>234</v>
          </cell>
          <cell r="B23" t="str">
            <v>Trans Louisiana Gas Storage</v>
          </cell>
          <cell r="C23">
            <v>8275607.6399999997</v>
          </cell>
          <cell r="D23">
            <v>116870.76</v>
          </cell>
          <cell r="E23">
            <v>0</v>
          </cell>
          <cell r="F23">
            <v>0</v>
          </cell>
          <cell r="G23">
            <v>0</v>
          </cell>
          <cell r="H23">
            <v>8392478.4000000004</v>
          </cell>
          <cell r="I23">
            <v>8392478.7599999998</v>
          </cell>
          <cell r="J23">
            <v>-0.35999999940395355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116870.76</v>
          </cell>
          <cell r="S23">
            <v>0</v>
          </cell>
          <cell r="T23">
            <v>0</v>
          </cell>
          <cell r="U23">
            <v>0</v>
          </cell>
          <cell r="V23">
            <v>8392478.4000000004</v>
          </cell>
          <cell r="W23">
            <v>0</v>
          </cell>
          <cell r="X23">
            <v>8392478.7599999998</v>
          </cell>
          <cell r="Y23">
            <v>-0.35999999940395355</v>
          </cell>
        </row>
        <row r="24">
          <cell r="A24" t="str">
            <v>236</v>
          </cell>
          <cell r="B24" t="str">
            <v>Atmos Gathering Company, LLC</v>
          </cell>
          <cell r="C24">
            <v>-0.2900000000372529</v>
          </cell>
          <cell r="D24">
            <v>0</v>
          </cell>
          <cell r="E24">
            <v>0</v>
          </cell>
          <cell r="F24">
            <v>0.01</v>
          </cell>
          <cell r="G24">
            <v>0</v>
          </cell>
          <cell r="H24">
            <v>-0.28000000003725289</v>
          </cell>
          <cell r="I24">
            <v>0</v>
          </cell>
          <cell r="J24">
            <v>-0.28000000003725289</v>
          </cell>
          <cell r="K24">
            <v>0</v>
          </cell>
          <cell r="L24">
            <v>-0.01</v>
          </cell>
          <cell r="M24">
            <v>0.01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0.01</v>
          </cell>
          <cell r="S24">
            <v>0</v>
          </cell>
          <cell r="T24">
            <v>0</v>
          </cell>
          <cell r="U24">
            <v>0</v>
          </cell>
          <cell r="V24">
            <v>-0.28000000003725289</v>
          </cell>
          <cell r="W24">
            <v>0</v>
          </cell>
          <cell r="X24">
            <v>0.01</v>
          </cell>
          <cell r="Y24">
            <v>-0.2900000000372529</v>
          </cell>
        </row>
        <row r="25">
          <cell r="A25" t="str">
            <v>301</v>
          </cell>
          <cell r="B25" t="str">
            <v>Atmos Energy Services LLC (Previous Inc)</v>
          </cell>
          <cell r="C25">
            <v>52369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52369</v>
          </cell>
          <cell r="I25">
            <v>52368.66</v>
          </cell>
          <cell r="J25">
            <v>0.33999999999650754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52369</v>
          </cell>
          <cell r="W25">
            <v>0</v>
          </cell>
          <cell r="X25">
            <v>52368.66</v>
          </cell>
          <cell r="Y25">
            <v>0.33999999999650754</v>
          </cell>
        </row>
        <row r="26">
          <cell r="A26" t="str">
            <v>303</v>
          </cell>
          <cell r="B26" t="str">
            <v>Trans Louisiana Gas Pipeline (Formerly Trans Louisiana Industrial Gas)</v>
          </cell>
          <cell r="C26">
            <v>22516172.489999998</v>
          </cell>
          <cell r="D26">
            <v>827878.82000000007</v>
          </cell>
          <cell r="E26">
            <v>-2738.54</v>
          </cell>
          <cell r="F26">
            <v>0</v>
          </cell>
          <cell r="G26">
            <v>0</v>
          </cell>
          <cell r="H26">
            <v>23341312.77</v>
          </cell>
          <cell r="I26">
            <v>23341313.069999997</v>
          </cell>
          <cell r="J26">
            <v>-0.29999999701976776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827878.82000000007</v>
          </cell>
          <cell r="S26">
            <v>-2738.54</v>
          </cell>
          <cell r="T26">
            <v>0</v>
          </cell>
          <cell r="U26">
            <v>0</v>
          </cell>
          <cell r="V26">
            <v>23341312.77</v>
          </cell>
          <cell r="W26">
            <v>0</v>
          </cell>
          <cell r="X26">
            <v>23341315.060000002</v>
          </cell>
          <cell r="Y26">
            <v>-2.2900000028312206</v>
          </cell>
        </row>
        <row r="27">
          <cell r="A27" t="str">
            <v>306</v>
          </cell>
          <cell r="B27" t="str">
            <v>Atmos Exploration &amp; Production (Formerly WKGR)</v>
          </cell>
          <cell r="C27">
            <v>-0.42000000004190952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-0.42000000004190952</v>
          </cell>
          <cell r="I27">
            <v>0</v>
          </cell>
          <cell r="J27">
            <v>-0.42000000004190952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-0.42000000004190952</v>
          </cell>
          <cell r="W27">
            <v>0</v>
          </cell>
          <cell r="X27">
            <v>0.01</v>
          </cell>
          <cell r="Y27">
            <v>-0.43000000004190952</v>
          </cell>
        </row>
        <row r="28">
          <cell r="A28" t="str">
            <v>Total Non-Reg</v>
          </cell>
          <cell r="B28">
            <v>0</v>
          </cell>
          <cell r="C28">
            <v>91846580.529999986</v>
          </cell>
          <cell r="D28">
            <v>1163708.2000000002</v>
          </cell>
          <cell r="E28">
            <v>-434828.81</v>
          </cell>
          <cell r="F28">
            <v>693109.91</v>
          </cell>
          <cell r="G28">
            <v>0</v>
          </cell>
          <cell r="H28">
            <v>93268569.829999998</v>
          </cell>
          <cell r="I28">
            <v>93268571.819999993</v>
          </cell>
          <cell r="J28">
            <v>-1.9899999990395736</v>
          </cell>
          <cell r="K28">
            <v>0</v>
          </cell>
          <cell r="L28">
            <v>-693109.91</v>
          </cell>
          <cell r="M28">
            <v>693109.91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1856818.11</v>
          </cell>
          <cell r="S28">
            <v>-434828.81</v>
          </cell>
          <cell r="T28">
            <v>0</v>
          </cell>
          <cell r="U28">
            <v>0</v>
          </cell>
          <cell r="V28">
            <v>93268569.829999998</v>
          </cell>
          <cell r="W28">
            <v>0</v>
          </cell>
          <cell r="X28">
            <v>93268581.969999999</v>
          </cell>
          <cell r="Y28">
            <v>-12.140000004105969</v>
          </cell>
        </row>
        <row r="29">
          <cell r="A29" t="str">
            <v>Grand Total</v>
          </cell>
          <cell r="B29">
            <v>0</v>
          </cell>
          <cell r="C29">
            <v>9538578405.0000019</v>
          </cell>
          <cell r="D29">
            <v>1208467424.7500002</v>
          </cell>
          <cell r="E29">
            <v>-185030188.38</v>
          </cell>
          <cell r="F29">
            <v>632387.48999999929</v>
          </cell>
          <cell r="G29">
            <v>0</v>
          </cell>
          <cell r="H29">
            <v>10562648028.860001</v>
          </cell>
          <cell r="I29">
            <v>10567033269.360001</v>
          </cell>
          <cell r="J29">
            <v>-4385240.4999991553</v>
          </cell>
          <cell r="K29">
            <v>0</v>
          </cell>
          <cell r="L29">
            <v>-632387.91</v>
          </cell>
          <cell r="M29">
            <v>632387.91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1209099812.6600001</v>
          </cell>
          <cell r="S29">
            <v>-185030188.38</v>
          </cell>
          <cell r="T29">
            <v>-0.42000000074040145</v>
          </cell>
          <cell r="U29">
            <v>0</v>
          </cell>
          <cell r="V29">
            <v>10562648028.860001</v>
          </cell>
          <cell r="W29">
            <v>0</v>
          </cell>
          <cell r="X29">
            <v>19334463908.650005</v>
          </cell>
          <cell r="Y29">
            <v>-8771815879.7900009</v>
          </cell>
        </row>
        <row r="30">
          <cell r="A30">
            <v>0</v>
          </cell>
          <cell r="B30" t="str">
            <v>Proof to source tab</v>
          </cell>
          <cell r="C30">
            <v>-3.6299991607666016</v>
          </cell>
          <cell r="D30">
            <v>0</v>
          </cell>
          <cell r="E30">
            <v>0</v>
          </cell>
          <cell r="F30">
            <v>0</v>
          </cell>
          <cell r="H30">
            <v>-3.6299991607666016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X30">
            <v>8769379768.1600037</v>
          </cell>
          <cell r="Y30">
            <v>1949110.9199981689</v>
          </cell>
        </row>
        <row r="31">
          <cell r="B31" t="str">
            <v>A1860-13956 Line Pack in Deferred Acct</v>
          </cell>
          <cell r="C31">
            <v>4385236.87</v>
          </cell>
          <cell r="D31" t="str">
            <v>*Co 180</v>
          </cell>
          <cell r="E31">
            <v>0</v>
          </cell>
          <cell r="F31">
            <v>0</v>
          </cell>
          <cell r="H31">
            <v>4385236.87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-8773764990.7099991</v>
          </cell>
        </row>
        <row r="32">
          <cell r="A32">
            <v>0</v>
          </cell>
          <cell r="B32" t="str">
            <v xml:space="preserve">TOTAL FIXED ASSET BOOK COST  </v>
          </cell>
          <cell r="C32">
            <v>9542963641.8700027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10567033265.730001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X32">
            <v>0</v>
          </cell>
          <cell r="Y32" t="str">
            <v>Line Pack</v>
          </cell>
        </row>
        <row r="33">
          <cell r="B33" t="str">
            <v>Per PY BS AUT</v>
          </cell>
          <cell r="C33">
            <v>9446731826.1100006</v>
          </cell>
          <cell r="E33" t="str">
            <v xml:space="preserve"> </v>
          </cell>
          <cell r="F33">
            <v>0</v>
          </cell>
          <cell r="H33">
            <v>10469379460.669998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41">
          <cell r="A41" t="str">
            <v>010</v>
          </cell>
          <cell r="B41" t="str">
            <v>Atmos Regulated Shared Services</v>
          </cell>
          <cell r="C41">
            <v>-165712636.59</v>
          </cell>
          <cell r="D41">
            <v>-22041686.630000003</v>
          </cell>
          <cell r="E41">
            <v>57755118.259999998</v>
          </cell>
          <cell r="F41">
            <v>1037.260000000686</v>
          </cell>
          <cell r="G41">
            <v>0</v>
          </cell>
          <cell r="H41">
            <v>-129998167.7</v>
          </cell>
          <cell r="I41">
            <v>-129998168.59</v>
          </cell>
          <cell r="J41">
            <v>0.89000000059604645</v>
          </cell>
          <cell r="K41">
            <v>0</v>
          </cell>
          <cell r="L41">
            <v>-1037.260000000686</v>
          </cell>
          <cell r="M41">
            <v>0</v>
          </cell>
          <cell r="N41">
            <v>0</v>
          </cell>
          <cell r="O41">
            <v>0</v>
          </cell>
          <cell r="P41">
            <v>1037.260000000686</v>
          </cell>
          <cell r="Q41">
            <v>0</v>
          </cell>
          <cell r="R41">
            <v>-22041686.630000003</v>
          </cell>
          <cell r="S41">
            <v>57755118.259999998</v>
          </cell>
          <cell r="T41">
            <v>0</v>
          </cell>
          <cell r="U41">
            <v>1037.260000000686</v>
          </cell>
          <cell r="V41">
            <v>-129998167.70000002</v>
          </cell>
          <cell r="W41">
            <v>0</v>
          </cell>
          <cell r="X41">
            <v>-1.9990693544968963E-9</v>
          </cell>
          <cell r="Y41">
            <v>-22041686.630000006</v>
          </cell>
        </row>
        <row r="42">
          <cell r="A42" t="str">
            <v>020</v>
          </cell>
          <cell r="B42" t="str">
            <v>Atmos Energy-Louisiana</v>
          </cell>
          <cell r="C42">
            <v>-246487145.97</v>
          </cell>
          <cell r="D42">
            <v>-28821746.850000001</v>
          </cell>
          <cell r="E42">
            <v>8940087.8799999971</v>
          </cell>
          <cell r="F42">
            <v>8375.9400000000023</v>
          </cell>
          <cell r="G42">
            <v>5829580.5899999999</v>
          </cell>
          <cell r="H42">
            <v>-260530848.41</v>
          </cell>
          <cell r="I42">
            <v>-260530849.00999999</v>
          </cell>
          <cell r="J42">
            <v>0.59999999403953552</v>
          </cell>
          <cell r="K42">
            <v>0</v>
          </cell>
          <cell r="L42">
            <v>-8375.9400000000023</v>
          </cell>
          <cell r="M42">
            <v>0</v>
          </cell>
          <cell r="N42">
            <v>0</v>
          </cell>
          <cell r="O42">
            <v>0</v>
          </cell>
          <cell r="P42">
            <v>8375.9400000000023</v>
          </cell>
          <cell r="Q42">
            <v>0</v>
          </cell>
          <cell r="R42">
            <v>-28821746.850000001</v>
          </cell>
          <cell r="S42">
            <v>8940087.8799999971</v>
          </cell>
          <cell r="T42">
            <v>0</v>
          </cell>
          <cell r="U42">
            <v>5837956.5300000003</v>
          </cell>
          <cell r="V42">
            <v>-260530848.41</v>
          </cell>
          <cell r="W42">
            <v>0</v>
          </cell>
          <cell r="X42">
            <v>29317145.890000004</v>
          </cell>
          <cell r="Y42">
            <v>495399.04000000283</v>
          </cell>
        </row>
        <row r="43">
          <cell r="A43" t="str">
            <v>030</v>
          </cell>
          <cell r="B43" t="str">
            <v>Atmos Energy-West Texas</v>
          </cell>
          <cell r="C43">
            <v>-141131092.63000005</v>
          </cell>
          <cell r="D43">
            <v>-25221302.289999984</v>
          </cell>
          <cell r="E43">
            <v>13698077.699999996</v>
          </cell>
          <cell r="F43">
            <v>-160123.31</v>
          </cell>
          <cell r="G43">
            <v>3329431.5100000002</v>
          </cell>
          <cell r="H43">
            <v>-149485009.02000007</v>
          </cell>
          <cell r="I43">
            <v>-149485009.78999999</v>
          </cell>
          <cell r="J43">
            <v>0.7699999213218689</v>
          </cell>
          <cell r="K43">
            <v>0</v>
          </cell>
          <cell r="L43">
            <v>160123.31</v>
          </cell>
          <cell r="M43">
            <v>0</v>
          </cell>
          <cell r="N43">
            <v>0</v>
          </cell>
          <cell r="O43">
            <v>0</v>
          </cell>
          <cell r="P43">
            <v>-160123.31</v>
          </cell>
          <cell r="Q43">
            <v>0</v>
          </cell>
          <cell r="R43">
            <v>-25221302.289999984</v>
          </cell>
          <cell r="S43">
            <v>13698077.699999996</v>
          </cell>
          <cell r="T43">
            <v>0</v>
          </cell>
          <cell r="U43">
            <v>3169308.2</v>
          </cell>
          <cell r="V43">
            <v>-149485009.02000004</v>
          </cell>
          <cell r="W43">
            <v>0</v>
          </cell>
          <cell r="X43">
            <v>26627678.029999986</v>
          </cell>
          <cell r="Y43">
            <v>1406375.7400000021</v>
          </cell>
        </row>
        <row r="44">
          <cell r="A44" t="str">
            <v>050</v>
          </cell>
          <cell r="B44" t="str">
            <v>Atmos Energy-KY/Mid-States</v>
          </cell>
          <cell r="C44">
            <v>-381447536.99000001</v>
          </cell>
          <cell r="D44">
            <v>-31242613.409999989</v>
          </cell>
          <cell r="E44">
            <v>18380864.020000007</v>
          </cell>
          <cell r="F44">
            <v>-4356.9099999995397</v>
          </cell>
          <cell r="G44">
            <v>8830248.4100000001</v>
          </cell>
          <cell r="H44">
            <v>-385483394.88</v>
          </cell>
          <cell r="I44">
            <v>-385483395.76000005</v>
          </cell>
          <cell r="J44">
            <v>0.88000005483627319</v>
          </cell>
          <cell r="K44">
            <v>0</v>
          </cell>
          <cell r="L44">
            <v>4356.9099999995397</v>
          </cell>
          <cell r="M44">
            <v>0</v>
          </cell>
          <cell r="N44">
            <v>0</v>
          </cell>
          <cell r="O44">
            <v>0</v>
          </cell>
          <cell r="P44">
            <v>-4356.9099999995397</v>
          </cell>
          <cell r="Q44">
            <v>0</v>
          </cell>
          <cell r="R44">
            <v>-31242613.409999989</v>
          </cell>
          <cell r="S44">
            <v>18380864.020000007</v>
          </cell>
          <cell r="T44">
            <v>0</v>
          </cell>
          <cell r="U44">
            <v>8825891.5</v>
          </cell>
          <cell r="V44">
            <v>-385483394.88</v>
          </cell>
          <cell r="W44">
            <v>0</v>
          </cell>
          <cell r="X44">
            <v>33001187.289999999</v>
          </cell>
          <cell r="Y44">
            <v>1758573.8800000101</v>
          </cell>
        </row>
        <row r="45">
          <cell r="A45" t="str">
            <v>060</v>
          </cell>
          <cell r="B45" t="str">
            <v>Atmos Energy-Colorado-Kansas</v>
          </cell>
          <cell r="C45">
            <v>-196043914.19999999</v>
          </cell>
          <cell r="D45">
            <v>-19242826.019999996</v>
          </cell>
          <cell r="E45">
            <v>6917221.4899999974</v>
          </cell>
          <cell r="F45">
            <v>-3174.3499999997803</v>
          </cell>
          <cell r="G45">
            <v>2668707.35</v>
          </cell>
          <cell r="H45">
            <v>-205703985.72999996</v>
          </cell>
          <cell r="I45">
            <v>-205703986.36000001</v>
          </cell>
          <cell r="J45">
            <v>0.63000005483627319</v>
          </cell>
          <cell r="K45">
            <v>0</v>
          </cell>
          <cell r="L45">
            <v>3174.3499999997803</v>
          </cell>
          <cell r="M45">
            <v>0</v>
          </cell>
          <cell r="N45">
            <v>0</v>
          </cell>
          <cell r="O45">
            <v>0</v>
          </cell>
          <cell r="P45">
            <v>-3174.3499999997803</v>
          </cell>
          <cell r="Q45">
            <v>0</v>
          </cell>
          <cell r="R45">
            <v>-19242826.019999996</v>
          </cell>
          <cell r="S45">
            <v>6917221.4899999974</v>
          </cell>
          <cell r="T45">
            <v>0</v>
          </cell>
          <cell r="U45">
            <v>2665533.0000000005</v>
          </cell>
          <cell r="V45">
            <v>-205703985.72999999</v>
          </cell>
          <cell r="W45">
            <v>0</v>
          </cell>
          <cell r="X45">
            <v>20349641.040000003</v>
          </cell>
          <cell r="Y45">
            <v>1106815.020000007</v>
          </cell>
        </row>
        <row r="46">
          <cell r="A46" t="str">
            <v>070</v>
          </cell>
          <cell r="B46" t="str">
            <v>Atmos Energy-Mississippi</v>
          </cell>
          <cell r="C46">
            <v>-149245750.73000002</v>
          </cell>
          <cell r="D46">
            <v>-15689713.5</v>
          </cell>
          <cell r="E46">
            <v>18194289.989999998</v>
          </cell>
          <cell r="F46">
            <v>-135403.28</v>
          </cell>
          <cell r="G46">
            <v>4644360.9800000004</v>
          </cell>
          <cell r="H46">
            <v>-142232216.54000002</v>
          </cell>
          <cell r="I46">
            <v>-142232216.19999996</v>
          </cell>
          <cell r="J46">
            <v>-0.34000006318092346</v>
          </cell>
          <cell r="K46">
            <v>0</v>
          </cell>
          <cell r="L46">
            <v>135403.28</v>
          </cell>
          <cell r="M46">
            <v>0</v>
          </cell>
          <cell r="N46">
            <v>0</v>
          </cell>
          <cell r="O46">
            <v>0</v>
          </cell>
          <cell r="P46">
            <v>-135403.28</v>
          </cell>
          <cell r="Q46">
            <v>0</v>
          </cell>
          <cell r="R46">
            <v>-15689713.5</v>
          </cell>
          <cell r="S46">
            <v>18194289.989999998</v>
          </cell>
          <cell r="T46">
            <v>0</v>
          </cell>
          <cell r="U46">
            <v>4508957.7</v>
          </cell>
          <cell r="V46">
            <v>-142232216.54000002</v>
          </cell>
          <cell r="W46">
            <v>0</v>
          </cell>
          <cell r="X46">
            <v>15796170.049999995</v>
          </cell>
          <cell r="Y46">
            <v>106456.54999999516</v>
          </cell>
        </row>
        <row r="47">
          <cell r="A47" t="str">
            <v>080</v>
          </cell>
          <cell r="B47" t="str">
            <v>Atmos Energy-Mid-Tex</v>
          </cell>
          <cell r="C47">
            <v>-1140510034.6400001</v>
          </cell>
          <cell r="D47">
            <v>-109986951.81999999</v>
          </cell>
          <cell r="E47">
            <v>41035334.299999997</v>
          </cell>
          <cell r="F47">
            <v>33028.460000000021</v>
          </cell>
          <cell r="G47">
            <v>20284366.299999993</v>
          </cell>
          <cell r="H47">
            <v>-1189144257.4000001</v>
          </cell>
          <cell r="I47">
            <v>-1189144258.4200003</v>
          </cell>
          <cell r="J47">
            <v>1.0200002193450928</v>
          </cell>
          <cell r="K47">
            <v>0</v>
          </cell>
          <cell r="L47">
            <v>-33028.460000000021</v>
          </cell>
          <cell r="M47">
            <v>0</v>
          </cell>
          <cell r="N47">
            <v>0</v>
          </cell>
          <cell r="O47">
            <v>0</v>
          </cell>
          <cell r="P47">
            <v>33028.460000000021</v>
          </cell>
          <cell r="Q47">
            <v>0</v>
          </cell>
          <cell r="R47">
            <v>-109986951.81999999</v>
          </cell>
          <cell r="S47">
            <v>41035334.299999997</v>
          </cell>
          <cell r="T47">
            <v>0</v>
          </cell>
          <cell r="U47">
            <v>20317394.759999994</v>
          </cell>
          <cell r="V47">
            <v>-1189144257.4000001</v>
          </cell>
          <cell r="W47">
            <v>0</v>
          </cell>
          <cell r="X47">
            <v>118073449.86</v>
          </cell>
          <cell r="Y47">
            <v>8086498.0400000066</v>
          </cell>
        </row>
        <row r="48">
          <cell r="A48" t="str">
            <v>180</v>
          </cell>
          <cell r="B48" t="str">
            <v>Atmos Pipeline - Texas</v>
          </cell>
          <cell r="C48">
            <v>-437855301.78000003</v>
          </cell>
          <cell r="D48">
            <v>-52601849.819999985</v>
          </cell>
          <cell r="E48">
            <v>19674365.93</v>
          </cell>
          <cell r="F48">
            <v>-22639.680000000135</v>
          </cell>
          <cell r="G48">
            <v>5811053.9399999985</v>
          </cell>
          <cell r="H48">
            <v>-464994371.41000003</v>
          </cell>
          <cell r="I48">
            <v>-464994371.38</v>
          </cell>
          <cell r="J48">
            <v>-3.0000030994415283E-2</v>
          </cell>
          <cell r="K48">
            <v>0</v>
          </cell>
          <cell r="L48">
            <v>22639.680000000135</v>
          </cell>
          <cell r="M48">
            <v>0</v>
          </cell>
          <cell r="N48">
            <v>0</v>
          </cell>
          <cell r="O48">
            <v>0</v>
          </cell>
          <cell r="P48">
            <v>-22639.680000000135</v>
          </cell>
          <cell r="Q48">
            <v>0</v>
          </cell>
          <cell r="R48">
            <v>-52601849.819999985</v>
          </cell>
          <cell r="S48">
            <v>19674365.93</v>
          </cell>
          <cell r="T48">
            <v>0</v>
          </cell>
          <cell r="U48">
            <v>5788414.2599999988</v>
          </cell>
          <cell r="V48">
            <v>-464994371.41000003</v>
          </cell>
          <cell r="W48">
            <v>0</v>
          </cell>
          <cell r="X48">
            <v>55575208.430000007</v>
          </cell>
          <cell r="Y48">
            <v>2973358.6100000218</v>
          </cell>
        </row>
        <row r="49">
          <cell r="A49" t="str">
            <v>Total AUT</v>
          </cell>
          <cell r="B49">
            <v>0</v>
          </cell>
          <cell r="C49">
            <v>-2858433413.5300002</v>
          </cell>
          <cell r="D49">
            <v>-304848690.33999997</v>
          </cell>
          <cell r="E49">
            <v>184595359.56999999</v>
          </cell>
          <cell r="F49">
            <v>-283255.86999999871</v>
          </cell>
          <cell r="G49">
            <v>51397749.079999991</v>
          </cell>
          <cell r="H49">
            <v>-2927572251.0900002</v>
          </cell>
          <cell r="I49">
            <v>-2927572255.5100007</v>
          </cell>
          <cell r="J49">
            <v>4.4200001507997513</v>
          </cell>
          <cell r="K49">
            <v>0</v>
          </cell>
          <cell r="L49">
            <v>283255.86999999871</v>
          </cell>
          <cell r="M49">
            <v>0</v>
          </cell>
          <cell r="N49">
            <v>0</v>
          </cell>
          <cell r="O49">
            <v>0</v>
          </cell>
          <cell r="P49">
            <v>-283255.86999999871</v>
          </cell>
          <cell r="Q49">
            <v>0</v>
          </cell>
          <cell r="R49">
            <v>-304848690.33999997</v>
          </cell>
          <cell r="S49">
            <v>184595359.56999999</v>
          </cell>
          <cell r="T49">
            <v>0</v>
          </cell>
          <cell r="U49">
            <v>51114493.209999993</v>
          </cell>
          <cell r="V49">
            <v>-2927572251.0900002</v>
          </cell>
          <cell r="W49">
            <v>0</v>
          </cell>
          <cell r="X49">
            <v>298740480.58999997</v>
          </cell>
          <cell r="Y49">
            <v>-6108209.7499999627</v>
          </cell>
        </row>
        <row r="50">
          <cell r="A50" t="str">
            <v>212</v>
          </cell>
          <cell r="B50" t="str">
            <v>Atmos Energy Marketing LLC (Formerly Woodward Marketing, LLC)</v>
          </cell>
          <cell r="C50">
            <v>-20137382.41</v>
          </cell>
          <cell r="D50">
            <v>-2435317.89</v>
          </cell>
          <cell r="E50">
            <v>147199.5</v>
          </cell>
          <cell r="F50">
            <v>0</v>
          </cell>
          <cell r="G50">
            <v>2674.7</v>
          </cell>
          <cell r="H50">
            <v>-22422826.100000001</v>
          </cell>
          <cell r="I50">
            <v>-22422825.300000001</v>
          </cell>
          <cell r="J50">
            <v>-0.80000000074505806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-2435317.89</v>
          </cell>
          <cell r="S50">
            <v>147199.5</v>
          </cell>
          <cell r="T50">
            <v>0</v>
          </cell>
          <cell r="U50">
            <v>2674.7</v>
          </cell>
          <cell r="V50">
            <v>-22422826.100000001</v>
          </cell>
          <cell r="W50">
            <v>0</v>
          </cell>
          <cell r="X50">
            <v>2841307.6700000004</v>
          </cell>
          <cell r="Y50">
            <v>405989.78000000026</v>
          </cell>
        </row>
        <row r="51">
          <cell r="A51" t="str">
            <v>221</v>
          </cell>
          <cell r="B51" t="str">
            <v>Atmos Power Systems Inc (Formerly Atmos Leasing)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</row>
        <row r="52">
          <cell r="A52" t="str">
            <v>231</v>
          </cell>
          <cell r="B52" t="str">
            <v>Atmos Pipeline &amp; Storage LLC (Formerly Atmos Storage)</v>
          </cell>
          <cell r="C52">
            <v>0</v>
          </cell>
          <cell r="D52">
            <v>0</v>
          </cell>
          <cell r="E52">
            <v>284890.77</v>
          </cell>
          <cell r="F52">
            <v>-35120.910000000003</v>
          </cell>
          <cell r="G52">
            <v>-249769.86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35120.910000000003</v>
          </cell>
          <cell r="M52">
            <v>0</v>
          </cell>
          <cell r="N52">
            <v>-284890.77</v>
          </cell>
          <cell r="O52">
            <v>249769.86</v>
          </cell>
          <cell r="P52">
            <v>0</v>
          </cell>
          <cell r="Q52">
            <v>-249769.86</v>
          </cell>
          <cell r="R52">
            <v>0</v>
          </cell>
          <cell r="S52">
            <v>0</v>
          </cell>
          <cell r="T52">
            <v>249769.86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</row>
        <row r="53">
          <cell r="A53" t="str">
            <v>232</v>
          </cell>
          <cell r="B53" t="str">
            <v>UCG Storage</v>
          </cell>
          <cell r="C53">
            <v>-3709528.4699999997</v>
          </cell>
          <cell r="D53">
            <v>-183780.56</v>
          </cell>
          <cell r="E53">
            <v>0</v>
          </cell>
          <cell r="F53">
            <v>0</v>
          </cell>
          <cell r="G53">
            <v>0</v>
          </cell>
          <cell r="H53">
            <v>-3893309.03</v>
          </cell>
          <cell r="I53">
            <v>-3893309.93</v>
          </cell>
          <cell r="J53">
            <v>0.90000000037252903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-183780.56</v>
          </cell>
          <cell r="S53">
            <v>0</v>
          </cell>
          <cell r="T53">
            <v>0</v>
          </cell>
          <cell r="U53">
            <v>0</v>
          </cell>
          <cell r="V53">
            <v>-3893309.03</v>
          </cell>
          <cell r="W53">
            <v>0</v>
          </cell>
          <cell r="X53">
            <v>195377.91999999998</v>
          </cell>
          <cell r="Y53">
            <v>11597.359999999986</v>
          </cell>
        </row>
        <row r="54">
          <cell r="A54" t="str">
            <v>233</v>
          </cell>
          <cell r="B54" t="str">
            <v>WKG Storage</v>
          </cell>
          <cell r="C54">
            <v>-3714604.25</v>
          </cell>
          <cell r="D54">
            <v>-332366.13999999996</v>
          </cell>
          <cell r="E54">
            <v>0</v>
          </cell>
          <cell r="F54">
            <v>0</v>
          </cell>
          <cell r="G54">
            <v>0</v>
          </cell>
          <cell r="H54">
            <v>-4046970.39</v>
          </cell>
          <cell r="I54">
            <v>-4046971.19</v>
          </cell>
          <cell r="J54">
            <v>0.79999999981373549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-332366.13999999996</v>
          </cell>
          <cell r="S54">
            <v>0</v>
          </cell>
          <cell r="T54">
            <v>0</v>
          </cell>
          <cell r="U54">
            <v>0</v>
          </cell>
          <cell r="V54">
            <v>-4046970.39</v>
          </cell>
          <cell r="W54">
            <v>0</v>
          </cell>
          <cell r="X54">
            <v>368737.89999999991</v>
          </cell>
          <cell r="Y54">
            <v>36371.759999999951</v>
          </cell>
        </row>
        <row r="55">
          <cell r="A55" t="str">
            <v>234</v>
          </cell>
          <cell r="B55" t="str">
            <v>Trans Louisiana Gas Storage</v>
          </cell>
          <cell r="C55">
            <v>-2637964.41</v>
          </cell>
          <cell r="D55">
            <v>-216000.87</v>
          </cell>
          <cell r="E55">
            <v>0</v>
          </cell>
          <cell r="F55">
            <v>0</v>
          </cell>
          <cell r="G55">
            <v>0</v>
          </cell>
          <cell r="H55">
            <v>-2853965.2800000003</v>
          </cell>
          <cell r="I55">
            <v>-2853965.77</v>
          </cell>
          <cell r="J55">
            <v>0.48999999975785613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-216000.87</v>
          </cell>
          <cell r="S55">
            <v>0</v>
          </cell>
          <cell r="T55">
            <v>0</v>
          </cell>
          <cell r="U55">
            <v>0</v>
          </cell>
          <cell r="V55">
            <v>-2853965.2800000003</v>
          </cell>
          <cell r="W55">
            <v>0</v>
          </cell>
          <cell r="X55">
            <v>269287.52999999997</v>
          </cell>
          <cell r="Y55">
            <v>53286.659999999974</v>
          </cell>
        </row>
        <row r="56">
          <cell r="A56" t="str">
            <v>236</v>
          </cell>
          <cell r="B56" t="str">
            <v>Atmos Gathering Company, LLC</v>
          </cell>
          <cell r="C56">
            <v>0.23000000009778887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0.23000000009778887</v>
          </cell>
          <cell r="I56">
            <v>0</v>
          </cell>
          <cell r="J56">
            <v>0.23000000009778887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0.23000000009778887</v>
          </cell>
          <cell r="W56">
            <v>0</v>
          </cell>
          <cell r="X56">
            <v>0</v>
          </cell>
          <cell r="Y56">
            <v>0</v>
          </cell>
        </row>
        <row r="57">
          <cell r="A57" t="str">
            <v>301</v>
          </cell>
          <cell r="B57" t="str">
            <v>Atmos Energy Services LLC (Previous Inc)</v>
          </cell>
          <cell r="C57">
            <v>-52369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-52369</v>
          </cell>
          <cell r="I57">
            <v>-52368.66</v>
          </cell>
          <cell r="J57">
            <v>-0.33999999999650754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-52369</v>
          </cell>
          <cell r="W57">
            <v>0</v>
          </cell>
          <cell r="X57">
            <v>0</v>
          </cell>
          <cell r="Y57">
            <v>0</v>
          </cell>
        </row>
        <row r="58">
          <cell r="A58" t="str">
            <v>303</v>
          </cell>
          <cell r="B58" t="str">
            <v>Trans Louisiana Gas Pipeline (Formerly Trans Louisiana Industrial Gas)</v>
          </cell>
          <cell r="C58">
            <v>-9850063.25</v>
          </cell>
          <cell r="D58">
            <v>-744119.33000000007</v>
          </cell>
          <cell r="E58">
            <v>2738.54</v>
          </cell>
          <cell r="F58">
            <v>-8900.2000000000007</v>
          </cell>
          <cell r="G58">
            <v>0</v>
          </cell>
          <cell r="H58">
            <v>-10600344.24</v>
          </cell>
          <cell r="I58">
            <v>-10600344.680000002</v>
          </cell>
          <cell r="J58">
            <v>0.44000000134110451</v>
          </cell>
          <cell r="K58">
            <v>0</v>
          </cell>
          <cell r="L58">
            <v>8900.2000000000007</v>
          </cell>
          <cell r="M58">
            <v>0</v>
          </cell>
          <cell r="N58">
            <v>0</v>
          </cell>
          <cell r="O58">
            <v>0</v>
          </cell>
          <cell r="P58">
            <v>-8900.2000000000007</v>
          </cell>
          <cell r="Q58">
            <v>0</v>
          </cell>
          <cell r="R58">
            <v>-744119.33000000007</v>
          </cell>
          <cell r="S58">
            <v>2738.54</v>
          </cell>
          <cell r="T58">
            <v>0</v>
          </cell>
          <cell r="U58">
            <v>-8900.2000000000007</v>
          </cell>
          <cell r="V58">
            <v>-10600344.24</v>
          </cell>
          <cell r="W58">
            <v>0</v>
          </cell>
          <cell r="X58">
            <v>773926</v>
          </cell>
          <cell r="Y58">
            <v>29806.669999999925</v>
          </cell>
        </row>
        <row r="59">
          <cell r="A59" t="str">
            <v>306</v>
          </cell>
          <cell r="B59" t="str">
            <v>Atmos Exploration &amp; Production (Formerly WKGR)</v>
          </cell>
          <cell r="C59">
            <v>0.66999999998370185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0.66999999998370185</v>
          </cell>
          <cell r="I59">
            <v>0</v>
          </cell>
          <cell r="J59">
            <v>0.66999999998370185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0.66999999998370185</v>
          </cell>
          <cell r="W59">
            <v>0</v>
          </cell>
          <cell r="X59">
            <v>0</v>
          </cell>
          <cell r="Y59">
            <v>0</v>
          </cell>
        </row>
        <row r="60">
          <cell r="A60" t="str">
            <v>Total Non-Reg</v>
          </cell>
          <cell r="B60">
            <v>0</v>
          </cell>
          <cell r="C60">
            <v>-40101910.890000001</v>
          </cell>
          <cell r="D60">
            <v>-3911584.7900000005</v>
          </cell>
          <cell r="E60">
            <v>434828.81</v>
          </cell>
          <cell r="F60">
            <v>-44021.11</v>
          </cell>
          <cell r="G60">
            <v>-247095.15999999997</v>
          </cell>
          <cell r="H60">
            <v>-43869783.140000001</v>
          </cell>
          <cell r="I60">
            <v>-43869785.530000001</v>
          </cell>
          <cell r="J60">
            <v>2.3900000006251503</v>
          </cell>
          <cell r="K60">
            <v>0</v>
          </cell>
          <cell r="L60">
            <v>44021.11</v>
          </cell>
          <cell r="M60">
            <v>0</v>
          </cell>
          <cell r="N60">
            <v>-284890.77</v>
          </cell>
          <cell r="O60">
            <v>249769.86</v>
          </cell>
          <cell r="P60">
            <v>-8900.2000000000007</v>
          </cell>
          <cell r="Q60">
            <v>-249769.86</v>
          </cell>
          <cell r="R60">
            <v>-3911584.7900000005</v>
          </cell>
          <cell r="S60">
            <v>149938.04</v>
          </cell>
          <cell r="T60">
            <v>249769.86</v>
          </cell>
          <cell r="U60">
            <v>-6225.5000000000009</v>
          </cell>
          <cell r="V60">
            <v>-43869783.140000001</v>
          </cell>
          <cell r="W60">
            <v>0</v>
          </cell>
          <cell r="X60">
            <v>4448637.0199999996</v>
          </cell>
          <cell r="Y60">
            <v>537052.2300000001</v>
          </cell>
        </row>
        <row r="61">
          <cell r="A61" t="str">
            <v>Grand Total</v>
          </cell>
          <cell r="B61">
            <v>0</v>
          </cell>
          <cell r="C61">
            <v>-2898535324.4200001</v>
          </cell>
          <cell r="D61">
            <v>-308760275.13</v>
          </cell>
          <cell r="E61">
            <v>185030188.38</v>
          </cell>
          <cell r="F61">
            <v>-327276.9799999987</v>
          </cell>
          <cell r="G61">
            <v>51150653.919999994</v>
          </cell>
          <cell r="H61">
            <v>-2971442034.23</v>
          </cell>
          <cell r="I61">
            <v>-2971442041.0400009</v>
          </cell>
          <cell r="J61">
            <v>6.8100001514249016</v>
          </cell>
          <cell r="K61">
            <v>0</v>
          </cell>
          <cell r="L61">
            <v>327276.9799999987</v>
          </cell>
          <cell r="M61">
            <v>0</v>
          </cell>
          <cell r="N61">
            <v>-284890.77</v>
          </cell>
          <cell r="O61">
            <v>249769.86</v>
          </cell>
          <cell r="P61">
            <v>-292156.06999999873</v>
          </cell>
          <cell r="Q61">
            <v>-249769.86</v>
          </cell>
          <cell r="R61">
            <v>-308760275.13</v>
          </cell>
          <cell r="S61">
            <v>184745297.60999998</v>
          </cell>
          <cell r="T61">
            <v>249769.86</v>
          </cell>
          <cell r="U61">
            <v>51108267.709999993</v>
          </cell>
          <cell r="V61">
            <v>-2971442034.23</v>
          </cell>
          <cell r="W61">
            <v>0</v>
          </cell>
          <cell r="X61">
            <v>303189117.60999995</v>
          </cell>
          <cell r="Y61">
            <v>-5571157.5199999623</v>
          </cell>
        </row>
        <row r="62">
          <cell r="B62" t="str">
            <v>Proof to source tab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6.809999942779541</v>
          </cell>
          <cell r="I62">
            <v>0</v>
          </cell>
          <cell r="J62">
            <v>0</v>
          </cell>
          <cell r="K62">
            <v>0</v>
          </cell>
          <cell r="O62">
            <v>249769.86</v>
          </cell>
          <cell r="Q62">
            <v>1097403.0100000002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</row>
        <row r="77">
          <cell r="A77" t="str">
            <v>010</v>
          </cell>
          <cell r="B77" t="str">
            <v>Atmos Regulated Shared Services</v>
          </cell>
          <cell r="C77">
            <v>25429633.530000001</v>
          </cell>
          <cell r="D77">
            <v>26786604.690000009</v>
          </cell>
          <cell r="E77">
            <v>-34506651.370000005</v>
          </cell>
          <cell r="F77">
            <v>-7720046.679999995</v>
          </cell>
          <cell r="G77">
            <v>0</v>
          </cell>
          <cell r="H77">
            <v>17709586.850000005</v>
          </cell>
          <cell r="I77">
            <v>17709586.850000061</v>
          </cell>
          <cell r="J77">
            <v>-5.5879354476928711E-8</v>
          </cell>
          <cell r="K77">
            <v>0</v>
          </cell>
          <cell r="L77">
            <v>0</v>
          </cell>
          <cell r="M77">
            <v>1561264.5699999961</v>
          </cell>
          <cell r="N77">
            <v>124959.76000000001</v>
          </cell>
          <cell r="O77">
            <v>0</v>
          </cell>
          <cell r="P77">
            <v>13792434.299999999</v>
          </cell>
          <cell r="Q77">
            <v>0</v>
          </cell>
          <cell r="R77">
            <v>0</v>
          </cell>
          <cell r="S77">
            <v>0</v>
          </cell>
          <cell r="T77">
            <v>15478658.629999995</v>
          </cell>
          <cell r="U77">
            <v>11307946.060000014</v>
          </cell>
          <cell r="V77">
            <v>0</v>
          </cell>
          <cell r="W77">
            <v>0</v>
          </cell>
          <cell r="X77">
            <v>0</v>
          </cell>
          <cell r="Z77">
            <v>0</v>
          </cell>
        </row>
        <row r="78">
          <cell r="A78" t="str">
            <v>020</v>
          </cell>
          <cell r="B78" t="str">
            <v>Atmos Energy-Louisiana</v>
          </cell>
          <cell r="C78">
            <v>4421054.92</v>
          </cell>
          <cell r="D78">
            <v>84109462.300000012</v>
          </cell>
          <cell r="E78">
            <v>-81939071.340000004</v>
          </cell>
          <cell r="F78">
            <v>2170390.9600000028</v>
          </cell>
          <cell r="G78">
            <v>0</v>
          </cell>
          <cell r="H78">
            <v>6591445.8800000027</v>
          </cell>
          <cell r="I78">
            <v>6591445.879999999</v>
          </cell>
          <cell r="J78">
            <v>0</v>
          </cell>
          <cell r="K78">
            <v>0</v>
          </cell>
          <cell r="L78">
            <v>1554894.689999999</v>
          </cell>
          <cell r="M78">
            <v>4067863.2199999965</v>
          </cell>
          <cell r="N78">
            <v>55730.610000000073</v>
          </cell>
          <cell r="O78">
            <v>-2398394.8699999982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3280093.6499999976</v>
          </cell>
          <cell r="U78">
            <v>80829368.650000021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</row>
        <row r="79">
          <cell r="A79" t="str">
            <v>030</v>
          </cell>
          <cell r="B79" t="str">
            <v>Atmos Energy-West Texas</v>
          </cell>
          <cell r="C79">
            <v>1491777.09</v>
          </cell>
          <cell r="D79">
            <v>77902940.969999984</v>
          </cell>
          <cell r="E79">
            <v>-72934406.359999985</v>
          </cell>
          <cell r="F79">
            <v>4968534.6100000003</v>
          </cell>
          <cell r="G79">
            <v>0</v>
          </cell>
          <cell r="H79">
            <v>6460311.7000000002</v>
          </cell>
          <cell r="I79">
            <v>6460311.6999999685</v>
          </cell>
          <cell r="J79">
            <v>3.166496753692627E-8</v>
          </cell>
          <cell r="K79">
            <v>0</v>
          </cell>
          <cell r="L79">
            <v>358539.44999999995</v>
          </cell>
          <cell r="M79">
            <v>3131157.7900000075</v>
          </cell>
          <cell r="N79">
            <v>39789.25</v>
          </cell>
          <cell r="O79">
            <v>-1241112.2699999998</v>
          </cell>
          <cell r="P79">
            <v>1726.01</v>
          </cell>
          <cell r="Q79">
            <v>0</v>
          </cell>
          <cell r="R79">
            <v>5286179.2200000007</v>
          </cell>
          <cell r="S79">
            <v>0</v>
          </cell>
          <cell r="T79">
            <v>7576279.4500000086</v>
          </cell>
          <cell r="U79">
            <v>70326661.519999981</v>
          </cell>
          <cell r="V79">
            <v>0</v>
          </cell>
          <cell r="W79">
            <v>0</v>
          </cell>
          <cell r="X79">
            <v>0</v>
          </cell>
          <cell r="Z79">
            <v>0</v>
          </cell>
        </row>
        <row r="80">
          <cell r="A80" t="str">
            <v>050</v>
          </cell>
          <cell r="B80" t="str">
            <v>Atmos Energy-KY/Mid-States</v>
          </cell>
          <cell r="C80">
            <v>25711844.390000001</v>
          </cell>
          <cell r="D80">
            <v>104980064.25000006</v>
          </cell>
          <cell r="E80">
            <v>-106199097.48000006</v>
          </cell>
          <cell r="F80">
            <v>-1219033.2299999972</v>
          </cell>
          <cell r="G80">
            <v>0</v>
          </cell>
          <cell r="H80">
            <v>24492811.160000004</v>
          </cell>
          <cell r="I80">
            <v>24492811.159999922</v>
          </cell>
          <cell r="J80">
            <v>8.1956386566162109E-8</v>
          </cell>
          <cell r="K80">
            <v>0</v>
          </cell>
          <cell r="L80">
            <v>360449.99</v>
          </cell>
          <cell r="M80">
            <v>5216456.44000006</v>
          </cell>
          <cell r="N80">
            <v>274593.41000000027</v>
          </cell>
          <cell r="O80">
            <v>-4308410.419999999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1543089.4200000614</v>
          </cell>
          <cell r="U80">
            <v>103436974.83</v>
          </cell>
          <cell r="V80">
            <v>0</v>
          </cell>
          <cell r="W80">
            <v>0</v>
          </cell>
          <cell r="X80">
            <v>0</v>
          </cell>
          <cell r="Z80">
            <v>0</v>
          </cell>
        </row>
        <row r="81">
          <cell r="A81" t="str">
            <v>060</v>
          </cell>
          <cell r="B81" t="str">
            <v>Atmos Energy-Colorado-Kansas</v>
          </cell>
          <cell r="C81">
            <v>2575141.06</v>
          </cell>
          <cell r="D81">
            <v>38379664.260000013</v>
          </cell>
          <cell r="E81">
            <v>-30325789.840000007</v>
          </cell>
          <cell r="F81">
            <v>8053874.4200000046</v>
          </cell>
          <cell r="G81">
            <v>0</v>
          </cell>
          <cell r="H81">
            <v>10629015.480000004</v>
          </cell>
          <cell r="I81">
            <v>10629015.479999937</v>
          </cell>
          <cell r="J81">
            <v>6.7055225372314453E-8</v>
          </cell>
          <cell r="K81">
            <v>0</v>
          </cell>
          <cell r="L81">
            <v>299513.05000000005</v>
          </cell>
          <cell r="M81">
            <v>2074045.6899999948</v>
          </cell>
          <cell r="N81">
            <v>41339.289999999994</v>
          </cell>
          <cell r="O81">
            <v>-4967007.1599999992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-2552109.1300000045</v>
          </cell>
          <cell r="U81">
            <v>40931773.390000015</v>
          </cell>
          <cell r="V81">
            <v>0</v>
          </cell>
          <cell r="W81">
            <v>0</v>
          </cell>
          <cell r="X81">
            <v>0</v>
          </cell>
          <cell r="Z81">
            <v>0</v>
          </cell>
        </row>
        <row r="82">
          <cell r="A82" t="str">
            <v>070</v>
          </cell>
          <cell r="B82" t="str">
            <v>Atmos Energy-Mississippi</v>
          </cell>
          <cell r="C82">
            <v>4131604.82</v>
          </cell>
          <cell r="D82">
            <v>64227203.460000001</v>
          </cell>
          <cell r="E82">
            <v>-60152479.109999999</v>
          </cell>
          <cell r="F82">
            <v>4074724.3500000015</v>
          </cell>
          <cell r="G82">
            <v>0</v>
          </cell>
          <cell r="H82">
            <v>8206329.1700000018</v>
          </cell>
          <cell r="I82">
            <v>8206329.1699999981</v>
          </cell>
          <cell r="J82">
            <v>0</v>
          </cell>
          <cell r="K82">
            <v>0</v>
          </cell>
          <cell r="L82">
            <v>1388304.2000000009</v>
          </cell>
          <cell r="M82">
            <v>2797958.5899999803</v>
          </cell>
          <cell r="N82">
            <v>57540.660000000011</v>
          </cell>
          <cell r="O82">
            <v>-1098926.2199999995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3144877.2299999818</v>
          </cell>
          <cell r="U82">
            <v>61082326.230000019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</row>
        <row r="83">
          <cell r="A83" t="str">
            <v>080</v>
          </cell>
          <cell r="B83" t="str">
            <v>Atmos Energy-Mid-Tex</v>
          </cell>
          <cell r="C83">
            <v>26351111.02</v>
          </cell>
          <cell r="D83">
            <v>367105578.05000013</v>
          </cell>
          <cell r="E83">
            <v>-354270394.86000007</v>
          </cell>
          <cell r="F83">
            <v>12835183.190000068</v>
          </cell>
          <cell r="G83">
            <v>0</v>
          </cell>
          <cell r="H83">
            <v>39186294.210000068</v>
          </cell>
          <cell r="I83">
            <v>39186294.009999752</v>
          </cell>
          <cell r="J83">
            <v>0.20000031590461731</v>
          </cell>
          <cell r="K83">
            <v>0</v>
          </cell>
          <cell r="L83">
            <v>1195136.1499999997</v>
          </cell>
          <cell r="M83">
            <v>17251040.879999783</v>
          </cell>
          <cell r="N83">
            <v>360791.81999999989</v>
          </cell>
          <cell r="O83">
            <v>-40879137.020000063</v>
          </cell>
          <cell r="P83">
            <v>62844.11</v>
          </cell>
          <cell r="Q83">
            <v>0</v>
          </cell>
          <cell r="R83">
            <v>32001744.939999949</v>
          </cell>
          <cell r="S83">
            <v>0</v>
          </cell>
          <cell r="T83">
            <v>9992420.8799996674</v>
          </cell>
          <cell r="U83">
            <v>357113157.17000043</v>
          </cell>
          <cell r="V83">
            <v>0</v>
          </cell>
          <cell r="W83">
            <v>0</v>
          </cell>
          <cell r="X83">
            <v>0</v>
          </cell>
          <cell r="Z83">
            <v>0</v>
          </cell>
        </row>
        <row r="84">
          <cell r="A84" t="str">
            <v>180</v>
          </cell>
          <cell r="B84" t="str">
            <v>Atmos Pipeline - Texas</v>
          </cell>
          <cell r="C84">
            <v>188204799.72</v>
          </cell>
          <cell r="D84">
            <v>347806348.41999972</v>
          </cell>
          <cell r="E84">
            <v>-466915104.19</v>
          </cell>
          <cell r="F84">
            <v>-119108755.77000029</v>
          </cell>
          <cell r="G84">
            <v>0</v>
          </cell>
          <cell r="H84">
            <v>69096043.949999705</v>
          </cell>
          <cell r="I84">
            <v>69096043.939999864</v>
          </cell>
          <cell r="J84">
            <v>9.9998414516448975E-3</v>
          </cell>
          <cell r="K84">
            <v>0</v>
          </cell>
          <cell r="L84">
            <v>414320.00000000006</v>
          </cell>
          <cell r="M84">
            <v>18217793.069999985</v>
          </cell>
          <cell r="N84">
            <v>1835072.32</v>
          </cell>
          <cell r="O84">
            <v>-3773140.1100000008</v>
          </cell>
          <cell r="P84">
            <v>61365.72</v>
          </cell>
          <cell r="Q84">
            <v>0</v>
          </cell>
          <cell r="R84">
            <v>0</v>
          </cell>
          <cell r="S84">
            <v>0</v>
          </cell>
          <cell r="T84">
            <v>16755410.999999985</v>
          </cell>
          <cell r="U84">
            <v>331050937.41999972</v>
          </cell>
          <cell r="V84">
            <v>0</v>
          </cell>
          <cell r="W84">
            <v>0</v>
          </cell>
          <cell r="X84">
            <v>0</v>
          </cell>
          <cell r="Z84">
            <v>0</v>
          </cell>
        </row>
        <row r="85">
          <cell r="A85" t="str">
            <v>Total AUT</v>
          </cell>
          <cell r="B85">
            <v>0</v>
          </cell>
          <cell r="C85">
            <v>278316966.55000001</v>
          </cell>
          <cell r="D85">
            <v>1111297866.3999999</v>
          </cell>
          <cell r="E85">
            <v>-1207242994.5500002</v>
          </cell>
          <cell r="F85">
            <v>-95945128.150000215</v>
          </cell>
          <cell r="G85">
            <v>0</v>
          </cell>
          <cell r="H85">
            <v>182371838.3999998</v>
          </cell>
          <cell r="I85">
            <v>182371838.18999952</v>
          </cell>
          <cell r="J85">
            <v>0.21000028215348721</v>
          </cell>
          <cell r="K85">
            <v>0</v>
          </cell>
          <cell r="L85">
            <v>5571157.5299999993</v>
          </cell>
          <cell r="M85">
            <v>54317580.249999799</v>
          </cell>
          <cell r="N85">
            <v>2789817.12</v>
          </cell>
          <cell r="O85">
            <v>-58666128.070000052</v>
          </cell>
          <cell r="P85">
            <v>13918370.139999999</v>
          </cell>
          <cell r="Q85">
            <v>0</v>
          </cell>
          <cell r="R85">
            <v>37287924.159999952</v>
          </cell>
          <cell r="S85">
            <v>0</v>
          </cell>
          <cell r="T85">
            <v>55218721.129999697</v>
          </cell>
          <cell r="U85">
            <v>1056079145.2700002</v>
          </cell>
          <cell r="V85">
            <v>0</v>
          </cell>
          <cell r="W85">
            <v>0</v>
          </cell>
          <cell r="X85">
            <v>0</v>
          </cell>
          <cell r="Z85">
            <v>0</v>
          </cell>
        </row>
        <row r="86">
          <cell r="A86" t="str">
            <v>212</v>
          </cell>
          <cell r="B86" t="str">
            <v>Atmos Energy Marketing LLC (Formerly Woodward Marketing, LLC)</v>
          </cell>
          <cell r="C86">
            <v>-75632.92</v>
          </cell>
          <cell r="D86">
            <v>323326.18000000005</v>
          </cell>
          <cell r="E86">
            <v>33795.579999999994</v>
          </cell>
          <cell r="F86">
            <v>357121.76000000007</v>
          </cell>
          <cell r="G86">
            <v>0</v>
          </cell>
          <cell r="H86">
            <v>281488.84000000008</v>
          </cell>
          <cell r="I86">
            <v>281488.84000000451</v>
          </cell>
          <cell r="J86">
            <v>-4.4237822294235229E-9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-92967.64</v>
          </cell>
          <cell r="P86">
            <v>125202.98000000001</v>
          </cell>
          <cell r="Q86">
            <v>0</v>
          </cell>
          <cell r="R86">
            <v>0</v>
          </cell>
          <cell r="S86">
            <v>0</v>
          </cell>
          <cell r="T86">
            <v>32235.340000000011</v>
          </cell>
          <cell r="U86">
            <v>291090.84000000003</v>
          </cell>
          <cell r="V86">
            <v>0</v>
          </cell>
          <cell r="W86">
            <v>0</v>
          </cell>
          <cell r="X86">
            <v>0</v>
          </cell>
          <cell r="Z86">
            <v>0</v>
          </cell>
        </row>
        <row r="87">
          <cell r="A87" t="str">
            <v>221</v>
          </cell>
          <cell r="B87" t="str">
            <v>Atmos Power Systems Inc (Formerly Atmos Leasing)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Z87">
            <v>0</v>
          </cell>
        </row>
        <row r="88">
          <cell r="A88" t="str">
            <v>231</v>
          </cell>
          <cell r="B88" t="str">
            <v>Atmos Pipeline &amp; Storage LLC (Formerly Atmos Storage)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Z88">
            <v>0</v>
          </cell>
        </row>
        <row r="89">
          <cell r="A89" t="str">
            <v>232</v>
          </cell>
          <cell r="B89" t="str">
            <v>UCG Storage</v>
          </cell>
          <cell r="C89">
            <v>770198.04</v>
          </cell>
          <cell r="D89">
            <v>752949.97</v>
          </cell>
          <cell r="E89">
            <v>-738146</v>
          </cell>
          <cell r="F89">
            <v>14803.970000000001</v>
          </cell>
          <cell r="G89">
            <v>0</v>
          </cell>
          <cell r="H89">
            <v>785002.01</v>
          </cell>
          <cell r="I89">
            <v>785002.01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752949.97</v>
          </cell>
          <cell r="V89">
            <v>0</v>
          </cell>
          <cell r="W89">
            <v>0</v>
          </cell>
          <cell r="X89">
            <v>0</v>
          </cell>
          <cell r="Z89">
            <v>0</v>
          </cell>
        </row>
        <row r="90">
          <cell r="A90" t="str">
            <v>233</v>
          </cell>
          <cell r="B90" t="str">
            <v>WKG Storage</v>
          </cell>
          <cell r="C90">
            <v>674955.84</v>
          </cell>
          <cell r="D90">
            <v>221381.41</v>
          </cell>
          <cell r="E90">
            <v>-207718.1</v>
          </cell>
          <cell r="F90">
            <v>13663.309999999998</v>
          </cell>
          <cell r="G90">
            <v>0</v>
          </cell>
          <cell r="H90">
            <v>688619.14999999991</v>
          </cell>
          <cell r="I90">
            <v>688619.14999999979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221381.41</v>
          </cell>
          <cell r="V90">
            <v>0</v>
          </cell>
          <cell r="W90">
            <v>0</v>
          </cell>
          <cell r="X90">
            <v>0</v>
          </cell>
          <cell r="Z90">
            <v>0</v>
          </cell>
        </row>
        <row r="91">
          <cell r="A91" t="str">
            <v>234</v>
          </cell>
          <cell r="B91" t="str">
            <v>Trans Louisiana Gas Storage</v>
          </cell>
          <cell r="C91">
            <v>0</v>
          </cell>
          <cell r="D91">
            <v>116870.76</v>
          </cell>
          <cell r="E91">
            <v>-116870.76</v>
          </cell>
          <cell r="F91">
            <v>0</v>
          </cell>
          <cell r="G91">
            <v>0</v>
          </cell>
          <cell r="H91">
            <v>0</v>
          </cell>
          <cell r="I91">
            <v>-2.3283064365386963E-10</v>
          </cell>
          <cell r="J91">
            <v>2.3283064365386963E-10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116870.76</v>
          </cell>
          <cell r="V91">
            <v>0</v>
          </cell>
          <cell r="W91">
            <v>0</v>
          </cell>
          <cell r="X91">
            <v>0</v>
          </cell>
          <cell r="Z91">
            <v>0</v>
          </cell>
        </row>
        <row r="92">
          <cell r="A92" t="str">
            <v>236</v>
          </cell>
          <cell r="B92" t="str">
            <v>Atmos Gathering Company, LLC</v>
          </cell>
          <cell r="C92">
            <v>0</v>
          </cell>
          <cell r="D92">
            <v>0.01</v>
          </cell>
          <cell r="E92">
            <v>-0.01</v>
          </cell>
          <cell r="F92">
            <v>0</v>
          </cell>
          <cell r="G92">
            <v>0</v>
          </cell>
          <cell r="H92">
            <v>0</v>
          </cell>
          <cell r="I92">
            <v>3.4924596548080444E-10</v>
          </cell>
          <cell r="J92">
            <v>-3.4924596548080444E-10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0.01</v>
          </cell>
          <cell r="V92">
            <v>0</v>
          </cell>
          <cell r="W92">
            <v>0</v>
          </cell>
          <cell r="X92">
            <v>0</v>
          </cell>
          <cell r="Z92">
            <v>0</v>
          </cell>
        </row>
        <row r="93">
          <cell r="A93" t="str">
            <v>301</v>
          </cell>
          <cell r="B93" t="str">
            <v>Atmos Energy Services LLC (Previous Inc)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Z93">
            <v>0</v>
          </cell>
        </row>
        <row r="94">
          <cell r="A94" t="str">
            <v>303</v>
          </cell>
          <cell r="B94" t="str">
            <v>Trans Louisiana Gas Pipeline (Formerly Trans Louisiana Industrial Gas)</v>
          </cell>
          <cell r="C94">
            <v>711137.73</v>
          </cell>
          <cell r="D94">
            <v>51818.739999999991</v>
          </cell>
          <cell r="E94">
            <v>-827878.82000000007</v>
          </cell>
          <cell r="F94">
            <v>-776060.08000000007</v>
          </cell>
          <cell r="G94">
            <v>0</v>
          </cell>
          <cell r="H94">
            <v>-64922.350000000093</v>
          </cell>
          <cell r="I94">
            <v>-64922.350000000559</v>
          </cell>
          <cell r="J94">
            <v>4.6566128730773926E-10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-291794.59000000003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-291794.59000000003</v>
          </cell>
          <cell r="U94">
            <v>343613.33</v>
          </cell>
          <cell r="V94">
            <v>0</v>
          </cell>
          <cell r="W94">
            <v>0</v>
          </cell>
          <cell r="X94">
            <v>0</v>
          </cell>
          <cell r="Z94">
            <v>0</v>
          </cell>
        </row>
        <row r="95">
          <cell r="A95" t="str">
            <v>306</v>
          </cell>
          <cell r="B95" t="str">
            <v>Atmos Exploration &amp; Production (Formerly WKGR)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Z95">
            <v>0</v>
          </cell>
        </row>
        <row r="96">
          <cell r="A96" t="str">
            <v>Total Non-Reg</v>
          </cell>
          <cell r="B96">
            <v>0</v>
          </cell>
          <cell r="C96">
            <v>2080658.69</v>
          </cell>
          <cell r="D96">
            <v>1466347.0699999998</v>
          </cell>
          <cell r="E96">
            <v>-1856818.11</v>
          </cell>
          <cell r="F96">
            <v>-390471.04</v>
          </cell>
          <cell r="G96">
            <v>0</v>
          </cell>
          <cell r="H96">
            <v>1690187.65</v>
          </cell>
          <cell r="I96">
            <v>1690187.6500000036</v>
          </cell>
          <cell r="J96">
            <v>-4.0745362639427185E-9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-384762.23000000004</v>
          </cell>
          <cell r="P96">
            <v>125202.98000000001</v>
          </cell>
          <cell r="Q96">
            <v>0</v>
          </cell>
          <cell r="R96">
            <v>0</v>
          </cell>
          <cell r="S96">
            <v>0</v>
          </cell>
          <cell r="T96">
            <v>-259559.25</v>
          </cell>
          <cell r="U96">
            <v>1725906.32</v>
          </cell>
          <cell r="V96">
            <v>0</v>
          </cell>
          <cell r="W96">
            <v>0</v>
          </cell>
          <cell r="X96">
            <v>0</v>
          </cell>
          <cell r="Z96">
            <v>0</v>
          </cell>
        </row>
        <row r="97">
          <cell r="A97" t="str">
            <v>Grand Total</v>
          </cell>
          <cell r="B97">
            <v>0</v>
          </cell>
          <cell r="C97">
            <v>280397625.24000001</v>
          </cell>
          <cell r="D97">
            <v>1112764213.4699998</v>
          </cell>
          <cell r="E97">
            <v>-1209099812.6600001</v>
          </cell>
          <cell r="F97">
            <v>-96335599.190000221</v>
          </cell>
          <cell r="G97">
            <v>0</v>
          </cell>
          <cell r="H97">
            <v>184062026.0499998</v>
          </cell>
          <cell r="I97">
            <v>184062025.83999953</v>
          </cell>
          <cell r="J97">
            <v>0.21000027807895094</v>
          </cell>
          <cell r="K97">
            <v>0</v>
          </cell>
          <cell r="L97">
            <v>5571157.5299999993</v>
          </cell>
          <cell r="M97">
            <v>54317580.249999799</v>
          </cell>
          <cell r="N97">
            <v>2789817.12</v>
          </cell>
          <cell r="O97">
            <v>-59050890.300000049</v>
          </cell>
          <cell r="P97">
            <v>14043573.119999999</v>
          </cell>
          <cell r="Q97">
            <v>0</v>
          </cell>
          <cell r="R97">
            <v>37287924.159999952</v>
          </cell>
          <cell r="S97">
            <v>0</v>
          </cell>
          <cell r="T97">
            <v>54959161.879999697</v>
          </cell>
          <cell r="U97">
            <v>1057805051.5900003</v>
          </cell>
          <cell r="V97">
            <v>0</v>
          </cell>
          <cell r="W97">
            <v>0</v>
          </cell>
          <cell r="X97">
            <v>0</v>
          </cell>
          <cell r="Z97">
            <v>0</v>
          </cell>
        </row>
        <row r="98">
          <cell r="B98">
            <v>0</v>
          </cell>
          <cell r="C98">
            <v>0.21999847888946533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-2432642.4299999848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B99" t="str">
            <v>per Financials</v>
          </cell>
          <cell r="C99">
            <v>280397625.01999956</v>
          </cell>
          <cell r="D99">
            <v>0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 t="str">
            <v>Per AUT Depr Expense</v>
          </cell>
          <cell r="L99">
            <v>-5571157.5299999993</v>
          </cell>
          <cell r="V99">
            <v>0</v>
          </cell>
          <cell r="W99">
            <v>0</v>
          </cell>
          <cell r="Z99">
            <v>0</v>
          </cell>
        </row>
        <row r="100">
          <cell r="B100" t="str">
            <v>Difference</v>
          </cell>
          <cell r="C100">
            <v>0.22000044584274292</v>
          </cell>
          <cell r="D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W100">
            <v>0</v>
          </cell>
          <cell r="Z100">
            <v>0</v>
          </cell>
        </row>
        <row r="108">
          <cell r="A108" t="str">
            <v>010</v>
          </cell>
          <cell r="B108" t="str">
            <v>Atmos Regulated Shared Services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1037.260000000686</v>
          </cell>
          <cell r="M108">
            <v>-1037.260000000686</v>
          </cell>
          <cell r="N108">
            <v>0</v>
          </cell>
          <cell r="O108">
            <v>1.0658141036401503E-14</v>
          </cell>
          <cell r="P108">
            <v>1.0658141036401503E-14</v>
          </cell>
          <cell r="Q108">
            <v>-1.0658141036401503E-14</v>
          </cell>
        </row>
        <row r="109">
          <cell r="A109" t="str">
            <v>020</v>
          </cell>
          <cell r="B109" t="str">
            <v>Atmos Energy-Louisiana</v>
          </cell>
          <cell r="C109">
            <v>2772210.07</v>
          </cell>
          <cell r="D109">
            <v>13472.839999999269</v>
          </cell>
          <cell r="E109">
            <v>0</v>
          </cell>
          <cell r="F109">
            <v>0</v>
          </cell>
          <cell r="G109">
            <v>0</v>
          </cell>
          <cell r="H109">
            <v>2785682.9099999992</v>
          </cell>
          <cell r="I109">
            <v>2785682.9099999997</v>
          </cell>
          <cell r="J109">
            <v>0</v>
          </cell>
          <cell r="K109">
            <v>0</v>
          </cell>
          <cell r="L109">
            <v>5837956.5300000003</v>
          </cell>
          <cell r="M109">
            <v>-5837956.5300000003</v>
          </cell>
          <cell r="N109">
            <v>0</v>
          </cell>
          <cell r="O109">
            <v>281219.56999999972</v>
          </cell>
          <cell r="P109">
            <v>281219.56999999972</v>
          </cell>
          <cell r="Q109">
            <v>-267746.73000000045</v>
          </cell>
        </row>
        <row r="110">
          <cell r="A110" t="str">
            <v>030</v>
          </cell>
          <cell r="B110" t="str">
            <v>Atmos Energy-West Texas</v>
          </cell>
          <cell r="C110">
            <v>1930747.4</v>
          </cell>
          <cell r="D110">
            <v>65674.130000000063</v>
          </cell>
          <cell r="E110">
            <v>0</v>
          </cell>
          <cell r="F110">
            <v>0</v>
          </cell>
          <cell r="G110">
            <v>0</v>
          </cell>
          <cell r="H110">
            <v>1996421.53</v>
          </cell>
          <cell r="I110">
            <v>1996421.5200000005</v>
          </cell>
          <cell r="J110">
            <v>9.9999995436519384E-3</v>
          </cell>
          <cell r="K110">
            <v>0</v>
          </cell>
          <cell r="L110">
            <v>3169308.2</v>
          </cell>
          <cell r="M110">
            <v>-3169308.2</v>
          </cell>
          <cell r="N110">
            <v>0</v>
          </cell>
          <cell r="O110">
            <v>142902.9999999998</v>
          </cell>
          <cell r="P110">
            <v>142902.9999999998</v>
          </cell>
          <cell r="Q110">
            <v>-77228.869999999733</v>
          </cell>
        </row>
        <row r="111">
          <cell r="A111" t="str">
            <v>050</v>
          </cell>
          <cell r="B111" t="str">
            <v>Atmos Energy-KY/Mid-States</v>
          </cell>
          <cell r="C111">
            <v>8250950.4699999997</v>
          </cell>
          <cell r="D111">
            <v>-5180851.7699999996</v>
          </cell>
          <cell r="E111">
            <v>0</v>
          </cell>
          <cell r="F111">
            <v>0</v>
          </cell>
          <cell r="G111">
            <v>0</v>
          </cell>
          <cell r="H111">
            <v>3070098.7</v>
          </cell>
          <cell r="I111">
            <v>3070098.7000000007</v>
          </cell>
          <cell r="J111">
            <v>0</v>
          </cell>
          <cell r="K111">
            <v>0</v>
          </cell>
          <cell r="L111">
            <v>8825891.5</v>
          </cell>
          <cell r="M111">
            <v>-8825891.5</v>
          </cell>
          <cell r="N111">
            <v>0</v>
          </cell>
          <cell r="O111">
            <v>156393.89000000036</v>
          </cell>
          <cell r="P111">
            <v>156393.89000000036</v>
          </cell>
          <cell r="Q111">
            <v>-5337245.66</v>
          </cell>
        </row>
        <row r="112">
          <cell r="A112" t="str">
            <v>060</v>
          </cell>
          <cell r="B112" t="str">
            <v>Atmos Energy-Colorado-Kansas</v>
          </cell>
          <cell r="C112">
            <v>313388.58</v>
          </cell>
          <cell r="D112">
            <v>227866.20000000013</v>
          </cell>
          <cell r="E112">
            <v>0</v>
          </cell>
          <cell r="F112">
            <v>0</v>
          </cell>
          <cell r="G112">
            <v>0</v>
          </cell>
          <cell r="H112">
            <v>541254.78000000014</v>
          </cell>
          <cell r="I112">
            <v>541254.78</v>
          </cell>
          <cell r="J112">
            <v>0</v>
          </cell>
          <cell r="K112">
            <v>0</v>
          </cell>
          <cell r="L112">
            <v>2665533.0000000005</v>
          </cell>
          <cell r="M112">
            <v>-2665533.0000000005</v>
          </cell>
          <cell r="N112">
            <v>0</v>
          </cell>
          <cell r="O112">
            <v>111563.51000000015</v>
          </cell>
          <cell r="P112">
            <v>111563.51000000015</v>
          </cell>
          <cell r="Q112">
            <v>116302.68999999997</v>
          </cell>
        </row>
        <row r="113">
          <cell r="A113" t="str">
            <v>070</v>
          </cell>
          <cell r="B113" t="str">
            <v>Atmos Energy-Mississippi</v>
          </cell>
          <cell r="C113">
            <v>1410952.55</v>
          </cell>
          <cell r="D113">
            <v>719063.53999999771</v>
          </cell>
          <cell r="E113">
            <v>0</v>
          </cell>
          <cell r="F113">
            <v>0</v>
          </cell>
          <cell r="G113">
            <v>0</v>
          </cell>
          <cell r="H113">
            <v>2130016.089999998</v>
          </cell>
          <cell r="I113">
            <v>2130016.09</v>
          </cell>
          <cell r="J113">
            <v>0</v>
          </cell>
          <cell r="K113">
            <v>0</v>
          </cell>
          <cell r="L113">
            <v>4508957.7</v>
          </cell>
          <cell r="M113">
            <v>-4508957.7</v>
          </cell>
          <cell r="N113">
            <v>0</v>
          </cell>
          <cell r="O113">
            <v>313685.66999999981</v>
          </cell>
          <cell r="P113">
            <v>313685.66999999981</v>
          </cell>
          <cell r="Q113">
            <v>405377.8699999979</v>
          </cell>
        </row>
        <row r="114">
          <cell r="A114" t="str">
            <v>080</v>
          </cell>
          <cell r="B114" t="str">
            <v>Atmos Energy-Mid-Tex</v>
          </cell>
          <cell r="C114">
            <v>2203210.2999999998</v>
          </cell>
          <cell r="D114">
            <v>-468202.55000041059</v>
          </cell>
          <cell r="E114">
            <v>0</v>
          </cell>
          <cell r="F114">
            <v>0</v>
          </cell>
          <cell r="G114">
            <v>0</v>
          </cell>
          <cell r="H114">
            <v>1735007.7499995893</v>
          </cell>
          <cell r="I114">
            <v>1735007.75</v>
          </cell>
          <cell r="J114">
            <v>-4.1071325540542603E-7</v>
          </cell>
          <cell r="K114">
            <v>0</v>
          </cell>
          <cell r="L114">
            <v>20317394.759999994</v>
          </cell>
          <cell r="M114">
            <v>-20317394.759999994</v>
          </cell>
          <cell r="N114">
            <v>0</v>
          </cell>
          <cell r="O114">
            <v>1009149.7899999834</v>
          </cell>
          <cell r="P114">
            <v>1009149.7899999834</v>
          </cell>
          <cell r="Q114">
            <v>-1477352.340000394</v>
          </cell>
        </row>
        <row r="115">
          <cell r="A115" t="str">
            <v>180</v>
          </cell>
          <cell r="B115" t="str">
            <v>Atmos Pipeline - Texas</v>
          </cell>
          <cell r="C115">
            <v>517984.86</v>
          </cell>
          <cell r="D115">
            <v>2171490.1000000006</v>
          </cell>
          <cell r="E115">
            <v>0</v>
          </cell>
          <cell r="F115">
            <v>0</v>
          </cell>
          <cell r="G115">
            <v>0</v>
          </cell>
          <cell r="H115">
            <v>2689474.9600000004</v>
          </cell>
          <cell r="I115">
            <v>2689474.96</v>
          </cell>
          <cell r="J115">
            <v>0</v>
          </cell>
          <cell r="K115">
            <v>0</v>
          </cell>
          <cell r="L115">
            <v>5788414.2599999988</v>
          </cell>
          <cell r="M115">
            <v>-5788414.2599999988</v>
          </cell>
          <cell r="O115">
            <v>417726.9999999982</v>
          </cell>
          <cell r="P115">
            <v>417726.9999999982</v>
          </cell>
          <cell r="Q115">
            <v>1753763.1000000024</v>
          </cell>
        </row>
        <row r="116">
          <cell r="A116" t="str">
            <v>Total AUT</v>
          </cell>
          <cell r="B116">
            <v>0</v>
          </cell>
          <cell r="C116">
            <v>17399444.23</v>
          </cell>
          <cell r="D116">
            <v>-2451487.5100004124</v>
          </cell>
          <cell r="E116">
            <v>0</v>
          </cell>
          <cell r="F116">
            <v>0</v>
          </cell>
          <cell r="G116">
            <v>0</v>
          </cell>
          <cell r="H116">
            <v>14947956.719999589</v>
          </cell>
          <cell r="I116">
            <v>14947956.710000001</v>
          </cell>
          <cell r="J116">
            <v>9.999588830396533E-3</v>
          </cell>
          <cell r="K116">
            <v>0</v>
          </cell>
          <cell r="L116">
            <v>51114493.209999993</v>
          </cell>
          <cell r="M116">
            <v>-51114493.209999993</v>
          </cell>
          <cell r="N116">
            <v>0</v>
          </cell>
          <cell r="O116">
            <v>2432642.4299999815</v>
          </cell>
          <cell r="P116">
            <v>2432642.4299999815</v>
          </cell>
          <cell r="Q116">
            <v>-4884129.9400003934</v>
          </cell>
          <cell r="R116">
            <v>0</v>
          </cell>
        </row>
        <row r="117">
          <cell r="A117" t="str">
            <v>212</v>
          </cell>
          <cell r="B117" t="str">
            <v>Atmos Energy Marketing LLC (Formerly Woodward Marketing, LLC)</v>
          </cell>
          <cell r="C117">
            <v>49</v>
          </cell>
          <cell r="D117">
            <v>268.95999999999987</v>
          </cell>
          <cell r="E117">
            <v>0</v>
          </cell>
          <cell r="F117">
            <v>0</v>
          </cell>
          <cell r="G117">
            <v>0</v>
          </cell>
          <cell r="H117">
            <v>317.95999999999987</v>
          </cell>
          <cell r="I117">
            <v>318.26</v>
          </cell>
          <cell r="J117">
            <v>-0.30000000000012506</v>
          </cell>
          <cell r="K117">
            <v>0</v>
          </cell>
          <cell r="L117">
            <v>2674.7</v>
          </cell>
          <cell r="M117">
            <v>-2674.7</v>
          </cell>
          <cell r="N117">
            <v>0</v>
          </cell>
          <cell r="O117">
            <v>0</v>
          </cell>
          <cell r="P117">
            <v>0</v>
          </cell>
          <cell r="Q117">
            <v>268.95999999999987</v>
          </cell>
        </row>
        <row r="118">
          <cell r="A118" t="str">
            <v>221</v>
          </cell>
          <cell r="B118" t="str">
            <v>Atmos Power Systems Inc (Formerly Atmos Leasing)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231</v>
          </cell>
          <cell r="B119" t="str">
            <v>Atmos Pipeline &amp; Storage LLC (Formerly Atmos Storage)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232</v>
          </cell>
          <cell r="B120" t="str">
            <v>UCG Storage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233</v>
          </cell>
          <cell r="B121" t="str">
            <v>WKG Storage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234</v>
          </cell>
          <cell r="B122" t="str">
            <v>Trans Louisiana Gas Storage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236</v>
          </cell>
          <cell r="B123" t="str">
            <v>Atmos Gathering Company, LLC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301</v>
          </cell>
          <cell r="B124" t="str">
            <v>Atmos Energy Services LLC (Previous Inc)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 t="str">
            <v>303</v>
          </cell>
          <cell r="B125" t="str">
            <v>Trans Louisiana Gas Pipeline (Formerly Trans Louisiana Industrial Gas)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-8900.2000000000007</v>
          </cell>
          <cell r="M125">
            <v>8900.2000000000007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 t="str">
            <v>306</v>
          </cell>
          <cell r="B126" t="str">
            <v>Atmos Exploration &amp; Production (Formerly WKGR)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Non-Reg</v>
          </cell>
          <cell r="B127">
            <v>0</v>
          </cell>
          <cell r="C127">
            <v>49</v>
          </cell>
          <cell r="D127">
            <v>268.95999999999987</v>
          </cell>
          <cell r="E127">
            <v>0</v>
          </cell>
          <cell r="F127">
            <v>0</v>
          </cell>
          <cell r="G127">
            <v>0</v>
          </cell>
          <cell r="H127">
            <v>317.95999999999987</v>
          </cell>
          <cell r="I127">
            <v>318.26</v>
          </cell>
          <cell r="J127">
            <v>-0.30000000000012506</v>
          </cell>
          <cell r="K127">
            <v>0</v>
          </cell>
          <cell r="L127">
            <v>-6225.5000000000009</v>
          </cell>
          <cell r="M127">
            <v>6225.5000000000009</v>
          </cell>
          <cell r="N127">
            <v>0</v>
          </cell>
          <cell r="O127">
            <v>0</v>
          </cell>
          <cell r="P127">
            <v>0</v>
          </cell>
          <cell r="Q127">
            <v>268.95999999999987</v>
          </cell>
        </row>
        <row r="128">
          <cell r="A128" t="str">
            <v>Grand Total</v>
          </cell>
          <cell r="B128">
            <v>0</v>
          </cell>
          <cell r="C128">
            <v>17399493.23</v>
          </cell>
          <cell r="D128">
            <v>-2451218.5500004124</v>
          </cell>
          <cell r="E128">
            <v>0</v>
          </cell>
          <cell r="F128">
            <v>0</v>
          </cell>
          <cell r="G128">
            <v>0</v>
          </cell>
          <cell r="H128">
            <v>14948274.67999959</v>
          </cell>
          <cell r="I128">
            <v>14948274.970000001</v>
          </cell>
          <cell r="J128">
            <v>-0.29000041116972852</v>
          </cell>
          <cell r="K128">
            <v>0</v>
          </cell>
          <cell r="L128">
            <v>51108267.709999993</v>
          </cell>
          <cell r="M128">
            <v>-51108267.709999993</v>
          </cell>
          <cell r="N128">
            <v>0</v>
          </cell>
          <cell r="O128">
            <v>2432642.4299999815</v>
          </cell>
          <cell r="P128">
            <v>2432642.4299999815</v>
          </cell>
          <cell r="Q128">
            <v>-4883860.9800003935</v>
          </cell>
        </row>
        <row r="129">
          <cell r="C129">
            <v>98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-0.3000000137835741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per Financials</v>
          </cell>
          <cell r="C130">
            <v>17399396.52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Difference</v>
          </cell>
          <cell r="C131">
            <v>96.71000000089407</v>
          </cell>
          <cell r="D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X131">
            <v>0</v>
          </cell>
        </row>
        <row r="132"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X132">
            <v>0</v>
          </cell>
        </row>
      </sheetData>
      <sheetData sheetId="25">
        <row r="14">
          <cell r="B14" t="str">
            <v>010</v>
          </cell>
          <cell r="C14">
            <v>345627865.72000009</v>
          </cell>
          <cell r="D14">
            <v>34506651.370000005</v>
          </cell>
          <cell r="E14">
            <v>-57755118.259999998</v>
          </cell>
          <cell r="F14">
            <v>-9.5315044745802879E-10</v>
          </cell>
          <cell r="G14">
            <v>322379398.82999998</v>
          </cell>
          <cell r="J14" t="str">
            <v>010</v>
          </cell>
          <cell r="K14">
            <v>25429633.530000068</v>
          </cell>
          <cell r="L14">
            <v>-7720046.679999995</v>
          </cell>
          <cell r="M14">
            <v>0</v>
          </cell>
          <cell r="N14">
            <v>0</v>
          </cell>
          <cell r="O14">
            <v>17709586.850000076</v>
          </cell>
        </row>
        <row r="15">
          <cell r="B15" t="str">
            <v>020</v>
          </cell>
          <cell r="C15">
            <v>794705620.05999959</v>
          </cell>
          <cell r="D15">
            <v>81939071.340000004</v>
          </cell>
          <cell r="E15">
            <v>-8940087.8800000008</v>
          </cell>
          <cell r="F15">
            <v>-50984.999999999993</v>
          </cell>
          <cell r="G15">
            <v>867653618.51999974</v>
          </cell>
          <cell r="J15" t="str">
            <v>020</v>
          </cell>
          <cell r="K15">
            <v>4421054.9200000232</v>
          </cell>
          <cell r="L15">
            <v>2170390.9600000028</v>
          </cell>
          <cell r="M15">
            <v>0</v>
          </cell>
          <cell r="N15">
            <v>0</v>
          </cell>
          <cell r="O15">
            <v>6591445.880000026</v>
          </cell>
        </row>
        <row r="16">
          <cell r="B16" t="str">
            <v>030</v>
          </cell>
          <cell r="C16">
            <v>649351014.03000033</v>
          </cell>
          <cell r="D16">
            <v>72934406.359999985</v>
          </cell>
          <cell r="E16">
            <v>-13698077.699999999</v>
          </cell>
          <cell r="F16">
            <v>36081.999999999993</v>
          </cell>
          <cell r="G16">
            <v>708623424.6900003</v>
          </cell>
          <cell r="J16" t="str">
            <v>030</v>
          </cell>
          <cell r="K16">
            <v>1491777.0900000145</v>
          </cell>
          <cell r="L16">
            <v>4968534.6100000003</v>
          </cell>
          <cell r="M16">
            <v>0</v>
          </cell>
          <cell r="N16">
            <v>0</v>
          </cell>
          <cell r="O16">
            <v>6460311.7000000151</v>
          </cell>
        </row>
        <row r="17">
          <cell r="B17" t="str">
            <v>050</v>
          </cell>
          <cell r="C17">
            <v>1024709212.36</v>
          </cell>
          <cell r="D17">
            <v>106259819.48000006</v>
          </cell>
          <cell r="E17">
            <v>-18380864.020000003</v>
          </cell>
          <cell r="F17">
            <v>-37547.42</v>
          </cell>
          <cell r="G17">
            <v>1112550620.3999996</v>
          </cell>
          <cell r="J17" t="str">
            <v>050</v>
          </cell>
          <cell r="K17">
            <v>25711844.390000075</v>
          </cell>
          <cell r="L17">
            <v>-1219033.2299999972</v>
          </cell>
          <cell r="M17">
            <v>0</v>
          </cell>
          <cell r="N17">
            <v>0</v>
          </cell>
          <cell r="O17">
            <v>24492811.160000078</v>
          </cell>
        </row>
        <row r="18">
          <cell r="B18" t="str">
            <v>060</v>
          </cell>
          <cell r="C18">
            <v>567566050.78999972</v>
          </cell>
          <cell r="D18">
            <v>30325789.840000007</v>
          </cell>
          <cell r="E18">
            <v>-6917221.4899999993</v>
          </cell>
          <cell r="F18">
            <v>15876.080000000002</v>
          </cell>
          <cell r="G18">
            <v>590990495.21999991</v>
          </cell>
          <cell r="J18" t="str">
            <v>060</v>
          </cell>
          <cell r="K18">
            <v>2575141.0599999824</v>
          </cell>
          <cell r="L18">
            <v>8053874.4200000046</v>
          </cell>
          <cell r="M18">
            <v>0</v>
          </cell>
          <cell r="N18">
            <v>0</v>
          </cell>
          <cell r="O18">
            <v>10629015.479999986</v>
          </cell>
        </row>
        <row r="19">
          <cell r="B19" t="str">
            <v>070</v>
          </cell>
          <cell r="C19">
            <v>546970485.60000002</v>
          </cell>
          <cell r="D19">
            <v>60152479.109999999</v>
          </cell>
          <cell r="E19">
            <v>-18194289.989999998</v>
          </cell>
          <cell r="F19">
            <v>27810</v>
          </cell>
          <cell r="G19">
            <v>588956484.71999979</v>
          </cell>
          <cell r="J19" t="str">
            <v>070</v>
          </cell>
          <cell r="K19">
            <v>4131604.8199999854</v>
          </cell>
          <cell r="L19">
            <v>4074724.3500000015</v>
          </cell>
          <cell r="M19">
            <v>0</v>
          </cell>
          <cell r="N19">
            <v>0</v>
          </cell>
          <cell r="O19">
            <v>8206329.1699999869</v>
          </cell>
        </row>
        <row r="20">
          <cell r="B20" t="str">
            <v>080</v>
          </cell>
          <cell r="C20">
            <v>3562220621.48</v>
          </cell>
          <cell r="D20">
            <v>354270394.86000007</v>
          </cell>
          <cell r="E20">
            <v>-41035334.299999997</v>
          </cell>
          <cell r="F20">
            <v>564110.08000000007</v>
          </cell>
          <cell r="G20">
            <v>3876019792.1200004</v>
          </cell>
          <cell r="J20" t="str">
            <v>080</v>
          </cell>
          <cell r="K20">
            <v>26351111.01999962</v>
          </cell>
          <cell r="L20">
            <v>12835183.190000068</v>
          </cell>
          <cell r="M20">
            <v>0</v>
          </cell>
          <cell r="N20">
            <v>0</v>
          </cell>
          <cell r="O20">
            <v>39186294.209999688</v>
          </cell>
        </row>
        <row r="21">
          <cell r="B21" t="str">
            <v>180</v>
          </cell>
          <cell r="C21">
            <v>1955580956.0699997</v>
          </cell>
          <cell r="D21">
            <v>466915104.19</v>
          </cell>
          <cell r="E21">
            <v>-19674365.93</v>
          </cell>
          <cell r="F21">
            <v>-616068.15999999992</v>
          </cell>
          <cell r="G21">
            <v>2402205626.1700001</v>
          </cell>
          <cell r="J21" t="str">
            <v>180</v>
          </cell>
          <cell r="K21">
            <v>188204799.72000006</v>
          </cell>
          <cell r="L21">
            <v>-119108755.77000029</v>
          </cell>
          <cell r="M21">
            <v>0</v>
          </cell>
          <cell r="N21">
            <v>0</v>
          </cell>
          <cell r="O21">
            <v>69096043.949999765</v>
          </cell>
        </row>
        <row r="22">
          <cell r="B22">
            <v>0</v>
          </cell>
          <cell r="C22">
            <v>9446731826.1100006</v>
          </cell>
          <cell r="D22">
            <v>1207303716.5500002</v>
          </cell>
          <cell r="E22">
            <v>-184595359.56999999</v>
          </cell>
          <cell r="F22">
            <v>-60722.42000000074</v>
          </cell>
          <cell r="G22">
            <v>10469379460.67</v>
          </cell>
          <cell r="J22">
            <v>0</v>
          </cell>
          <cell r="K22">
            <v>278316966.54999983</v>
          </cell>
          <cell r="L22">
            <v>-95945128.150000215</v>
          </cell>
          <cell r="M22">
            <v>0</v>
          </cell>
          <cell r="N22">
            <v>0</v>
          </cell>
          <cell r="O22">
            <v>182371838.39999962</v>
          </cell>
        </row>
        <row r="23">
          <cell r="B23" t="str">
            <v>212</v>
          </cell>
          <cell r="C23">
            <v>37422226.150000006</v>
          </cell>
          <cell r="D23">
            <v>-33795.579999999994</v>
          </cell>
          <cell r="E23">
            <v>-147199.5</v>
          </cell>
          <cell r="F23">
            <v>0</v>
          </cell>
          <cell r="G23">
            <v>37241231.070000008</v>
          </cell>
          <cell r="J23" t="str">
            <v>212</v>
          </cell>
          <cell r="K23">
            <v>-75632.91999999863</v>
          </cell>
          <cell r="L23">
            <v>357121.76000000007</v>
          </cell>
          <cell r="M23">
            <v>0</v>
          </cell>
          <cell r="N23">
            <v>0</v>
          </cell>
          <cell r="O23">
            <v>281488.84000000142</v>
          </cell>
        </row>
        <row r="24">
          <cell r="B24" t="str">
            <v>221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 t="str">
            <v>231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231</v>
          </cell>
          <cell r="C25">
            <v>284890.77</v>
          </cell>
          <cell r="D25">
            <v>0</v>
          </cell>
          <cell r="E25">
            <v>-284890.77</v>
          </cell>
          <cell r="F25">
            <v>0</v>
          </cell>
          <cell r="G25">
            <v>0</v>
          </cell>
          <cell r="J25" t="str">
            <v>232</v>
          </cell>
          <cell r="K25">
            <v>770198.03999999992</v>
          </cell>
          <cell r="L25">
            <v>14803.970000000001</v>
          </cell>
          <cell r="M25">
            <v>0</v>
          </cell>
          <cell r="N25">
            <v>0</v>
          </cell>
          <cell r="O25">
            <v>785002.00999999989</v>
          </cell>
        </row>
        <row r="26">
          <cell r="B26" t="str">
            <v>232</v>
          </cell>
          <cell r="C26">
            <v>8757454.8200000003</v>
          </cell>
          <cell r="D26">
            <v>45036.100000000013</v>
          </cell>
          <cell r="E26">
            <v>0</v>
          </cell>
          <cell r="F26">
            <v>693109.9</v>
          </cell>
          <cell r="G26">
            <v>9495600.8199999984</v>
          </cell>
          <cell r="J26" t="str">
            <v>233</v>
          </cell>
          <cell r="K26">
            <v>674955.84</v>
          </cell>
          <cell r="L26">
            <v>13663.309999999998</v>
          </cell>
          <cell r="M26">
            <v>0</v>
          </cell>
          <cell r="N26">
            <v>0</v>
          </cell>
          <cell r="O26">
            <v>688619.14999999991</v>
          </cell>
        </row>
        <row r="27">
          <cell r="B27" t="str">
            <v>233</v>
          </cell>
          <cell r="C27">
            <v>14537861.34</v>
          </cell>
          <cell r="D27">
            <v>207718.1</v>
          </cell>
          <cell r="E27">
            <v>0</v>
          </cell>
          <cell r="F27">
            <v>0</v>
          </cell>
          <cell r="G27">
            <v>14745579.439999999</v>
          </cell>
          <cell r="J27" t="str">
            <v>234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234</v>
          </cell>
          <cell r="C28">
            <v>8275608</v>
          </cell>
          <cell r="D28">
            <v>116870.76</v>
          </cell>
          <cell r="E28">
            <v>0</v>
          </cell>
          <cell r="F28">
            <v>0</v>
          </cell>
          <cell r="G28">
            <v>8392478.7599999998</v>
          </cell>
          <cell r="J28" t="str">
            <v>236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236</v>
          </cell>
          <cell r="C29">
            <v>-0.01</v>
          </cell>
          <cell r="D29">
            <v>0</v>
          </cell>
          <cell r="E29">
            <v>0</v>
          </cell>
          <cell r="F29">
            <v>0.01</v>
          </cell>
          <cell r="G29">
            <v>0</v>
          </cell>
          <cell r="J29" t="str">
            <v>301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239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 t="str">
            <v>303</v>
          </cell>
          <cell r="K30">
            <v>711137.73000000045</v>
          </cell>
          <cell r="L30">
            <v>-776060.08000000007</v>
          </cell>
          <cell r="M30">
            <v>0</v>
          </cell>
          <cell r="N30">
            <v>0</v>
          </cell>
          <cell r="O30">
            <v>-64922.349999999627</v>
          </cell>
        </row>
        <row r="31">
          <cell r="B31" t="str">
            <v>301</v>
          </cell>
          <cell r="C31">
            <v>52368.66</v>
          </cell>
          <cell r="D31">
            <v>0</v>
          </cell>
          <cell r="E31">
            <v>0</v>
          </cell>
          <cell r="F31">
            <v>0</v>
          </cell>
          <cell r="G31">
            <v>52368.66</v>
          </cell>
          <cell r="J31">
            <v>0</v>
          </cell>
          <cell r="K31">
            <v>2080658.6900000018</v>
          </cell>
          <cell r="L31">
            <v>-390471.04</v>
          </cell>
          <cell r="M31">
            <v>0</v>
          </cell>
          <cell r="N31">
            <v>0</v>
          </cell>
          <cell r="O31">
            <v>1690187.6500000015</v>
          </cell>
        </row>
        <row r="32">
          <cell r="B32" t="str">
            <v>303</v>
          </cell>
          <cell r="C32">
            <v>22516172.790000003</v>
          </cell>
          <cell r="D32">
            <v>827878.82000000007</v>
          </cell>
          <cell r="E32">
            <v>-2738.54</v>
          </cell>
          <cell r="F32">
            <v>0</v>
          </cell>
          <cell r="G32">
            <v>23341313.07</v>
          </cell>
          <cell r="J32">
            <v>0</v>
          </cell>
          <cell r="K32">
            <v>280397625.23999983</v>
          </cell>
          <cell r="L32">
            <v>-96335599.190000206</v>
          </cell>
          <cell r="M32">
            <v>0</v>
          </cell>
          <cell r="N32">
            <v>0</v>
          </cell>
          <cell r="O32">
            <v>184062026.04999962</v>
          </cell>
        </row>
        <row r="33">
          <cell r="B33" t="str">
            <v>306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 t="str">
            <v>per Financials</v>
          </cell>
          <cell r="K33">
            <v>280397625.01999956</v>
          </cell>
          <cell r="L33">
            <v>0</v>
          </cell>
          <cell r="M33">
            <v>0</v>
          </cell>
          <cell r="N33">
            <v>0</v>
          </cell>
          <cell r="O33">
            <v>184062025.83999798</v>
          </cell>
        </row>
        <row r="34">
          <cell r="B34">
            <v>0</v>
          </cell>
          <cell r="C34">
            <v>91846582.520000011</v>
          </cell>
          <cell r="D34">
            <v>1163708.2000000002</v>
          </cell>
          <cell r="E34">
            <v>-434828.81</v>
          </cell>
          <cell r="F34">
            <v>693109.91</v>
          </cell>
          <cell r="G34">
            <v>93268571.819999993</v>
          </cell>
          <cell r="J34">
            <v>0</v>
          </cell>
          <cell r="K34">
            <v>0.22000026702880859</v>
          </cell>
          <cell r="L34">
            <v>0</v>
          </cell>
          <cell r="M34">
            <v>0</v>
          </cell>
          <cell r="N34">
            <v>0</v>
          </cell>
          <cell r="O34">
            <v>0.21000164747238159</v>
          </cell>
        </row>
        <row r="35">
          <cell r="B35">
            <v>0</v>
          </cell>
          <cell r="C35">
            <v>9538578408.6300011</v>
          </cell>
          <cell r="D35">
            <v>1208467424.75</v>
          </cell>
          <cell r="E35">
            <v>-185030188.38</v>
          </cell>
          <cell r="F35">
            <v>632387.48999999929</v>
          </cell>
          <cell r="G35">
            <v>10562648032.49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per Financials</v>
          </cell>
          <cell r="C36">
            <v>9538578408.6299992</v>
          </cell>
          <cell r="D36">
            <v>0</v>
          </cell>
          <cell r="E36">
            <v>0</v>
          </cell>
          <cell r="F36">
            <v>0</v>
          </cell>
          <cell r="G36">
            <v>10562648032.489998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1208467424.75</v>
          </cell>
          <cell r="E37">
            <v>-185030188.38</v>
          </cell>
          <cell r="F37">
            <v>632387.48999999929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</sheetData>
      <sheetData sheetId="26">
        <row r="16">
          <cell r="B16" t="str">
            <v>010</v>
          </cell>
          <cell r="C16">
            <v>165712637.47999999</v>
          </cell>
          <cell r="D16">
            <v>22041686.630000003</v>
          </cell>
          <cell r="E16">
            <v>-57755118.259999998</v>
          </cell>
          <cell r="F16">
            <v>0</v>
          </cell>
          <cell r="G16">
            <v>-1037.260000000686</v>
          </cell>
          <cell r="H16">
            <v>129998168.59</v>
          </cell>
          <cell r="K16" t="str">
            <v>010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B17" t="str">
            <v>020</v>
          </cell>
          <cell r="C17">
            <v>246487146.56999999</v>
          </cell>
          <cell r="D17">
            <v>28821746.850000001</v>
          </cell>
          <cell r="E17">
            <v>-8940087.8799999971</v>
          </cell>
          <cell r="F17">
            <v>-5829580.5899999999</v>
          </cell>
          <cell r="G17">
            <v>-8375.9400000000023</v>
          </cell>
          <cell r="H17">
            <v>260530849.0099999</v>
          </cell>
          <cell r="K17" t="str">
            <v>020</v>
          </cell>
          <cell r="L17">
            <v>-2772210.0700000022</v>
          </cell>
          <cell r="M17">
            <v>-13472.839999999269</v>
          </cell>
          <cell r="N17">
            <v>0</v>
          </cell>
          <cell r="O17">
            <v>0</v>
          </cell>
          <cell r="P17">
            <v>0</v>
          </cell>
          <cell r="Q17">
            <v>-2785682.9100000011</v>
          </cell>
          <cell r="R17">
            <v>0</v>
          </cell>
        </row>
        <row r="18">
          <cell r="B18" t="str">
            <v>030</v>
          </cell>
          <cell r="C18">
            <v>141131093.40000001</v>
          </cell>
          <cell r="D18">
            <v>25221302.289999984</v>
          </cell>
          <cell r="E18">
            <v>-13698077.699999996</v>
          </cell>
          <cell r="F18">
            <v>-3329431.5100000002</v>
          </cell>
          <cell r="G18">
            <v>160123.31</v>
          </cell>
          <cell r="H18">
            <v>149485009.79000002</v>
          </cell>
          <cell r="K18" t="str">
            <v>030</v>
          </cell>
          <cell r="L18">
            <v>-1930747.4000000004</v>
          </cell>
          <cell r="M18">
            <v>-65674.130000000063</v>
          </cell>
          <cell r="N18">
            <v>0</v>
          </cell>
          <cell r="O18">
            <v>0</v>
          </cell>
          <cell r="P18">
            <v>0</v>
          </cell>
          <cell r="Q18">
            <v>-1996421.5300000003</v>
          </cell>
          <cell r="R18">
            <v>0</v>
          </cell>
        </row>
        <row r="19">
          <cell r="B19" t="str">
            <v>040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K19" t="str">
            <v>050</v>
          </cell>
          <cell r="L19">
            <v>-8250950.4699999988</v>
          </cell>
          <cell r="M19">
            <v>5180851.7699999996</v>
          </cell>
          <cell r="N19">
            <v>0</v>
          </cell>
          <cell r="O19">
            <v>0</v>
          </cell>
          <cell r="P19">
            <v>0</v>
          </cell>
          <cell r="Q19">
            <v>-3070098.6999999983</v>
          </cell>
          <cell r="R19">
            <v>0</v>
          </cell>
        </row>
        <row r="20">
          <cell r="B20" t="str">
            <v>050</v>
          </cell>
          <cell r="C20">
            <v>381447537.86999989</v>
          </cell>
          <cell r="D20">
            <v>31242613.409999989</v>
          </cell>
          <cell r="E20">
            <v>-18380864.020000007</v>
          </cell>
          <cell r="F20">
            <v>-8830248.4100000001</v>
          </cell>
          <cell r="G20">
            <v>4356.9099999995397</v>
          </cell>
          <cell r="H20">
            <v>385483395.76000011</v>
          </cell>
          <cell r="K20" t="str">
            <v>060</v>
          </cell>
          <cell r="L20">
            <v>-313388.58000000019</v>
          </cell>
          <cell r="M20">
            <v>-227866.20000000013</v>
          </cell>
          <cell r="N20">
            <v>0</v>
          </cell>
          <cell r="O20">
            <v>0</v>
          </cell>
          <cell r="P20">
            <v>0</v>
          </cell>
          <cell r="Q20">
            <v>-541254.78000000026</v>
          </cell>
          <cell r="R20">
            <v>0</v>
          </cell>
        </row>
        <row r="21">
          <cell r="B21" t="str">
            <v>060</v>
          </cell>
          <cell r="C21">
            <v>196043914.83000013</v>
          </cell>
          <cell r="D21">
            <v>19242826.019999996</v>
          </cell>
          <cell r="E21">
            <v>-6917221.4899999974</v>
          </cell>
          <cell r="F21">
            <v>-2668707.35</v>
          </cell>
          <cell r="G21">
            <v>3174.3499999997803</v>
          </cell>
          <cell r="H21">
            <v>205703986.35999995</v>
          </cell>
          <cell r="K21" t="str">
            <v>070</v>
          </cell>
          <cell r="L21">
            <v>-1410952.5500000005</v>
          </cell>
          <cell r="M21">
            <v>-719063.53999999771</v>
          </cell>
          <cell r="N21">
            <v>0</v>
          </cell>
          <cell r="O21">
            <v>0</v>
          </cell>
          <cell r="P21">
            <v>0</v>
          </cell>
          <cell r="Q21">
            <v>-2130016.089999998</v>
          </cell>
          <cell r="R21">
            <v>0</v>
          </cell>
        </row>
        <row r="22">
          <cell r="B22" t="str">
            <v>070</v>
          </cell>
          <cell r="C22">
            <v>149245750.38999993</v>
          </cell>
          <cell r="D22">
            <v>15689713.5</v>
          </cell>
          <cell r="E22">
            <v>-18194289.989999998</v>
          </cell>
          <cell r="F22">
            <v>-4644360.9800000004</v>
          </cell>
          <cell r="G22">
            <v>135403.28</v>
          </cell>
          <cell r="H22">
            <v>142232216.19999999</v>
          </cell>
          <cell r="K22" t="str">
            <v>080</v>
          </cell>
          <cell r="L22">
            <v>-2203210.3000000156</v>
          </cell>
          <cell r="M22">
            <v>468202.55000041059</v>
          </cell>
          <cell r="N22">
            <v>0</v>
          </cell>
          <cell r="O22">
            <v>0</v>
          </cell>
          <cell r="P22">
            <v>0</v>
          </cell>
          <cell r="Q22">
            <v>-1735007.7499996051</v>
          </cell>
          <cell r="R22">
            <v>0</v>
          </cell>
        </row>
        <row r="23">
          <cell r="B23" t="str">
            <v>080</v>
          </cell>
          <cell r="C23">
            <v>1140510035.6600003</v>
          </cell>
          <cell r="D23">
            <v>109986951.81999999</v>
          </cell>
          <cell r="E23">
            <v>-41035334.299999997</v>
          </cell>
          <cell r="F23">
            <v>-20284366.299999993</v>
          </cell>
          <cell r="G23">
            <v>-33028.460000000021</v>
          </cell>
          <cell r="H23">
            <v>1189144258.4200001</v>
          </cell>
          <cell r="K23" t="str">
            <v>180</v>
          </cell>
          <cell r="L23">
            <v>-517984.85999999964</v>
          </cell>
          <cell r="M23">
            <v>-2171490.1000000006</v>
          </cell>
          <cell r="N23">
            <v>0</v>
          </cell>
          <cell r="O23">
            <v>0</v>
          </cell>
          <cell r="P23">
            <v>0</v>
          </cell>
          <cell r="Q23">
            <v>-2689474.96</v>
          </cell>
          <cell r="R23">
            <v>0</v>
          </cell>
        </row>
        <row r="24">
          <cell r="B24" t="str">
            <v>180</v>
          </cell>
          <cell r="C24">
            <v>437855301.75000006</v>
          </cell>
          <cell r="D24">
            <v>52601849.819999985</v>
          </cell>
          <cell r="E24">
            <v>-19674365.93</v>
          </cell>
          <cell r="F24">
            <v>-5811053.9399999985</v>
          </cell>
          <cell r="G24">
            <v>22639.680000000135</v>
          </cell>
          <cell r="H24">
            <v>464994371.38000011</v>
          </cell>
          <cell r="K24">
            <v>0</v>
          </cell>
          <cell r="L24">
            <v>-17399444.230000019</v>
          </cell>
          <cell r="M24">
            <v>2451487.5100004124</v>
          </cell>
          <cell r="N24">
            <v>0</v>
          </cell>
          <cell r="O24">
            <v>0</v>
          </cell>
          <cell r="P24">
            <v>0</v>
          </cell>
          <cell r="Q24">
            <v>-14947956.719999604</v>
          </cell>
          <cell r="R24">
            <v>0</v>
          </cell>
        </row>
        <row r="25">
          <cell r="B25">
            <v>0</v>
          </cell>
          <cell r="C25">
            <v>2858433417.9499998</v>
          </cell>
          <cell r="D25">
            <v>304848690.33999997</v>
          </cell>
          <cell r="E25">
            <v>-184595359.56999999</v>
          </cell>
          <cell r="F25">
            <v>-51397749.079999991</v>
          </cell>
          <cell r="G25">
            <v>283255.86999999871</v>
          </cell>
          <cell r="H25">
            <v>2927572255.5100002</v>
          </cell>
          <cell r="K25" t="str">
            <v>212</v>
          </cell>
          <cell r="L25">
            <v>-49.3</v>
          </cell>
          <cell r="M25">
            <v>-268.95999999999987</v>
          </cell>
          <cell r="N25">
            <v>0</v>
          </cell>
          <cell r="O25">
            <v>0</v>
          </cell>
          <cell r="P25">
            <v>0</v>
          </cell>
          <cell r="Q25">
            <v>-318.25999999999988</v>
          </cell>
          <cell r="R25">
            <v>0</v>
          </cell>
        </row>
        <row r="26">
          <cell r="B26" t="str">
            <v>212</v>
          </cell>
          <cell r="C26">
            <v>20137381.610000011</v>
          </cell>
          <cell r="D26">
            <v>2435317.89</v>
          </cell>
          <cell r="E26">
            <v>-147199.5</v>
          </cell>
          <cell r="F26">
            <v>-2674.7</v>
          </cell>
          <cell r="G26">
            <v>0</v>
          </cell>
          <cell r="H26">
            <v>22422825.300000012</v>
          </cell>
          <cell r="K26" t="str">
            <v>231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B27" t="str">
            <v>221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K27">
            <v>0</v>
          </cell>
          <cell r="L27">
            <v>-49.3</v>
          </cell>
          <cell r="M27">
            <v>-268.95999999999987</v>
          </cell>
          <cell r="N27">
            <v>0</v>
          </cell>
          <cell r="O27">
            <v>0</v>
          </cell>
          <cell r="P27">
            <v>0</v>
          </cell>
          <cell r="Q27">
            <v>-318.25999999999988</v>
          </cell>
          <cell r="R27">
            <v>0</v>
          </cell>
        </row>
        <row r="28">
          <cell r="B28" t="str">
            <v>231</v>
          </cell>
          <cell r="C28">
            <v>0</v>
          </cell>
          <cell r="D28">
            <v>0</v>
          </cell>
          <cell r="E28">
            <v>-284890.77</v>
          </cell>
          <cell r="F28">
            <v>249769.86</v>
          </cell>
          <cell r="G28">
            <v>35120.910000000003</v>
          </cell>
          <cell r="H28">
            <v>0</v>
          </cell>
          <cell r="K28">
            <v>0</v>
          </cell>
          <cell r="L28">
            <v>-17399493.53000002</v>
          </cell>
          <cell r="M28">
            <v>2451218.5500004124</v>
          </cell>
          <cell r="N28">
            <v>0</v>
          </cell>
          <cell r="O28">
            <v>0</v>
          </cell>
          <cell r="P28">
            <v>0</v>
          </cell>
          <cell r="Q28">
            <v>-14948274.979999604</v>
          </cell>
          <cell r="R28">
            <v>0</v>
          </cell>
        </row>
        <row r="29">
          <cell r="B29" t="str">
            <v>232</v>
          </cell>
          <cell r="C29">
            <v>3709529.3699999996</v>
          </cell>
          <cell r="D29">
            <v>183780.56</v>
          </cell>
          <cell r="E29">
            <v>0</v>
          </cell>
          <cell r="F29">
            <v>0</v>
          </cell>
          <cell r="G29">
            <v>0</v>
          </cell>
          <cell r="H29">
            <v>3893309.9299999997</v>
          </cell>
          <cell r="K29" t="str">
            <v>per Financials</v>
          </cell>
          <cell r="L29">
            <v>-17399493.52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-14948274.969999999</v>
          </cell>
          <cell r="R29">
            <v>0</v>
          </cell>
        </row>
        <row r="30">
          <cell r="B30" t="str">
            <v>233</v>
          </cell>
          <cell r="C30">
            <v>3714605.0500000003</v>
          </cell>
          <cell r="D30">
            <v>332366.13999999996</v>
          </cell>
          <cell r="E30">
            <v>0</v>
          </cell>
          <cell r="F30">
            <v>0</v>
          </cell>
          <cell r="G30">
            <v>0</v>
          </cell>
          <cell r="H30">
            <v>4046971.1900000004</v>
          </cell>
          <cell r="K30">
            <v>0</v>
          </cell>
          <cell r="L30">
            <v>-1.0000020265579224E-2</v>
          </cell>
          <cell r="M30">
            <v>2451218.5500004124</v>
          </cell>
          <cell r="N30">
            <v>0</v>
          </cell>
          <cell r="O30">
            <v>0</v>
          </cell>
          <cell r="P30">
            <v>0</v>
          </cell>
          <cell r="Q30">
            <v>-9.9996048957109451E-3</v>
          </cell>
          <cell r="R30">
            <v>0</v>
          </cell>
        </row>
        <row r="31">
          <cell r="B31" t="str">
            <v>234</v>
          </cell>
          <cell r="C31">
            <v>2637964.9</v>
          </cell>
          <cell r="D31">
            <v>216000.87</v>
          </cell>
          <cell r="E31">
            <v>0</v>
          </cell>
          <cell r="F31">
            <v>0</v>
          </cell>
          <cell r="G31">
            <v>0</v>
          </cell>
          <cell r="H31">
            <v>2853965.77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B32" t="str">
            <v>236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B33" t="str">
            <v>239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B34" t="str">
            <v>301</v>
          </cell>
          <cell r="C34">
            <v>52368.66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52368.66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B35" t="str">
            <v>303</v>
          </cell>
          <cell r="C35">
            <v>9850063.6900000032</v>
          </cell>
          <cell r="D35">
            <v>744119.33000000007</v>
          </cell>
          <cell r="E35">
            <v>-2738.54</v>
          </cell>
          <cell r="F35">
            <v>0</v>
          </cell>
          <cell r="G35">
            <v>8900.2000000000007</v>
          </cell>
          <cell r="H35">
            <v>10600344.680000002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B36" t="str">
            <v>306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B37">
            <v>0</v>
          </cell>
          <cell r="C37">
            <v>40101913.280000016</v>
          </cell>
          <cell r="D37">
            <v>3911584.7900000005</v>
          </cell>
          <cell r="E37">
            <v>-434828.81</v>
          </cell>
          <cell r="F37">
            <v>247095.15999999997</v>
          </cell>
          <cell r="G37">
            <v>44021.11</v>
          </cell>
          <cell r="H37">
            <v>43869785.530000016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B38">
            <v>0</v>
          </cell>
          <cell r="C38">
            <v>2898535331.23</v>
          </cell>
          <cell r="D38">
            <v>308760275.12999994</v>
          </cell>
          <cell r="E38">
            <v>-185030188.38</v>
          </cell>
          <cell r="F38">
            <v>-51150653.919999994</v>
          </cell>
          <cell r="G38">
            <v>327276.97999999876</v>
          </cell>
          <cell r="H38">
            <v>2971442041.04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B39" t="str">
            <v>per Financials</v>
          </cell>
          <cell r="C39">
            <v>2898535331.2300005</v>
          </cell>
          <cell r="D39">
            <v>0</v>
          </cell>
          <cell r="E39">
            <v>0</v>
          </cell>
          <cell r="F39">
            <v>1210643.79</v>
          </cell>
          <cell r="G39">
            <v>0</v>
          </cell>
          <cell r="H39">
            <v>2971442138.04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B40">
            <v>0</v>
          </cell>
          <cell r="C40">
            <v>0</v>
          </cell>
          <cell r="D40">
            <v>308760275.12999994</v>
          </cell>
          <cell r="E40">
            <v>-185030188.38</v>
          </cell>
          <cell r="F40">
            <v>-52361297.709999993</v>
          </cell>
          <cell r="G40">
            <v>327276.97999999876</v>
          </cell>
          <cell r="H40">
            <v>-97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</sheetData>
      <sheetData sheetId="27"/>
      <sheetData sheetId="28">
        <row r="8">
          <cell r="B8" t="str">
            <v>212</v>
          </cell>
          <cell r="C8">
            <v>53673.51999999999</v>
          </cell>
          <cell r="D8">
            <v>-2.2737367544323206E-13</v>
          </cell>
          <cell r="E8">
            <v>52253</v>
          </cell>
          <cell r="F8">
            <v>-127885.91999999863</v>
          </cell>
          <cell r="G8">
            <v>357121.76</v>
          </cell>
          <cell r="H8">
            <v>281488.84000000142</v>
          </cell>
          <cell r="I8">
            <v>149753.08000000136</v>
          </cell>
          <cell r="J8">
            <v>324886.42</v>
          </cell>
          <cell r="K8">
            <v>-139477.14000000001</v>
          </cell>
          <cell r="L8">
            <v>0</v>
          </cell>
          <cell r="M8">
            <v>335162.36000000138</v>
          </cell>
          <cell r="N8">
            <v>49.720000000000084</v>
          </cell>
          <cell r="O8">
            <v>0</v>
          </cell>
          <cell r="P8">
            <v>268.95999999999987</v>
          </cell>
          <cell r="Q8">
            <v>318.67999999999995</v>
          </cell>
          <cell r="R8">
            <v>49.720000000000084</v>
          </cell>
          <cell r="S8">
            <v>268.95999999999987</v>
          </cell>
          <cell r="T8">
            <v>-2675</v>
          </cell>
          <cell r="U8">
            <v>2675</v>
          </cell>
          <cell r="V8">
            <v>318.67999999999972</v>
          </cell>
        </row>
        <row r="9">
          <cell r="B9" t="str">
            <v>232</v>
          </cell>
          <cell r="C9">
            <v>0</v>
          </cell>
          <cell r="D9">
            <v>0</v>
          </cell>
          <cell r="E9">
            <v>770198</v>
          </cell>
          <cell r="F9">
            <v>3.9999999920837581E-2</v>
          </cell>
          <cell r="G9">
            <v>14803.970000000001</v>
          </cell>
          <cell r="H9">
            <v>785002.00999999989</v>
          </cell>
          <cell r="I9">
            <v>806566.03999999992</v>
          </cell>
          <cell r="J9">
            <v>14803.970000000001</v>
          </cell>
          <cell r="K9">
            <v>-36368</v>
          </cell>
          <cell r="L9">
            <v>0</v>
          </cell>
          <cell r="M9">
            <v>785002.00999999989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B10" t="str">
            <v>233</v>
          </cell>
          <cell r="C10">
            <v>0</v>
          </cell>
          <cell r="D10">
            <v>0</v>
          </cell>
          <cell r="E10">
            <v>674955</v>
          </cell>
          <cell r="F10">
            <v>0.83999999996740371</v>
          </cell>
          <cell r="G10">
            <v>13663.309999999998</v>
          </cell>
          <cell r="H10">
            <v>688619.15</v>
          </cell>
          <cell r="I10">
            <v>751029.84</v>
          </cell>
          <cell r="J10">
            <v>13663.309999999998</v>
          </cell>
          <cell r="K10">
            <v>-76074</v>
          </cell>
          <cell r="L10">
            <v>0</v>
          </cell>
          <cell r="M10">
            <v>688619.14999999991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B11" t="str">
            <v>234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54478</v>
          </cell>
          <cell r="J11">
            <v>0</v>
          </cell>
          <cell r="K11">
            <v>-54478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B12" t="str">
            <v>236</v>
          </cell>
          <cell r="C12">
            <v>747177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2443176</v>
          </cell>
          <cell r="J12">
            <v>0</v>
          </cell>
          <cell r="K12">
            <v>0</v>
          </cell>
          <cell r="L12">
            <v>-1695999</v>
          </cell>
          <cell r="M12">
            <v>747177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B13" t="str">
            <v>303</v>
          </cell>
          <cell r="C13">
            <v>81548.490000000049</v>
          </cell>
          <cell r="D13">
            <v>0</v>
          </cell>
          <cell r="E13">
            <v>583256</v>
          </cell>
          <cell r="F13">
            <v>127881.73000000045</v>
          </cell>
          <cell r="G13">
            <v>-776060.08</v>
          </cell>
          <cell r="H13">
            <v>-64922.349999999511</v>
          </cell>
          <cell r="I13">
            <v>744088.73000000045</v>
          </cell>
          <cell r="J13">
            <v>-484265.48999999993</v>
          </cell>
          <cell r="K13">
            <v>-243197.09999999998</v>
          </cell>
          <cell r="L13">
            <v>0</v>
          </cell>
          <cell r="M13">
            <v>16626.140000000538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8900</v>
          </cell>
          <cell r="U13">
            <v>-8900</v>
          </cell>
          <cell r="V13">
            <v>0</v>
          </cell>
        </row>
        <row r="14">
          <cell r="B14" t="str">
            <v>231</v>
          </cell>
          <cell r="C14">
            <v>0</v>
          </cell>
          <cell r="D14">
            <v>0</v>
          </cell>
          <cell r="E14">
            <v>-198</v>
          </cell>
          <cell r="F14">
            <v>198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B15" t="str">
            <v>301</v>
          </cell>
          <cell r="C15">
            <v>0</v>
          </cell>
          <cell r="D15">
            <v>0</v>
          </cell>
          <cell r="E15">
            <v>196</v>
          </cell>
          <cell r="F15">
            <v>-196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B16">
            <v>0</v>
          </cell>
          <cell r="C16">
            <v>882399.01</v>
          </cell>
          <cell r="D16">
            <v>-2.2737367544323206E-13</v>
          </cell>
          <cell r="E16">
            <v>2080660</v>
          </cell>
          <cell r="F16">
            <v>-1.3099999982950976</v>
          </cell>
          <cell r="G16">
            <v>-390471.04</v>
          </cell>
          <cell r="H16">
            <v>1690187.6500000018</v>
          </cell>
          <cell r="I16">
            <v>4949091.6900000013</v>
          </cell>
          <cell r="J16">
            <v>-130911.78999999998</v>
          </cell>
          <cell r="K16">
            <v>-549594.24</v>
          </cell>
          <cell r="L16">
            <v>-1695999</v>
          </cell>
          <cell r="M16">
            <v>2572586.660000002</v>
          </cell>
          <cell r="N16">
            <v>49.720000000000084</v>
          </cell>
          <cell r="O16">
            <v>0</v>
          </cell>
          <cell r="P16">
            <v>268.95999999999987</v>
          </cell>
          <cell r="Q16">
            <v>318.67999999999995</v>
          </cell>
          <cell r="R16">
            <v>49.720000000000084</v>
          </cell>
          <cell r="S16">
            <v>268.95999999999987</v>
          </cell>
          <cell r="T16">
            <v>6225</v>
          </cell>
          <cell r="U16">
            <v>-6225</v>
          </cell>
          <cell r="V16">
            <v>318.67999999999972</v>
          </cell>
        </row>
        <row r="17">
          <cell r="B17" t="str">
            <v>010</v>
          </cell>
          <cell r="C17">
            <v>-5568616.4999999963</v>
          </cell>
          <cell r="D17">
            <v>-10737.550748978752</v>
          </cell>
          <cell r="E17">
            <v>24977936</v>
          </cell>
          <cell r="F17">
            <v>451697.53000006778</v>
          </cell>
          <cell r="G17">
            <v>-7720046.679999995</v>
          </cell>
          <cell r="H17">
            <v>17709586.850000076</v>
          </cell>
          <cell r="I17">
            <v>13197253.530000068</v>
          </cell>
          <cell r="J17">
            <v>-22674789.899999991</v>
          </cell>
          <cell r="K17">
            <v>21618506.720000003</v>
          </cell>
          <cell r="L17">
            <v>0</v>
          </cell>
          <cell r="M17">
            <v>12140970.350000078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-10737.550748978752</v>
          </cell>
          <cell r="S17">
            <v>0</v>
          </cell>
          <cell r="T17">
            <v>-1037</v>
          </cell>
          <cell r="U17">
            <v>1037</v>
          </cell>
          <cell r="V17">
            <v>-10737.550748978752</v>
          </cell>
        </row>
        <row r="18">
          <cell r="B18" t="str">
            <v>020</v>
          </cell>
          <cell r="C18">
            <v>-96812.729999971343</v>
          </cell>
          <cell r="D18">
            <v>-2372124.0467677726</v>
          </cell>
          <cell r="E18">
            <v>4661415</v>
          </cell>
          <cell r="F18">
            <v>-240360.07999997679</v>
          </cell>
          <cell r="G18">
            <v>2170390.9600000028</v>
          </cell>
          <cell r="H18">
            <v>6591445.880000025</v>
          </cell>
          <cell r="I18">
            <v>4638456.9200000232</v>
          </cell>
          <cell r="J18">
            <v>-36873928.122727253</v>
          </cell>
          <cell r="K18">
            <v>38730104.352727279</v>
          </cell>
          <cell r="L18">
            <v>0</v>
          </cell>
          <cell r="M18">
            <v>6494633.1500000535</v>
          </cell>
          <cell r="N18">
            <v>2772368.5134011209</v>
          </cell>
          <cell r="O18">
            <v>0</v>
          </cell>
          <cell r="P18">
            <v>13472.839999999269</v>
          </cell>
          <cell r="Q18">
            <v>2785841.3534011198</v>
          </cell>
          <cell r="R18">
            <v>400244.46663334849</v>
          </cell>
          <cell r="S18">
            <v>13472.839999999269</v>
          </cell>
          <cell r="T18">
            <v>-6322970.5699999994</v>
          </cell>
          <cell r="U18">
            <v>6322970.5699999994</v>
          </cell>
          <cell r="V18">
            <v>413717.30663334741</v>
          </cell>
        </row>
        <row r="19">
          <cell r="B19" t="str">
            <v>030</v>
          </cell>
          <cell r="C19">
            <v>220851.18000001178</v>
          </cell>
          <cell r="D19">
            <v>-1930514.7802551957</v>
          </cell>
          <cell r="E19">
            <v>1139034</v>
          </cell>
          <cell r="F19">
            <v>352743.09000001464</v>
          </cell>
          <cell r="G19">
            <v>4968534.6099999985</v>
          </cell>
          <cell r="H19">
            <v>6460311.7000000151</v>
          </cell>
          <cell r="I19">
            <v>1878109.0900000145</v>
          </cell>
          <cell r="J19">
            <v>-36876940.991818145</v>
          </cell>
          <cell r="K19">
            <v>41679994.781818174</v>
          </cell>
          <cell r="L19">
            <v>0</v>
          </cell>
          <cell r="M19">
            <v>6681162.8800000269</v>
          </cell>
          <cell r="N19">
            <v>1930831.5326084304</v>
          </cell>
          <cell r="O19">
            <v>0</v>
          </cell>
          <cell r="P19">
            <v>65674.130000000063</v>
          </cell>
          <cell r="Q19">
            <v>1996505.6626084298</v>
          </cell>
          <cell r="R19">
            <v>316.75235323437255</v>
          </cell>
          <cell r="S19">
            <v>65674.130000000063</v>
          </cell>
          <cell r="T19">
            <v>-3478055</v>
          </cell>
          <cell r="U19">
            <v>3478055</v>
          </cell>
          <cell r="V19">
            <v>65990.882353234323</v>
          </cell>
        </row>
        <row r="20">
          <cell r="B20" t="str">
            <v>050</v>
          </cell>
          <cell r="C20">
            <v>513194.23999998765</v>
          </cell>
          <cell r="D20">
            <v>-2579394.9832353555</v>
          </cell>
          <cell r="E20">
            <v>25419772</v>
          </cell>
          <cell r="F20">
            <v>292072.39000007731</v>
          </cell>
          <cell r="G20">
            <v>-1219033.2299999972</v>
          </cell>
          <cell r="H20">
            <v>24492811.160000078</v>
          </cell>
          <cell r="I20">
            <v>26729095.390000075</v>
          </cell>
          <cell r="J20">
            <v>-32831609.244545456</v>
          </cell>
          <cell r="K20">
            <v>31108519.254545446</v>
          </cell>
          <cell r="L20">
            <v>0</v>
          </cell>
          <cell r="M20">
            <v>25006005.400000066</v>
          </cell>
          <cell r="N20">
            <v>8251063.566375318</v>
          </cell>
          <cell r="O20">
            <v>0</v>
          </cell>
          <cell r="P20">
            <v>-5180851.7700000005</v>
          </cell>
          <cell r="Q20">
            <v>3070211.7963753189</v>
          </cell>
          <cell r="R20">
            <v>5671668.5831399634</v>
          </cell>
          <cell r="S20">
            <v>-5180851.7700000005</v>
          </cell>
          <cell r="T20">
            <v>-9008718.8900000006</v>
          </cell>
          <cell r="U20">
            <v>9008718.8900000006</v>
          </cell>
          <cell r="V20">
            <v>490816.8131399636</v>
          </cell>
        </row>
        <row r="21">
          <cell r="B21" t="str">
            <v>060</v>
          </cell>
          <cell r="C21">
            <v>-355108.50999999885</v>
          </cell>
          <cell r="D21">
            <v>-1165715.0740629998</v>
          </cell>
          <cell r="E21">
            <v>2861702</v>
          </cell>
          <cell r="F21">
            <v>-286560.94000001764</v>
          </cell>
          <cell r="G21">
            <v>8053874.4200000027</v>
          </cell>
          <cell r="H21">
            <v>10629015.479999987</v>
          </cell>
          <cell r="I21">
            <v>2503076.0599999824</v>
          </cell>
          <cell r="J21">
            <v>-7262111.7136363676</v>
          </cell>
          <cell r="K21">
            <v>15032942.623636371</v>
          </cell>
          <cell r="L21">
            <v>0</v>
          </cell>
          <cell r="M21">
            <v>10273906.969999988</v>
          </cell>
          <cell r="N21">
            <v>313494.89997348655</v>
          </cell>
          <cell r="O21">
            <v>0</v>
          </cell>
          <cell r="P21">
            <v>227866.20000000013</v>
          </cell>
          <cell r="Q21">
            <v>541361.09997348697</v>
          </cell>
          <cell r="R21">
            <v>-852220.17408951349</v>
          </cell>
          <cell r="S21">
            <v>227866.20000000013</v>
          </cell>
          <cell r="T21">
            <v>-2801319.51</v>
          </cell>
          <cell r="U21">
            <v>2801319.51</v>
          </cell>
          <cell r="V21">
            <v>-624353.9740895133</v>
          </cell>
        </row>
        <row r="22">
          <cell r="B22" t="str">
            <v>070</v>
          </cell>
          <cell r="C22">
            <v>-272705.79000003194</v>
          </cell>
          <cell r="D22">
            <v>-900406.89609821979</v>
          </cell>
          <cell r="E22">
            <v>3926384</v>
          </cell>
          <cell r="F22">
            <v>205220.81999998551</v>
          </cell>
          <cell r="G22">
            <v>4074724.3500000015</v>
          </cell>
          <cell r="H22">
            <v>8206329.1699999869</v>
          </cell>
          <cell r="I22">
            <v>4420363.8199999854</v>
          </cell>
          <cell r="J22">
            <v>-25403370.032727271</v>
          </cell>
          <cell r="K22">
            <v>28916629.59272724</v>
          </cell>
          <cell r="L22">
            <v>0</v>
          </cell>
          <cell r="M22">
            <v>7933623.3799999552</v>
          </cell>
          <cell r="N22">
            <v>1411062.7563459231</v>
          </cell>
          <cell r="O22">
            <v>0</v>
          </cell>
          <cell r="P22">
            <v>719063.53999999771</v>
          </cell>
          <cell r="Q22">
            <v>2130126.2963459208</v>
          </cell>
          <cell r="R22">
            <v>510655.86024770327</v>
          </cell>
          <cell r="S22">
            <v>719063.53999999771</v>
          </cell>
          <cell r="T22">
            <v>-5043198.67</v>
          </cell>
          <cell r="U22">
            <v>5043198.67</v>
          </cell>
          <cell r="V22">
            <v>1229719.400247701</v>
          </cell>
        </row>
        <row r="23">
          <cell r="B23" t="str">
            <v>080</v>
          </cell>
          <cell r="C23">
            <v>3360084.4600003436</v>
          </cell>
          <cell r="D23">
            <v>-8474778.0234863013</v>
          </cell>
          <cell r="E23">
            <v>27039417</v>
          </cell>
          <cell r="F23">
            <v>-688305.98000037798</v>
          </cell>
          <cell r="G23">
            <v>12835183.190000068</v>
          </cell>
          <cell r="H23">
            <v>39186294.209999695</v>
          </cell>
          <cell r="I23">
            <v>32953186.01999962</v>
          </cell>
          <cell r="J23">
            <v>-222974809.96454537</v>
          </cell>
          <cell r="K23">
            <v>232568002.61454576</v>
          </cell>
          <cell r="L23">
            <v>0</v>
          </cell>
          <cell r="M23">
            <v>42546378.670000039</v>
          </cell>
          <cell r="N23">
            <v>2202011.6978990696</v>
          </cell>
          <cell r="O23">
            <v>0</v>
          </cell>
          <cell r="P23">
            <v>-468202.55000041059</v>
          </cell>
          <cell r="Q23">
            <v>1733809.1478986591</v>
          </cell>
          <cell r="R23">
            <v>-6272766.3255872317</v>
          </cell>
          <cell r="S23">
            <v>-468202.55000041059</v>
          </cell>
          <cell r="T23">
            <v>-21936008.789999984</v>
          </cell>
          <cell r="U23">
            <v>21936008.789999984</v>
          </cell>
          <cell r="V23">
            <v>-6740968.8755876422</v>
          </cell>
        </row>
        <row r="24">
          <cell r="B24" t="str">
            <v>180</v>
          </cell>
          <cell r="C24">
            <v>-10156861.569999866</v>
          </cell>
          <cell r="D24">
            <v>-1233676.512155639</v>
          </cell>
          <cell r="E24">
            <v>188291311</v>
          </cell>
          <cell r="F24">
            <v>-86511.279999934428</v>
          </cell>
          <cell r="G24">
            <v>-119108755.77000029</v>
          </cell>
          <cell r="H24">
            <v>69096043.949999765</v>
          </cell>
          <cell r="I24">
            <v>176796955.72000006</v>
          </cell>
          <cell r="J24">
            <v>-168984639.8471545</v>
          </cell>
          <cell r="K24">
            <v>51126866.507154346</v>
          </cell>
          <cell r="L24">
            <v>0</v>
          </cell>
          <cell r="M24">
            <v>58939182.379999906</v>
          </cell>
          <cell r="N24">
            <v>518146.47612354159</v>
          </cell>
          <cell r="O24">
            <v>0</v>
          </cell>
          <cell r="P24">
            <v>2171490.1000000006</v>
          </cell>
          <cell r="Q24">
            <v>2689636.5761235422</v>
          </cell>
          <cell r="R24">
            <v>-715530.0360320973</v>
          </cell>
          <cell r="S24">
            <v>2171490.1000000006</v>
          </cell>
          <cell r="T24">
            <v>-6206141.0000000009</v>
          </cell>
          <cell r="U24">
            <v>6206141.0000000009</v>
          </cell>
          <cell r="V24">
            <v>1455960.0639679031</v>
          </cell>
        </row>
        <row r="25">
          <cell r="B25" t="str">
            <v>AUT</v>
          </cell>
          <cell r="C25">
            <v>-12355975.219999522</v>
          </cell>
          <cell r="D25">
            <v>-18667347.866810463</v>
          </cell>
          <cell r="E25">
            <v>278316971</v>
          </cell>
          <cell r="F25">
            <v>-4.4500001615961082</v>
          </cell>
          <cell r="G25">
            <v>-95945128.150000215</v>
          </cell>
          <cell r="H25">
            <v>182371838.39999962</v>
          </cell>
          <cell r="I25">
            <v>263116496.54999983</v>
          </cell>
          <cell r="J25">
            <v>-553882199.81715441</v>
          </cell>
          <cell r="K25">
            <v>460781566.44715464</v>
          </cell>
          <cell r="L25">
            <v>0</v>
          </cell>
          <cell r="M25">
            <v>170015863.1800001</v>
          </cell>
          <cell r="N25">
            <v>17398979.442726891</v>
          </cell>
          <cell r="O25">
            <v>0</v>
          </cell>
          <cell r="P25">
            <v>-2451487.5100004133</v>
          </cell>
          <cell r="Q25">
            <v>14947491.932726476</v>
          </cell>
          <cell r="R25">
            <v>-1268368.4240835719</v>
          </cell>
          <cell r="S25">
            <v>-2451487.5100004133</v>
          </cell>
          <cell r="T25">
            <v>-54797449.429999985</v>
          </cell>
          <cell r="U25">
            <v>54797449.429999985</v>
          </cell>
          <cell r="V25">
            <v>-3719855.9340839842</v>
          </cell>
        </row>
        <row r="26">
          <cell r="B26">
            <v>0</v>
          </cell>
          <cell r="C26">
            <v>-11473576.20999952</v>
          </cell>
          <cell r="D26">
            <v>-18667347.866810463</v>
          </cell>
          <cell r="E26">
            <v>280397631</v>
          </cell>
          <cell r="F26">
            <v>-5.7600001599057578</v>
          </cell>
          <cell r="G26">
            <v>-96335599.190000206</v>
          </cell>
          <cell r="H26">
            <v>184062026.04999962</v>
          </cell>
          <cell r="I26">
            <v>268065588.23999983</v>
          </cell>
          <cell r="J26">
            <v>-554013111.60715437</v>
          </cell>
          <cell r="K26">
            <v>460231972.20715463</v>
          </cell>
          <cell r="L26">
            <v>-1695999</v>
          </cell>
          <cell r="M26">
            <v>172588449.84000012</v>
          </cell>
          <cell r="N26">
            <v>17399029.16272689</v>
          </cell>
          <cell r="O26">
            <v>0</v>
          </cell>
          <cell r="P26">
            <v>-2451218.5500004133</v>
          </cell>
          <cell r="Q26">
            <v>14947810.61272648</v>
          </cell>
          <cell r="R26">
            <v>-1268318.7040835721</v>
          </cell>
          <cell r="S26">
            <v>-2451218.5500004133</v>
          </cell>
          <cell r="T26">
            <v>-54791224.429999985</v>
          </cell>
          <cell r="U26">
            <v>54791224.429999985</v>
          </cell>
          <cell r="V26">
            <v>-3719537.2540839845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8">
          <cell r="C8" t="str">
            <v>Atmos Regulated Shared Services</v>
          </cell>
          <cell r="D8" t="str">
            <v>Atmos Energy-Louisiana</v>
          </cell>
          <cell r="E8" t="str">
            <v>Atmos Energy-West Texas</v>
          </cell>
          <cell r="F8" t="str">
            <v>Atmos Energy-KY/Mid-States</v>
          </cell>
          <cell r="G8" t="str">
            <v>Atmos Energy-Colorado-Kansas</v>
          </cell>
          <cell r="H8" t="str">
            <v>Atmos Energy-Mississippi</v>
          </cell>
          <cell r="I8" t="str">
            <v>Atmos Energy-Mid-Tex</v>
          </cell>
          <cell r="J8" t="str">
            <v>Atmos Pipeline - Texas</v>
          </cell>
          <cell r="K8" t="str">
            <v>Blueflame Insurance Services, LTD</v>
          </cell>
          <cell r="L8" t="str">
            <v>Atmos Energy Company (BU Elim)</v>
          </cell>
          <cell r="M8" t="str">
            <v>Blueflame Insurance (Elim)</v>
          </cell>
          <cell r="N8" t="str">
            <v>Mid-Tex Eliminations</v>
          </cell>
          <cell r="O8" t="str">
            <v>.AUT TOTAL</v>
          </cell>
          <cell r="P8" t="str">
            <v>Atmos Regulated Operations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Fiscal 2016</v>
          </cell>
          <cell r="D10" t="str">
            <v>Fiscal 2016</v>
          </cell>
          <cell r="E10" t="str">
            <v>Fiscal 2016</v>
          </cell>
          <cell r="F10" t="str">
            <v>Fiscal 2016</v>
          </cell>
          <cell r="G10" t="str">
            <v>Fiscal 2016</v>
          </cell>
          <cell r="H10" t="str">
            <v>Fiscal 2016</v>
          </cell>
          <cell r="I10" t="str">
            <v>Fiscal 2016</v>
          </cell>
          <cell r="J10" t="str">
            <v>Fiscal 2016</v>
          </cell>
          <cell r="K10" t="str">
            <v>Fiscal 2016</v>
          </cell>
          <cell r="L10" t="str">
            <v>Fiscal 2016</v>
          </cell>
          <cell r="M10" t="str">
            <v>Fiscal 2016</v>
          </cell>
          <cell r="N10" t="str">
            <v>Fiscal 2016</v>
          </cell>
          <cell r="O10">
            <v>0</v>
          </cell>
          <cell r="P10" t="str">
            <v>Fiscal 2016</v>
          </cell>
        </row>
        <row r="11">
          <cell r="C11" t="str">
            <v>September</v>
          </cell>
          <cell r="D11" t="str">
            <v>September</v>
          </cell>
          <cell r="E11" t="str">
            <v>September</v>
          </cell>
          <cell r="F11" t="str">
            <v>September</v>
          </cell>
          <cell r="G11" t="str">
            <v>September</v>
          </cell>
          <cell r="H11" t="str">
            <v>September</v>
          </cell>
          <cell r="I11" t="str">
            <v>September</v>
          </cell>
          <cell r="J11" t="str">
            <v>September</v>
          </cell>
          <cell r="K11" t="str">
            <v>September</v>
          </cell>
          <cell r="L11" t="str">
            <v>September</v>
          </cell>
          <cell r="M11" t="str">
            <v>September</v>
          </cell>
          <cell r="N11" t="str">
            <v>September</v>
          </cell>
          <cell r="O11">
            <v>0</v>
          </cell>
          <cell r="P11" t="str">
            <v>September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>
            <v>322379398.83000004</v>
          </cell>
          <cell r="D14">
            <v>867653618.51999986</v>
          </cell>
          <cell r="E14">
            <v>708560378.82999992</v>
          </cell>
          <cell r="F14">
            <v>1112006178.47</v>
          </cell>
          <cell r="G14">
            <v>590982443.47000003</v>
          </cell>
          <cell r="H14">
            <v>577210484.72000003</v>
          </cell>
          <cell r="I14">
            <v>3875159069.8299999</v>
          </cell>
          <cell r="J14">
            <v>2402205626.1700001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10456157198.839998</v>
          </cell>
        </row>
        <row r="15">
          <cell r="C15">
            <v>0</v>
          </cell>
          <cell r="D15">
            <v>0</v>
          </cell>
          <cell r="E15">
            <v>63045.86</v>
          </cell>
          <cell r="F15">
            <v>544441.93000000005</v>
          </cell>
          <cell r="G15">
            <v>8051.75</v>
          </cell>
          <cell r="H15">
            <v>11746000</v>
          </cell>
          <cell r="I15">
            <v>860722.29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13222261.83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-513160.66</v>
          </cell>
          <cell r="J16">
            <v>-157404.12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-670564.78</v>
          </cell>
        </row>
        <row r="17">
          <cell r="C17">
            <v>74587.3</v>
          </cell>
          <cell r="D17">
            <v>0</v>
          </cell>
          <cell r="E17">
            <v>8128.85</v>
          </cell>
          <cell r="F17">
            <v>0</v>
          </cell>
          <cell r="G17">
            <v>0</v>
          </cell>
          <cell r="H17">
            <v>41363.08</v>
          </cell>
          <cell r="I17">
            <v>7426645.2200000007</v>
          </cell>
          <cell r="J17">
            <v>1531733.91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9082458.3599999994</v>
          </cell>
        </row>
        <row r="18">
          <cell r="C18">
            <v>30183465.210000001</v>
          </cell>
          <cell r="D18">
            <v>53576786.289999999</v>
          </cell>
          <cell r="E18">
            <v>55923780.769999996</v>
          </cell>
          <cell r="F18">
            <v>59899588.989999995</v>
          </cell>
          <cell r="G18">
            <v>50569193.439999998</v>
          </cell>
          <cell r="H18">
            <v>34704230.25</v>
          </cell>
          <cell r="I18">
            <v>226759393.97</v>
          </cell>
          <cell r="J18">
            <v>31261943.510000002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542878382.43000007</v>
          </cell>
        </row>
        <row r="19">
          <cell r="C19">
            <v>58330.630000000005</v>
          </cell>
          <cell r="D19">
            <v>270959</v>
          </cell>
          <cell r="E19">
            <v>266568.88</v>
          </cell>
          <cell r="F19">
            <v>184556.86999999997</v>
          </cell>
          <cell r="G19">
            <v>295585.14999999997</v>
          </cell>
          <cell r="H19">
            <v>206374.07</v>
          </cell>
          <cell r="I19">
            <v>1032860.63</v>
          </cell>
          <cell r="J19">
            <v>199586.18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2514821.41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1846799.9</v>
          </cell>
          <cell r="J20">
            <v>428428.87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2275228.77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463663.37</v>
          </cell>
          <cell r="J21">
            <v>95250.76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558914.13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25932.82</v>
          </cell>
          <cell r="J22">
            <v>2641.05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28573.87</v>
          </cell>
        </row>
        <row r="23">
          <cell r="C23">
            <v>1942519.36</v>
          </cell>
          <cell r="D23">
            <v>4592169.51</v>
          </cell>
          <cell r="E23">
            <v>5017250.6499999994</v>
          </cell>
          <cell r="F23">
            <v>4317261.74</v>
          </cell>
          <cell r="G23">
            <v>1702487.8300000003</v>
          </cell>
          <cell r="H23">
            <v>3250977.2600000002</v>
          </cell>
          <cell r="I23">
            <v>20115382.600000001</v>
          </cell>
          <cell r="J23">
            <v>2964141.6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43902190.549999997</v>
          </cell>
        </row>
        <row r="24">
          <cell r="C24">
            <v>892157.16</v>
          </cell>
          <cell r="D24">
            <v>1841630.16</v>
          </cell>
          <cell r="E24">
            <v>2085543.8900000001</v>
          </cell>
          <cell r="F24">
            <v>1866649.98</v>
          </cell>
          <cell r="G24">
            <v>1661814.8299999998</v>
          </cell>
          <cell r="H24">
            <v>1317058.76</v>
          </cell>
          <cell r="I24">
            <v>8424964.4499999993</v>
          </cell>
          <cell r="J24">
            <v>1235399.26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19325218.490000002</v>
          </cell>
        </row>
        <row r="25">
          <cell r="C25">
            <v>380665.82</v>
          </cell>
          <cell r="D25">
            <v>893200.13</v>
          </cell>
          <cell r="E25">
            <v>999040.83999999985</v>
          </cell>
          <cell r="F25">
            <v>1069460.1500000001</v>
          </cell>
          <cell r="G25">
            <v>812535.8899999999</v>
          </cell>
          <cell r="H25">
            <v>529784.57000000007</v>
          </cell>
          <cell r="I25">
            <v>4032019.2</v>
          </cell>
          <cell r="J25">
            <v>590286.78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9306993.379999999</v>
          </cell>
        </row>
        <row r="26">
          <cell r="C26">
            <v>8570.52</v>
          </cell>
          <cell r="D26">
            <v>33411.17</v>
          </cell>
          <cell r="E26">
            <v>21868.370000000003</v>
          </cell>
          <cell r="F26">
            <v>42170.649999999994</v>
          </cell>
          <cell r="G26">
            <v>26175.239999999998</v>
          </cell>
          <cell r="H26">
            <v>6835.29</v>
          </cell>
          <cell r="I26">
            <v>105679.46</v>
          </cell>
          <cell r="J26">
            <v>14482.31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259193.01</v>
          </cell>
        </row>
        <row r="27">
          <cell r="C27">
            <v>57968.43</v>
          </cell>
          <cell r="D27">
            <v>76265.739999999991</v>
          </cell>
          <cell r="E27">
            <v>147441.34999999998</v>
          </cell>
          <cell r="F27">
            <v>82256.91</v>
          </cell>
          <cell r="G27">
            <v>77108.2</v>
          </cell>
          <cell r="H27">
            <v>84240.060000000012</v>
          </cell>
          <cell r="I27">
            <v>437626.33</v>
          </cell>
          <cell r="J27">
            <v>62892.86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1025799.8800000001</v>
          </cell>
        </row>
        <row r="28">
          <cell r="C28">
            <v>59104.19</v>
          </cell>
          <cell r="D28">
            <v>108995.5</v>
          </cell>
          <cell r="E28">
            <v>129735.88</v>
          </cell>
          <cell r="F28">
            <v>118945.90000000002</v>
          </cell>
          <cell r="G28">
            <v>106195.24</v>
          </cell>
          <cell r="H28">
            <v>77911.759999999995</v>
          </cell>
          <cell r="I28">
            <v>534707.23</v>
          </cell>
          <cell r="J28">
            <v>78854.39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1214450.0899999999</v>
          </cell>
        </row>
        <row r="29">
          <cell r="C29">
            <v>88893.08</v>
          </cell>
          <cell r="D29">
            <v>182399.33</v>
          </cell>
          <cell r="E29">
            <v>206714.97999999998</v>
          </cell>
          <cell r="F29">
            <v>183738.47</v>
          </cell>
          <cell r="G29">
            <v>162066.79</v>
          </cell>
          <cell r="H29">
            <v>129791.68999999999</v>
          </cell>
          <cell r="I29">
            <v>830850.47</v>
          </cell>
          <cell r="J29">
            <v>121680.45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1906135.26</v>
          </cell>
        </row>
        <row r="30">
          <cell r="C30">
            <v>7935200.04</v>
          </cell>
          <cell r="D30">
            <v>14738202.49</v>
          </cell>
          <cell r="E30">
            <v>15513420.15</v>
          </cell>
          <cell r="F30">
            <v>18250733.100000001</v>
          </cell>
          <cell r="G30">
            <v>14298003.719999999</v>
          </cell>
          <cell r="H30">
            <v>8641527.5199999996</v>
          </cell>
          <cell r="I30">
            <v>51915959.990000002</v>
          </cell>
          <cell r="J30">
            <v>6696735.3200000003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137989782.33000001</v>
          </cell>
        </row>
        <row r="31">
          <cell r="C31">
            <v>1406089.6400000001</v>
          </cell>
          <cell r="D31">
            <v>2495499.8699999996</v>
          </cell>
          <cell r="E31">
            <v>2713309.4999999995</v>
          </cell>
          <cell r="F31">
            <v>2785579.1</v>
          </cell>
          <cell r="G31">
            <v>2224804.3200000003</v>
          </cell>
          <cell r="H31">
            <v>2111362.4700000002</v>
          </cell>
          <cell r="I31">
            <v>11034192.85</v>
          </cell>
          <cell r="J31">
            <v>1615444.33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26386282.079999998</v>
          </cell>
        </row>
        <row r="32">
          <cell r="C32">
            <v>1071562.6499999999</v>
          </cell>
          <cell r="D32">
            <v>4006982.9400000004</v>
          </cell>
          <cell r="E32">
            <v>4280235.75</v>
          </cell>
          <cell r="F32">
            <v>3719429.33</v>
          </cell>
          <cell r="G32">
            <v>1360550.49</v>
          </cell>
          <cell r="H32">
            <v>1843080.19</v>
          </cell>
          <cell r="I32">
            <v>9157321.75</v>
          </cell>
          <cell r="J32">
            <v>1342669.18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26781832.279999997</v>
          </cell>
        </row>
        <row r="33">
          <cell r="C33">
            <v>41658.269999999997</v>
          </cell>
          <cell r="D33">
            <v>288901.14999999997</v>
          </cell>
          <cell r="E33">
            <v>323647.38</v>
          </cell>
          <cell r="F33">
            <v>582807.59</v>
          </cell>
          <cell r="G33">
            <v>436517.45999999996</v>
          </cell>
          <cell r="H33">
            <v>383979.1</v>
          </cell>
          <cell r="I33">
            <v>1007339.34</v>
          </cell>
          <cell r="J33">
            <v>144023.09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3208873.38</v>
          </cell>
        </row>
        <row r="34">
          <cell r="C34">
            <v>24480158.899999999</v>
          </cell>
          <cell r="D34">
            <v>98144037.469999999</v>
          </cell>
          <cell r="E34">
            <v>94684323.25</v>
          </cell>
          <cell r="F34">
            <v>125572842.92000002</v>
          </cell>
          <cell r="G34">
            <v>70854492.359999985</v>
          </cell>
          <cell r="H34">
            <v>72459625.620000005</v>
          </cell>
          <cell r="I34">
            <v>403082265.12</v>
          </cell>
          <cell r="J34">
            <v>557025018.67999995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1446302764.3199999</v>
          </cell>
        </row>
        <row r="35">
          <cell r="C35">
            <v>123583.51</v>
          </cell>
          <cell r="D35">
            <v>222914.51</v>
          </cell>
          <cell r="E35">
            <v>616092.10000000021</v>
          </cell>
          <cell r="F35">
            <v>231232.47</v>
          </cell>
          <cell r="G35">
            <v>183837.43000000002</v>
          </cell>
          <cell r="H35">
            <v>3220201.32</v>
          </cell>
          <cell r="I35">
            <v>14456402.08</v>
          </cell>
          <cell r="J35">
            <v>4996871.04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24051134.460000001</v>
          </cell>
        </row>
        <row r="36">
          <cell r="C36">
            <v>0</v>
          </cell>
          <cell r="D36">
            <v>88.02</v>
          </cell>
          <cell r="E36">
            <v>48.67</v>
          </cell>
          <cell r="F36">
            <v>0</v>
          </cell>
          <cell r="G36">
            <v>2291.5700000000002</v>
          </cell>
          <cell r="H36">
            <v>0</v>
          </cell>
          <cell r="I36">
            <v>3954393.9899999998</v>
          </cell>
          <cell r="J36">
            <v>-167.08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3956655.1699999995</v>
          </cell>
        </row>
        <row r="37">
          <cell r="C37">
            <v>0</v>
          </cell>
          <cell r="D37">
            <v>7264122.5099999998</v>
          </cell>
          <cell r="E37">
            <v>2448392.8499999996</v>
          </cell>
          <cell r="F37">
            <v>10419147.82</v>
          </cell>
          <cell r="G37">
            <v>4846899.3</v>
          </cell>
          <cell r="H37">
            <v>6192992.0200000005</v>
          </cell>
          <cell r="I37">
            <v>13381944.75</v>
          </cell>
          <cell r="J37">
            <v>5893417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50446916.250000007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2733.11</v>
          </cell>
          <cell r="G38">
            <v>-19225</v>
          </cell>
          <cell r="H38">
            <v>0</v>
          </cell>
          <cell r="I38">
            <v>51291.81</v>
          </cell>
          <cell r="J38">
            <v>44464.799999999996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79264.72</v>
          </cell>
        </row>
        <row r="39">
          <cell r="C39">
            <v>5184.4399999999996</v>
          </cell>
          <cell r="D39">
            <v>1177688.95</v>
          </cell>
          <cell r="E39">
            <v>54797.07</v>
          </cell>
          <cell r="F39">
            <v>27979.46</v>
          </cell>
          <cell r="G39">
            <v>24521.059999999998</v>
          </cell>
          <cell r="H39">
            <v>317453.8</v>
          </cell>
          <cell r="I39">
            <v>918960.25000000012</v>
          </cell>
          <cell r="J39">
            <v>103967.38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2630552.4099999997</v>
          </cell>
        </row>
        <row r="40">
          <cell r="C40">
            <v>0</v>
          </cell>
          <cell r="D40">
            <v>2357989.9099999997</v>
          </cell>
          <cell r="E40">
            <v>1802758.33</v>
          </cell>
          <cell r="F40">
            <v>3803863.14</v>
          </cell>
          <cell r="G40">
            <v>1729685.14</v>
          </cell>
          <cell r="H40">
            <v>1466245.54</v>
          </cell>
          <cell r="I40">
            <v>13902721.289999999</v>
          </cell>
          <cell r="J40">
            <v>6269529.6100000003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31332792.959999997</v>
          </cell>
        </row>
        <row r="41">
          <cell r="C41">
            <v>30711209.199999999</v>
          </cell>
          <cell r="D41">
            <v>250468.03</v>
          </cell>
          <cell r="E41">
            <v>513344.10000000009</v>
          </cell>
          <cell r="F41">
            <v>302973.27</v>
          </cell>
          <cell r="G41">
            <v>201565.14</v>
          </cell>
          <cell r="H41">
            <v>159605.54</v>
          </cell>
          <cell r="I41">
            <v>774804.24</v>
          </cell>
          <cell r="J41">
            <v>1131648.3600000001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34045617.880000003</v>
          </cell>
        </row>
        <row r="42">
          <cell r="C42">
            <v>18566832.57</v>
          </cell>
          <cell r="D42">
            <v>1816292.09</v>
          </cell>
          <cell r="E42">
            <v>3075042.6799999997</v>
          </cell>
          <cell r="F42">
            <v>710023.06</v>
          </cell>
          <cell r="G42">
            <v>1110684.53</v>
          </cell>
          <cell r="H42">
            <v>2042221.35</v>
          </cell>
          <cell r="I42">
            <v>4228251.03</v>
          </cell>
          <cell r="J42">
            <v>2046212.79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33595560.100000001</v>
          </cell>
        </row>
        <row r="43">
          <cell r="C43">
            <v>3046.17</v>
          </cell>
          <cell r="D43">
            <v>422763.92</v>
          </cell>
          <cell r="E43">
            <v>343330.05</v>
          </cell>
          <cell r="F43">
            <v>205304.12</v>
          </cell>
          <cell r="G43">
            <v>206960.32</v>
          </cell>
          <cell r="H43">
            <v>26802.28</v>
          </cell>
          <cell r="I43">
            <v>917982.74</v>
          </cell>
          <cell r="J43">
            <v>811845.46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2938035.06</v>
          </cell>
        </row>
        <row r="44">
          <cell r="C44">
            <v>3542095.02</v>
          </cell>
          <cell r="D44">
            <v>18771690.899999999</v>
          </cell>
          <cell r="E44">
            <v>13378488.289999999</v>
          </cell>
          <cell r="F44">
            <v>8794176.5999999996</v>
          </cell>
          <cell r="G44">
            <v>6138462.8600000003</v>
          </cell>
          <cell r="H44">
            <v>13295503.6</v>
          </cell>
          <cell r="I44">
            <v>19872851.709999997</v>
          </cell>
          <cell r="J44">
            <v>8685388.3499999996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92478657.329999983</v>
          </cell>
        </row>
        <row r="45">
          <cell r="C45">
            <v>0</v>
          </cell>
          <cell r="D45">
            <v>-10.230000000003201</v>
          </cell>
          <cell r="E45">
            <v>263.83</v>
          </cell>
          <cell r="F45">
            <v>685.55</v>
          </cell>
          <cell r="G45">
            <v>-514.05999999999995</v>
          </cell>
          <cell r="H45">
            <v>0.21</v>
          </cell>
          <cell r="I45">
            <v>10827812.469999999</v>
          </cell>
          <cell r="J45">
            <v>8877144.9799999986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19705382.75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239101.11000000002</v>
          </cell>
          <cell r="J46">
            <v>32610.48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271711.59000000003</v>
          </cell>
        </row>
        <row r="47">
          <cell r="C47">
            <v>0</v>
          </cell>
          <cell r="D47">
            <v>16.559999999997672</v>
          </cell>
          <cell r="E47">
            <v>188.14999999999998</v>
          </cell>
          <cell r="F47">
            <v>-545.69000000000051</v>
          </cell>
          <cell r="G47">
            <v>10057.509999999998</v>
          </cell>
          <cell r="H47">
            <v>5.49</v>
          </cell>
          <cell r="I47">
            <v>10113592.420000002</v>
          </cell>
          <cell r="J47">
            <v>8041912.5399999991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18165226.98</v>
          </cell>
        </row>
        <row r="48">
          <cell r="C48">
            <v>488894877.14999998</v>
          </cell>
          <cell r="D48">
            <v>109944176.39</v>
          </cell>
          <cell r="E48">
            <v>88216703.640000001</v>
          </cell>
          <cell r="F48">
            <v>145005014.32999998</v>
          </cell>
          <cell r="G48">
            <v>70054628.310000002</v>
          </cell>
          <cell r="H48">
            <v>78222029.549999997</v>
          </cell>
          <cell r="I48">
            <v>278227365.48000002</v>
          </cell>
          <cell r="J48">
            <v>123852240.12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1382417034.9699998</v>
          </cell>
        </row>
        <row r="49">
          <cell r="C49">
            <v>35095193.629999995</v>
          </cell>
          <cell r="D49">
            <v>171600230.73000002</v>
          </cell>
          <cell r="E49">
            <v>138158389.19</v>
          </cell>
          <cell r="F49">
            <v>211768958.68000001</v>
          </cell>
          <cell r="G49">
            <v>118416880.13</v>
          </cell>
          <cell r="H49">
            <v>121143893.27999999</v>
          </cell>
          <cell r="I49">
            <v>517292499.5</v>
          </cell>
          <cell r="J49">
            <v>312373542.35000002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1625849587.4899998</v>
          </cell>
        </row>
        <row r="50">
          <cell r="C50">
            <v>-492045410.10000002</v>
          </cell>
          <cell r="D50">
            <v>-147238438.24000001</v>
          </cell>
          <cell r="E50">
            <v>-117558059.49000001</v>
          </cell>
          <cell r="F50">
            <v>-195993326.72999999</v>
          </cell>
          <cell r="G50">
            <v>-93700166.969999999</v>
          </cell>
          <cell r="H50">
            <v>-101432884.82999998</v>
          </cell>
          <cell r="I50">
            <v>-363108279.68000001</v>
          </cell>
          <cell r="J50">
            <v>-168332476.15000001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-1679409042.1900001</v>
          </cell>
        </row>
        <row r="51">
          <cell r="C51">
            <v>-368554678.91999996</v>
          </cell>
          <cell r="D51">
            <v>-511363287.65000004</v>
          </cell>
          <cell r="E51">
            <v>-483420548.69</v>
          </cell>
          <cell r="F51">
            <v>-624319263.20000005</v>
          </cell>
          <cell r="G51">
            <v>-319005525.24000001</v>
          </cell>
          <cell r="H51">
            <v>-371802985.06999999</v>
          </cell>
          <cell r="I51">
            <v>-2465194876.1700001</v>
          </cell>
          <cell r="J51">
            <v>-1890156473.6400001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-7033817638.5799999</v>
          </cell>
        </row>
        <row r="52">
          <cell r="C52">
            <v>1633241.4</v>
          </cell>
          <cell r="D52">
            <v>1563834.06</v>
          </cell>
          <cell r="E52">
            <v>765095.96</v>
          </cell>
          <cell r="F52">
            <v>2905270.4</v>
          </cell>
          <cell r="G52">
            <v>1156074.25</v>
          </cell>
          <cell r="H52">
            <v>1269910.8899999999</v>
          </cell>
          <cell r="I52">
            <v>7349672.25</v>
          </cell>
          <cell r="J52">
            <v>14112542.33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30755641.539999999</v>
          </cell>
        </row>
        <row r="53">
          <cell r="C53">
            <v>0</v>
          </cell>
          <cell r="D53">
            <v>5233.29</v>
          </cell>
          <cell r="E53">
            <v>0</v>
          </cell>
          <cell r="F53">
            <v>-180</v>
          </cell>
          <cell r="G53">
            <v>0</v>
          </cell>
          <cell r="H53">
            <v>0</v>
          </cell>
          <cell r="I53">
            <v>-1419752.76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-1414699.47</v>
          </cell>
        </row>
        <row r="54">
          <cell r="C54">
            <v>2795654.11</v>
          </cell>
          <cell r="D54">
            <v>6284660.9300000006</v>
          </cell>
          <cell r="E54">
            <v>2301328.92</v>
          </cell>
          <cell r="F54">
            <v>1372247.78</v>
          </cell>
          <cell r="G54">
            <v>3026883.92</v>
          </cell>
          <cell r="H54">
            <v>1688812.19</v>
          </cell>
          <cell r="I54">
            <v>6185317.8899999997</v>
          </cell>
          <cell r="J54">
            <v>17235105.289999999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40890011.030000001</v>
          </cell>
        </row>
        <row r="55">
          <cell r="C55">
            <v>4002.27</v>
          </cell>
          <cell r="D55">
            <v>554337.84</v>
          </cell>
          <cell r="E55">
            <v>347332.92</v>
          </cell>
          <cell r="F55">
            <v>4042358.51</v>
          </cell>
          <cell r="G55">
            <v>219636.8</v>
          </cell>
          <cell r="H55">
            <v>1229683.3500000001</v>
          </cell>
          <cell r="I55">
            <v>9100319</v>
          </cell>
          <cell r="J55">
            <v>25752125.550000001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41249796.240000002</v>
          </cell>
        </row>
        <row r="56">
          <cell r="C56">
            <v>26028823.010000002</v>
          </cell>
          <cell r="D56">
            <v>959919.94</v>
          </cell>
          <cell r="E56">
            <v>234518.00999999998</v>
          </cell>
          <cell r="F56">
            <v>596001.79</v>
          </cell>
          <cell r="G56">
            <v>1010879.1</v>
          </cell>
          <cell r="H56">
            <v>452966.04000000004</v>
          </cell>
          <cell r="I56">
            <v>8004039.3899999997</v>
          </cell>
          <cell r="J56">
            <v>1702051.2300000002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38989198.509999998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2178.4299999999998</v>
          </cell>
          <cell r="J57">
            <v>8552.0500000000011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10730.480000000001</v>
          </cell>
        </row>
        <row r="58">
          <cell r="C58">
            <v>0</v>
          </cell>
          <cell r="D58">
            <v>3233262.22</v>
          </cell>
          <cell r="E58">
            <v>3048234.5500000003</v>
          </cell>
          <cell r="F58">
            <v>4898974.21</v>
          </cell>
          <cell r="G58">
            <v>3420913.36</v>
          </cell>
          <cell r="H58">
            <v>3050234.86</v>
          </cell>
          <cell r="I58">
            <v>12567427.800000001</v>
          </cell>
          <cell r="J58">
            <v>12397064.949999999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42616111.950000003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179893.52000000002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179893.52000000002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546.91</v>
          </cell>
          <cell r="J60">
            <v>1664.2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2211.11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13131.8</v>
          </cell>
          <cell r="J61">
            <v>2731.52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15863.32</v>
          </cell>
        </row>
        <row r="62">
          <cell r="C62">
            <v>852626.46</v>
          </cell>
          <cell r="D62">
            <v>217833.21</v>
          </cell>
          <cell r="E62">
            <v>177261.9</v>
          </cell>
          <cell r="F62">
            <v>98408.66</v>
          </cell>
          <cell r="G62">
            <v>109811.99</v>
          </cell>
          <cell r="H62">
            <v>182090.09</v>
          </cell>
          <cell r="I62">
            <v>407454.64</v>
          </cell>
          <cell r="J62">
            <v>323730.10000000003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2369217.0499999998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1079.33</v>
          </cell>
          <cell r="J63">
            <v>1160.67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2240</v>
          </cell>
        </row>
        <row r="64">
          <cell r="C64">
            <v>2215434.96</v>
          </cell>
          <cell r="D64">
            <v>15069.95</v>
          </cell>
          <cell r="E64">
            <v>4181.9799999999996</v>
          </cell>
          <cell r="F64">
            <v>2353.33</v>
          </cell>
          <cell r="G64">
            <v>81343.839999999997</v>
          </cell>
          <cell r="H64">
            <v>9270.36</v>
          </cell>
          <cell r="I64">
            <v>56808.270000000004</v>
          </cell>
          <cell r="J64">
            <v>178678.7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2563141.39</v>
          </cell>
        </row>
        <row r="65">
          <cell r="C65">
            <v>1800195.87</v>
          </cell>
          <cell r="D65">
            <v>255112.94</v>
          </cell>
          <cell r="E65">
            <v>118684.88</v>
          </cell>
          <cell r="F65">
            <v>221841.17</v>
          </cell>
          <cell r="G65">
            <v>194803.62</v>
          </cell>
          <cell r="H65">
            <v>209976.48</v>
          </cell>
          <cell r="I65">
            <v>188563.89</v>
          </cell>
          <cell r="J65">
            <v>551716.29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3540895.14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2350.31</v>
          </cell>
          <cell r="J66">
            <v>1277.19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3627.5</v>
          </cell>
        </row>
        <row r="67">
          <cell r="C67">
            <v>344389.24</v>
          </cell>
          <cell r="D67">
            <v>47720.05</v>
          </cell>
          <cell r="E67">
            <v>106871.92</v>
          </cell>
          <cell r="F67">
            <v>91865.34</v>
          </cell>
          <cell r="G67">
            <v>96604.41</v>
          </cell>
          <cell r="H67">
            <v>34693.840000000004</v>
          </cell>
          <cell r="I67">
            <v>142740.29</v>
          </cell>
          <cell r="J67">
            <v>439644.08999999997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1304529.1800000002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597.54999999999995</v>
          </cell>
          <cell r="J68">
            <v>9222.01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9819.56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487.36</v>
          </cell>
          <cell r="J69">
            <v>110.18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597.54</v>
          </cell>
        </row>
        <row r="70">
          <cell r="C70">
            <v>150099514.90000001</v>
          </cell>
          <cell r="D70">
            <v>145387865.86000001</v>
          </cell>
          <cell r="E70">
            <v>128376062.11000001</v>
          </cell>
          <cell r="F70">
            <v>194025441.94999999</v>
          </cell>
          <cell r="G70">
            <v>78795614.99000001</v>
          </cell>
          <cell r="H70">
            <v>113362334.96000001</v>
          </cell>
          <cell r="I70">
            <v>1195963246.0699999</v>
          </cell>
          <cell r="J70">
            <v>1054489672.8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3060499753.6400003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61012.09</v>
          </cell>
          <cell r="J71">
            <v>241978.08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302990.17</v>
          </cell>
        </row>
        <row r="72">
          <cell r="C72">
            <v>0</v>
          </cell>
          <cell r="D72">
            <v>493874.05</v>
          </cell>
          <cell r="E72">
            <v>456139.97</v>
          </cell>
          <cell r="F72">
            <v>474038.45</v>
          </cell>
          <cell r="G72">
            <v>393326.9</v>
          </cell>
          <cell r="H72">
            <v>282782.65999999997</v>
          </cell>
          <cell r="I72">
            <v>1881059.99</v>
          </cell>
          <cell r="J72">
            <v>1118239.52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5099461.54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304129</v>
          </cell>
          <cell r="J73">
            <v>73244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377373</v>
          </cell>
        </row>
        <row r="74">
          <cell r="C74">
            <v>0</v>
          </cell>
          <cell r="D74">
            <v>1852086.41</v>
          </cell>
          <cell r="E74">
            <v>1254906.08</v>
          </cell>
          <cell r="F74">
            <v>1391856.62</v>
          </cell>
          <cell r="G74">
            <v>1370474.04</v>
          </cell>
          <cell r="H74">
            <v>1200926.52</v>
          </cell>
          <cell r="I74">
            <v>5288233.18</v>
          </cell>
          <cell r="J74">
            <v>4520347.92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16878830.77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70785.319999999992</v>
          </cell>
          <cell r="J75">
            <v>22764.799999999999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93550.12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8.02</v>
          </cell>
          <cell r="J76">
            <v>-997.37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-989.35</v>
          </cell>
        </row>
        <row r="77">
          <cell r="C77">
            <v>44380461</v>
          </cell>
          <cell r="D77">
            <v>36319937.82</v>
          </cell>
          <cell r="E77">
            <v>39739103.340000004</v>
          </cell>
          <cell r="F77">
            <v>61256388.420000002</v>
          </cell>
          <cell r="G77">
            <v>29806881.240000002</v>
          </cell>
          <cell r="H77">
            <v>19814315.690000001</v>
          </cell>
          <cell r="I77">
            <v>104319285.70000002</v>
          </cell>
          <cell r="J77">
            <v>28705292.059999999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364341665.26999998</v>
          </cell>
        </row>
        <row r="78">
          <cell r="C78">
            <v>1895989.1400000001</v>
          </cell>
          <cell r="D78">
            <v>-1537069</v>
          </cell>
          <cell r="E78">
            <v>-1157418.7599999998</v>
          </cell>
          <cell r="F78">
            <v>-792596.34000000008</v>
          </cell>
          <cell r="G78">
            <v>-708459.97</v>
          </cell>
          <cell r="H78">
            <v>528893.55000000005</v>
          </cell>
          <cell r="I78">
            <v>996778.29</v>
          </cell>
          <cell r="J78">
            <v>462944.47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-310938.61999999941</v>
          </cell>
        </row>
        <row r="79">
          <cell r="C79">
            <v>497937.2</v>
          </cell>
          <cell r="D79">
            <v>1058970.17</v>
          </cell>
          <cell r="E79">
            <v>-503123.75</v>
          </cell>
          <cell r="F79">
            <v>620719.97</v>
          </cell>
          <cell r="G79">
            <v>219620.33000000002</v>
          </cell>
          <cell r="H79">
            <v>1027307.55</v>
          </cell>
          <cell r="I79">
            <v>2272644.96</v>
          </cell>
          <cell r="J79">
            <v>-199074.72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4995001.71</v>
          </cell>
        </row>
        <row r="80">
          <cell r="C80">
            <v>0</v>
          </cell>
          <cell r="D80">
            <v>62495.070000000014</v>
          </cell>
          <cell r="E80">
            <v>143300.78999999998</v>
          </cell>
          <cell r="F80">
            <v>175439.33</v>
          </cell>
          <cell r="G80">
            <v>111022.95000000001</v>
          </cell>
          <cell r="H80">
            <v>58815.1</v>
          </cell>
          <cell r="I80">
            <v>505032.7900000001</v>
          </cell>
          <cell r="J80">
            <v>92486.049999999988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1148592.0800000003</v>
          </cell>
        </row>
        <row r="81">
          <cell r="C81">
            <v>0</v>
          </cell>
          <cell r="D81">
            <v>155609.75000000003</v>
          </cell>
          <cell r="E81">
            <v>29751.05</v>
          </cell>
          <cell r="F81">
            <v>36092.03</v>
          </cell>
          <cell r="G81">
            <v>28483.97</v>
          </cell>
          <cell r="H81">
            <v>104444.60999999999</v>
          </cell>
          <cell r="I81">
            <v>109882.88</v>
          </cell>
          <cell r="J81">
            <v>44562.22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508826.51000000007</v>
          </cell>
        </row>
        <row r="82">
          <cell r="C82">
            <v>0</v>
          </cell>
          <cell r="D82">
            <v>18993.599999999999</v>
          </cell>
          <cell r="E82">
            <v>67724.139999999985</v>
          </cell>
          <cell r="F82">
            <v>139298.57</v>
          </cell>
          <cell r="G82">
            <v>67053.279999999999</v>
          </cell>
          <cell r="H82">
            <v>886.98</v>
          </cell>
          <cell r="I82">
            <v>101485.63999999998</v>
          </cell>
          <cell r="J82">
            <v>152805.96000000002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548248.16999999993</v>
          </cell>
        </row>
        <row r="83">
          <cell r="C83">
            <v>0</v>
          </cell>
          <cell r="D83">
            <v>10306.710000000001</v>
          </cell>
          <cell r="E83">
            <v>10267.82</v>
          </cell>
          <cell r="F83">
            <v>7580.1600000000008</v>
          </cell>
          <cell r="G83">
            <v>9299.93</v>
          </cell>
          <cell r="H83">
            <v>9196.33</v>
          </cell>
          <cell r="I83">
            <v>30653.639999999989</v>
          </cell>
          <cell r="J83">
            <v>25790.399999999998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103094.98999999999</v>
          </cell>
        </row>
        <row r="84">
          <cell r="C84">
            <v>0</v>
          </cell>
          <cell r="D84">
            <v>33223.179999999993</v>
          </cell>
          <cell r="E84">
            <v>72189.3</v>
          </cell>
          <cell r="F84">
            <v>88075.489999999991</v>
          </cell>
          <cell r="G84">
            <v>55073.919999999998</v>
          </cell>
          <cell r="H84">
            <v>15639.49</v>
          </cell>
          <cell r="I84">
            <v>138024.41999999998</v>
          </cell>
          <cell r="J84">
            <v>30248.2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432473.99999999994</v>
          </cell>
        </row>
        <row r="85">
          <cell r="C85">
            <v>0</v>
          </cell>
          <cell r="D85">
            <v>30221.88</v>
          </cell>
          <cell r="E85">
            <v>25284.09</v>
          </cell>
          <cell r="F85">
            <v>42045.64</v>
          </cell>
          <cell r="G85">
            <v>23222.57</v>
          </cell>
          <cell r="H85">
            <v>21296.400000000001</v>
          </cell>
          <cell r="I85">
            <v>268664.57</v>
          </cell>
          <cell r="J85">
            <v>103031.87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513767.02</v>
          </cell>
        </row>
        <row r="86">
          <cell r="C86">
            <v>0</v>
          </cell>
          <cell r="D86">
            <v>35847.329999999987</v>
          </cell>
          <cell r="E86">
            <v>52399.909999999996</v>
          </cell>
          <cell r="F86">
            <v>53367.44</v>
          </cell>
          <cell r="G86">
            <v>51665.399999999994</v>
          </cell>
          <cell r="H86">
            <v>55349.599999999991</v>
          </cell>
          <cell r="I86">
            <v>151138.41999999995</v>
          </cell>
          <cell r="J86">
            <v>202692.39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602460.49</v>
          </cell>
        </row>
        <row r="87">
          <cell r="C87">
            <v>0</v>
          </cell>
          <cell r="D87">
            <v>1048.6899999999998</v>
          </cell>
          <cell r="E87">
            <v>1638.25</v>
          </cell>
          <cell r="F87">
            <v>4190.47</v>
          </cell>
          <cell r="G87">
            <v>5223.53</v>
          </cell>
          <cell r="H87">
            <v>4713.3600000000006</v>
          </cell>
          <cell r="I87">
            <v>16410.29</v>
          </cell>
          <cell r="J87">
            <v>15564.269999999993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48788.859999999986</v>
          </cell>
        </row>
        <row r="88">
          <cell r="C88">
            <v>0</v>
          </cell>
          <cell r="D88">
            <v>60250.229999999996</v>
          </cell>
          <cell r="E88">
            <v>44051.780000000006</v>
          </cell>
          <cell r="F88">
            <v>51107.89</v>
          </cell>
          <cell r="G88">
            <v>26770.449999999997</v>
          </cell>
          <cell r="H88">
            <v>27801.52</v>
          </cell>
          <cell r="I88">
            <v>123200.36</v>
          </cell>
          <cell r="J88">
            <v>136450.55999999997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469632.79000000004</v>
          </cell>
        </row>
        <row r="89">
          <cell r="C89">
            <v>260421.02</v>
          </cell>
          <cell r="D89">
            <v>-72832.959999999992</v>
          </cell>
          <cell r="E89">
            <v>1100455.4099999999</v>
          </cell>
          <cell r="F89">
            <v>345206.42</v>
          </cell>
          <cell r="G89">
            <v>229639.71</v>
          </cell>
          <cell r="H89">
            <v>-231265.48</v>
          </cell>
          <cell r="I89">
            <v>-1029228.17</v>
          </cell>
          <cell r="J89">
            <v>1962228.02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2564623.9699999997</v>
          </cell>
        </row>
        <row r="90">
          <cell r="C90">
            <v>0</v>
          </cell>
          <cell r="D90">
            <v>0</v>
          </cell>
          <cell r="E90">
            <v>72138.929999999993</v>
          </cell>
          <cell r="F90">
            <v>0</v>
          </cell>
          <cell r="G90">
            <v>0</v>
          </cell>
          <cell r="H90">
            <v>0</v>
          </cell>
          <cell r="I90">
            <v>1041141.46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1113280.3899999999</v>
          </cell>
        </row>
        <row r="91">
          <cell r="C91">
            <v>0</v>
          </cell>
          <cell r="D91">
            <v>0</v>
          </cell>
          <cell r="E91">
            <v>33359.14</v>
          </cell>
          <cell r="F91">
            <v>0</v>
          </cell>
          <cell r="G91">
            <v>0</v>
          </cell>
          <cell r="H91">
            <v>0</v>
          </cell>
          <cell r="I91">
            <v>354670.67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388029.81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2767.78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2767.78</v>
          </cell>
        </row>
        <row r="93">
          <cell r="C93">
            <v>0</v>
          </cell>
          <cell r="D93">
            <v>0</v>
          </cell>
          <cell r="E93">
            <v>-252335.14</v>
          </cell>
          <cell r="F93">
            <v>0</v>
          </cell>
          <cell r="G93">
            <v>0</v>
          </cell>
          <cell r="H93">
            <v>0</v>
          </cell>
          <cell r="I93">
            <v>-2673609.5</v>
          </cell>
          <cell r="J93">
            <v>-1592171.59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-4518116.2300000004</v>
          </cell>
        </row>
        <row r="94">
          <cell r="C94">
            <v>0</v>
          </cell>
          <cell r="D94">
            <v>0</v>
          </cell>
          <cell r="E94">
            <v>438586.58</v>
          </cell>
          <cell r="F94">
            <v>0</v>
          </cell>
          <cell r="G94">
            <v>0</v>
          </cell>
          <cell r="H94">
            <v>0</v>
          </cell>
          <cell r="I94">
            <v>374235.14</v>
          </cell>
          <cell r="J94">
            <v>-511137.23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301684.49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-7561.87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-7561.87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386.58000000000004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386.58000000000004</v>
          </cell>
        </row>
        <row r="97">
          <cell r="C97">
            <v>-121967.6</v>
          </cell>
          <cell r="D97">
            <v>-27118308.579999998</v>
          </cell>
          <cell r="E97">
            <v>-13972447.939999999</v>
          </cell>
          <cell r="F97">
            <v>-27341330.449999996</v>
          </cell>
          <cell r="G97">
            <v>-43961422.039999999</v>
          </cell>
          <cell r="H97">
            <v>-14843973.539999999</v>
          </cell>
          <cell r="I97">
            <v>-233585992.93999997</v>
          </cell>
          <cell r="J97">
            <v>-146839758.37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-507785201.45999998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25.28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25.28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11500369.699999999</v>
          </cell>
          <cell r="J99">
            <v>23195951.199999999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34696320.899999999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51770.22</v>
          </cell>
          <cell r="G100">
            <v>0</v>
          </cell>
          <cell r="H100">
            <v>0</v>
          </cell>
          <cell r="I100">
            <v>3152334.34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3204104.56</v>
          </cell>
        </row>
        <row r="101">
          <cell r="C101">
            <v>0</v>
          </cell>
          <cell r="D101">
            <v>185794.09</v>
          </cell>
          <cell r="E101">
            <v>13374526.300000001</v>
          </cell>
          <cell r="F101">
            <v>0</v>
          </cell>
          <cell r="G101">
            <v>0</v>
          </cell>
          <cell r="H101">
            <v>0</v>
          </cell>
          <cell r="I101">
            <v>96094986.260000005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109655306.65000001</v>
          </cell>
        </row>
        <row r="102">
          <cell r="C102">
            <v>17709586.850000061</v>
          </cell>
          <cell r="D102">
            <v>6591445.879999999</v>
          </cell>
          <cell r="E102">
            <v>6460311.6999999685</v>
          </cell>
          <cell r="F102">
            <v>24492811.159999922</v>
          </cell>
          <cell r="G102">
            <v>10629015.479999937</v>
          </cell>
          <cell r="H102">
            <v>8206329.1699999981</v>
          </cell>
          <cell r="I102">
            <v>39186294.009999752</v>
          </cell>
          <cell r="J102">
            <v>69096043.939999864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182371838.18999919</v>
          </cell>
        </row>
        <row r="103">
          <cell r="C103">
            <v>340088985.68000013</v>
          </cell>
          <cell r="D103">
            <v>874245064.39999986</v>
          </cell>
          <cell r="E103">
            <v>715083736.38999987</v>
          </cell>
          <cell r="F103">
            <v>1137043431.5599999</v>
          </cell>
          <cell r="G103">
            <v>601619510.69999993</v>
          </cell>
          <cell r="H103">
            <v>597162813.88999999</v>
          </cell>
          <cell r="I103">
            <v>3915206086.1299996</v>
          </cell>
          <cell r="J103">
            <v>2471301670.1100001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10651751298.859997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>
            <v>-129998168.59</v>
          </cell>
          <cell r="D105">
            <v>-256174509.15000001</v>
          </cell>
          <cell r="E105">
            <v>-149420490.07999998</v>
          </cell>
          <cell r="F105">
            <v>-380111398.63</v>
          </cell>
          <cell r="G105">
            <v>-199415110.71000001</v>
          </cell>
          <cell r="H105">
            <v>-133500141.34999999</v>
          </cell>
          <cell r="I105">
            <v>-1251139690.5000002</v>
          </cell>
          <cell r="J105">
            <v>-476791497.27999997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-2976551006.29</v>
          </cell>
        </row>
        <row r="106">
          <cell r="C106">
            <v>0</v>
          </cell>
          <cell r="D106">
            <v>401870.55</v>
          </cell>
          <cell r="E106">
            <v>-33497.130000000005</v>
          </cell>
          <cell r="F106">
            <v>75495.060000000027</v>
          </cell>
          <cell r="G106">
            <v>15779.939999999999</v>
          </cell>
          <cell r="H106">
            <v>86135.14</v>
          </cell>
          <cell r="I106">
            <v>5967</v>
          </cell>
          <cell r="J106">
            <v>13691.62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565442.18000000005</v>
          </cell>
        </row>
        <row r="107">
          <cell r="C107">
            <v>0</v>
          </cell>
          <cell r="D107">
            <v>2383812.36</v>
          </cell>
          <cell r="E107">
            <v>2029918.6500000004</v>
          </cell>
          <cell r="F107">
            <v>2994603.6400000006</v>
          </cell>
          <cell r="G107">
            <v>525474.84000000008</v>
          </cell>
          <cell r="H107">
            <v>2043880.95</v>
          </cell>
          <cell r="I107">
            <v>1729040.75</v>
          </cell>
          <cell r="J107">
            <v>2675783.34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14382514.529999999</v>
          </cell>
        </row>
        <row r="108">
          <cell r="C108">
            <v>0</v>
          </cell>
          <cell r="D108">
            <v>0</v>
          </cell>
          <cell r="E108">
            <v>-1473.8500000000001</v>
          </cell>
          <cell r="F108">
            <v>0</v>
          </cell>
          <cell r="G108">
            <v>0</v>
          </cell>
          <cell r="H108">
            <v>0</v>
          </cell>
          <cell r="I108">
            <v>-3605654.76</v>
          </cell>
          <cell r="J108">
            <v>-6238270.6600000001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-9845399.2699999996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202449.27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202449.27</v>
          </cell>
        </row>
        <row r="110">
          <cell r="C110">
            <v>0</v>
          </cell>
          <cell r="D110">
            <v>-9014625.0800000001</v>
          </cell>
          <cell r="E110">
            <v>0</v>
          </cell>
          <cell r="F110">
            <v>-3336783.64</v>
          </cell>
          <cell r="G110">
            <v>-6280823.9000000004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-18632232.620000001</v>
          </cell>
        </row>
        <row r="111">
          <cell r="C111">
            <v>0</v>
          </cell>
          <cell r="D111">
            <v>144640.17000000001</v>
          </cell>
          <cell r="E111">
            <v>0</v>
          </cell>
          <cell r="F111">
            <v>-1071290.6599999999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-926650.48999999987</v>
          </cell>
        </row>
        <row r="112">
          <cell r="C112">
            <v>0</v>
          </cell>
          <cell r="D112">
            <v>39783.58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39783.58</v>
          </cell>
        </row>
        <row r="113">
          <cell r="C113">
            <v>0</v>
          </cell>
          <cell r="D113">
            <v>6781289.8600000003</v>
          </cell>
          <cell r="E113">
            <v>0</v>
          </cell>
          <cell r="F113">
            <v>-1224608.42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5556681.4400000004</v>
          </cell>
        </row>
        <row r="114">
          <cell r="C114">
            <v>0</v>
          </cell>
          <cell r="D114">
            <v>-2307428.39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-2307428.39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-101015.46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-101015.46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-7876956.0300000003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-7876956.0300000003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-516766</v>
          </cell>
          <cell r="J117">
            <v>-815623.76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-1332389.76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58236.32</v>
          </cell>
          <cell r="G118">
            <v>0</v>
          </cell>
          <cell r="H118">
            <v>0</v>
          </cell>
          <cell r="I118">
            <v>66117852.840000004</v>
          </cell>
          <cell r="J118">
            <v>18851020.32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85027109.480000004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-49538.93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-49538.93</v>
          </cell>
        </row>
        <row r="120">
          <cell r="C120">
            <v>0</v>
          </cell>
          <cell r="D120">
            <v>0</v>
          </cell>
          <cell r="E120">
            <v>-63045.86</v>
          </cell>
          <cell r="F120">
            <v>0</v>
          </cell>
          <cell r="G120">
            <v>-8051.75</v>
          </cell>
          <cell r="H120">
            <v>-704564.43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-775662.04</v>
          </cell>
        </row>
        <row r="121">
          <cell r="C121">
            <v>-129998168.59</v>
          </cell>
          <cell r="D121">
            <v>-257745166.09999996</v>
          </cell>
          <cell r="E121">
            <v>-147488588.26999998</v>
          </cell>
          <cell r="F121">
            <v>-382413297.06000006</v>
          </cell>
          <cell r="G121">
            <v>-205162731.58000001</v>
          </cell>
          <cell r="H121">
            <v>-140102200.10999998</v>
          </cell>
          <cell r="I121">
            <v>-1187409250.6700003</v>
          </cell>
          <cell r="J121">
            <v>-462304896.42000002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-2912624298.7999997</v>
          </cell>
        </row>
        <row r="122">
          <cell r="C122">
            <v>210090817.09000012</v>
          </cell>
          <cell r="D122">
            <v>616499898.29999995</v>
          </cell>
          <cell r="E122">
            <v>567595148.11999989</v>
          </cell>
          <cell r="F122">
            <v>754630134.49999988</v>
          </cell>
          <cell r="G122">
            <v>396456779.11999989</v>
          </cell>
          <cell r="H122">
            <v>457060613.77999997</v>
          </cell>
          <cell r="I122">
            <v>2727796835.4599991</v>
          </cell>
          <cell r="J122">
            <v>2008996773.6900001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7739127000.0599976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C124">
            <v>1031078275.2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-4220000.25</v>
          </cell>
          <cell r="N124">
            <v>0</v>
          </cell>
          <cell r="O124">
            <v>0</v>
          </cell>
          <cell r="P124">
            <v>1026858274.95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>
            <v>10263404.140000001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10808712.540000001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21072116.68</v>
          </cell>
        </row>
        <row r="127">
          <cell r="C127">
            <v>25670000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25670000</v>
          </cell>
        </row>
        <row r="128">
          <cell r="C128">
            <v>0</v>
          </cell>
          <cell r="D128">
            <v>-2652058.0300000003</v>
          </cell>
          <cell r="E128">
            <v>-4301261.99</v>
          </cell>
          <cell r="F128">
            <v>5330166.6500000013</v>
          </cell>
          <cell r="G128">
            <v>-7723827.2899999991</v>
          </cell>
          <cell r="H128">
            <v>-3251123.46</v>
          </cell>
          <cell r="I128">
            <v>36745754.050000004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24147649.930000011</v>
          </cell>
        </row>
        <row r="129">
          <cell r="C129">
            <v>1448969.8900000001</v>
          </cell>
          <cell r="D129">
            <v>21993202.530000001</v>
          </cell>
          <cell r="E129">
            <v>15354968.910000002</v>
          </cell>
          <cell r="F129">
            <v>21106674.280000001</v>
          </cell>
          <cell r="G129">
            <v>12686591.789999997</v>
          </cell>
          <cell r="H129">
            <v>15039326.049999986</v>
          </cell>
          <cell r="I129">
            <v>102620772.32000002</v>
          </cell>
          <cell r="J129">
            <v>15349139.100000001</v>
          </cell>
          <cell r="K129">
            <v>900000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206499644.87000009</v>
          </cell>
        </row>
        <row r="130">
          <cell r="C130">
            <v>0</v>
          </cell>
          <cell r="D130">
            <v>339650.44999999972</v>
          </cell>
          <cell r="E130">
            <v>82454.320000000007</v>
          </cell>
          <cell r="F130">
            <v>421700.27999999968</v>
          </cell>
          <cell r="G130">
            <v>261653.81999999995</v>
          </cell>
          <cell r="H130">
            <v>586935.18000000017</v>
          </cell>
          <cell r="I130">
            <v>941267.1099999994</v>
          </cell>
          <cell r="J130">
            <v>3191462.5100000002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5825123.6700000009</v>
          </cell>
        </row>
        <row r="131">
          <cell r="C131">
            <v>0</v>
          </cell>
          <cell r="D131">
            <v>4827670.71</v>
          </cell>
          <cell r="E131">
            <v>8847957.0600000005</v>
          </cell>
          <cell r="F131">
            <v>22843599.830000002</v>
          </cell>
          <cell r="G131">
            <v>15952616.33</v>
          </cell>
          <cell r="H131">
            <v>10131082.440000001</v>
          </cell>
          <cell r="I131">
            <v>111188657.33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173791583.70000005</v>
          </cell>
        </row>
        <row r="132">
          <cell r="C132">
            <v>17268216.359999999</v>
          </cell>
          <cell r="D132">
            <v>693930</v>
          </cell>
          <cell r="E132">
            <v>314787.02999999997</v>
          </cell>
          <cell r="F132">
            <v>1743569.49</v>
          </cell>
          <cell r="G132">
            <v>1573413.15</v>
          </cell>
          <cell r="H132">
            <v>2843707.7800000003</v>
          </cell>
          <cell r="I132">
            <v>7238903.0200000377</v>
          </cell>
          <cell r="J132">
            <v>663754.89</v>
          </cell>
          <cell r="K132">
            <v>-1844045.33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30496236.390000034</v>
          </cell>
        </row>
        <row r="133">
          <cell r="C133">
            <v>3537814441.5900002</v>
          </cell>
          <cell r="D133">
            <v>-267091482.22999999</v>
          </cell>
          <cell r="E133">
            <v>-202010122.94999999</v>
          </cell>
          <cell r="F133">
            <v>-97903962.519999996</v>
          </cell>
          <cell r="G133">
            <v>-95907922.290000007</v>
          </cell>
          <cell r="H133">
            <v>-277522864.74000001</v>
          </cell>
          <cell r="I133">
            <v>-1612331253.3900001</v>
          </cell>
          <cell r="J133">
            <v>-952514446.22000003</v>
          </cell>
          <cell r="K133">
            <v>-12480346.439999999</v>
          </cell>
          <cell r="L133">
            <v>-0.14000000000000001</v>
          </cell>
          <cell r="M133">
            <v>5052663.1100000003</v>
          </cell>
          <cell r="N133">
            <v>0</v>
          </cell>
          <cell r="O133">
            <v>0</v>
          </cell>
          <cell r="P133">
            <v>25104703.780000195</v>
          </cell>
        </row>
        <row r="134">
          <cell r="C134">
            <v>3592465031.98</v>
          </cell>
          <cell r="D134">
            <v>-241889086.56999999</v>
          </cell>
          <cell r="E134">
            <v>-181711217.61999997</v>
          </cell>
          <cell r="F134">
            <v>-46458251.989999987</v>
          </cell>
          <cell r="G134">
            <v>-73157474.49000001</v>
          </cell>
          <cell r="H134">
            <v>-252172936.75000003</v>
          </cell>
          <cell r="I134">
            <v>-1353595899.5599999</v>
          </cell>
          <cell r="J134">
            <v>-933310089.72000003</v>
          </cell>
          <cell r="K134">
            <v>-2615679.2299999986</v>
          </cell>
          <cell r="L134">
            <v>-0.14000000000000001</v>
          </cell>
          <cell r="M134">
            <v>5052663.1100000003</v>
          </cell>
          <cell r="N134">
            <v>0</v>
          </cell>
          <cell r="O134">
            <v>0</v>
          </cell>
          <cell r="P134">
            <v>512607059.02000046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>
            <v>0</v>
          </cell>
          <cell r="D137">
            <v>4687.43</v>
          </cell>
          <cell r="E137">
            <v>3047.13</v>
          </cell>
          <cell r="F137">
            <v>0</v>
          </cell>
          <cell r="G137">
            <v>2852.98</v>
          </cell>
          <cell r="H137">
            <v>0</v>
          </cell>
          <cell r="I137">
            <v>5438.34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16025.880000000001</v>
          </cell>
        </row>
        <row r="138">
          <cell r="C138">
            <v>41307574.640000001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41307574.640000001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4385236.87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4385236.87</v>
          </cell>
        </row>
        <row r="140">
          <cell r="C140">
            <v>53988492.100000001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53988492.100000001</v>
          </cell>
        </row>
        <row r="141">
          <cell r="C141">
            <v>-18023697.989999998</v>
          </cell>
          <cell r="D141">
            <v>0</v>
          </cell>
          <cell r="E141">
            <v>0</v>
          </cell>
          <cell r="F141">
            <v>0</v>
          </cell>
          <cell r="G141">
            <v>-907495.51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-18931193.5</v>
          </cell>
        </row>
        <row r="142">
          <cell r="C142">
            <v>19193187.73</v>
          </cell>
          <cell r="D142">
            <v>67799.53</v>
          </cell>
          <cell r="E142">
            <v>0</v>
          </cell>
          <cell r="F142">
            <v>234584.14</v>
          </cell>
          <cell r="G142">
            <v>3228858.58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22724429.98</v>
          </cell>
        </row>
        <row r="143">
          <cell r="C143">
            <v>0</v>
          </cell>
          <cell r="D143">
            <v>741782</v>
          </cell>
          <cell r="E143">
            <v>0</v>
          </cell>
          <cell r="F143">
            <v>113188</v>
          </cell>
          <cell r="G143">
            <v>326764</v>
          </cell>
          <cell r="H143">
            <v>639993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1821727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7170808.8899999997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7170808.8899999997</v>
          </cell>
        </row>
        <row r="145">
          <cell r="C145">
            <v>0</v>
          </cell>
          <cell r="D145">
            <v>11760088.210000001</v>
          </cell>
          <cell r="E145">
            <v>5333464.9800000004</v>
          </cell>
          <cell r="F145">
            <v>0</v>
          </cell>
          <cell r="G145">
            <v>0</v>
          </cell>
          <cell r="H145">
            <v>0</v>
          </cell>
          <cell r="I145">
            <v>25625754.359999999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42719307.549999997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140246.51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140246.51</v>
          </cell>
        </row>
        <row r="147">
          <cell r="C147">
            <v>4345833.03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4345833.03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14260.62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14260.62</v>
          </cell>
        </row>
        <row r="149">
          <cell r="C149">
            <v>0</v>
          </cell>
          <cell r="D149">
            <v>3636549.4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3636549.4</v>
          </cell>
        </row>
        <row r="150">
          <cell r="C150">
            <v>168652.5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168652.5</v>
          </cell>
        </row>
        <row r="151">
          <cell r="C151">
            <v>2801073.27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2801073.27</v>
          </cell>
        </row>
        <row r="152">
          <cell r="C152">
            <v>-99504.67</v>
          </cell>
          <cell r="D152">
            <v>0</v>
          </cell>
          <cell r="E152">
            <v>38486.519999999997</v>
          </cell>
          <cell r="F152">
            <v>34114.54</v>
          </cell>
          <cell r="G152">
            <v>109858.93000000001</v>
          </cell>
          <cell r="H152">
            <v>0</v>
          </cell>
          <cell r="I152">
            <v>11417.96</v>
          </cell>
          <cell r="J152">
            <v>67930.039999999994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162303.32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31394153.199999999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31394153.199999999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-46244.31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-46244.31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558731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558731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417053.66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417053.66</v>
          </cell>
        </row>
        <row r="157">
          <cell r="C157">
            <v>0</v>
          </cell>
          <cell r="D157">
            <v>4787.05</v>
          </cell>
          <cell r="E157">
            <v>9193.7400000001653</v>
          </cell>
          <cell r="F157">
            <v>0</v>
          </cell>
          <cell r="G157">
            <v>0</v>
          </cell>
          <cell r="H157">
            <v>0</v>
          </cell>
          <cell r="I157">
            <v>15358.959999999963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29339.750000000127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64264.549999999588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64264.549999999588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3379736.47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3379736.47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48611.1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48611.1</v>
          </cell>
        </row>
        <row r="161">
          <cell r="C161">
            <v>0</v>
          </cell>
          <cell r="D161">
            <v>0</v>
          </cell>
          <cell r="E161">
            <v>664152.98</v>
          </cell>
          <cell r="F161">
            <v>432830.05</v>
          </cell>
          <cell r="G161">
            <v>0</v>
          </cell>
          <cell r="H161">
            <v>0</v>
          </cell>
          <cell r="I161">
            <v>3367612.41</v>
          </cell>
          <cell r="J161">
            <v>7048216.0999999996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11512811.539999999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935990.76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935990.76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686765.61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686765.61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7335849.3099999996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7335849.3099999996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820648.3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820648.3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26888.34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26888.34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329488.3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329488.3</v>
          </cell>
        </row>
        <row r="168"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363165.21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363165.21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850354.61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850354.61</v>
          </cell>
        </row>
        <row r="170">
          <cell r="C170">
            <v>-13227747.18</v>
          </cell>
          <cell r="D170">
            <v>-2318667.83</v>
          </cell>
          <cell r="E170">
            <v>-1877498.09</v>
          </cell>
          <cell r="F170">
            <v>-2131985.0499999998</v>
          </cell>
          <cell r="G170">
            <v>-1614070.71</v>
          </cell>
          <cell r="H170">
            <v>-1872084.42</v>
          </cell>
          <cell r="I170">
            <v>-6034595.5199999996</v>
          </cell>
          <cell r="J170">
            <v>-4179061.35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-33255710.149999999</v>
          </cell>
        </row>
        <row r="171">
          <cell r="C171">
            <v>-2630518.11</v>
          </cell>
          <cell r="D171">
            <v>-454171.91</v>
          </cell>
          <cell r="E171">
            <v>-393668.96</v>
          </cell>
          <cell r="F171">
            <v>-469953.66</v>
          </cell>
          <cell r="G171">
            <v>-368930.44</v>
          </cell>
          <cell r="H171">
            <v>-384017.28</v>
          </cell>
          <cell r="I171">
            <v>-1302202.1499999999</v>
          </cell>
          <cell r="J171">
            <v>-901797.36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-6905259.8700000001</v>
          </cell>
        </row>
        <row r="172">
          <cell r="C172">
            <v>-75157.570000000007</v>
          </cell>
          <cell r="D172">
            <v>-11951.77</v>
          </cell>
          <cell r="E172">
            <v>-10094.200000000001</v>
          </cell>
          <cell r="F172">
            <v>-11462.37</v>
          </cell>
          <cell r="G172">
            <v>-9223.23</v>
          </cell>
          <cell r="H172">
            <v>-9600.16</v>
          </cell>
          <cell r="I172">
            <v>-31761.05</v>
          </cell>
          <cell r="J172">
            <v>-21994.84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-181245.19</v>
          </cell>
        </row>
        <row r="173">
          <cell r="C173">
            <v>-601261.39</v>
          </cell>
          <cell r="D173">
            <v>-59759.56</v>
          </cell>
          <cell r="E173">
            <v>-80752.63</v>
          </cell>
          <cell r="F173">
            <v>-45849.31</v>
          </cell>
          <cell r="G173">
            <v>-46116.32</v>
          </cell>
          <cell r="H173">
            <v>-134406.18</v>
          </cell>
          <cell r="I173">
            <v>-190566.21</v>
          </cell>
          <cell r="J173">
            <v>-131970.76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-1290682.3600000001</v>
          </cell>
        </row>
        <row r="174">
          <cell r="C174">
            <v>-375788.36</v>
          </cell>
          <cell r="D174">
            <v>-59759.56</v>
          </cell>
          <cell r="E174">
            <v>-50470.61</v>
          </cell>
          <cell r="F174">
            <v>-57311.33</v>
          </cell>
          <cell r="G174">
            <v>-46116.32</v>
          </cell>
          <cell r="H174">
            <v>-48002.14</v>
          </cell>
          <cell r="I174">
            <v>-158804.94</v>
          </cell>
          <cell r="J174">
            <v>-109975.34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-906228.6</v>
          </cell>
        </row>
        <row r="175">
          <cell r="C175">
            <v>-601261.39</v>
          </cell>
          <cell r="D175">
            <v>-95615.09</v>
          </cell>
          <cell r="E175">
            <v>-80752.63</v>
          </cell>
          <cell r="F175">
            <v>-91698.22</v>
          </cell>
          <cell r="G175">
            <v>-73786.12</v>
          </cell>
          <cell r="H175">
            <v>-76803.570000000007</v>
          </cell>
          <cell r="I175">
            <v>-254088.09</v>
          </cell>
          <cell r="J175">
            <v>-175960.38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-1449965.4899999998</v>
          </cell>
        </row>
        <row r="176">
          <cell r="C176">
            <v>180083.38</v>
          </cell>
          <cell r="D176">
            <v>267645.3</v>
          </cell>
          <cell r="E176">
            <v>288656.71000000002</v>
          </cell>
          <cell r="F176">
            <v>217164.77</v>
          </cell>
          <cell r="G176">
            <v>205736.06</v>
          </cell>
          <cell r="H176">
            <v>184168.09</v>
          </cell>
          <cell r="I176">
            <v>4599750.28</v>
          </cell>
          <cell r="J176">
            <v>-2174232.27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3768972.32</v>
          </cell>
        </row>
        <row r="177">
          <cell r="C177">
            <v>-219039.86</v>
          </cell>
          <cell r="D177">
            <v>10994.12</v>
          </cell>
          <cell r="E177">
            <v>47444.44</v>
          </cell>
          <cell r="F177">
            <v>49169.7</v>
          </cell>
          <cell r="G177">
            <v>88918.61</v>
          </cell>
          <cell r="H177">
            <v>61477.19</v>
          </cell>
          <cell r="I177">
            <v>928867.17</v>
          </cell>
          <cell r="J177">
            <v>-536729.99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431101.38</v>
          </cell>
        </row>
        <row r="178">
          <cell r="C178">
            <v>20628.27</v>
          </cell>
          <cell r="D178">
            <v>1978.92</v>
          </cell>
          <cell r="E178">
            <v>2679.17</v>
          </cell>
          <cell r="F178">
            <v>-14398.81</v>
          </cell>
          <cell r="G178">
            <v>-5616.12</v>
          </cell>
          <cell r="H178">
            <v>4546.42</v>
          </cell>
          <cell r="I178">
            <v>33027.97</v>
          </cell>
          <cell r="J178">
            <v>10683.7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53529.520000000004</v>
          </cell>
        </row>
        <row r="179">
          <cell r="C179">
            <v>-155877.60999999999</v>
          </cell>
          <cell r="D179">
            <v>-61536.76</v>
          </cell>
          <cell r="E179">
            <v>-34851.24</v>
          </cell>
          <cell r="F179">
            <v>-47401.85</v>
          </cell>
          <cell r="G179">
            <v>-41841.86</v>
          </cell>
          <cell r="H179">
            <v>289649.91999999998</v>
          </cell>
          <cell r="I179">
            <v>-43778.1</v>
          </cell>
          <cell r="J179">
            <v>-160004.35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-255641.85</v>
          </cell>
        </row>
        <row r="180">
          <cell r="C180">
            <v>90706.54</v>
          </cell>
          <cell r="D180">
            <v>40752.67</v>
          </cell>
          <cell r="E180">
            <v>40576.800000000003</v>
          </cell>
          <cell r="F180">
            <v>40642.36</v>
          </cell>
          <cell r="G180">
            <v>34849.17</v>
          </cell>
          <cell r="H180">
            <v>35715.96</v>
          </cell>
          <cell r="I180">
            <v>224942.86</v>
          </cell>
          <cell r="J180">
            <v>-18847.919999999998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489338.44</v>
          </cell>
        </row>
        <row r="181">
          <cell r="C181">
            <v>204533.89</v>
          </cell>
          <cell r="D181">
            <v>63688.36</v>
          </cell>
          <cell r="E181">
            <v>61599.21</v>
          </cell>
          <cell r="F181">
            <v>62329.88</v>
          </cell>
          <cell r="G181">
            <v>54201.09</v>
          </cell>
          <cell r="H181">
            <v>54944.73</v>
          </cell>
          <cell r="I181">
            <v>339126.05</v>
          </cell>
          <cell r="J181">
            <v>-16149.46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824273.75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-5764289.9500000002</v>
          </cell>
          <cell r="J182">
            <v>5764289.9500000002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-1208255.3999999999</v>
          </cell>
          <cell r="J183">
            <v>1208255.3999999999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-8750.42</v>
          </cell>
          <cell r="J184">
            <v>8750.42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-259955.18</v>
          </cell>
          <cell r="J185">
            <v>259955.18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-106883.24</v>
          </cell>
          <cell r="J186">
            <v>106883.24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-166146.59</v>
          </cell>
          <cell r="J187">
            <v>166146.59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>
            <v>-41049.1</v>
          </cell>
          <cell r="D188">
            <v>159380.14000000001</v>
          </cell>
          <cell r="E188">
            <v>173923.79</v>
          </cell>
          <cell r="F188">
            <v>127182.52</v>
          </cell>
          <cell r="G188">
            <v>121983.45</v>
          </cell>
          <cell r="H188">
            <v>106740.36</v>
          </cell>
          <cell r="I188">
            <v>4002668.78</v>
          </cell>
          <cell r="J188">
            <v>-2590514.46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2060315.4800000004</v>
          </cell>
        </row>
        <row r="189">
          <cell r="C189">
            <v>-18029.63</v>
          </cell>
          <cell r="D189">
            <v>10323.01</v>
          </cell>
          <cell r="E189">
            <v>29592.28</v>
          </cell>
          <cell r="F189">
            <v>30930.1</v>
          </cell>
          <cell r="G189">
            <v>53801.82</v>
          </cell>
          <cell r="H189">
            <v>34157.279999999999</v>
          </cell>
          <cell r="I189">
            <v>806274.11</v>
          </cell>
          <cell r="J189">
            <v>-586666.41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360382.55999999994</v>
          </cell>
        </row>
        <row r="190">
          <cell r="C190">
            <v>-342.23</v>
          </cell>
          <cell r="D190">
            <v>4476.7700000000004</v>
          </cell>
          <cell r="E190">
            <v>-3087.7</v>
          </cell>
          <cell r="F190">
            <v>-7069.13</v>
          </cell>
          <cell r="G190">
            <v>-3637.87</v>
          </cell>
          <cell r="H190">
            <v>-1570.38</v>
          </cell>
          <cell r="I190">
            <v>11484.97</v>
          </cell>
          <cell r="J190">
            <v>-4570.04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-4315.6100000000006</v>
          </cell>
        </row>
        <row r="191">
          <cell r="C191">
            <v>-8235.42</v>
          </cell>
          <cell r="D191">
            <v>-39964.379999999997</v>
          </cell>
          <cell r="E191">
            <v>-20892.98</v>
          </cell>
          <cell r="F191">
            <v>-27542.720000000001</v>
          </cell>
          <cell r="G191">
            <v>-23877.57</v>
          </cell>
          <cell r="H191">
            <v>167065.68</v>
          </cell>
          <cell r="I191">
            <v>13391.62</v>
          </cell>
          <cell r="J191">
            <v>-117979.36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-58035.130000000005</v>
          </cell>
        </row>
        <row r="192">
          <cell r="C192">
            <v>3090.11</v>
          </cell>
          <cell r="D192">
            <v>24914.91</v>
          </cell>
          <cell r="E192">
            <v>25286.9</v>
          </cell>
          <cell r="F192">
            <v>25533.15</v>
          </cell>
          <cell r="G192">
            <v>21292.400000000001</v>
          </cell>
          <cell r="H192">
            <v>21683.759999999998</v>
          </cell>
          <cell r="I192">
            <v>177477.83</v>
          </cell>
          <cell r="J192">
            <v>-52933.08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246345.97999999992</v>
          </cell>
        </row>
        <row r="193">
          <cell r="C193">
            <v>5364.02</v>
          </cell>
          <cell r="D193">
            <v>33814.75</v>
          </cell>
          <cell r="E193">
            <v>33426.230000000003</v>
          </cell>
          <cell r="F193">
            <v>33578.519999999997</v>
          </cell>
          <cell r="G193">
            <v>28697.51</v>
          </cell>
          <cell r="H193">
            <v>29423.72</v>
          </cell>
          <cell r="I193">
            <v>251360.22</v>
          </cell>
          <cell r="J193">
            <v>-76803.89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338861.07999999996</v>
          </cell>
        </row>
        <row r="194">
          <cell r="C194">
            <v>41049.1</v>
          </cell>
          <cell r="D194">
            <v>-159380.14000000001</v>
          </cell>
          <cell r="E194">
            <v>-173923.79</v>
          </cell>
          <cell r="F194">
            <v>-127182.52</v>
          </cell>
          <cell r="G194">
            <v>-121983.45</v>
          </cell>
          <cell r="H194">
            <v>-106740.36</v>
          </cell>
          <cell r="I194">
            <v>-4002668.78</v>
          </cell>
          <cell r="J194">
            <v>2590514.46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-2060315.4800000004</v>
          </cell>
        </row>
        <row r="195">
          <cell r="C195">
            <v>18029.63</v>
          </cell>
          <cell r="D195">
            <v>-10323.01</v>
          </cell>
          <cell r="E195">
            <v>-29592.28</v>
          </cell>
          <cell r="F195">
            <v>-30930.1</v>
          </cell>
          <cell r="G195">
            <v>-53801.82</v>
          </cell>
          <cell r="H195">
            <v>-34157.279999999999</v>
          </cell>
          <cell r="I195">
            <v>-806274.11</v>
          </cell>
          <cell r="J195">
            <v>586666.41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-360382.55999999994</v>
          </cell>
        </row>
        <row r="196">
          <cell r="C196">
            <v>342.23</v>
          </cell>
          <cell r="D196">
            <v>-4476.7700000000004</v>
          </cell>
          <cell r="E196">
            <v>3087.7</v>
          </cell>
          <cell r="F196">
            <v>7069.13</v>
          </cell>
          <cell r="G196">
            <v>3637.87</v>
          </cell>
          <cell r="H196">
            <v>1570.38</v>
          </cell>
          <cell r="I196">
            <v>-11484.97</v>
          </cell>
          <cell r="J196">
            <v>4570.04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4315.6100000000006</v>
          </cell>
        </row>
        <row r="197">
          <cell r="C197">
            <v>8235.42</v>
          </cell>
          <cell r="D197">
            <v>39964.379999999997</v>
          </cell>
          <cell r="E197">
            <v>20892.98</v>
          </cell>
          <cell r="F197">
            <v>27542.720000000001</v>
          </cell>
          <cell r="G197">
            <v>23877.57</v>
          </cell>
          <cell r="H197">
            <v>-167065.68</v>
          </cell>
          <cell r="I197">
            <v>-13391.62</v>
          </cell>
          <cell r="J197">
            <v>117979.36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58035.130000000005</v>
          </cell>
        </row>
        <row r="198">
          <cell r="C198">
            <v>-3090.11</v>
          </cell>
          <cell r="D198">
            <v>-24914.91</v>
          </cell>
          <cell r="E198">
            <v>-25286.9</v>
          </cell>
          <cell r="F198">
            <v>-25533.15</v>
          </cell>
          <cell r="G198">
            <v>-21292.400000000001</v>
          </cell>
          <cell r="H198">
            <v>-21683.759999999998</v>
          </cell>
          <cell r="I198">
            <v>-177477.83</v>
          </cell>
          <cell r="J198">
            <v>52933.08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-246345.97999999992</v>
          </cell>
        </row>
        <row r="199">
          <cell r="C199">
            <v>-5364.02</v>
          </cell>
          <cell r="D199">
            <v>-33814.75</v>
          </cell>
          <cell r="E199">
            <v>-33426.230000000003</v>
          </cell>
          <cell r="F199">
            <v>-33578.519999999997</v>
          </cell>
          <cell r="G199">
            <v>-28697.51</v>
          </cell>
          <cell r="H199">
            <v>-29423.72</v>
          </cell>
          <cell r="I199">
            <v>-251360.22</v>
          </cell>
          <cell r="J199">
            <v>76803.89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-338861.07999999996</v>
          </cell>
        </row>
        <row r="200">
          <cell r="C200">
            <v>-421486.61</v>
          </cell>
          <cell r="D200">
            <v>-2905639.54</v>
          </cell>
          <cell r="E200">
            <v>-2593900.1</v>
          </cell>
          <cell r="F200">
            <v>-2890468.31</v>
          </cell>
          <cell r="G200">
            <v>-2049512.78</v>
          </cell>
          <cell r="H200">
            <v>-2374396.77</v>
          </cell>
          <cell r="I200">
            <v>-10172882.48</v>
          </cell>
          <cell r="J200">
            <v>-177899.46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-23586186.050000001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-0.01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-0.01</v>
          </cell>
        </row>
        <row r="202">
          <cell r="C202">
            <v>-84589.75</v>
          </cell>
          <cell r="D202">
            <v>-573998.96</v>
          </cell>
          <cell r="E202">
            <v>-545521.03</v>
          </cell>
          <cell r="F202">
            <v>-642264.31999999995</v>
          </cell>
          <cell r="G202">
            <v>-473819.02</v>
          </cell>
          <cell r="H202">
            <v>-484736.14</v>
          </cell>
          <cell r="I202">
            <v>-2158548.2599999998</v>
          </cell>
          <cell r="J202">
            <v>-37050.239999999998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-5000527.72</v>
          </cell>
        </row>
        <row r="203">
          <cell r="C203">
            <v>-1439.43</v>
          </cell>
          <cell r="D203">
            <v>-22476.560000000001</v>
          </cell>
          <cell r="E203">
            <v>-2767.63</v>
          </cell>
          <cell r="F203">
            <v>-18653.77</v>
          </cell>
          <cell r="G203">
            <v>-10539.41</v>
          </cell>
          <cell r="H203">
            <v>-2424.39</v>
          </cell>
          <cell r="I203">
            <v>-21303.65</v>
          </cell>
          <cell r="J203">
            <v>-427.73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-80032.570000000007</v>
          </cell>
        </row>
        <row r="204">
          <cell r="C204">
            <v>-19650.03</v>
          </cell>
          <cell r="D204">
            <v>-61445.279999999999</v>
          </cell>
          <cell r="E204">
            <v>-109453.13</v>
          </cell>
          <cell r="F204">
            <v>-62180.639999999999</v>
          </cell>
          <cell r="G204">
            <v>-57412.59</v>
          </cell>
          <cell r="H204">
            <v>-178726.27</v>
          </cell>
          <cell r="I204">
            <v>-335706.24</v>
          </cell>
          <cell r="J204">
            <v>-6905.68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-831479.8600000001</v>
          </cell>
        </row>
        <row r="205">
          <cell r="C205">
            <v>-12668.27</v>
          </cell>
          <cell r="D205">
            <v>-79237.38</v>
          </cell>
          <cell r="E205">
            <v>-73371.199999999997</v>
          </cell>
          <cell r="F205">
            <v>-82181.119999999995</v>
          </cell>
          <cell r="G205">
            <v>-61991.199999999997</v>
          </cell>
          <cell r="H205">
            <v>-64245.78</v>
          </cell>
          <cell r="I205">
            <v>-281679.27</v>
          </cell>
          <cell r="J205">
            <v>-4680.88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-660055.10000000009</v>
          </cell>
        </row>
        <row r="206">
          <cell r="C206">
            <v>-18165.759999999998</v>
          </cell>
          <cell r="D206">
            <v>-115115.41</v>
          </cell>
          <cell r="E206">
            <v>-105200.48</v>
          </cell>
          <cell r="F206">
            <v>-117830.11</v>
          </cell>
          <cell r="G206">
            <v>-88892.66</v>
          </cell>
          <cell r="H206">
            <v>-93338.92</v>
          </cell>
          <cell r="I206">
            <v>-409232.48</v>
          </cell>
          <cell r="J206">
            <v>-6800.49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-954576.31</v>
          </cell>
        </row>
        <row r="207">
          <cell r="C207">
            <v>-5381.94</v>
          </cell>
          <cell r="D207">
            <v>-32141.16</v>
          </cell>
          <cell r="E207">
            <v>-10737.52</v>
          </cell>
          <cell r="F207">
            <v>-117.26</v>
          </cell>
          <cell r="G207">
            <v>-1519.15</v>
          </cell>
          <cell r="H207">
            <v>-2314.3000000000002</v>
          </cell>
          <cell r="I207">
            <v>-2773069.68</v>
          </cell>
          <cell r="J207">
            <v>-12133.67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-2837414.6799999997</v>
          </cell>
        </row>
        <row r="208">
          <cell r="C208">
            <v>-0.01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0.01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>
            <v>-1093.77</v>
          </cell>
          <cell r="D209">
            <v>-6356.87</v>
          </cell>
          <cell r="E209">
            <v>-2265.84</v>
          </cell>
          <cell r="F209">
            <v>-26.06</v>
          </cell>
          <cell r="G209">
            <v>-351.36</v>
          </cell>
          <cell r="H209">
            <v>-470.11</v>
          </cell>
          <cell r="I209">
            <v>-589045.64</v>
          </cell>
          <cell r="J209">
            <v>-2578.63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-602188.28</v>
          </cell>
        </row>
        <row r="210">
          <cell r="C210">
            <v>-18.07</v>
          </cell>
          <cell r="D210">
            <v>-247.38</v>
          </cell>
          <cell r="E210">
            <v>-11.54</v>
          </cell>
          <cell r="F210">
            <v>-0.76</v>
          </cell>
          <cell r="G210">
            <v>-7.8100000000000005</v>
          </cell>
          <cell r="H210">
            <v>-2.38</v>
          </cell>
          <cell r="I210">
            <v>-5757.42</v>
          </cell>
          <cell r="J210">
            <v>-25.1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-6070.46</v>
          </cell>
        </row>
        <row r="211">
          <cell r="C211">
            <v>-248.58</v>
          </cell>
          <cell r="D211">
            <v>-675.52</v>
          </cell>
          <cell r="E211">
            <v>-450.24</v>
          </cell>
          <cell r="F211">
            <v>-2.52</v>
          </cell>
          <cell r="G211">
            <v>-42.51</v>
          </cell>
          <cell r="H211">
            <v>-169.61</v>
          </cell>
          <cell r="I211">
            <v>-90566.9</v>
          </cell>
          <cell r="J211">
            <v>-394.49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-92550.37</v>
          </cell>
        </row>
        <row r="212">
          <cell r="C212">
            <v>-163.44999999999999</v>
          </cell>
          <cell r="D212">
            <v>-877.19</v>
          </cell>
          <cell r="E212">
            <v>-305.39</v>
          </cell>
          <cell r="F212">
            <v>-3.34</v>
          </cell>
          <cell r="G212">
            <v>-45.99</v>
          </cell>
          <cell r="H212">
            <v>-62.71</v>
          </cell>
          <cell r="I212">
            <v>-77007.77</v>
          </cell>
          <cell r="J212">
            <v>-337.37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-78803.210000000006</v>
          </cell>
        </row>
        <row r="213">
          <cell r="C213">
            <v>-234.38</v>
          </cell>
          <cell r="D213">
            <v>-1274.49</v>
          </cell>
          <cell r="E213">
            <v>-438.52</v>
          </cell>
          <cell r="F213">
            <v>-4.78</v>
          </cell>
          <cell r="G213">
            <v>-65.95</v>
          </cell>
          <cell r="H213">
            <v>-91.04</v>
          </cell>
          <cell r="I213">
            <v>-111878</v>
          </cell>
          <cell r="J213">
            <v>-490.14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-114477.3</v>
          </cell>
        </row>
        <row r="214">
          <cell r="C214">
            <v>-346.16</v>
          </cell>
          <cell r="D214">
            <v>-8910.31</v>
          </cell>
          <cell r="E214">
            <v>1502.82</v>
          </cell>
          <cell r="F214">
            <v>-6609.47</v>
          </cell>
          <cell r="G214">
            <v>-4413.63</v>
          </cell>
          <cell r="H214">
            <v>-22957.79</v>
          </cell>
          <cell r="I214">
            <v>-219120.77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-260855.31</v>
          </cell>
        </row>
        <row r="215">
          <cell r="C215">
            <v>-69.599999999999994</v>
          </cell>
          <cell r="D215">
            <v>-1760.96</v>
          </cell>
          <cell r="E215">
            <v>385.62</v>
          </cell>
          <cell r="F215">
            <v>-1468.91</v>
          </cell>
          <cell r="G215">
            <v>-1021.68</v>
          </cell>
          <cell r="H215">
            <v>-4678.5</v>
          </cell>
          <cell r="I215">
            <v>-46551.47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-55165.5</v>
          </cell>
        </row>
        <row r="216">
          <cell r="C216">
            <v>-1.21</v>
          </cell>
          <cell r="D216">
            <v>-68.760000000000005</v>
          </cell>
          <cell r="E216">
            <v>2.17</v>
          </cell>
          <cell r="F216">
            <v>-42.5</v>
          </cell>
          <cell r="G216">
            <v>-22.68</v>
          </cell>
          <cell r="H216">
            <v>-23.42</v>
          </cell>
          <cell r="I216">
            <v>-454.41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-610.81000000000006</v>
          </cell>
        </row>
        <row r="217">
          <cell r="C217">
            <v>-16.09</v>
          </cell>
          <cell r="D217">
            <v>-188</v>
          </cell>
          <cell r="E217">
            <v>37.549999999999997</v>
          </cell>
          <cell r="F217">
            <v>-141.69</v>
          </cell>
          <cell r="G217">
            <v>-123.29</v>
          </cell>
          <cell r="H217">
            <v>-1711.82</v>
          </cell>
          <cell r="I217">
            <v>-7146.02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-9289.36</v>
          </cell>
        </row>
        <row r="218">
          <cell r="C218">
            <v>-10.4</v>
          </cell>
          <cell r="D218">
            <v>-243.05</v>
          </cell>
          <cell r="E218">
            <v>57.55</v>
          </cell>
          <cell r="F218">
            <v>-188.14</v>
          </cell>
          <cell r="G218">
            <v>-133.74</v>
          </cell>
          <cell r="H218">
            <v>-621.44000000000005</v>
          </cell>
          <cell r="I218">
            <v>-6087.2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-7226.42</v>
          </cell>
        </row>
        <row r="219">
          <cell r="C219">
            <v>-14.96</v>
          </cell>
          <cell r="D219">
            <v>-353.15</v>
          </cell>
          <cell r="E219">
            <v>88.58</v>
          </cell>
          <cell r="F219">
            <v>-269.8</v>
          </cell>
          <cell r="G219">
            <v>-191.79</v>
          </cell>
          <cell r="H219">
            <v>-902.86</v>
          </cell>
          <cell r="I219">
            <v>-8843.44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-10487.42</v>
          </cell>
        </row>
        <row r="220">
          <cell r="C220">
            <v>-43980.21</v>
          </cell>
          <cell r="D220">
            <v>-2303.58</v>
          </cell>
          <cell r="E220">
            <v>-3314.49</v>
          </cell>
          <cell r="F220">
            <v>-152.02000000000001</v>
          </cell>
          <cell r="G220">
            <v>-16.149999999999999</v>
          </cell>
          <cell r="H220">
            <v>-132.66</v>
          </cell>
          <cell r="I220">
            <v>-15927.55</v>
          </cell>
          <cell r="J220">
            <v>-2752491.84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-2818318.5</v>
          </cell>
        </row>
        <row r="221">
          <cell r="C221">
            <v>-18491.96</v>
          </cell>
          <cell r="D221">
            <v>-964.44</v>
          </cell>
          <cell r="E221">
            <v>-1392.53</v>
          </cell>
          <cell r="F221">
            <v>-69.06</v>
          </cell>
          <cell r="G221">
            <v>-7.34</v>
          </cell>
          <cell r="H221">
            <v>-57.04</v>
          </cell>
          <cell r="I221">
            <v>-6777.39</v>
          </cell>
          <cell r="J221">
            <v>-1153805.97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-1181565.73</v>
          </cell>
        </row>
        <row r="222">
          <cell r="C222">
            <v>-9174.5499999999993</v>
          </cell>
          <cell r="D222">
            <v>-478.68</v>
          </cell>
          <cell r="E222">
            <v>-669</v>
          </cell>
          <cell r="F222">
            <v>-30.56</v>
          </cell>
          <cell r="G222">
            <v>-3.25</v>
          </cell>
          <cell r="H222">
            <v>-26.41</v>
          </cell>
          <cell r="I222">
            <v>-3350.57</v>
          </cell>
          <cell r="J222">
            <v>-584675.31000000006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-598408.33000000007</v>
          </cell>
        </row>
        <row r="223">
          <cell r="C223">
            <v>-150.81</v>
          </cell>
          <cell r="D223">
            <v>-3.21</v>
          </cell>
          <cell r="E223">
            <v>-20.82</v>
          </cell>
          <cell r="F223">
            <v>-0.52</v>
          </cell>
          <cell r="G223">
            <v>-0.06</v>
          </cell>
          <cell r="H223">
            <v>-0.78</v>
          </cell>
          <cell r="I223">
            <v>-37.1</v>
          </cell>
          <cell r="J223">
            <v>-5715.02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-5928.3200000000006</v>
          </cell>
        </row>
        <row r="224">
          <cell r="C224">
            <v>-1437.79</v>
          </cell>
          <cell r="D224">
            <v>-123.78</v>
          </cell>
          <cell r="E224">
            <v>-84.95</v>
          </cell>
          <cell r="F224">
            <v>-7.08</v>
          </cell>
          <cell r="G224">
            <v>-0.75</v>
          </cell>
          <cell r="H224">
            <v>-4.24</v>
          </cell>
          <cell r="I224">
            <v>-563.77</v>
          </cell>
          <cell r="J224">
            <v>-89896.89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-92119.25</v>
          </cell>
        </row>
        <row r="225">
          <cell r="C225">
            <v>-1225.1400000000001</v>
          </cell>
          <cell r="D225">
            <v>-63.92</v>
          </cell>
          <cell r="E225">
            <v>-92.25</v>
          </cell>
          <cell r="F225">
            <v>-4.58</v>
          </cell>
          <cell r="G225">
            <v>-0.49</v>
          </cell>
          <cell r="H225">
            <v>-3.7800000000000002</v>
          </cell>
          <cell r="I225">
            <v>-449</v>
          </cell>
          <cell r="J225">
            <v>-76439.710000000006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-78278.87000000001</v>
          </cell>
        </row>
        <row r="226">
          <cell r="C226">
            <v>-1773.96</v>
          </cell>
          <cell r="D226">
            <v>-92.64</v>
          </cell>
          <cell r="E226">
            <v>-133.81</v>
          </cell>
          <cell r="F226">
            <v>-6.5600000000000005</v>
          </cell>
          <cell r="G226">
            <v>-0.7</v>
          </cell>
          <cell r="H226">
            <v>-5.45</v>
          </cell>
          <cell r="I226">
            <v>-650.65</v>
          </cell>
          <cell r="J226">
            <v>-111052.27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-113716.04000000001</v>
          </cell>
        </row>
        <row r="227">
          <cell r="C227">
            <v>0</v>
          </cell>
          <cell r="D227">
            <v>-8910.31</v>
          </cell>
          <cell r="E227">
            <v>1069.6400000000001</v>
          </cell>
          <cell r="F227">
            <v>-3360.52</v>
          </cell>
          <cell r="G227">
            <v>-4441.75</v>
          </cell>
          <cell r="H227">
            <v>-22957.79</v>
          </cell>
          <cell r="I227">
            <v>-62308.73</v>
          </cell>
          <cell r="J227">
            <v>-156696.9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-257606.36</v>
          </cell>
        </row>
        <row r="228">
          <cell r="C228">
            <v>0</v>
          </cell>
          <cell r="D228">
            <v>-3668.66</v>
          </cell>
          <cell r="E228">
            <v>687.77</v>
          </cell>
          <cell r="F228">
            <v>-1444.61</v>
          </cell>
          <cell r="G228">
            <v>-2031.79</v>
          </cell>
          <cell r="H228">
            <v>-9380.15</v>
          </cell>
          <cell r="I228">
            <v>-26119.98</v>
          </cell>
          <cell r="J228">
            <v>-65726.880000000005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-107684.3</v>
          </cell>
        </row>
        <row r="229">
          <cell r="C229">
            <v>0</v>
          </cell>
          <cell r="D229">
            <v>-1760.96</v>
          </cell>
          <cell r="E229">
            <v>293.69</v>
          </cell>
          <cell r="F229">
            <v>-746.93</v>
          </cell>
          <cell r="G229">
            <v>-1027.33</v>
          </cell>
          <cell r="H229">
            <v>-4678.5</v>
          </cell>
          <cell r="I229">
            <v>-13235.78</v>
          </cell>
          <cell r="J229">
            <v>-33287.71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-54443.520000000004</v>
          </cell>
        </row>
        <row r="230">
          <cell r="C230">
            <v>0</v>
          </cell>
          <cell r="D230">
            <v>-68.760000000000005</v>
          </cell>
          <cell r="E230">
            <v>1.26</v>
          </cell>
          <cell r="F230">
            <v>-21.58</v>
          </cell>
          <cell r="G230">
            <v>-22.78</v>
          </cell>
          <cell r="H230">
            <v>-23.42</v>
          </cell>
          <cell r="I230">
            <v>-129.31</v>
          </cell>
          <cell r="J230">
            <v>-325.3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-589.8900000000001</v>
          </cell>
        </row>
        <row r="231">
          <cell r="C231">
            <v>0</v>
          </cell>
          <cell r="D231">
            <v>-188</v>
          </cell>
          <cell r="E231">
            <v>23.28</v>
          </cell>
          <cell r="F231">
            <v>-71.94</v>
          </cell>
          <cell r="G231">
            <v>-124.6</v>
          </cell>
          <cell r="H231">
            <v>-1711.82</v>
          </cell>
          <cell r="I231">
            <v>-2033.97</v>
          </cell>
          <cell r="J231">
            <v>-5112.5600000000004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-9219.61</v>
          </cell>
        </row>
        <row r="232">
          <cell r="C232">
            <v>0</v>
          </cell>
          <cell r="D232">
            <v>-243.05</v>
          </cell>
          <cell r="E232">
            <v>45.54</v>
          </cell>
          <cell r="F232">
            <v>-95.72</v>
          </cell>
          <cell r="G232">
            <v>-134.59</v>
          </cell>
          <cell r="H232">
            <v>-621.44000000000005</v>
          </cell>
          <cell r="I232">
            <v>-1730.41</v>
          </cell>
          <cell r="J232">
            <v>-4354.33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-7134</v>
          </cell>
        </row>
        <row r="233">
          <cell r="C233">
            <v>0</v>
          </cell>
          <cell r="D233">
            <v>-353.15</v>
          </cell>
          <cell r="E233">
            <v>71.150000000000006</v>
          </cell>
          <cell r="F233">
            <v>-137.27000000000001</v>
          </cell>
          <cell r="G233">
            <v>-193</v>
          </cell>
          <cell r="H233">
            <v>-902.86</v>
          </cell>
          <cell r="I233">
            <v>-2514.0100000000002</v>
          </cell>
          <cell r="J233">
            <v>-6325.75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-10354.89</v>
          </cell>
        </row>
        <row r="234">
          <cell r="C234">
            <v>43980.21</v>
          </cell>
          <cell r="D234">
            <v>11213.89</v>
          </cell>
          <cell r="E234">
            <v>2244.85</v>
          </cell>
          <cell r="F234">
            <v>3512.54</v>
          </cell>
          <cell r="G234">
            <v>4457.8999999999996</v>
          </cell>
          <cell r="H234">
            <v>23090.45</v>
          </cell>
          <cell r="I234">
            <v>78236.28</v>
          </cell>
          <cell r="J234">
            <v>2909188.74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3075924.8600000003</v>
          </cell>
        </row>
        <row r="235">
          <cell r="C235">
            <v>18491.96</v>
          </cell>
          <cell r="D235">
            <v>4633.1000000000004</v>
          </cell>
          <cell r="E235">
            <v>704.76</v>
          </cell>
          <cell r="F235">
            <v>1513.67</v>
          </cell>
          <cell r="G235">
            <v>2039.13</v>
          </cell>
          <cell r="H235">
            <v>9437.19</v>
          </cell>
          <cell r="I235">
            <v>32897.370000000003</v>
          </cell>
          <cell r="J235">
            <v>1219532.8500000001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1289250.03</v>
          </cell>
        </row>
        <row r="236">
          <cell r="C236">
            <v>9174.5499999999993</v>
          </cell>
          <cell r="D236">
            <v>2239.64</v>
          </cell>
          <cell r="E236">
            <v>375.31</v>
          </cell>
          <cell r="F236">
            <v>777.49</v>
          </cell>
          <cell r="G236">
            <v>1030.58</v>
          </cell>
          <cell r="H236">
            <v>4704.91</v>
          </cell>
          <cell r="I236">
            <v>16586.349999999999</v>
          </cell>
          <cell r="J236">
            <v>617963.02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652851.85</v>
          </cell>
        </row>
        <row r="237">
          <cell r="C237">
            <v>150.81</v>
          </cell>
          <cell r="D237">
            <v>71.97</v>
          </cell>
          <cell r="E237">
            <v>19.559999999999999</v>
          </cell>
          <cell r="F237">
            <v>22.1</v>
          </cell>
          <cell r="G237">
            <v>22.84</v>
          </cell>
          <cell r="H237">
            <v>24.2</v>
          </cell>
          <cell r="I237">
            <v>166.41</v>
          </cell>
          <cell r="J237">
            <v>6040.32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6518.21</v>
          </cell>
        </row>
        <row r="238">
          <cell r="C238">
            <v>1437.79</v>
          </cell>
          <cell r="D238">
            <v>311.77999999999997</v>
          </cell>
          <cell r="E238">
            <v>61.67</v>
          </cell>
          <cell r="F238">
            <v>79.02</v>
          </cell>
          <cell r="G238">
            <v>125.35</v>
          </cell>
          <cell r="H238">
            <v>1716.06</v>
          </cell>
          <cell r="I238">
            <v>2597.7399999999998</v>
          </cell>
          <cell r="J238">
            <v>95009.45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101338.86</v>
          </cell>
        </row>
        <row r="239">
          <cell r="C239">
            <v>1225.1400000000001</v>
          </cell>
          <cell r="D239">
            <v>306.97000000000003</v>
          </cell>
          <cell r="E239">
            <v>46.71</v>
          </cell>
          <cell r="F239">
            <v>100.3</v>
          </cell>
          <cell r="G239">
            <v>135.08000000000001</v>
          </cell>
          <cell r="H239">
            <v>625.22</v>
          </cell>
          <cell r="I239">
            <v>2179.41</v>
          </cell>
          <cell r="J239">
            <v>80794.039999999994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85412.87</v>
          </cell>
        </row>
        <row r="240">
          <cell r="C240">
            <v>1773.96</v>
          </cell>
          <cell r="D240">
            <v>445.79</v>
          </cell>
          <cell r="E240">
            <v>62.66</v>
          </cell>
          <cell r="F240">
            <v>143.83000000000001</v>
          </cell>
          <cell r="G240">
            <v>193.7</v>
          </cell>
          <cell r="H240">
            <v>908.31</v>
          </cell>
          <cell r="I240">
            <v>3164.66</v>
          </cell>
          <cell r="J240">
            <v>117378.02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124070.93000000001</v>
          </cell>
        </row>
        <row r="241">
          <cell r="C241">
            <v>803.84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803.84</v>
          </cell>
        </row>
        <row r="242">
          <cell r="C242">
            <v>-176594.19</v>
          </cell>
          <cell r="D242">
            <v>-1214373.6000000001</v>
          </cell>
          <cell r="E242">
            <v>-1075528.57</v>
          </cell>
          <cell r="F242">
            <v>-1364657.72</v>
          </cell>
          <cell r="G242">
            <v>-981268.64</v>
          </cell>
          <cell r="H242">
            <v>-1090333.24</v>
          </cell>
          <cell r="I242">
            <v>-4282272.26</v>
          </cell>
          <cell r="J242">
            <v>-69098.899999999994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-10254127.119999999</v>
          </cell>
        </row>
        <row r="243">
          <cell r="C243">
            <v>-92704.42</v>
          </cell>
          <cell r="D243">
            <v>-1436954.35</v>
          </cell>
          <cell r="E243">
            <v>-1132350.47</v>
          </cell>
          <cell r="F243">
            <v>-818877.18</v>
          </cell>
          <cell r="G243">
            <v>-85095.88</v>
          </cell>
          <cell r="H243">
            <v>-732470.49</v>
          </cell>
          <cell r="I243">
            <v>-2201911.58</v>
          </cell>
          <cell r="J243">
            <v>-7030.51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-6507394.8800000008</v>
          </cell>
        </row>
        <row r="244">
          <cell r="C244">
            <v>-11861.9</v>
          </cell>
          <cell r="D244">
            <v>-209685.46</v>
          </cell>
          <cell r="E244">
            <v>-161863.34</v>
          </cell>
          <cell r="F244">
            <v>-396765.41</v>
          </cell>
          <cell r="G244">
            <v>-243498.34</v>
          </cell>
          <cell r="H244">
            <v>-275221.12</v>
          </cell>
          <cell r="I244">
            <v>-532111.72</v>
          </cell>
          <cell r="J244">
            <v>-3417.04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-1834424.33</v>
          </cell>
        </row>
        <row r="245">
          <cell r="C245">
            <v>0.01</v>
          </cell>
          <cell r="D245">
            <v>-0.02</v>
          </cell>
          <cell r="E245">
            <v>0</v>
          </cell>
          <cell r="F245">
            <v>0.02</v>
          </cell>
          <cell r="G245">
            <v>0.01</v>
          </cell>
          <cell r="H245">
            <v>0</v>
          </cell>
          <cell r="I245">
            <v>-0.01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0.01</v>
          </cell>
        </row>
        <row r="246">
          <cell r="C246">
            <v>0</v>
          </cell>
          <cell r="D246">
            <v>-0.03</v>
          </cell>
          <cell r="E246">
            <v>0.04</v>
          </cell>
          <cell r="F246">
            <v>0</v>
          </cell>
          <cell r="G246">
            <v>0.01</v>
          </cell>
          <cell r="H246">
            <v>-0.04</v>
          </cell>
          <cell r="I246">
            <v>0.05</v>
          </cell>
          <cell r="J246">
            <v>-0.02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1.0000000000000005E-2</v>
          </cell>
        </row>
        <row r="247">
          <cell r="C247">
            <v>0.04</v>
          </cell>
          <cell r="D247">
            <v>0</v>
          </cell>
          <cell r="E247">
            <v>0.04</v>
          </cell>
          <cell r="F247">
            <v>7.0000000000000007E-2</v>
          </cell>
          <cell r="G247">
            <v>-0.02</v>
          </cell>
          <cell r="H247">
            <v>-0.04</v>
          </cell>
          <cell r="I247">
            <v>-0.03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6.0000000000000012E-2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-0.05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-0.05</v>
          </cell>
        </row>
        <row r="249">
          <cell r="C249">
            <v>18629.830000000002</v>
          </cell>
          <cell r="D249">
            <v>4751.79</v>
          </cell>
          <cell r="E249">
            <v>672.87</v>
          </cell>
          <cell r="F249">
            <v>1652.7</v>
          </cell>
          <cell r="G249">
            <v>2136.21</v>
          </cell>
          <cell r="H249">
            <v>10620.05</v>
          </cell>
          <cell r="I249">
            <v>33075.11</v>
          </cell>
          <cell r="J249">
            <v>1230263.9099999999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1301802.47</v>
          </cell>
        </row>
        <row r="250">
          <cell r="C250">
            <v>15521.22</v>
          </cell>
          <cell r="D250">
            <v>5238.34</v>
          </cell>
          <cell r="E250">
            <v>-2446.41</v>
          </cell>
          <cell r="F250">
            <v>1027.28</v>
          </cell>
          <cell r="G250">
            <v>229.44</v>
          </cell>
          <cell r="H250">
            <v>7191.16</v>
          </cell>
          <cell r="I250">
            <v>17703.740000000002</v>
          </cell>
          <cell r="J250">
            <v>660357.68000000005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704822.45000000007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-326120.38</v>
          </cell>
          <cell r="J251">
            <v>326120.38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>
            <v>603578.81999999995</v>
          </cell>
          <cell r="D252">
            <v>505414.16</v>
          </cell>
          <cell r="E252">
            <v>264504.93</v>
          </cell>
          <cell r="F252">
            <v>827969.03</v>
          </cell>
          <cell r="G252">
            <v>332052.43</v>
          </cell>
          <cell r="H252">
            <v>306027.18</v>
          </cell>
          <cell r="I252">
            <v>1113765.56</v>
          </cell>
          <cell r="J252">
            <v>26882.959999999999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3980195.0700000003</v>
          </cell>
        </row>
        <row r="253">
          <cell r="C253">
            <v>297923.94</v>
          </cell>
          <cell r="D253">
            <v>99364.51</v>
          </cell>
          <cell r="E253">
            <v>83512.850000000006</v>
          </cell>
          <cell r="F253">
            <v>99041.57</v>
          </cell>
          <cell r="G253">
            <v>73438.080000000002</v>
          </cell>
          <cell r="H253">
            <v>77216.11</v>
          </cell>
          <cell r="I253">
            <v>405519.56</v>
          </cell>
          <cell r="J253">
            <v>26958.27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1162974.8900000001</v>
          </cell>
        </row>
        <row r="254">
          <cell r="C254">
            <v>2996718.04</v>
          </cell>
          <cell r="D254">
            <v>2221680.96</v>
          </cell>
          <cell r="E254">
            <v>1575782.04</v>
          </cell>
          <cell r="F254">
            <v>1017441.96</v>
          </cell>
          <cell r="G254">
            <v>22584</v>
          </cell>
          <cell r="H254">
            <v>1228998</v>
          </cell>
          <cell r="I254">
            <v>4466430</v>
          </cell>
          <cell r="J254">
            <v>-255399.96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13274235.039999999</v>
          </cell>
        </row>
        <row r="255">
          <cell r="C255">
            <v>13474878.51</v>
          </cell>
          <cell r="D255">
            <v>4997713.54</v>
          </cell>
          <cell r="E255">
            <v>4191976.18</v>
          </cell>
          <cell r="F255">
            <v>4812015.32</v>
          </cell>
          <cell r="G255">
            <v>3463780.21</v>
          </cell>
          <cell r="H255">
            <v>4087585.19</v>
          </cell>
          <cell r="I255">
            <v>20364208.120000001</v>
          </cell>
          <cell r="J255">
            <v>779036.8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56171193.869999997</v>
          </cell>
        </row>
        <row r="256">
          <cell r="C256">
            <v>415142.6</v>
          </cell>
          <cell r="D256">
            <v>148669.78</v>
          </cell>
          <cell r="E256">
            <v>124703.84</v>
          </cell>
          <cell r="F256">
            <v>147473.03</v>
          </cell>
          <cell r="G256">
            <v>108735.43</v>
          </cell>
          <cell r="H256">
            <v>116191.66</v>
          </cell>
          <cell r="I256">
            <v>611062.55000000005</v>
          </cell>
          <cell r="J256">
            <v>33253.879999999997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1705232.7699999996</v>
          </cell>
        </row>
        <row r="257">
          <cell r="C257">
            <v>2808665.53</v>
          </cell>
          <cell r="D257">
            <v>1049816.3</v>
          </cell>
          <cell r="E257">
            <v>916085.03</v>
          </cell>
          <cell r="F257">
            <v>1089698.05</v>
          </cell>
          <cell r="G257">
            <v>773253.38</v>
          </cell>
          <cell r="H257">
            <v>833945.34</v>
          </cell>
          <cell r="I257">
            <v>4480174.33</v>
          </cell>
          <cell r="J257">
            <v>276776.53000000003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12228414.489999998</v>
          </cell>
        </row>
        <row r="258">
          <cell r="C258">
            <v>204940.61</v>
          </cell>
          <cell r="D258">
            <v>5696.79</v>
          </cell>
          <cell r="E258">
            <v>4705.46</v>
          </cell>
          <cell r="F258">
            <v>5287.04</v>
          </cell>
          <cell r="G258">
            <v>3819.89</v>
          </cell>
          <cell r="H258">
            <v>4586.51</v>
          </cell>
          <cell r="I258">
            <v>23011.83</v>
          </cell>
          <cell r="J258">
            <v>832.71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252880.84</v>
          </cell>
        </row>
        <row r="259">
          <cell r="C259">
            <v>5351435.08</v>
          </cell>
          <cell r="D259">
            <v>2004563.28</v>
          </cell>
          <cell r="E259">
            <v>1637772.79</v>
          </cell>
          <cell r="F259">
            <v>2094492.69</v>
          </cell>
          <cell r="G259">
            <v>1540721.02</v>
          </cell>
          <cell r="H259">
            <v>1773319.99</v>
          </cell>
          <cell r="I259">
            <v>7923628.0199999996</v>
          </cell>
          <cell r="J259">
            <v>508180.96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22834113.829999998</v>
          </cell>
        </row>
        <row r="260">
          <cell r="C260">
            <v>99504.67</v>
          </cell>
          <cell r="D260">
            <v>0</v>
          </cell>
          <cell r="E260">
            <v>-1801.15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97703.52</v>
          </cell>
        </row>
        <row r="261">
          <cell r="C261">
            <v>0</v>
          </cell>
          <cell r="D261">
            <v>-9.3132257461547852E-10</v>
          </cell>
          <cell r="E261">
            <v>-9.3132257461547852E-10</v>
          </cell>
          <cell r="F261">
            <v>-1.862645149230957E-9</v>
          </cell>
          <cell r="G261">
            <v>-9.3132257461547852E-10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>
            <v>-78295.05</v>
          </cell>
          <cell r="D262">
            <v>-30218.51</v>
          </cell>
          <cell r="E262">
            <v>-27164.720000000001</v>
          </cell>
          <cell r="F262">
            <v>-30441.84</v>
          </cell>
          <cell r="G262">
            <v>-21869.38</v>
          </cell>
          <cell r="H262">
            <v>-26107.01</v>
          </cell>
          <cell r="I262">
            <v>-127450.41</v>
          </cell>
          <cell r="J262">
            <v>-7708.42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-349255.33999999997</v>
          </cell>
        </row>
        <row r="263">
          <cell r="C263">
            <v>-366358.99</v>
          </cell>
          <cell r="D263">
            <v>-167327.03</v>
          </cell>
          <cell r="E263">
            <v>-122136.13</v>
          </cell>
          <cell r="F263">
            <v>-299627.58</v>
          </cell>
          <cell r="G263">
            <v>-194646.83</v>
          </cell>
          <cell r="H263">
            <v>-221567.52</v>
          </cell>
          <cell r="I263">
            <v>-321010.74</v>
          </cell>
          <cell r="J263">
            <v>-89677.18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-1782352</v>
          </cell>
        </row>
        <row r="264">
          <cell r="C264">
            <v>-225210.1</v>
          </cell>
          <cell r="D264">
            <v>-125449.97</v>
          </cell>
          <cell r="E264">
            <v>19987.439999999999</v>
          </cell>
          <cell r="F264">
            <v>-130650.83</v>
          </cell>
          <cell r="G264">
            <v>106797.31</v>
          </cell>
          <cell r="H264">
            <v>193691.38</v>
          </cell>
          <cell r="I264">
            <v>221495.21</v>
          </cell>
          <cell r="J264">
            <v>-259674.32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-199013.88000000003</v>
          </cell>
        </row>
        <row r="265">
          <cell r="C265">
            <v>218.77</v>
          </cell>
          <cell r="D265">
            <v>73.23</v>
          </cell>
          <cell r="E265">
            <v>57.41</v>
          </cell>
          <cell r="F265">
            <v>77.44</v>
          </cell>
          <cell r="G265">
            <v>43.86</v>
          </cell>
          <cell r="H265">
            <v>61.62</v>
          </cell>
          <cell r="I265">
            <v>325.91000000000003</v>
          </cell>
          <cell r="J265">
            <v>13.55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871.79</v>
          </cell>
        </row>
        <row r="266">
          <cell r="C266">
            <v>777053.7</v>
          </cell>
          <cell r="D266">
            <v>183605.12</v>
          </cell>
          <cell r="E266">
            <v>225469.69</v>
          </cell>
          <cell r="F266">
            <v>155576.01</v>
          </cell>
          <cell r="G266">
            <v>145536.57</v>
          </cell>
          <cell r="H266">
            <v>25363.96</v>
          </cell>
          <cell r="I266">
            <v>927718.65</v>
          </cell>
          <cell r="J266">
            <v>39320.1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2479643.8000000003</v>
          </cell>
        </row>
        <row r="267">
          <cell r="C267">
            <v>55769.24</v>
          </cell>
          <cell r="D267">
            <v>32692.32</v>
          </cell>
          <cell r="E267">
            <v>10134.620000000001</v>
          </cell>
          <cell r="F267">
            <v>44480.77</v>
          </cell>
          <cell r="G267">
            <v>25365.39</v>
          </cell>
          <cell r="H267">
            <v>7442.31</v>
          </cell>
          <cell r="I267">
            <v>34673.07</v>
          </cell>
          <cell r="J267">
            <v>3000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213557.72</v>
          </cell>
        </row>
        <row r="268">
          <cell r="C268">
            <v>-8.59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-8.59</v>
          </cell>
        </row>
        <row r="269">
          <cell r="C269">
            <v>-138.19999999999999</v>
          </cell>
          <cell r="D269">
            <v>-2309.71</v>
          </cell>
          <cell r="E269">
            <v>-680.34</v>
          </cell>
          <cell r="F269">
            <v>-16.11</v>
          </cell>
          <cell r="G269">
            <v>-180.46</v>
          </cell>
          <cell r="H269">
            <v>-268.38</v>
          </cell>
          <cell r="I269">
            <v>-144597.13</v>
          </cell>
          <cell r="J269">
            <v>-234.8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-148425.13</v>
          </cell>
        </row>
        <row r="270">
          <cell r="C270">
            <v>-18629.830000000002</v>
          </cell>
          <cell r="D270">
            <v>-1023.51</v>
          </cell>
          <cell r="E270">
            <v>-1406.81</v>
          </cell>
          <cell r="F270">
            <v>-63.88</v>
          </cell>
          <cell r="G270">
            <v>-6.79</v>
          </cell>
          <cell r="H270">
            <v>-55.61</v>
          </cell>
          <cell r="I270">
            <v>-6724.07</v>
          </cell>
          <cell r="J270">
            <v>-1163952.3999999999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-1191862.8999999999</v>
          </cell>
        </row>
        <row r="271">
          <cell r="C271">
            <v>-15521.22</v>
          </cell>
          <cell r="D271">
            <v>-794.7</v>
          </cell>
          <cell r="E271">
            <v>-1444.41</v>
          </cell>
          <cell r="F271">
            <v>-33.92</v>
          </cell>
          <cell r="G271">
            <v>-3.6</v>
          </cell>
          <cell r="H271">
            <v>-50.49</v>
          </cell>
          <cell r="I271">
            <v>-3552.04</v>
          </cell>
          <cell r="J271">
            <v>-624533.91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-645934.29</v>
          </cell>
        </row>
        <row r="272">
          <cell r="C272">
            <v>-2306.46</v>
          </cell>
          <cell r="D272">
            <v>-13476.17</v>
          </cell>
          <cell r="E272">
            <v>-4484.41</v>
          </cell>
          <cell r="F272">
            <v>-55.39</v>
          </cell>
          <cell r="G272">
            <v>-727.9</v>
          </cell>
          <cell r="H272">
            <v>-1069.01</v>
          </cell>
          <cell r="I272">
            <v>-1172607.1000000001</v>
          </cell>
          <cell r="J272">
            <v>-5140.8500000000004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-1199867.2900000003</v>
          </cell>
        </row>
        <row r="273">
          <cell r="C273">
            <v>-1317.92</v>
          </cell>
          <cell r="D273">
            <v>-16263.59</v>
          </cell>
          <cell r="E273">
            <v>-5053.4399999999996</v>
          </cell>
          <cell r="F273">
            <v>-33.74</v>
          </cell>
          <cell r="G273">
            <v>-67.66</v>
          </cell>
          <cell r="H273">
            <v>-730.46</v>
          </cell>
          <cell r="I273">
            <v>-628967.37</v>
          </cell>
          <cell r="J273">
            <v>-2806.76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-655240.94000000006</v>
          </cell>
        </row>
        <row r="274">
          <cell r="C274">
            <v>-145.46</v>
          </cell>
          <cell r="D274">
            <v>-3728.28</v>
          </cell>
          <cell r="E274">
            <v>916.46</v>
          </cell>
          <cell r="F274">
            <v>-3123.47</v>
          </cell>
          <cell r="G274">
            <v>-2117.6</v>
          </cell>
          <cell r="H274">
            <v>-10564.44</v>
          </cell>
          <cell r="I274">
            <v>-92711.43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-111474.22</v>
          </cell>
        </row>
        <row r="275">
          <cell r="C275">
            <v>-77.28</v>
          </cell>
          <cell r="D275">
            <v>-4443.6400000000003</v>
          </cell>
          <cell r="E275">
            <v>3985.48</v>
          </cell>
          <cell r="F275">
            <v>-1928.1</v>
          </cell>
          <cell r="G275">
            <v>-219.56</v>
          </cell>
          <cell r="H275">
            <v>-7140.67</v>
          </cell>
          <cell r="I275">
            <v>-49999.13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-59822.899999999994</v>
          </cell>
        </row>
        <row r="276">
          <cell r="C276">
            <v>0</v>
          </cell>
          <cell r="D276">
            <v>-3728.28</v>
          </cell>
          <cell r="E276">
            <v>733.94</v>
          </cell>
          <cell r="F276">
            <v>-1588.82</v>
          </cell>
          <cell r="G276">
            <v>-2129.42</v>
          </cell>
          <cell r="H276">
            <v>-10564.44</v>
          </cell>
          <cell r="I276">
            <v>-26351.040000000001</v>
          </cell>
          <cell r="J276">
            <v>-66311.509999999995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-109939.57</v>
          </cell>
        </row>
        <row r="277">
          <cell r="C277">
            <v>0</v>
          </cell>
          <cell r="D277">
            <v>-4443.6400000000003</v>
          </cell>
          <cell r="E277">
            <v>3890.82</v>
          </cell>
          <cell r="F277">
            <v>-993.36</v>
          </cell>
          <cell r="G277">
            <v>-225.84</v>
          </cell>
          <cell r="H277">
            <v>-7140.67</v>
          </cell>
          <cell r="I277">
            <v>-14151.7</v>
          </cell>
          <cell r="J277">
            <v>-35823.769999999997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-58888.159999999996</v>
          </cell>
        </row>
        <row r="278">
          <cell r="C278">
            <v>-5561666.5499999998</v>
          </cell>
          <cell r="D278">
            <v>-968103.72</v>
          </cell>
          <cell r="E278">
            <v>-787337.93</v>
          </cell>
          <cell r="F278">
            <v>-1008681.14</v>
          </cell>
          <cell r="G278">
            <v>-774754</v>
          </cell>
          <cell r="H278">
            <v>-864038.93</v>
          </cell>
          <cell r="I278">
            <v>-2572643.35</v>
          </cell>
          <cell r="J278">
            <v>-1781599.72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-14318825.340000002</v>
          </cell>
        </row>
        <row r="279">
          <cell r="C279">
            <v>-2931148.54</v>
          </cell>
          <cell r="D279">
            <v>-1159333.76</v>
          </cell>
          <cell r="E279">
            <v>-827714.32</v>
          </cell>
          <cell r="F279">
            <v>-618963.38</v>
          </cell>
          <cell r="G279">
            <v>-73786.12</v>
          </cell>
          <cell r="H279">
            <v>-585626.30000000005</v>
          </cell>
          <cell r="I279">
            <v>-1333963.0900000001</v>
          </cell>
          <cell r="J279">
            <v>-923792.35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-8454327.8599999994</v>
          </cell>
        </row>
        <row r="280">
          <cell r="C280">
            <v>4731.45</v>
          </cell>
          <cell r="D280">
            <v>-113627.43</v>
          </cell>
          <cell r="E280">
            <v>-130553.11</v>
          </cell>
          <cell r="F280">
            <v>-163247.22</v>
          </cell>
          <cell r="G280">
            <v>-124661.98</v>
          </cell>
          <cell r="H280">
            <v>-108133.14</v>
          </cell>
          <cell r="I280">
            <v>-1895374.49</v>
          </cell>
          <cell r="J280">
            <v>1038118.61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-1492747.31</v>
          </cell>
        </row>
        <row r="281">
          <cell r="C281">
            <v>10113.799999999999</v>
          </cell>
          <cell r="D281">
            <v>-219380.91</v>
          </cell>
          <cell r="E281">
            <v>-224197.96</v>
          </cell>
          <cell r="F281">
            <v>-237502.71</v>
          </cell>
          <cell r="G281">
            <v>-73310.17</v>
          </cell>
          <cell r="H281">
            <v>-52255.99</v>
          </cell>
          <cell r="I281">
            <v>-1059971.53</v>
          </cell>
          <cell r="J281">
            <v>548104.18999999994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-1308401.28</v>
          </cell>
        </row>
        <row r="282"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-2101261.5099999998</v>
          </cell>
          <cell r="J282">
            <v>2101261.5099999998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-1558612.67</v>
          </cell>
          <cell r="J283">
            <v>1558612.67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>
            <v>-4731.45</v>
          </cell>
          <cell r="D284">
            <v>113627.43</v>
          </cell>
          <cell r="E284">
            <v>130553.11</v>
          </cell>
          <cell r="F284">
            <v>163247.22</v>
          </cell>
          <cell r="G284">
            <v>124661.98</v>
          </cell>
          <cell r="H284">
            <v>108133.14</v>
          </cell>
          <cell r="I284">
            <v>1895374.49</v>
          </cell>
          <cell r="J284">
            <v>-1038118.61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1492747.31</v>
          </cell>
        </row>
        <row r="285">
          <cell r="C285">
            <v>-10113.799999999999</v>
          </cell>
          <cell r="D285">
            <v>219380.91</v>
          </cell>
          <cell r="E285">
            <v>224197.96</v>
          </cell>
          <cell r="F285">
            <v>237502.71</v>
          </cell>
          <cell r="G285">
            <v>73310.17</v>
          </cell>
          <cell r="H285">
            <v>52255.99</v>
          </cell>
          <cell r="I285">
            <v>1059971.53</v>
          </cell>
          <cell r="J285">
            <v>-548104.18999999994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1308401.28</v>
          </cell>
        </row>
        <row r="286">
          <cell r="C286">
            <v>389277.58</v>
          </cell>
          <cell r="D286">
            <v>195118.49</v>
          </cell>
          <cell r="E286">
            <v>228661.66</v>
          </cell>
          <cell r="F286">
            <v>282025.03000000003</v>
          </cell>
          <cell r="G286">
            <v>218147.12</v>
          </cell>
          <cell r="H286">
            <v>192685.63</v>
          </cell>
          <cell r="I286">
            <v>2297867.63</v>
          </cell>
          <cell r="J286">
            <v>-753603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3050180.1399999997</v>
          </cell>
        </row>
        <row r="287">
          <cell r="C287">
            <v>28530.12</v>
          </cell>
          <cell r="D287">
            <v>395314.38</v>
          </cell>
          <cell r="E287">
            <v>385350.71</v>
          </cell>
          <cell r="F287">
            <v>422360.44</v>
          </cell>
          <cell r="G287">
            <v>136585.22</v>
          </cell>
          <cell r="H287">
            <v>96969.919999999998</v>
          </cell>
          <cell r="I287">
            <v>1307023.8400000001</v>
          </cell>
          <cell r="J287">
            <v>-369583.09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2402551.54</v>
          </cell>
        </row>
        <row r="288">
          <cell r="C288">
            <v>-10503.76</v>
          </cell>
          <cell r="D288">
            <v>-69151.88</v>
          </cell>
          <cell r="E288">
            <v>9195.89</v>
          </cell>
          <cell r="F288">
            <v>-79838.100000000006</v>
          </cell>
          <cell r="G288">
            <v>59257.4</v>
          </cell>
          <cell r="H288">
            <v>107265.79</v>
          </cell>
          <cell r="I288">
            <v>193623.33</v>
          </cell>
          <cell r="J288">
            <v>-146321.35999999999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63527.31</v>
          </cell>
        </row>
        <row r="289">
          <cell r="C289">
            <v>10503.76</v>
          </cell>
          <cell r="D289">
            <v>69151.88</v>
          </cell>
          <cell r="E289">
            <v>-9195.89</v>
          </cell>
          <cell r="F289">
            <v>79838.100000000006</v>
          </cell>
          <cell r="G289">
            <v>-59257.4</v>
          </cell>
          <cell r="H289">
            <v>-107265.79</v>
          </cell>
          <cell r="I289">
            <v>-193623.33</v>
          </cell>
          <cell r="J289">
            <v>146321.35999999999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-63527.31</v>
          </cell>
        </row>
        <row r="290">
          <cell r="C290">
            <v>-9.6300000000000008</v>
          </cell>
          <cell r="D290">
            <v>-641.99</v>
          </cell>
          <cell r="E290">
            <v>187.44</v>
          </cell>
          <cell r="F290">
            <v>-909.1</v>
          </cell>
          <cell r="G290">
            <v>-524.11</v>
          </cell>
          <cell r="H290">
            <v>-2661.54</v>
          </cell>
          <cell r="I290">
            <v>-11420.8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-15979.729999999998</v>
          </cell>
        </row>
        <row r="291">
          <cell r="C291">
            <v>-2449.83</v>
          </cell>
          <cell r="D291">
            <v>-197.2</v>
          </cell>
          <cell r="E291">
            <v>-207.2</v>
          </cell>
          <cell r="F291">
            <v>-4.2300000000000004</v>
          </cell>
          <cell r="G291">
            <v>-0.45</v>
          </cell>
          <cell r="H291">
            <v>-7.04</v>
          </cell>
          <cell r="I291">
            <v>-733.9</v>
          </cell>
          <cell r="J291">
            <v>-143503.19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-147103.04000000001</v>
          </cell>
        </row>
        <row r="292">
          <cell r="C292">
            <v>0</v>
          </cell>
          <cell r="D292">
            <v>-641.99</v>
          </cell>
          <cell r="E292">
            <v>164.79</v>
          </cell>
          <cell r="F292">
            <v>-462.67</v>
          </cell>
          <cell r="G292">
            <v>-524.89</v>
          </cell>
          <cell r="H292">
            <v>-2661.54</v>
          </cell>
          <cell r="I292">
            <v>-3248.7</v>
          </cell>
          <cell r="J292">
            <v>-8158.3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-15533.3</v>
          </cell>
        </row>
        <row r="293">
          <cell r="C293">
            <v>2449.83</v>
          </cell>
          <cell r="D293">
            <v>839.19</v>
          </cell>
          <cell r="E293">
            <v>42.41</v>
          </cell>
          <cell r="F293">
            <v>466.9</v>
          </cell>
          <cell r="G293">
            <v>525.34</v>
          </cell>
          <cell r="H293">
            <v>2668.58</v>
          </cell>
          <cell r="I293">
            <v>3982.6</v>
          </cell>
          <cell r="J293">
            <v>151661.49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162636.34</v>
          </cell>
        </row>
        <row r="294">
          <cell r="C294">
            <v>15125.49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15125.49</v>
          </cell>
        </row>
        <row r="295">
          <cell r="C295">
            <v>1766484.03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1766484.03</v>
          </cell>
        </row>
        <row r="296">
          <cell r="C296">
            <v>4413322.68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4413322.68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1209664.1100000001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1209664.1100000001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1692816.62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1692816.62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2058681.93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2058681.93</v>
          </cell>
        </row>
        <row r="300">
          <cell r="C300">
            <v>36656.5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36656.5</v>
          </cell>
        </row>
        <row r="301">
          <cell r="C301">
            <v>2568488.35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2568488.35</v>
          </cell>
        </row>
        <row r="302">
          <cell r="C302">
            <v>112581987.62000003</v>
          </cell>
          <cell r="D302">
            <v>16215693.569999993</v>
          </cell>
          <cell r="E302">
            <v>6046544.2800000012</v>
          </cell>
          <cell r="F302">
            <v>7070176.0900000026</v>
          </cell>
          <cell r="G302">
            <v>7916074.3299999945</v>
          </cell>
          <cell r="H302">
            <v>1143404.6500000018</v>
          </cell>
          <cell r="I302">
            <v>29039842.66</v>
          </cell>
          <cell r="J302">
            <v>27630797.559999999</v>
          </cell>
          <cell r="K302">
            <v>31394153.199999999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239038673.9600001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>
            <v>4946216111.8900003</v>
          </cell>
          <cell r="D304">
            <v>505790367.58999997</v>
          </cell>
          <cell r="E304">
            <v>391930474.77999985</v>
          </cell>
          <cell r="F304">
            <v>715242058.5999999</v>
          </cell>
          <cell r="G304">
            <v>334111209.04999983</v>
          </cell>
          <cell r="H304">
            <v>296924058.26999992</v>
          </cell>
          <cell r="I304">
            <v>1770601657.1299992</v>
          </cell>
          <cell r="J304">
            <v>1235899880.1299999</v>
          </cell>
          <cell r="K304">
            <v>28778473.969999999</v>
          </cell>
          <cell r="L304">
            <v>-0.14000000000000001</v>
          </cell>
          <cell r="M304">
            <v>832662.86000000034</v>
          </cell>
          <cell r="N304">
            <v>0</v>
          </cell>
          <cell r="O304">
            <v>0</v>
          </cell>
          <cell r="P304">
            <v>10226326954.129999</v>
          </cell>
        </row>
        <row r="305"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C309">
            <v>519652.88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519652.88</v>
          </cell>
        </row>
        <row r="310">
          <cell r="C310">
            <v>2388027402.1999998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-0.35</v>
          </cell>
          <cell r="I310">
            <v>-0.46</v>
          </cell>
          <cell r="J310">
            <v>0</v>
          </cell>
          <cell r="K310">
            <v>4220000</v>
          </cell>
          <cell r="L310">
            <v>0</v>
          </cell>
          <cell r="M310">
            <v>-4220000.25</v>
          </cell>
          <cell r="N310">
            <v>0</v>
          </cell>
          <cell r="O310">
            <v>0</v>
          </cell>
          <cell r="P310">
            <v>2388027401.1399999</v>
          </cell>
        </row>
        <row r="311">
          <cell r="C311">
            <v>-503564258.44999999</v>
          </cell>
          <cell r="D311">
            <v>234731582.08000001</v>
          </cell>
          <cell r="E311">
            <v>157446140.38</v>
          </cell>
          <cell r="F311">
            <v>434418912.24000001</v>
          </cell>
          <cell r="G311">
            <v>173898268.09</v>
          </cell>
          <cell r="H311">
            <v>114347634.93000001</v>
          </cell>
          <cell r="I311">
            <v>567671934.96000004</v>
          </cell>
          <cell r="J311">
            <v>577274586.84000003</v>
          </cell>
          <cell r="K311">
            <v>21286657.309999999</v>
          </cell>
          <cell r="L311">
            <v>-0.14000000000000001</v>
          </cell>
          <cell r="M311">
            <v>5052663.1100000003</v>
          </cell>
          <cell r="N311">
            <v>0</v>
          </cell>
          <cell r="O311">
            <v>0</v>
          </cell>
          <cell r="P311">
            <v>1782564121.3499999</v>
          </cell>
        </row>
        <row r="312">
          <cell r="C312">
            <v>-188084119.12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62289.66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-188021829.45999998</v>
          </cell>
        </row>
        <row r="313">
          <cell r="C313">
            <v>-423457.43999990076</v>
          </cell>
          <cell r="D313">
            <v>28622463.11999993</v>
          </cell>
          <cell r="E313">
            <v>21846397.150000006</v>
          </cell>
          <cell r="F313">
            <v>33471073.140000049</v>
          </cell>
          <cell r="G313">
            <v>16300324.259999964</v>
          </cell>
          <cell r="H313">
            <v>19570847.719999965</v>
          </cell>
          <cell r="I313">
            <v>110323725.89999995</v>
          </cell>
          <cell r="J313">
            <v>101689132.76999994</v>
          </cell>
          <cell r="K313">
            <v>2658750.2400000007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334059256.85999978</v>
          </cell>
        </row>
        <row r="314">
          <cell r="C314">
            <v>-175125919.29999998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-175125919.29999998</v>
          </cell>
        </row>
        <row r="315">
          <cell r="C315">
            <v>1521349300.7699997</v>
          </cell>
          <cell r="D315">
            <v>263354045.19999993</v>
          </cell>
          <cell r="E315">
            <v>179292537.53</v>
          </cell>
          <cell r="F315">
            <v>467889985.38000005</v>
          </cell>
          <cell r="G315">
            <v>190198592.34999996</v>
          </cell>
          <cell r="H315">
            <v>133918482.29999997</v>
          </cell>
          <cell r="I315">
            <v>677995660.39999998</v>
          </cell>
          <cell r="J315">
            <v>678963719.61000001</v>
          </cell>
          <cell r="K315">
            <v>28227697.209999997</v>
          </cell>
          <cell r="L315">
            <v>-0.14000000000000001</v>
          </cell>
          <cell r="M315">
            <v>832662.86000000034</v>
          </cell>
          <cell r="N315">
            <v>0</v>
          </cell>
          <cell r="O315">
            <v>0</v>
          </cell>
          <cell r="P315">
            <v>4142022683.4699993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>
            <v>2438850248.0200005</v>
          </cell>
          <cell r="D317">
            <v>0</v>
          </cell>
          <cell r="E317">
            <v>0</v>
          </cell>
          <cell r="F317">
            <v>-71612.56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2438778635.4600005</v>
          </cell>
        </row>
        <row r="318">
          <cell r="C318">
            <v>3960199548.79</v>
          </cell>
          <cell r="D318">
            <v>263354045.19999993</v>
          </cell>
          <cell r="E318">
            <v>179292537.53</v>
          </cell>
          <cell r="F318">
            <v>467818372.82000005</v>
          </cell>
          <cell r="G318">
            <v>190198592.34999996</v>
          </cell>
          <cell r="H318">
            <v>133918482.29999997</v>
          </cell>
          <cell r="I318">
            <v>677995660.39999998</v>
          </cell>
          <cell r="J318">
            <v>678963719.61000001</v>
          </cell>
          <cell r="K318">
            <v>28227697.209999997</v>
          </cell>
          <cell r="L318">
            <v>-0.14000000000000001</v>
          </cell>
          <cell r="M318">
            <v>832662.86000000034</v>
          </cell>
          <cell r="N318">
            <v>0</v>
          </cell>
          <cell r="O318">
            <v>0</v>
          </cell>
          <cell r="P318">
            <v>6580801318.9300003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>
            <v>1026811164.2499999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1026811164.2499999</v>
          </cell>
        </row>
        <row r="322">
          <cell r="C322">
            <v>120803216.24000002</v>
          </cell>
          <cell r="D322">
            <v>7320832.4499999974</v>
          </cell>
          <cell r="E322">
            <v>7336781.8699999992</v>
          </cell>
          <cell r="F322">
            <v>14161265.950000003</v>
          </cell>
          <cell r="G322">
            <v>9341994.1899999976</v>
          </cell>
          <cell r="H322">
            <v>6472960.21</v>
          </cell>
          <cell r="I322">
            <v>26202720.860000003</v>
          </cell>
          <cell r="J322">
            <v>1291863.8599999996</v>
          </cell>
          <cell r="K322">
            <v>25000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192956635.63000003</v>
          </cell>
        </row>
        <row r="323">
          <cell r="C323">
            <v>1142219.02</v>
          </cell>
          <cell r="D323">
            <v>10887871.860000001</v>
          </cell>
          <cell r="E323">
            <v>6819396.8799999999</v>
          </cell>
          <cell r="F323">
            <v>11208435.1</v>
          </cell>
          <cell r="G323">
            <v>7283711.169999999</v>
          </cell>
          <cell r="H323">
            <v>9306607.7599999998</v>
          </cell>
          <cell r="I323">
            <v>37036660.579999998</v>
          </cell>
          <cell r="J323">
            <v>15144965.540000001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98829867.909999996</v>
          </cell>
        </row>
        <row r="324">
          <cell r="C324">
            <v>-2073311.24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-2073311.24</v>
          </cell>
        </row>
        <row r="325">
          <cell r="C325">
            <v>-0.19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-0.19</v>
          </cell>
        </row>
        <row r="326">
          <cell r="C326">
            <v>0</v>
          </cell>
          <cell r="D326">
            <v>4083742.87</v>
          </cell>
          <cell r="E326">
            <v>4507887.0699999984</v>
          </cell>
          <cell r="F326">
            <v>8101032.0199999996</v>
          </cell>
          <cell r="G326">
            <v>5938592.2199999997</v>
          </cell>
          <cell r="H326">
            <v>5945675.46</v>
          </cell>
          <cell r="I326">
            <v>22766290.939999998</v>
          </cell>
          <cell r="J326">
            <v>25000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51368220.579999998</v>
          </cell>
        </row>
        <row r="327">
          <cell r="C327">
            <v>121827262.38</v>
          </cell>
          <cell r="D327">
            <v>5753729.4900000002</v>
          </cell>
          <cell r="E327">
            <v>4891407.3900000006</v>
          </cell>
          <cell r="F327">
            <v>10291449.799999999</v>
          </cell>
          <cell r="G327">
            <v>7674503.2199999988</v>
          </cell>
          <cell r="H327">
            <v>6530946.8600000003</v>
          </cell>
          <cell r="I327">
            <v>18513770.100000001</v>
          </cell>
          <cell r="J327">
            <v>5964540.1699999999</v>
          </cell>
          <cell r="K327">
            <v>149999.79999999999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181597609.21000001</v>
          </cell>
        </row>
        <row r="328">
          <cell r="C328">
            <v>1268510550.46</v>
          </cell>
          <cell r="D328">
            <v>28046176.670000002</v>
          </cell>
          <cell r="E328">
            <v>23555473.210000001</v>
          </cell>
          <cell r="F328">
            <v>43762182.870000005</v>
          </cell>
          <cell r="G328">
            <v>30238800.799999993</v>
          </cell>
          <cell r="H328">
            <v>28256190.289999999</v>
          </cell>
          <cell r="I328">
            <v>104519442.47999999</v>
          </cell>
          <cell r="J328">
            <v>22426369.57</v>
          </cell>
          <cell r="K328">
            <v>174999.8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1549490186.1499999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>
            <v>-591916632.27999997</v>
          </cell>
          <cell r="D330">
            <v>168408473.72000003</v>
          </cell>
          <cell r="E330">
            <v>153922491.59</v>
          </cell>
          <cell r="F330">
            <v>192815804.83999997</v>
          </cell>
          <cell r="G330">
            <v>107921209.01999998</v>
          </cell>
          <cell r="H330">
            <v>113412783.17999999</v>
          </cell>
          <cell r="I330">
            <v>913954314.23000002</v>
          </cell>
          <cell r="J330">
            <v>536731856.93999994</v>
          </cell>
          <cell r="K330">
            <v>375776.96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1595626078.2000003</v>
          </cell>
        </row>
        <row r="331">
          <cell r="C331">
            <v>309422644.90000004</v>
          </cell>
          <cell r="D331">
            <v>45981672.159999996</v>
          </cell>
          <cell r="E331">
            <v>35159972.400000006</v>
          </cell>
          <cell r="F331">
            <v>10845698.189999999</v>
          </cell>
          <cell r="G331">
            <v>5752606.9099999992</v>
          </cell>
          <cell r="H331">
            <v>21336602.530000001</v>
          </cell>
          <cell r="I331">
            <v>74132240.079999998</v>
          </cell>
          <cell r="J331">
            <v>-2222066.0200000005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500409371.14999998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>
            <v>4946216111.8699999</v>
          </cell>
          <cell r="D333">
            <v>505790367.75</v>
          </cell>
          <cell r="E333">
            <v>391930474.73000002</v>
          </cell>
          <cell r="F333">
            <v>715242058.72000003</v>
          </cell>
          <cell r="G333">
            <v>334111209.07999998</v>
          </cell>
          <cell r="H333">
            <v>296924058.29999995</v>
          </cell>
          <cell r="I333">
            <v>1770601657.1900001</v>
          </cell>
          <cell r="J333">
            <v>1235899880.0999999</v>
          </cell>
          <cell r="K333">
            <v>28778473.969999999</v>
          </cell>
          <cell r="L333">
            <v>-0.14000000000000001</v>
          </cell>
          <cell r="M333">
            <v>832662.86000000034</v>
          </cell>
          <cell r="N333">
            <v>0</v>
          </cell>
          <cell r="O333">
            <v>0</v>
          </cell>
          <cell r="P333">
            <v>10226326954.43</v>
          </cell>
        </row>
      </sheetData>
      <sheetData sheetId="36"/>
      <sheetData sheetId="37">
        <row r="7">
          <cell r="C7" t="str">
            <v>Atmos Regulated Shared Services</v>
          </cell>
          <cell r="D7" t="str">
            <v>Atmos Energy-Louisiana</v>
          </cell>
          <cell r="E7" t="str">
            <v>Atmos Energy-West Texas</v>
          </cell>
          <cell r="F7" t="str">
            <v>Atmos Energy-KY/Mid-States</v>
          </cell>
          <cell r="G7" t="str">
            <v>Atmos Energy-Colorado-Kansas</v>
          </cell>
          <cell r="H7" t="str">
            <v>Atmos Energy-Mississippi</v>
          </cell>
          <cell r="I7" t="str">
            <v>Atmos Energy-Mid-Tex</v>
          </cell>
          <cell r="J7" t="str">
            <v>Atmos Pipeline - Texas</v>
          </cell>
          <cell r="K7" t="str">
            <v>Blueflame Insurance Services, LTD</v>
          </cell>
          <cell r="L7" t="str">
            <v>Atmos Energy Company (BU Elim)</v>
          </cell>
          <cell r="M7" t="str">
            <v>Blueflame Insurance (Elim)</v>
          </cell>
          <cell r="N7" t="str">
            <v>Mid-Tex Eliminations</v>
          </cell>
          <cell r="O7" t="str">
            <v>Mississippi Water</v>
          </cell>
          <cell r="P7" t="str">
            <v>Mississippi Wastewater</v>
          </cell>
          <cell r="Q7" t="str">
            <v>Mississippi Wastewater</v>
          </cell>
          <cell r="R7" t="str">
            <v>Mississippi Wastewater</v>
          </cell>
          <cell r="S7" t="str">
            <v>Atmos Regulated Operations</v>
          </cell>
        </row>
        <row r="8">
          <cell r="C8">
            <v>0</v>
          </cell>
          <cell r="D8">
            <v>0</v>
          </cell>
          <cell r="E8">
            <v>0</v>
          </cell>
        </row>
        <row r="9">
          <cell r="C9" t="str">
            <v>Fiscal 2016</v>
          </cell>
          <cell r="D9" t="str">
            <v>Fiscal 2016</v>
          </cell>
          <cell r="E9" t="str">
            <v>Fiscal 2016</v>
          </cell>
          <cell r="F9" t="str">
            <v>Fiscal 2016</v>
          </cell>
          <cell r="G9" t="str">
            <v>Fiscal 2016</v>
          </cell>
          <cell r="H9" t="str">
            <v>Fiscal 2016</v>
          </cell>
          <cell r="I9" t="str">
            <v>Fiscal 2016</v>
          </cell>
          <cell r="J9" t="str">
            <v>Fiscal 2016</v>
          </cell>
          <cell r="K9" t="str">
            <v>Fiscal 2016</v>
          </cell>
          <cell r="L9" t="str">
            <v>Fiscal 2016</v>
          </cell>
          <cell r="M9" t="str">
            <v>Fiscal 2016</v>
          </cell>
          <cell r="N9" t="str">
            <v>Fiscal 2016</v>
          </cell>
          <cell r="O9" t="str">
            <v>Fiscal 2016</v>
          </cell>
          <cell r="P9" t="str">
            <v>Fiscal 2016</v>
          </cell>
          <cell r="Q9" t="str">
            <v>Fiscal 2016</v>
          </cell>
          <cell r="R9" t="str">
            <v>Fiscal 2016</v>
          </cell>
          <cell r="S9" t="str">
            <v>Fiscal 2016</v>
          </cell>
        </row>
        <row r="10">
          <cell r="C10" t="str">
            <v>YTD September</v>
          </cell>
          <cell r="D10" t="str">
            <v>YTD September</v>
          </cell>
          <cell r="E10" t="str">
            <v>YTD September</v>
          </cell>
          <cell r="F10" t="str">
            <v>YTD September</v>
          </cell>
          <cell r="G10" t="str">
            <v>YTD September</v>
          </cell>
          <cell r="H10" t="str">
            <v>YTD September</v>
          </cell>
          <cell r="I10" t="str">
            <v>YTD September</v>
          </cell>
          <cell r="J10" t="str">
            <v>YTD September</v>
          </cell>
          <cell r="K10" t="str">
            <v>YTD September</v>
          </cell>
          <cell r="L10" t="str">
            <v>YTD September</v>
          </cell>
          <cell r="M10" t="str">
            <v>YTD September</v>
          </cell>
          <cell r="N10" t="str">
            <v>YTD September</v>
          </cell>
          <cell r="O10" t="str">
            <v>YTD September</v>
          </cell>
          <cell r="P10" t="str">
            <v>YTD September</v>
          </cell>
          <cell r="Q10" t="str">
            <v>YTD September</v>
          </cell>
          <cell r="R10" t="str">
            <v>YTD September</v>
          </cell>
          <cell r="S10" t="str">
            <v>YTD September</v>
          </cell>
        </row>
        <row r="11">
          <cell r="C11">
            <v>0</v>
          </cell>
          <cell r="D11">
            <v>0</v>
          </cell>
          <cell r="E11">
            <v>7.2759576141834259E-12</v>
          </cell>
          <cell r="F11">
            <v>1.8189894035458565E-12</v>
          </cell>
          <cell r="G11">
            <v>1.0000000003856258E-2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1.0000000012951205E-2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218153.27999999997</v>
          </cell>
          <cell r="G12">
            <v>0</v>
          </cell>
          <cell r="H12">
            <v>161788.08000000002</v>
          </cell>
          <cell r="I12">
            <v>0</v>
          </cell>
          <cell r="J12">
            <v>7721987.5999999987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8101928.96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86250.73</v>
          </cell>
          <cell r="H13">
            <v>25357.08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111607.81</v>
          </cell>
        </row>
        <row r="14">
          <cell r="C14">
            <v>0</v>
          </cell>
          <cell r="D14">
            <v>71753.34</v>
          </cell>
          <cell r="E14">
            <v>790722.44</v>
          </cell>
          <cell r="F14">
            <v>1032850.2600000001</v>
          </cell>
          <cell r="G14">
            <v>39331.03</v>
          </cell>
          <cell r="H14">
            <v>525568.07999999996</v>
          </cell>
          <cell r="I14">
            <v>0</v>
          </cell>
          <cell r="J14">
            <v>44936498.410000011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47396723.560000002</v>
          </cell>
        </row>
        <row r="15">
          <cell r="C15">
            <v>0</v>
          </cell>
          <cell r="D15">
            <v>22338010.910000004</v>
          </cell>
          <cell r="E15">
            <v>19748504.73</v>
          </cell>
          <cell r="F15">
            <v>27391590.120000001</v>
          </cell>
          <cell r="G15">
            <v>16795183.179999996</v>
          </cell>
          <cell r="H15">
            <v>10467010.560000001</v>
          </cell>
          <cell r="I15">
            <v>104393492.88000001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201133792.38000003</v>
          </cell>
        </row>
        <row r="16">
          <cell r="C16">
            <v>21986206.549999997</v>
          </cell>
          <cell r="D16">
            <v>1990686.32</v>
          </cell>
          <cell r="E16">
            <v>2794867.99</v>
          </cell>
          <cell r="F16">
            <v>1902563.1300000001</v>
          </cell>
          <cell r="G16">
            <v>1429622.1800000002</v>
          </cell>
          <cell r="H16">
            <v>2477064.98</v>
          </cell>
          <cell r="I16">
            <v>5544596.0999999996</v>
          </cell>
          <cell r="J16">
            <v>1097081.6000000001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39222688.850000001</v>
          </cell>
        </row>
        <row r="17">
          <cell r="C17">
            <v>13160.600000000002</v>
          </cell>
          <cell r="D17">
            <v>824981.76</v>
          </cell>
          <cell r="E17">
            <v>13699.449999999999</v>
          </cell>
          <cell r="F17">
            <v>83384.12000000001</v>
          </cell>
          <cell r="G17">
            <v>47860.87</v>
          </cell>
          <cell r="H17">
            <v>561452.69999999995</v>
          </cell>
          <cell r="I17">
            <v>232292.32000000004</v>
          </cell>
          <cell r="J17">
            <v>47084.28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1823916.1000000003</v>
          </cell>
        </row>
        <row r="18">
          <cell r="C18">
            <v>0</v>
          </cell>
          <cell r="D18">
            <v>-824981.76</v>
          </cell>
          <cell r="E18">
            <v>-12808.66</v>
          </cell>
          <cell r="F18">
            <v>-57296.609999999993</v>
          </cell>
          <cell r="G18">
            <v>-42177.180000000008</v>
          </cell>
          <cell r="H18">
            <v>-561452.69999999995</v>
          </cell>
          <cell r="I18">
            <v>-185833.84999999998</v>
          </cell>
          <cell r="J18">
            <v>-32958.980000000003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-1717509.74</v>
          </cell>
        </row>
        <row r="19">
          <cell r="C19">
            <v>0</v>
          </cell>
          <cell r="D19">
            <v>433573.41</v>
          </cell>
          <cell r="E19">
            <v>99032.559999999983</v>
          </cell>
          <cell r="F19">
            <v>47080.369999999995</v>
          </cell>
          <cell r="G19">
            <v>22236.59</v>
          </cell>
          <cell r="H19">
            <v>611965.11999999988</v>
          </cell>
          <cell r="I19">
            <v>169348.18</v>
          </cell>
          <cell r="J19">
            <v>58956.83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1442193.0599999998</v>
          </cell>
        </row>
        <row r="20">
          <cell r="C20">
            <v>0</v>
          </cell>
          <cell r="D20">
            <v>-433573.41</v>
          </cell>
          <cell r="E20">
            <v>-97051.989999999991</v>
          </cell>
          <cell r="F20">
            <v>-46138.85</v>
          </cell>
          <cell r="G20">
            <v>-21791.900000000005</v>
          </cell>
          <cell r="H20">
            <v>-611965.11999999988</v>
          </cell>
          <cell r="I20">
            <v>-165961.23000000001</v>
          </cell>
          <cell r="J20">
            <v>-57777.670000000006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-1434260.17</v>
          </cell>
        </row>
        <row r="21">
          <cell r="C21">
            <v>0</v>
          </cell>
          <cell r="D21">
            <v>2913</v>
          </cell>
          <cell r="E21">
            <v>425.13000000000005</v>
          </cell>
          <cell r="F21">
            <v>359.28</v>
          </cell>
          <cell r="G21">
            <v>147.62999999999994</v>
          </cell>
          <cell r="H21">
            <v>3866.69</v>
          </cell>
          <cell r="I21">
            <v>6287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13998.73</v>
          </cell>
        </row>
        <row r="22">
          <cell r="C22">
            <v>0</v>
          </cell>
          <cell r="D22">
            <v>-1625.3400000000001</v>
          </cell>
          <cell r="E22">
            <v>-244.91999999999996</v>
          </cell>
          <cell r="F22">
            <v>-205.18999999999997</v>
          </cell>
          <cell r="G22">
            <v>-79.739999999999981</v>
          </cell>
          <cell r="H22">
            <v>-2154.37</v>
          </cell>
          <cell r="I22">
            <v>-5029.5600000000004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-9339.1200000000008</v>
          </cell>
        </row>
        <row r="23">
          <cell r="C23">
            <v>40333.980000000003</v>
          </cell>
          <cell r="D23">
            <v>430073.52000000008</v>
          </cell>
          <cell r="E23">
            <v>432294.06999999995</v>
          </cell>
          <cell r="F23">
            <v>449039.73000000004</v>
          </cell>
          <cell r="G23">
            <v>424534.92000000004</v>
          </cell>
          <cell r="H23">
            <v>381958.76</v>
          </cell>
          <cell r="I23">
            <v>1010982.3500000002</v>
          </cell>
          <cell r="J23">
            <v>453706.10000000003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3622923.43</v>
          </cell>
        </row>
        <row r="24">
          <cell r="C24">
            <v>0</v>
          </cell>
          <cell r="D24">
            <v>-239969.64</v>
          </cell>
          <cell r="E24">
            <v>-248433.88</v>
          </cell>
          <cell r="F24">
            <v>-256809.33999999997</v>
          </cell>
          <cell r="G24">
            <v>-234492.37999999998</v>
          </cell>
          <cell r="H24">
            <v>-212732.01000000004</v>
          </cell>
          <cell r="I24">
            <v>-808785.87</v>
          </cell>
          <cell r="J24">
            <v>-317594.26999999996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-2318817.3899999997</v>
          </cell>
        </row>
        <row r="25">
          <cell r="C25">
            <v>1985.5000000000005</v>
          </cell>
          <cell r="D25">
            <v>98116.01</v>
          </cell>
          <cell r="E25">
            <v>0</v>
          </cell>
          <cell r="F25">
            <v>0</v>
          </cell>
          <cell r="G25">
            <v>1758.0599999999997</v>
          </cell>
          <cell r="H25">
            <v>0</v>
          </cell>
          <cell r="I25">
            <v>36907.08</v>
          </cell>
          <cell r="J25">
            <v>8555.7599999999984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147322.40999999997</v>
          </cell>
        </row>
        <row r="26">
          <cell r="C26">
            <v>0</v>
          </cell>
          <cell r="D26">
            <v>-54744.54</v>
          </cell>
          <cell r="E26">
            <v>0</v>
          </cell>
          <cell r="F26">
            <v>0</v>
          </cell>
          <cell r="G26">
            <v>-971.84999999999991</v>
          </cell>
          <cell r="H26">
            <v>0</v>
          </cell>
          <cell r="I26">
            <v>-29525.640000000003</v>
          </cell>
          <cell r="J26">
            <v>-5989.0800000000008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-91231.110000000015</v>
          </cell>
        </row>
        <row r="27">
          <cell r="C27">
            <v>-1764915.19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-1764915.19</v>
          </cell>
        </row>
        <row r="28">
          <cell r="C28">
            <v>-1406328.0599999998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-1406328.0599999998</v>
          </cell>
        </row>
        <row r="29">
          <cell r="C29">
            <v>-2050293.7300000002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-2050293.7300000002</v>
          </cell>
        </row>
        <row r="30">
          <cell r="C30">
            <v>-2119023.8699999996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-2119023.8699999996</v>
          </cell>
        </row>
        <row r="31">
          <cell r="C31">
            <v>-9281634.1899999995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-9281634.1899999995</v>
          </cell>
        </row>
        <row r="32">
          <cell r="C32">
            <v>-1494760.75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-1494760.75</v>
          </cell>
        </row>
        <row r="33">
          <cell r="C33">
            <v>-3387678.6100000003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-3387678.6100000003</v>
          </cell>
        </row>
        <row r="34">
          <cell r="C34">
            <v>-537052.23</v>
          </cell>
          <cell r="D34">
            <v>1075264.9699999997</v>
          </cell>
          <cell r="E34">
            <v>931512.89</v>
          </cell>
          <cell r="F34">
            <v>1193028.58</v>
          </cell>
          <cell r="G34">
            <v>756901.80999999994</v>
          </cell>
          <cell r="H34">
            <v>806849.3899999999</v>
          </cell>
          <cell r="I34">
            <v>4618264.5</v>
          </cell>
          <cell r="J34">
            <v>3387678.6100000003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12232448.520000001</v>
          </cell>
        </row>
        <row r="35">
          <cell r="C35">
            <v>0</v>
          </cell>
          <cell r="D35">
            <v>975028.76</v>
          </cell>
          <cell r="E35">
            <v>833402.29999999981</v>
          </cell>
          <cell r="F35">
            <v>925995.29000000015</v>
          </cell>
          <cell r="G35">
            <v>649426.25</v>
          </cell>
          <cell r="H35">
            <v>687911.36</v>
          </cell>
          <cell r="I35">
            <v>4663369.6900000004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8735133.6500000004</v>
          </cell>
        </row>
        <row r="36">
          <cell r="C36">
            <v>0</v>
          </cell>
          <cell r="D36">
            <v>125507.64</v>
          </cell>
          <cell r="E36">
            <v>0</v>
          </cell>
          <cell r="F36">
            <v>98668.799999999974</v>
          </cell>
          <cell r="G36">
            <v>364271.40000000008</v>
          </cell>
          <cell r="H36">
            <v>16066.679999999998</v>
          </cell>
          <cell r="I36">
            <v>-7179782.5199999996</v>
          </cell>
          <cell r="J36">
            <v>-1722020.76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-8297288.7600000016</v>
          </cell>
        </row>
        <row r="37">
          <cell r="C37">
            <v>0</v>
          </cell>
          <cell r="D37">
            <v>0</v>
          </cell>
          <cell r="E37">
            <v>-130.59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-130.59</v>
          </cell>
        </row>
        <row r="38">
          <cell r="C38">
            <v>-1.9990693544968963E-9</v>
          </cell>
          <cell r="D38">
            <v>26811014.950000003</v>
          </cell>
          <cell r="E38">
            <v>25285791.519999996</v>
          </cell>
          <cell r="F38">
            <v>32982262.969999999</v>
          </cell>
          <cell r="G38">
            <v>20318011.610000003</v>
          </cell>
          <cell r="H38">
            <v>15338555.279999996</v>
          </cell>
          <cell r="I38">
            <v>112300621.42999999</v>
          </cell>
          <cell r="J38">
            <v>55575208.430000007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288611466.18999994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0</v>
          </cell>
          <cell r="D40">
            <v>822124.42999999993</v>
          </cell>
          <cell r="E40">
            <v>8548.73</v>
          </cell>
          <cell r="F40">
            <v>18924.32</v>
          </cell>
          <cell r="G40">
            <v>31629.430000000004</v>
          </cell>
          <cell r="H40">
            <v>457614.77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1338841.6799999997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0</v>
          </cell>
          <cell r="D42">
            <v>0</v>
          </cell>
          <cell r="E42">
            <v>-130.59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-130.59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-1.9990693544968963E-9</v>
          </cell>
          <cell r="D45">
            <v>27633139.380000003</v>
          </cell>
          <cell r="E45">
            <v>25294470.839999996</v>
          </cell>
          <cell r="F45">
            <v>33001187.289999999</v>
          </cell>
          <cell r="G45">
            <v>20349641.040000003</v>
          </cell>
          <cell r="H45">
            <v>15796170.049999995</v>
          </cell>
          <cell r="I45">
            <v>112300621.42999999</v>
          </cell>
          <cell r="J45">
            <v>55575208.430000007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289950438.45999992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0</v>
          </cell>
          <cell r="D50">
            <v>-1684006.51</v>
          </cell>
          <cell r="E50">
            <v>-1333207.1899999899</v>
          </cell>
          <cell r="F50">
            <v>0</v>
          </cell>
          <cell r="G50">
            <v>0</v>
          </cell>
          <cell r="H50">
            <v>0</v>
          </cell>
          <cell r="I50">
            <v>-5974302.8400000101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-8991516.5399999991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201474.41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201474.41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S53">
            <v>0</v>
          </cell>
        </row>
        <row r="54">
          <cell r="C54">
            <v>0</v>
          </cell>
          <cell r="D54">
            <v>-1684006.51</v>
          </cell>
          <cell r="E54">
            <v>-1333207.1899999899</v>
          </cell>
          <cell r="F54">
            <v>0</v>
          </cell>
          <cell r="G54">
            <v>0</v>
          </cell>
          <cell r="H54">
            <v>0</v>
          </cell>
          <cell r="I54">
            <v>-5772828.4300000099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-8790042.129999999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-1.9990693544968963E-9</v>
          </cell>
          <cell r="D56">
            <v>29317145.890000004</v>
          </cell>
          <cell r="E56">
            <v>26627678.029999986</v>
          </cell>
          <cell r="F56">
            <v>33001187.289999999</v>
          </cell>
          <cell r="G56">
            <v>20349641.040000003</v>
          </cell>
          <cell r="H56">
            <v>15796170.049999995</v>
          </cell>
          <cell r="I56">
            <v>118073449.86</v>
          </cell>
          <cell r="J56">
            <v>55575208.430000007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298740480.58999991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>
            <v>-22041686.629999999</v>
          </cell>
          <cell r="D58">
            <v>2050293.7299999997</v>
          </cell>
          <cell r="E58">
            <v>1764915.19</v>
          </cell>
          <cell r="F58">
            <v>2119023.87</v>
          </cell>
          <cell r="G58">
            <v>1406328.06</v>
          </cell>
          <cell r="H58">
            <v>1494760.75</v>
          </cell>
          <cell r="I58">
            <v>9281634.1900000013</v>
          </cell>
          <cell r="J58">
            <v>3387678.6100000003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-537052.22999999393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</sheetData>
      <sheetData sheetId="38">
        <row r="6">
          <cell r="C6" t="str">
            <v>212</v>
          </cell>
          <cell r="D6" t="str">
            <v>221</v>
          </cell>
          <cell r="E6" t="str">
            <v>231</v>
          </cell>
          <cell r="F6" t="str">
            <v>232</v>
          </cell>
          <cell r="G6" t="str">
            <v>233</v>
          </cell>
          <cell r="H6" t="str">
            <v>234</v>
          </cell>
          <cell r="I6" t="str">
            <v>236</v>
          </cell>
          <cell r="J6" t="str">
            <v>301</v>
          </cell>
          <cell r="K6" t="str">
            <v>303</v>
          </cell>
          <cell r="L6" t="str">
            <v>306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Atmos Energy Marketing LLC (Formerly Woodward Marketing, LLC)</v>
          </cell>
          <cell r="D10" t="str">
            <v>Atmos Power Systems Inc (Formerly Atmos Leasing)</v>
          </cell>
          <cell r="E10" t="str">
            <v>Atmos Pipeline &amp; Storage LLC (Formerly Atmos Storage)</v>
          </cell>
          <cell r="F10" t="str">
            <v>UCG Storage</v>
          </cell>
          <cell r="G10" t="str">
            <v>WKG Storage</v>
          </cell>
          <cell r="H10" t="str">
            <v>Trans Louisiana Gas Storage</v>
          </cell>
          <cell r="I10" t="str">
            <v>Atmos Gathering Company, LLC</v>
          </cell>
          <cell r="J10" t="str">
            <v>Atmos Energy Services LLC (Previous Inc)</v>
          </cell>
          <cell r="K10" t="str">
            <v>Trans Louisiana Gas Pipeline (Formerly Trans Louisiana Industrial Gas)</v>
          </cell>
          <cell r="L10" t="str">
            <v>Atmos Exploration &amp; Production (Formerly WKGR)</v>
          </cell>
          <cell r="M10" t="str">
            <v>.Total Non Reg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7737</v>
          </cell>
          <cell r="J12">
            <v>0</v>
          </cell>
          <cell r="K12">
            <v>0</v>
          </cell>
          <cell r="L12">
            <v>0</v>
          </cell>
          <cell r="M12">
            <v>7737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-7737</v>
          </cell>
          <cell r="J13">
            <v>0</v>
          </cell>
          <cell r="K13">
            <v>0</v>
          </cell>
          <cell r="L13">
            <v>0</v>
          </cell>
          <cell r="M13">
            <v>-7737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52586.2</v>
          </cell>
          <cell r="G14">
            <v>314813.87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367400.07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-104356.38</v>
          </cell>
          <cell r="L15">
            <v>0</v>
          </cell>
          <cell r="M15">
            <v>-104356.38</v>
          </cell>
        </row>
        <row r="16">
          <cell r="C16">
            <v>246394.79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281051.06</v>
          </cell>
          <cell r="L16">
            <v>0</v>
          </cell>
          <cell r="M16">
            <v>527445.85</v>
          </cell>
        </row>
        <row r="17">
          <cell r="C17">
            <v>890348.17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890348.17</v>
          </cell>
        </row>
        <row r="18">
          <cell r="C18">
            <v>1136742.96</v>
          </cell>
          <cell r="D18">
            <v>0</v>
          </cell>
          <cell r="E18">
            <v>0</v>
          </cell>
          <cell r="F18">
            <v>52586.2</v>
          </cell>
          <cell r="G18">
            <v>314813.87</v>
          </cell>
          <cell r="H18">
            <v>0</v>
          </cell>
          <cell r="I18">
            <v>0</v>
          </cell>
          <cell r="J18">
            <v>0</v>
          </cell>
          <cell r="K18">
            <v>176694.68</v>
          </cell>
          <cell r="L18">
            <v>0</v>
          </cell>
          <cell r="M18">
            <v>1680837.7099999997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1517646.64</v>
          </cell>
          <cell r="G19">
            <v>135253.78</v>
          </cell>
          <cell r="H19">
            <v>1252487.3999999999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2905387.82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20707409.609999999</v>
          </cell>
          <cell r="L20">
            <v>0</v>
          </cell>
          <cell r="M20">
            <v>20707409.609999999</v>
          </cell>
        </row>
        <row r="21">
          <cell r="C21">
            <v>-64021.34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2340587.0699999998</v>
          </cell>
          <cell r="L21">
            <v>0</v>
          </cell>
          <cell r="M21">
            <v>2276565.73</v>
          </cell>
        </row>
        <row r="22">
          <cell r="C22">
            <v>20959340.449999999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95262.22</v>
          </cell>
          <cell r="L22">
            <v>0</v>
          </cell>
          <cell r="M22">
            <v>21054602.669999998</v>
          </cell>
        </row>
        <row r="23">
          <cell r="C23">
            <v>4395480.5299999993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6950000</v>
          </cell>
          <cell r="I23">
            <v>0</v>
          </cell>
          <cell r="J23">
            <v>0</v>
          </cell>
          <cell r="K23">
            <v>21359.49</v>
          </cell>
          <cell r="L23">
            <v>0</v>
          </cell>
          <cell r="M23">
            <v>11366840.02</v>
          </cell>
        </row>
        <row r="24">
          <cell r="C24">
            <v>804748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189991.36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994739.36</v>
          </cell>
        </row>
        <row r="25">
          <cell r="C25">
            <v>3308974.54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3308974.54</v>
          </cell>
        </row>
        <row r="26">
          <cell r="C26">
            <v>1134506.2999999998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977.5</v>
          </cell>
          <cell r="K26">
            <v>0</v>
          </cell>
          <cell r="L26">
            <v>0</v>
          </cell>
          <cell r="M26">
            <v>1135483.7999999998</v>
          </cell>
        </row>
        <row r="27">
          <cell r="C27">
            <v>5318944.3899999997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21383.16</v>
          </cell>
          <cell r="K27">
            <v>0</v>
          </cell>
          <cell r="L27">
            <v>0</v>
          </cell>
          <cell r="M27">
            <v>5340327.55</v>
          </cell>
        </row>
        <row r="28">
          <cell r="C28">
            <v>246515.24</v>
          </cell>
          <cell r="D28">
            <v>0</v>
          </cell>
          <cell r="E28">
            <v>0</v>
          </cell>
          <cell r="F28">
            <v>5392384.5499999998</v>
          </cell>
          <cell r="G28">
            <v>839505.49</v>
          </cell>
          <cell r="H28">
            <v>0</v>
          </cell>
          <cell r="I28">
            <v>0</v>
          </cell>
          <cell r="J28">
            <v>30008</v>
          </cell>
          <cell r="K28">
            <v>0</v>
          </cell>
          <cell r="L28">
            <v>0</v>
          </cell>
          <cell r="M28">
            <v>6508413.2800000003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2532983.4300000002</v>
          </cell>
          <cell r="G29">
            <v>4850000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7382983.4299999997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8606006.3000000007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8606006.3000000007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1517646.64</v>
          </cell>
          <cell r="G31">
            <v>135253.78</v>
          </cell>
          <cell r="H31">
            <v>1252487.3999999999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2905387.82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20707409.609999999</v>
          </cell>
          <cell r="L32">
            <v>0</v>
          </cell>
          <cell r="M32">
            <v>20707409.609999999</v>
          </cell>
        </row>
        <row r="33">
          <cell r="C33">
            <v>-64021.34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2340587.0699999998</v>
          </cell>
          <cell r="L33">
            <v>0</v>
          </cell>
          <cell r="M33">
            <v>2276565.73</v>
          </cell>
        </row>
        <row r="34">
          <cell r="C34">
            <v>20959340.449999999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95262.22</v>
          </cell>
          <cell r="L34">
            <v>0</v>
          </cell>
          <cell r="M34">
            <v>21054602.669999998</v>
          </cell>
        </row>
        <row r="35">
          <cell r="C35">
            <v>4395480.5299999993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6950000</v>
          </cell>
          <cell r="I35">
            <v>0</v>
          </cell>
          <cell r="J35">
            <v>0</v>
          </cell>
          <cell r="K35">
            <v>21359.49</v>
          </cell>
          <cell r="L35">
            <v>0</v>
          </cell>
          <cell r="M35">
            <v>11366840.02</v>
          </cell>
        </row>
        <row r="36">
          <cell r="C36">
            <v>804748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189991.36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994739.36</v>
          </cell>
        </row>
        <row r="37">
          <cell r="C37">
            <v>3308974.54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3308974.54</v>
          </cell>
        </row>
        <row r="38">
          <cell r="C38">
            <v>1134506.2999999998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977.5</v>
          </cell>
          <cell r="K38">
            <v>0</v>
          </cell>
          <cell r="L38">
            <v>0</v>
          </cell>
          <cell r="M38">
            <v>1135483.7999999998</v>
          </cell>
        </row>
        <row r="39">
          <cell r="C39">
            <v>5318944.3899999997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21383.16</v>
          </cell>
          <cell r="K39">
            <v>0</v>
          </cell>
          <cell r="L39">
            <v>0</v>
          </cell>
          <cell r="M39">
            <v>5340327.55</v>
          </cell>
        </row>
        <row r="40">
          <cell r="C40">
            <v>246515.24</v>
          </cell>
          <cell r="D40">
            <v>0</v>
          </cell>
          <cell r="E40">
            <v>0</v>
          </cell>
          <cell r="F40">
            <v>5392384.5499999998</v>
          </cell>
          <cell r="G40">
            <v>839505.49</v>
          </cell>
          <cell r="H40">
            <v>0</v>
          </cell>
          <cell r="I40">
            <v>0</v>
          </cell>
          <cell r="J40">
            <v>30008</v>
          </cell>
          <cell r="K40">
            <v>0</v>
          </cell>
          <cell r="L40">
            <v>0</v>
          </cell>
          <cell r="M40">
            <v>6508413.2800000003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2532983.4300000002</v>
          </cell>
          <cell r="G41">
            <v>4850000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7382983.4299999997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8606006.3000000007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8606006.3000000007</v>
          </cell>
        </row>
        <row r="43">
          <cell r="C43">
            <v>36104488.109999999</v>
          </cell>
          <cell r="D43">
            <v>0</v>
          </cell>
          <cell r="E43">
            <v>0</v>
          </cell>
          <cell r="F43">
            <v>9443014.6199999992</v>
          </cell>
          <cell r="G43">
            <v>14430765.57</v>
          </cell>
          <cell r="H43">
            <v>8392478.7599999998</v>
          </cell>
          <cell r="I43">
            <v>0</v>
          </cell>
          <cell r="J43">
            <v>52368.66</v>
          </cell>
          <cell r="K43">
            <v>23164618.389999997</v>
          </cell>
          <cell r="L43">
            <v>0</v>
          </cell>
          <cell r="M43">
            <v>91587734.109999999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16700.68</v>
          </cell>
          <cell r="J44">
            <v>0</v>
          </cell>
          <cell r="K44">
            <v>0</v>
          </cell>
          <cell r="L44">
            <v>0</v>
          </cell>
          <cell r="M44">
            <v>16700.68</v>
          </cell>
        </row>
        <row r="45">
          <cell r="C45">
            <v>4369832.28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59181.01</v>
          </cell>
          <cell r="J45">
            <v>0</v>
          </cell>
          <cell r="K45">
            <v>301695.07</v>
          </cell>
          <cell r="L45">
            <v>0</v>
          </cell>
          <cell r="M45">
            <v>4730708.3600000003</v>
          </cell>
        </row>
        <row r="46">
          <cell r="C46">
            <v>-40.93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3404.78</v>
          </cell>
          <cell r="J46">
            <v>0</v>
          </cell>
          <cell r="K46">
            <v>116.13</v>
          </cell>
          <cell r="L46">
            <v>0</v>
          </cell>
          <cell r="M46">
            <v>3479.9800000000005</v>
          </cell>
        </row>
        <row r="47">
          <cell r="C47">
            <v>85964.56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29048.28</v>
          </cell>
          <cell r="L47">
            <v>0</v>
          </cell>
          <cell r="M47">
            <v>115012.84</v>
          </cell>
        </row>
        <row r="48">
          <cell r="C48">
            <v>43748.05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8752.3799999999992</v>
          </cell>
          <cell r="L48">
            <v>0</v>
          </cell>
          <cell r="M48">
            <v>52500.43</v>
          </cell>
        </row>
        <row r="49">
          <cell r="C49">
            <v>30154.550000000003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871.86</v>
          </cell>
          <cell r="L49">
            <v>0</v>
          </cell>
          <cell r="M49">
            <v>31026.410000000003</v>
          </cell>
        </row>
        <row r="50">
          <cell r="C50">
            <v>1208.05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259.36</v>
          </cell>
          <cell r="L50">
            <v>0</v>
          </cell>
          <cell r="M50">
            <v>1467.4099999999999</v>
          </cell>
        </row>
        <row r="51">
          <cell r="C51">
            <v>1210.79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578.15</v>
          </cell>
          <cell r="L51">
            <v>0</v>
          </cell>
          <cell r="M51">
            <v>1788.94</v>
          </cell>
        </row>
        <row r="52">
          <cell r="C52">
            <v>2924.75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579.79999999999995</v>
          </cell>
          <cell r="L52">
            <v>0</v>
          </cell>
          <cell r="M52">
            <v>3504.55</v>
          </cell>
        </row>
        <row r="53">
          <cell r="C53">
            <v>4343.78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880.25</v>
          </cell>
          <cell r="L53">
            <v>0</v>
          </cell>
          <cell r="M53">
            <v>5224.03</v>
          </cell>
        </row>
        <row r="54">
          <cell r="C54">
            <v>711967.85000000009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7352.79</v>
          </cell>
          <cell r="J54">
            <v>0</v>
          </cell>
          <cell r="K54">
            <v>56424.08</v>
          </cell>
          <cell r="L54">
            <v>0</v>
          </cell>
          <cell r="M54">
            <v>775744.72000000009</v>
          </cell>
        </row>
        <row r="55">
          <cell r="C55">
            <v>37955.26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18108.370000000003</v>
          </cell>
          <cell r="L55">
            <v>0</v>
          </cell>
          <cell r="M55">
            <v>56063.630000000005</v>
          </cell>
        </row>
        <row r="56">
          <cell r="C56">
            <v>47930.57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27812.54</v>
          </cell>
          <cell r="L56">
            <v>0</v>
          </cell>
          <cell r="M56">
            <v>75743.11</v>
          </cell>
        </row>
        <row r="57">
          <cell r="C57">
            <v>2877.0499999999997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2221.8000000000002</v>
          </cell>
          <cell r="L57">
            <v>0</v>
          </cell>
          <cell r="M57">
            <v>5098.8500000000004</v>
          </cell>
        </row>
        <row r="58">
          <cell r="C58">
            <v>1228244.3500000001</v>
          </cell>
          <cell r="D58">
            <v>0</v>
          </cell>
          <cell r="E58">
            <v>0</v>
          </cell>
          <cell r="F58">
            <v>392243.91</v>
          </cell>
          <cell r="G58">
            <v>421792.88</v>
          </cell>
          <cell r="H58">
            <v>753608</v>
          </cell>
          <cell r="I58">
            <v>6061250.2300000004</v>
          </cell>
          <cell r="J58">
            <v>0</v>
          </cell>
          <cell r="K58">
            <v>2303749.83</v>
          </cell>
          <cell r="L58">
            <v>0</v>
          </cell>
          <cell r="M58">
            <v>11160889.200000001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11042.15</v>
          </cell>
          <cell r="J59">
            <v>0</v>
          </cell>
          <cell r="K59">
            <v>36352.01</v>
          </cell>
          <cell r="L59">
            <v>0</v>
          </cell>
          <cell r="M59">
            <v>47394.16</v>
          </cell>
        </row>
        <row r="60">
          <cell r="C60">
            <v>451.49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451.49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13315.88</v>
          </cell>
          <cell r="G61">
            <v>52450.64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65766.52</v>
          </cell>
        </row>
        <row r="62">
          <cell r="C62">
            <v>4189503.53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4189503.53</v>
          </cell>
        </row>
        <row r="63">
          <cell r="C63">
            <v>1316239.1599999999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1316239.1599999999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1950</v>
          </cell>
          <cell r="G64">
            <v>2600</v>
          </cell>
          <cell r="H64">
            <v>0</v>
          </cell>
          <cell r="I64">
            <v>0</v>
          </cell>
          <cell r="J64">
            <v>0</v>
          </cell>
          <cell r="K64">
            <v>5366.68</v>
          </cell>
          <cell r="L64">
            <v>0</v>
          </cell>
          <cell r="M64">
            <v>9916.68</v>
          </cell>
        </row>
        <row r="65">
          <cell r="C65">
            <v>125521</v>
          </cell>
          <cell r="D65">
            <v>0</v>
          </cell>
          <cell r="E65">
            <v>0</v>
          </cell>
          <cell r="F65">
            <v>-330</v>
          </cell>
          <cell r="G65">
            <v>-330</v>
          </cell>
          <cell r="H65">
            <v>0</v>
          </cell>
          <cell r="I65">
            <v>-63967.259999999995</v>
          </cell>
          <cell r="J65">
            <v>0</v>
          </cell>
          <cell r="K65">
            <v>12592.78</v>
          </cell>
          <cell r="L65">
            <v>0</v>
          </cell>
          <cell r="M65">
            <v>73486.52</v>
          </cell>
        </row>
        <row r="66">
          <cell r="C66">
            <v>2000.0500000000002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64179.07</v>
          </cell>
          <cell r="L66">
            <v>0</v>
          </cell>
          <cell r="M66">
            <v>66179.12</v>
          </cell>
        </row>
        <row r="67">
          <cell r="C67">
            <v>-22514521.999999996</v>
          </cell>
          <cell r="D67">
            <v>0</v>
          </cell>
          <cell r="E67">
            <v>3109.23</v>
          </cell>
          <cell r="F67">
            <v>-995156.24</v>
          </cell>
          <cell r="G67">
            <v>-1611526.87</v>
          </cell>
          <cell r="H67">
            <v>-2372470.12</v>
          </cell>
          <cell r="I67">
            <v>-13300022.390000001</v>
          </cell>
          <cell r="J67">
            <v>0</v>
          </cell>
          <cell r="K67">
            <v>-3604915.93</v>
          </cell>
          <cell r="L67">
            <v>0</v>
          </cell>
          <cell r="M67">
            <v>-44395504.32</v>
          </cell>
        </row>
        <row r="68">
          <cell r="C68">
            <v>218546.31</v>
          </cell>
          <cell r="D68">
            <v>0</v>
          </cell>
          <cell r="E68">
            <v>0</v>
          </cell>
          <cell r="F68">
            <v>0</v>
          </cell>
          <cell r="G68">
            <v>717.9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219264.21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133179.1</v>
          </cell>
          <cell r="H69">
            <v>0</v>
          </cell>
          <cell r="I69">
            <v>13625.13</v>
          </cell>
          <cell r="J69">
            <v>0</v>
          </cell>
          <cell r="K69">
            <v>0</v>
          </cell>
          <cell r="L69">
            <v>0</v>
          </cell>
          <cell r="M69">
            <v>146804.23000000001</v>
          </cell>
        </row>
        <row r="70">
          <cell r="C70">
            <v>38.25</v>
          </cell>
          <cell r="D70">
            <v>0</v>
          </cell>
          <cell r="E70">
            <v>0</v>
          </cell>
          <cell r="F70">
            <v>780</v>
          </cell>
          <cell r="G70">
            <v>3975</v>
          </cell>
          <cell r="H70">
            <v>0</v>
          </cell>
          <cell r="I70">
            <v>3349937.5</v>
          </cell>
          <cell r="J70">
            <v>0</v>
          </cell>
          <cell r="K70">
            <v>65</v>
          </cell>
          <cell r="L70">
            <v>0</v>
          </cell>
          <cell r="M70">
            <v>3354795.75</v>
          </cell>
        </row>
        <row r="71">
          <cell r="C71">
            <v>28642.03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189991.36</v>
          </cell>
          <cell r="I71">
            <v>0</v>
          </cell>
          <cell r="J71">
            <v>0</v>
          </cell>
          <cell r="K71">
            <v>660068</v>
          </cell>
          <cell r="L71">
            <v>0</v>
          </cell>
          <cell r="M71">
            <v>878701.39</v>
          </cell>
        </row>
        <row r="72">
          <cell r="C72">
            <v>45813.279999999999</v>
          </cell>
          <cell r="D72">
            <v>0</v>
          </cell>
          <cell r="E72">
            <v>0</v>
          </cell>
          <cell r="F72">
            <v>31.6</v>
          </cell>
          <cell r="G72">
            <v>51.48</v>
          </cell>
          <cell r="H72">
            <v>0</v>
          </cell>
          <cell r="I72">
            <v>0</v>
          </cell>
          <cell r="J72">
            <v>0</v>
          </cell>
          <cell r="K72">
            <v>2194.5499999999997</v>
          </cell>
          <cell r="L72">
            <v>0</v>
          </cell>
          <cell r="M72">
            <v>48090.91</v>
          </cell>
        </row>
        <row r="73">
          <cell r="C73">
            <v>223651.63</v>
          </cell>
          <cell r="D73">
            <v>0</v>
          </cell>
          <cell r="E73">
            <v>0</v>
          </cell>
          <cell r="F73">
            <v>1808.35</v>
          </cell>
          <cell r="G73">
            <v>2040.09</v>
          </cell>
          <cell r="H73">
            <v>0</v>
          </cell>
          <cell r="I73">
            <v>7909.36</v>
          </cell>
          <cell r="J73">
            <v>0</v>
          </cell>
          <cell r="K73">
            <v>87.15</v>
          </cell>
          <cell r="L73">
            <v>0</v>
          </cell>
          <cell r="M73">
            <v>235496.58</v>
          </cell>
        </row>
        <row r="74">
          <cell r="C74">
            <v>46253.17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127.79</v>
          </cell>
          <cell r="L74">
            <v>0</v>
          </cell>
          <cell r="M74">
            <v>46380.959999999999</v>
          </cell>
        </row>
        <row r="75">
          <cell r="C75">
            <v>37959.15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272.11</v>
          </cell>
          <cell r="L75">
            <v>0</v>
          </cell>
          <cell r="M75">
            <v>38231.26</v>
          </cell>
        </row>
        <row r="76">
          <cell r="C76">
            <v>10466972.619999999</v>
          </cell>
          <cell r="D76">
            <v>0</v>
          </cell>
          <cell r="E76">
            <v>-3109.23</v>
          </cell>
          <cell r="F76">
            <v>1370162.56</v>
          </cell>
          <cell r="G76">
            <v>1683404.26</v>
          </cell>
          <cell r="H76">
            <v>1428870.76</v>
          </cell>
          <cell r="I76">
            <v>4331227.6500000004</v>
          </cell>
          <cell r="J76">
            <v>0</v>
          </cell>
          <cell r="K76">
            <v>1771017.72</v>
          </cell>
          <cell r="L76">
            <v>0</v>
          </cell>
          <cell r="M76">
            <v>21048546.339999996</v>
          </cell>
        </row>
        <row r="77">
          <cell r="C77">
            <v>1194674.47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255963.63</v>
          </cell>
          <cell r="J77">
            <v>0</v>
          </cell>
          <cell r="K77">
            <v>-59589.43</v>
          </cell>
          <cell r="L77">
            <v>0</v>
          </cell>
          <cell r="M77">
            <v>1391048.6700000002</v>
          </cell>
        </row>
        <row r="78">
          <cell r="C78">
            <v>5567.5300000000007</v>
          </cell>
          <cell r="D78">
            <v>0</v>
          </cell>
          <cell r="E78">
            <v>0</v>
          </cell>
          <cell r="F78">
            <v>195.95</v>
          </cell>
          <cell r="G78">
            <v>264.67</v>
          </cell>
          <cell r="H78">
            <v>0</v>
          </cell>
          <cell r="I78">
            <v>81834.290000000008</v>
          </cell>
          <cell r="J78">
            <v>0</v>
          </cell>
          <cell r="K78">
            <v>1701.14</v>
          </cell>
          <cell r="L78">
            <v>0</v>
          </cell>
          <cell r="M78">
            <v>89563.58</v>
          </cell>
        </row>
        <row r="79">
          <cell r="C79">
            <v>-5321.52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-5321.52</v>
          </cell>
        </row>
        <row r="80">
          <cell r="C80">
            <v>5063.47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-6000</v>
          </cell>
          <cell r="L80">
            <v>0</v>
          </cell>
          <cell r="M80">
            <v>-936.52999999999975</v>
          </cell>
        </row>
        <row r="81">
          <cell r="C81">
            <v>-1673885.74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-835439.55</v>
          </cell>
          <cell r="J81">
            <v>0</v>
          </cell>
          <cell r="K81">
            <v>-1699538.89</v>
          </cell>
          <cell r="L81">
            <v>0</v>
          </cell>
          <cell r="M81">
            <v>-4208864.18</v>
          </cell>
        </row>
        <row r="82">
          <cell r="C82">
            <v>281488.84000000451</v>
          </cell>
          <cell r="D82">
            <v>0</v>
          </cell>
          <cell r="E82">
            <v>0</v>
          </cell>
          <cell r="F82">
            <v>785002.01</v>
          </cell>
          <cell r="G82">
            <v>688619.14999999979</v>
          </cell>
          <cell r="H82">
            <v>-2.3283064365386963E-10</v>
          </cell>
          <cell r="I82">
            <v>3.4924596548080444E-10</v>
          </cell>
          <cell r="J82">
            <v>0</v>
          </cell>
          <cell r="K82">
            <v>-64922.350000000559</v>
          </cell>
          <cell r="L82">
            <v>0</v>
          </cell>
          <cell r="M82">
            <v>1690187.6500000036</v>
          </cell>
        </row>
        <row r="83">
          <cell r="C83">
            <v>37522719.910000004</v>
          </cell>
          <cell r="D83">
            <v>0</v>
          </cell>
          <cell r="E83">
            <v>0</v>
          </cell>
          <cell r="F83">
            <v>10280602.829999998</v>
          </cell>
          <cell r="G83">
            <v>15434198.59</v>
          </cell>
          <cell r="H83">
            <v>8392478.7599999998</v>
          </cell>
          <cell r="I83">
            <v>3.4924596548080444E-10</v>
          </cell>
          <cell r="J83">
            <v>52368.66</v>
          </cell>
          <cell r="K83">
            <v>23276390.719999995</v>
          </cell>
          <cell r="L83">
            <v>0</v>
          </cell>
          <cell r="M83">
            <v>94958759.469999999</v>
          </cell>
        </row>
        <row r="84">
          <cell r="C84">
            <v>318.26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318.26</v>
          </cell>
        </row>
        <row r="85">
          <cell r="C85">
            <v>-22422825.300000001</v>
          </cell>
          <cell r="D85">
            <v>0</v>
          </cell>
          <cell r="E85">
            <v>0</v>
          </cell>
          <cell r="F85">
            <v>-3893309.93</v>
          </cell>
          <cell r="G85">
            <v>-4046971.19</v>
          </cell>
          <cell r="H85">
            <v>-2853965.77</v>
          </cell>
          <cell r="I85">
            <v>0</v>
          </cell>
          <cell r="J85">
            <v>-52368.66</v>
          </cell>
          <cell r="K85">
            <v>-10600344.680000002</v>
          </cell>
          <cell r="L85">
            <v>0</v>
          </cell>
          <cell r="M85">
            <v>-43869785.530000001</v>
          </cell>
        </row>
        <row r="86">
          <cell r="C86">
            <v>-22422507.039999999</v>
          </cell>
          <cell r="D86">
            <v>0</v>
          </cell>
          <cell r="E86">
            <v>0</v>
          </cell>
          <cell r="F86">
            <v>-3893309.93</v>
          </cell>
          <cell r="G86">
            <v>-4046971.19</v>
          </cell>
          <cell r="H86">
            <v>-2853965.77</v>
          </cell>
          <cell r="I86">
            <v>0</v>
          </cell>
          <cell r="J86">
            <v>-52368.66</v>
          </cell>
          <cell r="K86">
            <v>-10600344.680000002</v>
          </cell>
          <cell r="L86">
            <v>0</v>
          </cell>
          <cell r="M86">
            <v>-43869467.270000003</v>
          </cell>
        </row>
        <row r="87">
          <cell r="C87">
            <v>15100212.870000005</v>
          </cell>
          <cell r="D87">
            <v>0</v>
          </cell>
          <cell r="E87">
            <v>0</v>
          </cell>
          <cell r="F87">
            <v>6387292.8999999985</v>
          </cell>
          <cell r="G87">
            <v>11387227.4</v>
          </cell>
          <cell r="H87">
            <v>5538512.9900000002</v>
          </cell>
          <cell r="I87">
            <v>3.4924596548080444E-10</v>
          </cell>
          <cell r="J87">
            <v>0</v>
          </cell>
          <cell r="K87">
            <v>12676046.039999994</v>
          </cell>
          <cell r="L87">
            <v>0</v>
          </cell>
          <cell r="M87">
            <v>51089292.199999996</v>
          </cell>
        </row>
      </sheetData>
      <sheetData sheetId="39">
        <row r="9">
          <cell r="A9">
            <v>0</v>
          </cell>
          <cell r="B9">
            <v>0</v>
          </cell>
          <cell r="C9">
            <v>0</v>
          </cell>
          <cell r="D9" t="str">
            <v>212</v>
          </cell>
          <cell r="E9" t="str">
            <v>221</v>
          </cell>
          <cell r="F9" t="str">
            <v>231</v>
          </cell>
          <cell r="G9" t="str">
            <v>232</v>
          </cell>
          <cell r="H9" t="str">
            <v>233</v>
          </cell>
          <cell r="I9" t="str">
            <v>234</v>
          </cell>
          <cell r="J9" t="str">
            <v>236</v>
          </cell>
          <cell r="K9" t="str">
            <v>301</v>
          </cell>
          <cell r="L9" t="str">
            <v>303</v>
          </cell>
          <cell r="M9" t="str">
            <v>306</v>
          </cell>
          <cell r="N9">
            <v>0</v>
          </cell>
        </row>
        <row r="10">
          <cell r="A10">
            <v>0</v>
          </cell>
          <cell r="B10">
            <v>0</v>
          </cell>
          <cell r="C10">
            <v>0</v>
          </cell>
          <cell r="D10" t="str">
            <v>Atmos Energy Marketing LLC (Formerly Woodward Marketing, LLC)</v>
          </cell>
          <cell r="E10" t="str">
            <v>Atmos Power Systems Inc (Formerly Atmos Leasing)</v>
          </cell>
          <cell r="F10" t="str">
            <v>Atmos Pipeline &amp; Storage LLC (Formerly Atmos Storage)</v>
          </cell>
          <cell r="G10" t="str">
            <v>UCG Storage</v>
          </cell>
          <cell r="H10" t="str">
            <v>WKG Storage</v>
          </cell>
          <cell r="I10" t="str">
            <v>Trans Louisiana Gas Storage</v>
          </cell>
          <cell r="J10" t="str">
            <v>Atmos Gathering Company, LLC</v>
          </cell>
          <cell r="K10" t="str">
            <v>Atmos Energy Services LLC (Previous Inc)</v>
          </cell>
          <cell r="L10" t="str">
            <v>Trans Louisiana Gas Pipeline (Formerly Trans Louisiana Industrial Gas)</v>
          </cell>
          <cell r="M10" t="str">
            <v>Atmos Exploration &amp; Production (Formerly WKGR)</v>
          </cell>
          <cell r="N10" t="str">
            <v>.Total Non Reg</v>
          </cell>
        </row>
        <row r="11">
          <cell r="A11" t="str">
            <v xml:space="preserve">     A4030-30002</v>
          </cell>
          <cell r="B11" t="str">
            <v xml:space="preserve">     Depreciation Expense - Depr Exp-Natural Gas Prod 4030-30002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 xml:space="preserve">     A4030-30003</v>
          </cell>
          <cell r="B12" t="str">
            <v xml:space="preserve">     Depreciation Expense - Depr Exp-Underground Storage 4030-30003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183780.56</v>
          </cell>
          <cell r="H12">
            <v>332366.14</v>
          </cell>
          <cell r="I12">
            <v>216000.87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732147.57000000007</v>
          </cell>
        </row>
        <row r="13">
          <cell r="A13" t="str">
            <v xml:space="preserve">     A4030-30004</v>
          </cell>
          <cell r="B13" t="str">
            <v xml:space="preserve">     Depreciation Expense - Depr Exp-Transmission Plant 4030-30004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665255.93000000005</v>
          </cell>
          <cell r="M13">
            <v>0</v>
          </cell>
          <cell r="N13">
            <v>665255.93000000005</v>
          </cell>
        </row>
        <row r="14">
          <cell r="A14" t="str">
            <v xml:space="preserve">     A4030-30005</v>
          </cell>
          <cell r="B14" t="str">
            <v xml:space="preserve">     Depreciation Expense - Depr Exp-Distribution Plant 4030-30005</v>
          </cell>
          <cell r="C14">
            <v>0</v>
          </cell>
          <cell r="D14">
            <v>158731.71000000002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75381.959999999992</v>
          </cell>
          <cell r="M14">
            <v>0</v>
          </cell>
          <cell r="N14">
            <v>234113.67</v>
          </cell>
        </row>
        <row r="15">
          <cell r="A15" t="str">
            <v xml:space="preserve">     A4030-30007</v>
          </cell>
          <cell r="B15" t="str">
            <v xml:space="preserve">     Depreciation Expense - Depr Exp-General Plant 4030-30007</v>
          </cell>
          <cell r="C15">
            <v>0</v>
          </cell>
          <cell r="D15">
            <v>342.60000000000008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3481.4399999999996</v>
          </cell>
          <cell r="M15">
            <v>0</v>
          </cell>
          <cell r="N15">
            <v>3824.0399999999995</v>
          </cell>
        </row>
        <row r="16">
          <cell r="A16" t="str">
            <v xml:space="preserve">     A4030-30010</v>
          </cell>
          <cell r="B16" t="str">
            <v xml:space="preserve">     Depreciation Expense - Amort-Lease Improvements 4030-30010</v>
          </cell>
          <cell r="C16">
            <v>0</v>
          </cell>
          <cell r="D16">
            <v>89407.43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89407.43</v>
          </cell>
        </row>
        <row r="17">
          <cell r="A17" t="str">
            <v xml:space="preserve">     A4030-30013</v>
          </cell>
          <cell r="B17" t="str">
            <v xml:space="preserve">     Depreciation Expense - Depreciation-Building 4030-30013</v>
          </cell>
          <cell r="C17">
            <v>0</v>
          </cell>
          <cell r="D17">
            <v>85605.95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85605.95</v>
          </cell>
        </row>
        <row r="18">
          <cell r="A18" t="str">
            <v xml:space="preserve">     A4030-30014</v>
          </cell>
          <cell r="B18" t="str">
            <v xml:space="preserve">     Depreciation Expense - Depreciation-Office furniture 4030-30014</v>
          </cell>
          <cell r="C18">
            <v>0</v>
          </cell>
          <cell r="D18">
            <v>2101230.2000000002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2101230.2000000002</v>
          </cell>
        </row>
        <row r="19">
          <cell r="A19" t="str">
            <v xml:space="preserve">     A4030-30041</v>
          </cell>
          <cell r="B19" t="str">
            <v xml:space="preserve">     Depreciation Expense - Heavy Equipment Depreciation 4030-30041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 xml:space="preserve">     A4030-30061</v>
          </cell>
          <cell r="B20" t="str">
            <v xml:space="preserve">     Depreciation Expense - Tools &amp; Shop Depreciation 4030-30061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 xml:space="preserve">     A4030-41124</v>
          </cell>
          <cell r="B21" t="str">
            <v xml:space="preserve">     Depreciation Expense - Billing for Taxes Other and Depr 4030-41124</v>
          </cell>
          <cell r="C21">
            <v>0</v>
          </cell>
          <cell r="D21">
            <v>405989.77999999991</v>
          </cell>
          <cell r="E21">
            <v>0</v>
          </cell>
          <cell r="F21">
            <v>0</v>
          </cell>
          <cell r="G21">
            <v>11597.359999999999</v>
          </cell>
          <cell r="H21">
            <v>36371.760000000002</v>
          </cell>
          <cell r="I21">
            <v>53286.66</v>
          </cell>
          <cell r="J21">
            <v>0</v>
          </cell>
          <cell r="K21">
            <v>0</v>
          </cell>
          <cell r="L21">
            <v>29806.67</v>
          </cell>
          <cell r="M21">
            <v>0</v>
          </cell>
          <cell r="N21">
            <v>537052.23</v>
          </cell>
        </row>
        <row r="22">
          <cell r="A22" t="str">
            <v xml:space="preserve">     A4043-30021</v>
          </cell>
          <cell r="B22" t="str">
            <v xml:space="preserve">     Amortization of Other Limited- - Customer Contracts - Amort 4043-30021</v>
          </cell>
          <cell r="C22" t="str">
            <v>B</v>
          </cell>
          <cell r="D22">
            <v>35555.479999999996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35555.479999999996</v>
          </cell>
        </row>
        <row r="23">
          <cell r="A23" t="str">
            <v>Depreciation and Amortization</v>
          </cell>
          <cell r="B23" t="str">
            <v>Depreciation and Amortization</v>
          </cell>
          <cell r="C23" t="str">
            <v>A</v>
          </cell>
          <cell r="D23">
            <v>2876863.1500000004</v>
          </cell>
          <cell r="E23">
            <v>0</v>
          </cell>
          <cell r="F23">
            <v>0</v>
          </cell>
          <cell r="G23">
            <v>195377.91999999998</v>
          </cell>
          <cell r="H23">
            <v>368737.89999999991</v>
          </cell>
          <cell r="I23">
            <v>269287.52999999997</v>
          </cell>
          <cell r="J23">
            <v>0</v>
          </cell>
          <cell r="K23">
            <v>0</v>
          </cell>
          <cell r="L23">
            <v>773926</v>
          </cell>
          <cell r="M23">
            <v>0</v>
          </cell>
          <cell r="N23">
            <v>4484192.5</v>
          </cell>
        </row>
        <row r="24">
          <cell r="A24" t="str">
            <v>Less: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 xml:space="preserve">     A4043-30021</v>
          </cell>
          <cell r="B25" t="str">
            <v xml:space="preserve">     Amortization of Other Limited- - Customer Contracts - Amort 4043-30021</v>
          </cell>
          <cell r="C25" t="str">
            <v>-[A]</v>
          </cell>
          <cell r="D25">
            <v>35555.479999999996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35555.479999999996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.Total Property Related Depreciation Including I/C Billing</v>
          </cell>
          <cell r="C27">
            <v>0</v>
          </cell>
          <cell r="D27">
            <v>2841307.6700000004</v>
          </cell>
          <cell r="E27">
            <v>0</v>
          </cell>
          <cell r="F27">
            <v>0</v>
          </cell>
          <cell r="G27">
            <v>195377.91999999998</v>
          </cell>
          <cell r="H27">
            <v>368737.89999999991</v>
          </cell>
          <cell r="I27">
            <v>269287.52999999997</v>
          </cell>
          <cell r="J27">
            <v>0</v>
          </cell>
          <cell r="K27">
            <v>0</v>
          </cell>
          <cell r="L27">
            <v>773926</v>
          </cell>
          <cell r="M27">
            <v>0</v>
          </cell>
          <cell r="N27">
            <v>4448637.0199999996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 xml:space="preserve">     A4030-41124</v>
          </cell>
          <cell r="B29" t="str">
            <v xml:space="preserve">     Depreciation Expense - Billing for Taxes Other and Depr 4030-41124</v>
          </cell>
          <cell r="C29" t="str">
            <v>-[B]</v>
          </cell>
          <cell r="D29">
            <v>405989.77999999991</v>
          </cell>
          <cell r="E29">
            <v>0</v>
          </cell>
          <cell r="F29">
            <v>0</v>
          </cell>
          <cell r="G29">
            <v>11597.359999999999</v>
          </cell>
          <cell r="H29">
            <v>36371.760000000002</v>
          </cell>
          <cell r="I29">
            <v>53286.66</v>
          </cell>
          <cell r="J29">
            <v>0</v>
          </cell>
          <cell r="K29">
            <v>0</v>
          </cell>
          <cell r="L29">
            <v>29806.67</v>
          </cell>
          <cell r="M29">
            <v>0</v>
          </cell>
          <cell r="N29">
            <v>537052.23</v>
          </cell>
        </row>
        <row r="30">
          <cell r="A30">
            <v>0</v>
          </cell>
          <cell r="B30" t="str">
            <v>.Total Depreciation</v>
          </cell>
          <cell r="C30">
            <v>0</v>
          </cell>
          <cell r="D30">
            <v>2435317.8900000006</v>
          </cell>
          <cell r="E30">
            <v>0</v>
          </cell>
          <cell r="F30">
            <v>0</v>
          </cell>
          <cell r="G30">
            <v>183780.56</v>
          </cell>
          <cell r="H30">
            <v>332366.1399999999</v>
          </cell>
          <cell r="I30">
            <v>216000.86999999997</v>
          </cell>
          <cell r="J30">
            <v>0</v>
          </cell>
          <cell r="K30">
            <v>0</v>
          </cell>
          <cell r="L30">
            <v>744119.33</v>
          </cell>
          <cell r="M30">
            <v>0</v>
          </cell>
          <cell r="N30">
            <v>3911584.7899999996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40"/>
      <sheetData sheetId="41"/>
      <sheetData sheetId="42"/>
      <sheetData sheetId="43"/>
      <sheetData sheetId="44">
        <row r="14">
          <cell r="C14" t="str">
            <v>212</v>
          </cell>
          <cell r="D14" t="str">
            <v>212 Woodward Marketing, LLC</v>
          </cell>
          <cell r="E14">
            <v>0</v>
          </cell>
          <cell r="F14">
            <v>92967.64</v>
          </cell>
          <cell r="G14">
            <v>92967.64</v>
          </cell>
          <cell r="L14" t="str">
            <v>212</v>
          </cell>
          <cell r="M14" t="str">
            <v>212 Woodward Marketing, LLC</v>
          </cell>
          <cell r="N14" t="str">
            <v>AHLM212</v>
          </cell>
          <cell r="O14" t="str">
            <v>212</v>
          </cell>
          <cell r="P14">
            <v>244328.63999999996</v>
          </cell>
          <cell r="Q14">
            <v>0</v>
          </cell>
          <cell r="R14">
            <v>244328.63999999996</v>
          </cell>
          <cell r="S14">
            <v>-165120.49999999994</v>
          </cell>
          <cell r="T14">
            <v>79208.140000000014</v>
          </cell>
        </row>
        <row r="15">
          <cell r="C15" t="str">
            <v>303</v>
          </cell>
          <cell r="D15" t="str">
            <v>303 Trans Louisiana Gas Pipeline</v>
          </cell>
          <cell r="E15">
            <v>0</v>
          </cell>
          <cell r="F15">
            <v>291794.59000000003</v>
          </cell>
          <cell r="G15">
            <v>291794.59000000003</v>
          </cell>
          <cell r="L15" t="str">
            <v>212 Total</v>
          </cell>
          <cell r="M15">
            <v>0</v>
          </cell>
          <cell r="N15">
            <v>0</v>
          </cell>
          <cell r="O15">
            <v>0</v>
          </cell>
          <cell r="P15">
            <v>244328.63999999996</v>
          </cell>
          <cell r="Q15">
            <v>0</v>
          </cell>
          <cell r="R15">
            <v>244328.63999999996</v>
          </cell>
          <cell r="S15">
            <v>-165120.49999999994</v>
          </cell>
          <cell r="T15">
            <v>79208.140000000014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384762.23000000004</v>
          </cell>
          <cell r="G16">
            <v>384762.23000000004</v>
          </cell>
          <cell r="L16" t="str">
            <v>232</v>
          </cell>
          <cell r="M16" t="str">
            <v>232 UCG Storage</v>
          </cell>
          <cell r="N16" t="str">
            <v>AHCOS232</v>
          </cell>
          <cell r="O16" t="str">
            <v>800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C17" t="str">
            <v>010</v>
          </cell>
          <cell r="D17" t="str">
            <v>010 Atmos Regulated Shared Services</v>
          </cell>
          <cell r="E17">
            <v>0</v>
          </cell>
          <cell r="F17">
            <v>0</v>
          </cell>
          <cell r="G17">
            <v>0</v>
          </cell>
          <cell r="L17" t="str">
            <v>232 Total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C18" t="str">
            <v>020</v>
          </cell>
          <cell r="D18" t="str">
            <v>020 Louisiana Division</v>
          </cell>
          <cell r="E18">
            <v>912604.45</v>
          </cell>
          <cell r="F18">
            <v>2398394.8699999982</v>
          </cell>
          <cell r="G18">
            <v>3310999.3199999984</v>
          </cell>
          <cell r="L18" t="str">
            <v>233</v>
          </cell>
          <cell r="M18" t="str">
            <v>233 WKG Storage, Inc</v>
          </cell>
          <cell r="N18" t="str">
            <v>AHCOS233</v>
          </cell>
          <cell r="O18" t="str">
            <v>817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C19" t="str">
            <v>030</v>
          </cell>
          <cell r="D19" t="str">
            <v>030 Texas Division</v>
          </cell>
          <cell r="E19">
            <v>-12614.38</v>
          </cell>
          <cell r="F19">
            <v>1241112.2699999998</v>
          </cell>
          <cell r="G19">
            <v>1228497.8899999999</v>
          </cell>
          <cell r="L19" t="str">
            <v>233 Total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C20" t="str">
            <v>050</v>
          </cell>
          <cell r="D20" t="str">
            <v>050 Mid-States Division</v>
          </cell>
          <cell r="E20">
            <v>1645763.05</v>
          </cell>
          <cell r="F20">
            <v>4308410.419999999</v>
          </cell>
          <cell r="G20">
            <v>5954173.4699999988</v>
          </cell>
          <cell r="L20" t="str">
            <v>234</v>
          </cell>
          <cell r="M20" t="str">
            <v xml:space="preserve">234 Trans LA Gas Storage </v>
          </cell>
          <cell r="N20" t="str">
            <v>AHCOS234</v>
          </cell>
          <cell r="O20" t="str">
            <v>822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C21" t="str">
            <v>060</v>
          </cell>
          <cell r="D21" t="str">
            <v>060 Colorado-Kansas Division</v>
          </cell>
          <cell r="E21">
            <v>3243096.6</v>
          </cell>
          <cell r="F21">
            <v>4967007.1599999992</v>
          </cell>
          <cell r="G21">
            <v>8210103.7599999998</v>
          </cell>
          <cell r="L21" t="str">
            <v>234 Total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C22" t="str">
            <v>070</v>
          </cell>
          <cell r="D22" t="str">
            <v>070 Mississippi</v>
          </cell>
          <cell r="E22">
            <v>269855.28000000003</v>
          </cell>
          <cell r="F22">
            <v>1098926.2199999995</v>
          </cell>
          <cell r="G22">
            <v>1368781.4999999995</v>
          </cell>
          <cell r="L22" t="str">
            <v>303</v>
          </cell>
          <cell r="M22" t="str">
            <v>303 Trans Louisiana Gas Pipeline</v>
          </cell>
          <cell r="N22" t="str">
            <v>AHCOS303</v>
          </cell>
          <cell r="O22" t="str">
            <v>057</v>
          </cell>
          <cell r="P22">
            <v>210246.09999999998</v>
          </cell>
          <cell r="Q22">
            <v>0</v>
          </cell>
          <cell r="R22">
            <v>210246.09999999998</v>
          </cell>
          <cell r="S22">
            <v>0</v>
          </cell>
          <cell r="T22">
            <v>210246.09999999998</v>
          </cell>
        </row>
        <row r="23">
          <cell r="C23" t="str">
            <v>080</v>
          </cell>
          <cell r="D23" t="str">
            <v>080 Mid - Tex Division</v>
          </cell>
          <cell r="E23">
            <v>13904796.769999996</v>
          </cell>
          <cell r="F23">
            <v>40879137.020000063</v>
          </cell>
          <cell r="G23">
            <v>54783933.790000059</v>
          </cell>
          <cell r="L23" t="str">
            <v>303 Total</v>
          </cell>
          <cell r="M23">
            <v>0</v>
          </cell>
          <cell r="N23">
            <v>0</v>
          </cell>
          <cell r="O23">
            <v>0</v>
          </cell>
          <cell r="P23">
            <v>210246.09999999998</v>
          </cell>
          <cell r="Q23">
            <v>0</v>
          </cell>
          <cell r="R23">
            <v>210246.09999999998</v>
          </cell>
          <cell r="S23">
            <v>0</v>
          </cell>
          <cell r="T23">
            <v>210246.09999999998</v>
          </cell>
        </row>
        <row r="24">
          <cell r="C24" t="str">
            <v>180</v>
          </cell>
          <cell r="D24" t="str">
            <v>180 Atmos Pipeline - Texas</v>
          </cell>
          <cell r="E24">
            <v>2797795.8200000017</v>
          </cell>
          <cell r="F24">
            <v>3773140.1100000008</v>
          </cell>
          <cell r="G24">
            <v>6570935.9300000025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454574.73999999993</v>
          </cell>
          <cell r="Q24">
            <v>0</v>
          </cell>
          <cell r="R24">
            <v>454574.73999999993</v>
          </cell>
          <cell r="S24">
            <v>-165120.49999999994</v>
          </cell>
          <cell r="T24">
            <v>289454.24</v>
          </cell>
        </row>
        <row r="25">
          <cell r="C25" t="str">
            <v>Total AUT</v>
          </cell>
          <cell r="D25">
            <v>0</v>
          </cell>
          <cell r="E25">
            <v>22761297.589999996</v>
          </cell>
          <cell r="F25">
            <v>58666128.070000052</v>
          </cell>
          <cell r="G25">
            <v>81427425.660000056</v>
          </cell>
          <cell r="L25" t="str">
            <v>010</v>
          </cell>
          <cell r="M25" t="str">
            <v>010 Atmos Regulated Shared Services</v>
          </cell>
          <cell r="N25" t="str">
            <v>AU010CAL</v>
          </cell>
          <cell r="O25" t="str">
            <v>012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C26">
            <v>0</v>
          </cell>
          <cell r="D26">
            <v>0</v>
          </cell>
          <cell r="E26">
            <v>22761297.589999996</v>
          </cell>
          <cell r="F26">
            <v>59050890.300000057</v>
          </cell>
          <cell r="G26">
            <v>81812187.89000006</v>
          </cell>
          <cell r="L26">
            <v>0</v>
          </cell>
          <cell r="M26">
            <v>0</v>
          </cell>
          <cell r="N26" t="str">
            <v>AU010SSU</v>
          </cell>
          <cell r="O26" t="str">
            <v>002</v>
          </cell>
          <cell r="P26">
            <v>0</v>
          </cell>
          <cell r="Q26">
            <v>0</v>
          </cell>
          <cell r="R26">
            <v>681862.10999999987</v>
          </cell>
          <cell r="S26">
            <v>0</v>
          </cell>
          <cell r="T26">
            <v>681862.10999999987</v>
          </cell>
        </row>
        <row r="27">
          <cell r="C27">
            <v>0</v>
          </cell>
          <cell r="D27" t="str">
            <v>from Gov/Non Govt Analysis</v>
          </cell>
          <cell r="E27" t="e">
            <v>#REF!</v>
          </cell>
          <cell r="F27">
            <v>0</v>
          </cell>
          <cell r="G27" t="e">
            <v>#REF!</v>
          </cell>
          <cell r="L27" t="str">
            <v>010 Total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L28" t="str">
            <v>020</v>
          </cell>
          <cell r="M28" t="str">
            <v>020 Louisiana Division</v>
          </cell>
          <cell r="N28" t="str">
            <v>AU020LGS</v>
          </cell>
          <cell r="O28" t="str">
            <v>077</v>
          </cell>
          <cell r="P28">
            <v>1681885.7099999974</v>
          </cell>
          <cell r="Q28">
            <v>-763449.97</v>
          </cell>
          <cell r="R28">
            <v>918435.73999999743</v>
          </cell>
          <cell r="S28">
            <v>0</v>
          </cell>
          <cell r="T28">
            <v>918435.73999999743</v>
          </cell>
        </row>
        <row r="29">
          <cell r="L29">
            <v>0</v>
          </cell>
          <cell r="M29">
            <v>0</v>
          </cell>
          <cell r="N29" t="str">
            <v>AU020TLA</v>
          </cell>
          <cell r="O29" t="str">
            <v>007</v>
          </cell>
          <cell r="P29">
            <v>1489712.83</v>
          </cell>
          <cell r="Q29">
            <v>-139067.47999999998</v>
          </cell>
          <cell r="R29">
            <v>1350645.35</v>
          </cell>
          <cell r="S29">
            <v>0</v>
          </cell>
          <cell r="T29">
            <v>1350645.35</v>
          </cell>
        </row>
        <row r="30">
          <cell r="L30" t="str">
            <v>020 Total</v>
          </cell>
          <cell r="M30">
            <v>0</v>
          </cell>
          <cell r="N30">
            <v>0</v>
          </cell>
          <cell r="O30">
            <v>0</v>
          </cell>
          <cell r="P30">
            <v>3171598.5399999972</v>
          </cell>
          <cell r="Q30">
            <v>-902517.45</v>
          </cell>
          <cell r="R30">
            <v>2269081.0899999971</v>
          </cell>
          <cell r="S30">
            <v>0</v>
          </cell>
          <cell r="T30">
            <v>2269081.0899999971</v>
          </cell>
        </row>
        <row r="31">
          <cell r="L31" t="str">
            <v>030</v>
          </cell>
          <cell r="M31" t="str">
            <v>030 Texas Division</v>
          </cell>
          <cell r="N31" t="str">
            <v>AU030AMR</v>
          </cell>
          <cell r="O31" t="str">
            <v>003</v>
          </cell>
          <cell r="P31">
            <v>207001.62999999998</v>
          </cell>
          <cell r="Q31">
            <v>0</v>
          </cell>
          <cell r="R31">
            <v>207001.62999999998</v>
          </cell>
          <cell r="S31">
            <v>-25528.910000000029</v>
          </cell>
          <cell r="T31">
            <v>181472.71999999994</v>
          </cell>
        </row>
        <row r="32">
          <cell r="L32">
            <v>0</v>
          </cell>
          <cell r="M32">
            <v>0</v>
          </cell>
          <cell r="N32" t="str">
            <v>AU030AMRRU</v>
          </cell>
          <cell r="O32" t="str">
            <v>013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L33">
            <v>0</v>
          </cell>
          <cell r="M33">
            <v>0</v>
          </cell>
          <cell r="N33" t="str">
            <v>AU030DHT</v>
          </cell>
          <cell r="O33" t="str">
            <v>006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L34">
            <v>0</v>
          </cell>
          <cell r="M34">
            <v>0</v>
          </cell>
          <cell r="N34" t="str">
            <v>AU030DHTIR</v>
          </cell>
          <cell r="O34" t="str">
            <v>018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L35">
            <v>0</v>
          </cell>
          <cell r="M35">
            <v>0</v>
          </cell>
          <cell r="N35" t="str">
            <v>AU030GOF</v>
          </cell>
          <cell r="O35" t="str">
            <v>010</v>
          </cell>
          <cell r="P35">
            <v>0</v>
          </cell>
          <cell r="Q35">
            <v>0</v>
          </cell>
          <cell r="R35">
            <v>0</v>
          </cell>
          <cell r="S35">
            <v>1696.7</v>
          </cell>
          <cell r="T35">
            <v>1696.7</v>
          </cell>
        </row>
        <row r="36">
          <cell r="L36">
            <v>0</v>
          </cell>
          <cell r="M36">
            <v>0</v>
          </cell>
          <cell r="N36" t="str">
            <v>AU030LUB</v>
          </cell>
          <cell r="O36" t="str">
            <v>016</v>
          </cell>
          <cell r="P36">
            <v>206943.62</v>
          </cell>
          <cell r="Q36">
            <v>2763.3799999999997</v>
          </cell>
          <cell r="R36">
            <v>209707</v>
          </cell>
          <cell r="S36">
            <v>-4041.9999999999418</v>
          </cell>
          <cell r="T36">
            <v>205665.00000000006</v>
          </cell>
        </row>
        <row r="37">
          <cell r="L37">
            <v>0</v>
          </cell>
          <cell r="M37">
            <v>0</v>
          </cell>
          <cell r="N37" t="str">
            <v>AU030LUBEN</v>
          </cell>
          <cell r="O37" t="str">
            <v>020</v>
          </cell>
          <cell r="P37">
            <v>1177.1600000000001</v>
          </cell>
          <cell r="Q37">
            <v>0</v>
          </cell>
          <cell r="R37">
            <v>1177.1600000000001</v>
          </cell>
          <cell r="S37">
            <v>0</v>
          </cell>
          <cell r="T37">
            <v>1177.1600000000001</v>
          </cell>
        </row>
        <row r="38">
          <cell r="L38">
            <v>0</v>
          </cell>
          <cell r="M38">
            <v>0</v>
          </cell>
          <cell r="N38" t="str">
            <v>AU030TRI</v>
          </cell>
          <cell r="O38" t="str">
            <v>019</v>
          </cell>
          <cell r="P38">
            <v>128128.04</v>
          </cell>
          <cell r="Q38">
            <v>0</v>
          </cell>
          <cell r="R38">
            <v>128128.04</v>
          </cell>
          <cell r="S38">
            <v>0</v>
          </cell>
          <cell r="T38">
            <v>128128.04</v>
          </cell>
        </row>
        <row r="39">
          <cell r="L39">
            <v>0</v>
          </cell>
          <cell r="M39">
            <v>0</v>
          </cell>
          <cell r="N39" t="str">
            <v>AU030WTX</v>
          </cell>
          <cell r="O39" t="str">
            <v>005</v>
          </cell>
          <cell r="P39">
            <v>304650.74999999994</v>
          </cell>
          <cell r="Q39">
            <v>9851</v>
          </cell>
          <cell r="R39">
            <v>314501.74999999994</v>
          </cell>
          <cell r="S39">
            <v>-27601.959999999915</v>
          </cell>
          <cell r="T39">
            <v>286899.79000000004</v>
          </cell>
        </row>
        <row r="40">
          <cell r="L40">
            <v>0</v>
          </cell>
          <cell r="M40">
            <v>0</v>
          </cell>
          <cell r="N40" t="str">
            <v>AU030WTXRU</v>
          </cell>
          <cell r="O40" t="str">
            <v>021</v>
          </cell>
          <cell r="P40">
            <v>319431.66999999969</v>
          </cell>
          <cell r="Q40">
            <v>0</v>
          </cell>
          <cell r="R40">
            <v>319431.66999999969</v>
          </cell>
          <cell r="S40">
            <v>0</v>
          </cell>
          <cell r="T40">
            <v>319431.66999999969</v>
          </cell>
        </row>
        <row r="41">
          <cell r="L41" t="str">
            <v>030 Total</v>
          </cell>
          <cell r="M41">
            <v>0</v>
          </cell>
          <cell r="N41">
            <v>0</v>
          </cell>
          <cell r="O41">
            <v>0</v>
          </cell>
          <cell r="P41">
            <v>1167332.8699999996</v>
          </cell>
          <cell r="Q41">
            <v>12614.38</v>
          </cell>
          <cell r="R41">
            <v>1179947.2499999995</v>
          </cell>
          <cell r="S41">
            <v>-55476.169999999882</v>
          </cell>
          <cell r="T41">
            <v>1124471.0799999996</v>
          </cell>
        </row>
        <row r="42">
          <cell r="L42" t="str">
            <v>050</v>
          </cell>
          <cell r="M42" t="str">
            <v>050 Mid-States Division</v>
          </cell>
          <cell r="N42" t="str">
            <v>AU050GA</v>
          </cell>
          <cell r="O42" t="str">
            <v>095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L43">
            <v>0</v>
          </cell>
          <cell r="M43">
            <v>0</v>
          </cell>
          <cell r="N43" t="str">
            <v>AU050GOF</v>
          </cell>
          <cell r="O43" t="str">
            <v>091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L44">
            <v>0</v>
          </cell>
          <cell r="M44">
            <v>0</v>
          </cell>
          <cell r="N44" t="str">
            <v>AU050TN</v>
          </cell>
          <cell r="O44" t="str">
            <v>093</v>
          </cell>
          <cell r="P44">
            <v>3775621.2700000075</v>
          </cell>
          <cell r="Q44">
            <v>-7324.4</v>
          </cell>
          <cell r="R44">
            <v>3768296.8700000076</v>
          </cell>
          <cell r="S44">
            <v>0</v>
          </cell>
          <cell r="T44">
            <v>3768296.8700000076</v>
          </cell>
        </row>
        <row r="45">
          <cell r="L45">
            <v>0</v>
          </cell>
          <cell r="M45">
            <v>0</v>
          </cell>
          <cell r="N45" t="str">
            <v>AU050VA</v>
          </cell>
          <cell r="O45" t="str">
            <v>096</v>
          </cell>
          <cell r="P45">
            <v>103907.73999999986</v>
          </cell>
          <cell r="Q45">
            <v>0</v>
          </cell>
          <cell r="R45">
            <v>103907.73999999986</v>
          </cell>
          <cell r="S45">
            <v>0</v>
          </cell>
          <cell r="T45">
            <v>103907.73999999986</v>
          </cell>
        </row>
        <row r="46">
          <cell r="L46">
            <v>0</v>
          </cell>
          <cell r="M46">
            <v>0</v>
          </cell>
          <cell r="N46" t="str">
            <v>AU050WKG</v>
          </cell>
          <cell r="O46" t="str">
            <v>009</v>
          </cell>
          <cell r="P46">
            <v>3241726.659999996</v>
          </cell>
          <cell r="Q46">
            <v>-1638438.6500000001</v>
          </cell>
          <cell r="R46">
            <v>1603288.0099999958</v>
          </cell>
          <cell r="S46">
            <v>-964688.60999999568</v>
          </cell>
          <cell r="T46">
            <v>638599.40000000014</v>
          </cell>
        </row>
        <row r="47">
          <cell r="L47" t="str">
            <v>050 Total</v>
          </cell>
          <cell r="M47">
            <v>0</v>
          </cell>
          <cell r="N47">
            <v>0</v>
          </cell>
          <cell r="O47">
            <v>0</v>
          </cell>
          <cell r="P47">
            <v>7121255.6700000037</v>
          </cell>
          <cell r="Q47">
            <v>-1645763.05</v>
          </cell>
          <cell r="R47">
            <v>5475492.6200000038</v>
          </cell>
          <cell r="S47">
            <v>-964688.60999999568</v>
          </cell>
          <cell r="T47">
            <v>4510804.0100000082</v>
          </cell>
        </row>
        <row r="48">
          <cell r="L48" t="str">
            <v>060</v>
          </cell>
          <cell r="M48" t="str">
            <v>060 Colorado-Kansas Division</v>
          </cell>
          <cell r="N48" t="str">
            <v>AU060CO</v>
          </cell>
          <cell r="O48" t="str">
            <v>033</v>
          </cell>
          <cell r="P48">
            <v>1321551.8299999996</v>
          </cell>
          <cell r="Q48">
            <v>-217701.33</v>
          </cell>
          <cell r="R48">
            <v>1103850.4999999995</v>
          </cell>
          <cell r="S48">
            <v>2816</v>
          </cell>
          <cell r="T48">
            <v>1106666.4999999995</v>
          </cell>
        </row>
        <row r="49">
          <cell r="L49">
            <v>0</v>
          </cell>
          <cell r="M49">
            <v>0</v>
          </cell>
          <cell r="N49">
            <v>0</v>
          </cell>
          <cell r="O49" t="str">
            <v>034</v>
          </cell>
          <cell r="P49">
            <v>390974.1</v>
          </cell>
          <cell r="Q49">
            <v>0</v>
          </cell>
          <cell r="R49">
            <v>390974.1</v>
          </cell>
          <cell r="S49">
            <v>0</v>
          </cell>
          <cell r="T49">
            <v>390974.1</v>
          </cell>
        </row>
        <row r="50">
          <cell r="L50">
            <v>0</v>
          </cell>
          <cell r="M50">
            <v>0</v>
          </cell>
          <cell r="N50">
            <v>0</v>
          </cell>
          <cell r="O50" t="str">
            <v>035</v>
          </cell>
          <cell r="P50">
            <v>26482.599999999973</v>
          </cell>
          <cell r="Q50">
            <v>0</v>
          </cell>
          <cell r="R50">
            <v>26482.599999999973</v>
          </cell>
          <cell r="S50">
            <v>0</v>
          </cell>
          <cell r="T50">
            <v>26482.599999999973</v>
          </cell>
        </row>
        <row r="51">
          <cell r="L51">
            <v>0</v>
          </cell>
          <cell r="M51">
            <v>0</v>
          </cell>
          <cell r="N51">
            <v>0</v>
          </cell>
          <cell r="O51" t="str">
            <v>036</v>
          </cell>
          <cell r="P51">
            <v>642661.05000000016</v>
          </cell>
          <cell r="Q51">
            <v>-2863.28</v>
          </cell>
          <cell r="R51">
            <v>639797.77000000014</v>
          </cell>
          <cell r="S51">
            <v>0</v>
          </cell>
          <cell r="T51">
            <v>639797.77000000014</v>
          </cell>
        </row>
        <row r="52">
          <cell r="L52">
            <v>0</v>
          </cell>
          <cell r="M52">
            <v>0</v>
          </cell>
          <cell r="N52" t="str">
            <v>AU060GOF</v>
          </cell>
          <cell r="O52" t="str">
            <v>030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L53">
            <v>0</v>
          </cell>
          <cell r="M53">
            <v>0</v>
          </cell>
          <cell r="N53" t="str">
            <v>AU060KS</v>
          </cell>
          <cell r="O53" t="str">
            <v>081</v>
          </cell>
          <cell r="P53">
            <v>5740194.1900000228</v>
          </cell>
          <cell r="Q53">
            <v>-3022531.9899999998</v>
          </cell>
          <cell r="R53">
            <v>2717662.200000023</v>
          </cell>
          <cell r="S53">
            <v>-51963.330000024755</v>
          </cell>
          <cell r="T53">
            <v>2665698.8699999982</v>
          </cell>
        </row>
        <row r="54">
          <cell r="L54" t="str">
            <v>060 Total</v>
          </cell>
          <cell r="M54">
            <v>0</v>
          </cell>
          <cell r="N54">
            <v>0</v>
          </cell>
          <cell r="O54">
            <v>0</v>
          </cell>
          <cell r="P54">
            <v>8121863.7700000219</v>
          </cell>
          <cell r="Q54">
            <v>-3243096.5999999996</v>
          </cell>
          <cell r="R54">
            <v>4878767.1700000223</v>
          </cell>
          <cell r="S54">
            <v>-49147.330000024755</v>
          </cell>
          <cell r="T54">
            <v>4829619.839999998</v>
          </cell>
        </row>
        <row r="55">
          <cell r="L55" t="str">
            <v>070</v>
          </cell>
          <cell r="M55" t="str">
            <v>070 Mississippi</v>
          </cell>
          <cell r="N55" t="str">
            <v>AU070MVG</v>
          </cell>
          <cell r="O55" t="str">
            <v>170</v>
          </cell>
          <cell r="P55">
            <v>1380088.0500000061</v>
          </cell>
          <cell r="Q55">
            <v>-269855.28000000003</v>
          </cell>
          <cell r="R55">
            <v>1110232.7700000061</v>
          </cell>
          <cell r="S55">
            <v>0</v>
          </cell>
          <cell r="T55">
            <v>1110232.7700000061</v>
          </cell>
        </row>
        <row r="56">
          <cell r="L56">
            <v>0</v>
          </cell>
          <cell r="M56">
            <v>0</v>
          </cell>
          <cell r="N56" t="str">
            <v>AU070PBR</v>
          </cell>
          <cell r="O56" t="str">
            <v>171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L57" t="str">
            <v>070 Total</v>
          </cell>
          <cell r="M57">
            <v>0</v>
          </cell>
          <cell r="N57">
            <v>0</v>
          </cell>
          <cell r="O57">
            <v>0</v>
          </cell>
          <cell r="P57">
            <v>1380088.0500000061</v>
          </cell>
          <cell r="Q57">
            <v>-269855.28000000003</v>
          </cell>
          <cell r="R57">
            <v>1110232.7700000061</v>
          </cell>
          <cell r="S57">
            <v>0</v>
          </cell>
          <cell r="T57">
            <v>1110232.7700000061</v>
          </cell>
        </row>
        <row r="58">
          <cell r="L58" t="str">
            <v>080</v>
          </cell>
          <cell r="M58" t="str">
            <v>080 Mid - Tex Division</v>
          </cell>
          <cell r="N58" t="str">
            <v>AU080GOF</v>
          </cell>
          <cell r="O58" t="str">
            <v>190</v>
          </cell>
          <cell r="P58">
            <v>55105891.719999924</v>
          </cell>
          <cell r="Q58">
            <v>-12684362.559999995</v>
          </cell>
          <cell r="R58">
            <v>42421529.159999929</v>
          </cell>
          <cell r="S58">
            <v>0</v>
          </cell>
          <cell r="T58">
            <v>42421529.159999929</v>
          </cell>
        </row>
        <row r="59">
          <cell r="L59" t="str">
            <v>080 Total</v>
          </cell>
          <cell r="M59">
            <v>0</v>
          </cell>
          <cell r="N59">
            <v>0</v>
          </cell>
          <cell r="O59">
            <v>0</v>
          </cell>
          <cell r="P59">
            <v>55105891.719999924</v>
          </cell>
          <cell r="Q59">
            <v>-12684362.559999995</v>
          </cell>
          <cell r="R59">
            <v>42421529.159999929</v>
          </cell>
          <cell r="S59">
            <v>0</v>
          </cell>
          <cell r="T59">
            <v>42421529.159999929</v>
          </cell>
        </row>
        <row r="60">
          <cell r="L60" t="str">
            <v>180</v>
          </cell>
          <cell r="M60" t="str">
            <v>180 Atmos Pipeline - Texas</v>
          </cell>
          <cell r="N60" t="str">
            <v>AU180APT</v>
          </cell>
          <cell r="O60" t="str">
            <v>700</v>
          </cell>
          <cell r="P60">
            <v>7739951.4200000018</v>
          </cell>
          <cell r="Q60">
            <v>-2797795.82</v>
          </cell>
          <cell r="R60">
            <v>4942155.6000000015</v>
          </cell>
          <cell r="S60">
            <v>0</v>
          </cell>
          <cell r="T60">
            <v>4942155.6000000015</v>
          </cell>
        </row>
        <row r="61">
          <cell r="L61" t="str">
            <v>180 Total</v>
          </cell>
          <cell r="M61">
            <v>0</v>
          </cell>
          <cell r="N61">
            <v>0</v>
          </cell>
          <cell r="O61">
            <v>0</v>
          </cell>
          <cell r="P61">
            <v>7739951.4200000018</v>
          </cell>
          <cell r="Q61">
            <v>-2797795.82</v>
          </cell>
          <cell r="R61">
            <v>4942155.6000000015</v>
          </cell>
          <cell r="S61">
            <v>0</v>
          </cell>
          <cell r="T61">
            <v>4942155.6000000015</v>
          </cell>
        </row>
        <row r="62">
          <cell r="L62" t="str">
            <v>Total AUT</v>
          </cell>
          <cell r="M62">
            <v>0</v>
          </cell>
          <cell r="N62">
            <v>0</v>
          </cell>
          <cell r="O62">
            <v>0</v>
          </cell>
          <cell r="P62">
            <v>83807982.039999947</v>
          </cell>
          <cell r="Q62">
            <v>-21530776.379999995</v>
          </cell>
          <cell r="R62">
            <v>62277205.659999952</v>
          </cell>
          <cell r="S62">
            <v>-1069312.1100000204</v>
          </cell>
          <cell r="T62">
            <v>61207893.54999993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84262556.779999956</v>
          </cell>
          <cell r="Q63">
            <v>-21530776.379999995</v>
          </cell>
          <cell r="R63">
            <v>62731780.399999961</v>
          </cell>
          <cell r="S63">
            <v>-1234432.6100000204</v>
          </cell>
          <cell r="T63">
            <v>61497347.78999994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 t="str">
            <v>FY16 Provision (annualized)</v>
          </cell>
          <cell r="P65">
            <v>82942995</v>
          </cell>
          <cell r="Q65">
            <v>-21831966</v>
          </cell>
          <cell r="R65">
            <v>65098527</v>
          </cell>
          <cell r="S65">
            <v>0</v>
          </cell>
          <cell r="T65">
            <v>0</v>
          </cell>
        </row>
      </sheetData>
      <sheetData sheetId="45">
        <row r="14">
          <cell r="A14" t="str">
            <v>020</v>
          </cell>
          <cell r="B14" t="str">
            <v>Atmos Energy-Louisiana</v>
          </cell>
          <cell r="C14" t="str">
            <v>AU020LGS</v>
          </cell>
          <cell r="D14" t="str">
            <v>077</v>
          </cell>
          <cell r="E14" t="str">
            <v>AE Louisiana - LGS</v>
          </cell>
          <cell r="F14">
            <v>-1093513.6099999992</v>
          </cell>
        </row>
        <row r="15">
          <cell r="A15">
            <v>0</v>
          </cell>
          <cell r="B15">
            <v>0</v>
          </cell>
          <cell r="C15" t="str">
            <v>AU020LGS Total</v>
          </cell>
          <cell r="D15">
            <v>0</v>
          </cell>
          <cell r="E15">
            <v>0</v>
          </cell>
          <cell r="F15">
            <v>-1093513.6099999992</v>
          </cell>
        </row>
        <row r="16">
          <cell r="A16">
            <v>0</v>
          </cell>
          <cell r="B16">
            <v>0</v>
          </cell>
          <cell r="C16" t="str">
            <v>AU020TLA</v>
          </cell>
          <cell r="D16" t="str">
            <v>007</v>
          </cell>
          <cell r="E16" t="str">
            <v>TransLa</v>
          </cell>
          <cell r="F16">
            <v>-461381.0799999999</v>
          </cell>
        </row>
        <row r="17">
          <cell r="A17">
            <v>0</v>
          </cell>
          <cell r="B17">
            <v>0</v>
          </cell>
          <cell r="C17" t="str">
            <v>AU020TLA Total</v>
          </cell>
          <cell r="D17">
            <v>0</v>
          </cell>
          <cell r="E17">
            <v>0</v>
          </cell>
          <cell r="F17">
            <v>-461381.0799999999</v>
          </cell>
        </row>
        <row r="18">
          <cell r="A18" t="str">
            <v>020 Total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-1554894.689999999</v>
          </cell>
        </row>
        <row r="19">
          <cell r="A19" t="str">
            <v>030</v>
          </cell>
          <cell r="B19" t="str">
            <v>Atmos Energy-West Texas</v>
          </cell>
          <cell r="C19" t="str">
            <v>AU030WTX</v>
          </cell>
          <cell r="D19" t="str">
            <v>005</v>
          </cell>
          <cell r="E19" t="str">
            <v>West Texas City Plant Distribution</v>
          </cell>
          <cell r="F19">
            <v>-213281.10999999996</v>
          </cell>
        </row>
        <row r="20">
          <cell r="A20">
            <v>0</v>
          </cell>
          <cell r="B20">
            <v>0</v>
          </cell>
          <cell r="C20" t="str">
            <v>AU030WTX Total</v>
          </cell>
          <cell r="D20">
            <v>0</v>
          </cell>
          <cell r="E20">
            <v>0</v>
          </cell>
          <cell r="F20">
            <v>-213281.10999999996</v>
          </cell>
        </row>
        <row r="21">
          <cell r="A21">
            <v>0</v>
          </cell>
          <cell r="B21">
            <v>0</v>
          </cell>
          <cell r="C21" t="str">
            <v>AU030GOF</v>
          </cell>
          <cell r="D21" t="str">
            <v>010</v>
          </cell>
          <cell r="E21" t="str">
            <v>West Texas Div</v>
          </cell>
          <cell r="F21">
            <v>-8519.64</v>
          </cell>
        </row>
        <row r="22">
          <cell r="A22">
            <v>0</v>
          </cell>
          <cell r="B22">
            <v>0</v>
          </cell>
          <cell r="C22" t="str">
            <v>AU030GOF Total</v>
          </cell>
          <cell r="D22">
            <v>0</v>
          </cell>
          <cell r="E22">
            <v>0</v>
          </cell>
          <cell r="F22">
            <v>-8519.64</v>
          </cell>
        </row>
        <row r="23">
          <cell r="A23">
            <v>0</v>
          </cell>
          <cell r="B23">
            <v>0</v>
          </cell>
          <cell r="C23" t="str">
            <v>AU030LUB</v>
          </cell>
          <cell r="D23" t="str">
            <v>016</v>
          </cell>
          <cell r="E23" t="str">
            <v>Lubbock City Plant</v>
          </cell>
          <cell r="F23">
            <v>-97383.400000000009</v>
          </cell>
        </row>
        <row r="24">
          <cell r="A24">
            <v>0</v>
          </cell>
          <cell r="B24">
            <v>0</v>
          </cell>
          <cell r="C24" t="str">
            <v>AU030LUB Total</v>
          </cell>
          <cell r="D24">
            <v>0</v>
          </cell>
          <cell r="E24">
            <v>0</v>
          </cell>
          <cell r="F24">
            <v>-97383.400000000009</v>
          </cell>
        </row>
        <row r="25">
          <cell r="A25">
            <v>0</v>
          </cell>
          <cell r="B25">
            <v>0</v>
          </cell>
          <cell r="C25" t="str">
            <v>AU030AMR</v>
          </cell>
          <cell r="D25" t="str">
            <v>003</v>
          </cell>
          <cell r="E25" t="str">
            <v>Amarillo City Plant Distribution</v>
          </cell>
          <cell r="F25">
            <v>-20594.339999999997</v>
          </cell>
        </row>
        <row r="26">
          <cell r="A26">
            <v>0</v>
          </cell>
          <cell r="B26">
            <v>0</v>
          </cell>
          <cell r="C26" t="str">
            <v>AU030AMR Total</v>
          </cell>
          <cell r="D26">
            <v>0</v>
          </cell>
          <cell r="E26">
            <v>0</v>
          </cell>
          <cell r="F26">
            <v>-20594.339999999997</v>
          </cell>
        </row>
        <row r="27">
          <cell r="A27">
            <v>0</v>
          </cell>
          <cell r="B27">
            <v>0</v>
          </cell>
          <cell r="C27" t="str">
            <v>AU030TRI</v>
          </cell>
          <cell r="D27" t="str">
            <v>019</v>
          </cell>
          <cell r="E27" t="str">
            <v>West Texas Div- Triangle Pipeline</v>
          </cell>
          <cell r="F27">
            <v>-18492.920000000002</v>
          </cell>
        </row>
        <row r="28">
          <cell r="A28">
            <v>0</v>
          </cell>
          <cell r="B28">
            <v>0</v>
          </cell>
          <cell r="C28" t="str">
            <v>AU030TRI Total</v>
          </cell>
          <cell r="D28">
            <v>0</v>
          </cell>
          <cell r="E28">
            <v>0</v>
          </cell>
          <cell r="F28">
            <v>-18492.920000000002</v>
          </cell>
        </row>
        <row r="29">
          <cell r="A29">
            <v>0</v>
          </cell>
          <cell r="B29">
            <v>0</v>
          </cell>
          <cell r="C29" t="str">
            <v>AU030FSD</v>
          </cell>
          <cell r="D29" t="str">
            <v>004</v>
          </cell>
          <cell r="E29" t="str">
            <v>Fritch &amp; Sanford City Plant Distribution</v>
          </cell>
          <cell r="F29">
            <v>-268.04000000000002</v>
          </cell>
        </row>
        <row r="30">
          <cell r="A30">
            <v>0</v>
          </cell>
          <cell r="B30">
            <v>0</v>
          </cell>
          <cell r="C30" t="str">
            <v>AU030FSD Total</v>
          </cell>
          <cell r="D30">
            <v>0</v>
          </cell>
          <cell r="E30">
            <v>0</v>
          </cell>
          <cell r="F30">
            <v>-268.04000000000002</v>
          </cell>
        </row>
        <row r="31">
          <cell r="A31" t="str">
            <v>030 Total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-358539.44999999995</v>
          </cell>
        </row>
        <row r="32">
          <cell r="A32" t="str">
            <v>050</v>
          </cell>
          <cell r="B32" t="str">
            <v>Atmos Energy-KY/Mid-States</v>
          </cell>
          <cell r="C32" t="str">
            <v>AU050WKG</v>
          </cell>
          <cell r="D32" t="str">
            <v>009</v>
          </cell>
          <cell r="E32" t="str">
            <v>KY</v>
          </cell>
          <cell r="F32">
            <v>-178946.74</v>
          </cell>
        </row>
        <row r="33">
          <cell r="A33">
            <v>0</v>
          </cell>
          <cell r="B33">
            <v>0</v>
          </cell>
          <cell r="C33" t="str">
            <v>AU050WKG Total</v>
          </cell>
          <cell r="D33">
            <v>0</v>
          </cell>
          <cell r="E33">
            <v>0</v>
          </cell>
          <cell r="F33">
            <v>-178946.74</v>
          </cell>
        </row>
        <row r="34">
          <cell r="A34">
            <v>0</v>
          </cell>
          <cell r="B34">
            <v>0</v>
          </cell>
          <cell r="C34" t="str">
            <v>AU050TN</v>
          </cell>
          <cell r="D34" t="str">
            <v>093</v>
          </cell>
          <cell r="E34" t="str">
            <v>Mid-States-Tennessee</v>
          </cell>
          <cell r="F34">
            <v>-113320.35999999997</v>
          </cell>
        </row>
        <row r="35">
          <cell r="A35">
            <v>0</v>
          </cell>
          <cell r="B35">
            <v>0</v>
          </cell>
          <cell r="C35" t="str">
            <v>AU050TN Total</v>
          </cell>
          <cell r="D35">
            <v>0</v>
          </cell>
          <cell r="E35">
            <v>0</v>
          </cell>
          <cell r="F35">
            <v>-113320.35999999997</v>
          </cell>
        </row>
        <row r="36">
          <cell r="A36">
            <v>0</v>
          </cell>
          <cell r="B36">
            <v>0</v>
          </cell>
          <cell r="C36" t="str">
            <v>AU050GOF</v>
          </cell>
          <cell r="D36" t="str">
            <v>091</v>
          </cell>
          <cell r="E36" t="str">
            <v>Ky/Mid-States</v>
          </cell>
          <cell r="F36">
            <v>-5479.7699999999986</v>
          </cell>
        </row>
        <row r="37">
          <cell r="A37">
            <v>0</v>
          </cell>
          <cell r="B37">
            <v>0</v>
          </cell>
          <cell r="C37" t="str">
            <v>AU050GOF Total</v>
          </cell>
          <cell r="D37">
            <v>0</v>
          </cell>
          <cell r="E37">
            <v>0</v>
          </cell>
          <cell r="F37">
            <v>-5479.7699999999986</v>
          </cell>
        </row>
        <row r="38">
          <cell r="A38">
            <v>0</v>
          </cell>
          <cell r="B38">
            <v>0</v>
          </cell>
          <cell r="C38" t="str">
            <v>AU050VA</v>
          </cell>
          <cell r="D38" t="str">
            <v>096</v>
          </cell>
          <cell r="E38" t="str">
            <v>Mid-States-Virginia</v>
          </cell>
          <cell r="F38">
            <v>-62703.120000000024</v>
          </cell>
        </row>
        <row r="39">
          <cell r="A39">
            <v>0</v>
          </cell>
          <cell r="B39">
            <v>0</v>
          </cell>
          <cell r="C39" t="str">
            <v>AU050VA Total</v>
          </cell>
          <cell r="D39">
            <v>0</v>
          </cell>
          <cell r="E39">
            <v>0</v>
          </cell>
          <cell r="F39">
            <v>-62703.120000000024</v>
          </cell>
        </row>
        <row r="40">
          <cell r="A40" t="str">
            <v>050 Total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-360449.99</v>
          </cell>
        </row>
        <row r="41">
          <cell r="A41" t="str">
            <v>060</v>
          </cell>
          <cell r="B41" t="str">
            <v>Atmos Energy-Colorado-Kansas</v>
          </cell>
          <cell r="C41" t="str">
            <v>AU060GOF</v>
          </cell>
          <cell r="D41" t="str">
            <v>030</v>
          </cell>
          <cell r="E41" t="str">
            <v>COKS/Denver Company Office</v>
          </cell>
          <cell r="F41">
            <v>-7898.4599999999982</v>
          </cell>
        </row>
        <row r="42">
          <cell r="A42">
            <v>0</v>
          </cell>
          <cell r="B42">
            <v>0</v>
          </cell>
          <cell r="C42" t="str">
            <v>AU060GOF Total</v>
          </cell>
          <cell r="D42">
            <v>0</v>
          </cell>
          <cell r="E42">
            <v>0</v>
          </cell>
          <cell r="F42">
            <v>-7898.4599999999982</v>
          </cell>
        </row>
        <row r="43">
          <cell r="A43">
            <v>0</v>
          </cell>
          <cell r="B43">
            <v>0</v>
          </cell>
          <cell r="C43" t="str">
            <v>AU060KS</v>
          </cell>
          <cell r="D43" t="str">
            <v>081</v>
          </cell>
          <cell r="E43" t="str">
            <v>Kansas ADM</v>
          </cell>
          <cell r="F43">
            <v>-195132.34000000003</v>
          </cell>
        </row>
        <row r="44">
          <cell r="A44">
            <v>0</v>
          </cell>
          <cell r="B44">
            <v>0</v>
          </cell>
          <cell r="C44" t="str">
            <v>AU060KS Total</v>
          </cell>
          <cell r="D44">
            <v>0</v>
          </cell>
          <cell r="E44">
            <v>0</v>
          </cell>
          <cell r="F44">
            <v>-195132.34000000003</v>
          </cell>
        </row>
        <row r="45">
          <cell r="A45">
            <v>0</v>
          </cell>
          <cell r="B45">
            <v>0</v>
          </cell>
          <cell r="C45" t="str">
            <v>AU060CO</v>
          </cell>
          <cell r="D45" t="str">
            <v>033</v>
          </cell>
          <cell r="E45" t="str">
            <v>Northeast Colorado</v>
          </cell>
          <cell r="F45">
            <v>-29054.73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034</v>
          </cell>
          <cell r="E46" t="str">
            <v>Northwest &amp; Central Colorado</v>
          </cell>
          <cell r="F46">
            <v>-25026.120000000003</v>
          </cell>
        </row>
        <row r="47">
          <cell r="A47">
            <v>0</v>
          </cell>
          <cell r="B47">
            <v>0</v>
          </cell>
          <cell r="C47">
            <v>0</v>
          </cell>
          <cell r="D47" t="str">
            <v>035</v>
          </cell>
          <cell r="E47" t="str">
            <v>Southeast Colorado</v>
          </cell>
          <cell r="F47">
            <v>-16984.910000000003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036</v>
          </cell>
          <cell r="E48" t="str">
            <v>Southwest Colorado</v>
          </cell>
          <cell r="F48">
            <v>-25416.489999999991</v>
          </cell>
        </row>
        <row r="49">
          <cell r="A49">
            <v>0</v>
          </cell>
          <cell r="B49">
            <v>0</v>
          </cell>
          <cell r="C49" t="str">
            <v>AU060CO Total</v>
          </cell>
          <cell r="D49">
            <v>0</v>
          </cell>
          <cell r="E49">
            <v>0</v>
          </cell>
          <cell r="F49">
            <v>-96482.25</v>
          </cell>
        </row>
        <row r="50">
          <cell r="A50" t="str">
            <v>060 Total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-299513.05000000005</v>
          </cell>
        </row>
        <row r="51">
          <cell r="A51" t="str">
            <v>070</v>
          </cell>
          <cell r="B51" t="str">
            <v>Atmos Energy-Mississippi</v>
          </cell>
          <cell r="C51" t="str">
            <v>AU070MVG</v>
          </cell>
          <cell r="D51" t="str">
            <v>170</v>
          </cell>
          <cell r="E51" t="str">
            <v>Mississippi</v>
          </cell>
          <cell r="F51">
            <v>-1388304.2000000009</v>
          </cell>
        </row>
        <row r="52">
          <cell r="A52">
            <v>0</v>
          </cell>
          <cell r="B52">
            <v>0</v>
          </cell>
          <cell r="C52" t="str">
            <v>AU070MVG Total</v>
          </cell>
          <cell r="D52">
            <v>0</v>
          </cell>
          <cell r="E52">
            <v>0</v>
          </cell>
          <cell r="F52">
            <v>-1388304.2000000009</v>
          </cell>
        </row>
        <row r="53">
          <cell r="A53" t="str">
            <v>070 Total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-1388304.2000000009</v>
          </cell>
        </row>
        <row r="54">
          <cell r="A54" t="str">
            <v>080</v>
          </cell>
          <cell r="B54" t="str">
            <v>Atmos Energy-Mid-Tex</v>
          </cell>
          <cell r="C54" t="str">
            <v>AU080GOF</v>
          </cell>
          <cell r="D54" t="str">
            <v>190</v>
          </cell>
          <cell r="E54" t="str">
            <v>Mid-Tex Gas Division</v>
          </cell>
          <cell r="F54">
            <v>-1195136.1499999997</v>
          </cell>
        </row>
        <row r="55">
          <cell r="A55">
            <v>0</v>
          </cell>
          <cell r="B55">
            <v>0</v>
          </cell>
          <cell r="C55" t="str">
            <v>AU080GOF Total</v>
          </cell>
          <cell r="D55">
            <v>0</v>
          </cell>
          <cell r="E55">
            <v>0</v>
          </cell>
          <cell r="F55">
            <v>-1195136.1499999997</v>
          </cell>
        </row>
        <row r="56">
          <cell r="A56" t="str">
            <v>080 Total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-1195136.1499999997</v>
          </cell>
        </row>
        <row r="57">
          <cell r="A57" t="str">
            <v>180</v>
          </cell>
          <cell r="B57" t="str">
            <v>Atmos Pipeline - Texas</v>
          </cell>
          <cell r="C57" t="str">
            <v>AU180APT</v>
          </cell>
          <cell r="D57" t="str">
            <v>700</v>
          </cell>
          <cell r="E57" t="str">
            <v>Atmos Pipeline - Texas</v>
          </cell>
          <cell r="F57">
            <v>-414320.00000000006</v>
          </cell>
        </row>
        <row r="58">
          <cell r="A58">
            <v>0</v>
          </cell>
          <cell r="B58">
            <v>0</v>
          </cell>
          <cell r="C58" t="str">
            <v>AU180APT Total</v>
          </cell>
          <cell r="D58">
            <v>0</v>
          </cell>
          <cell r="E58">
            <v>0</v>
          </cell>
          <cell r="F58">
            <v>-414320.00000000006</v>
          </cell>
        </row>
        <row r="59">
          <cell r="A59" t="str">
            <v>180 Total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-414320.00000000006</v>
          </cell>
        </row>
        <row r="60">
          <cell r="A60" t="str">
            <v>Grand Total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-5571157.5299999993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</sheetData>
      <sheetData sheetId="46">
        <row r="12">
          <cell r="B12" t="str">
            <v>010</v>
          </cell>
          <cell r="C12" t="str">
            <v>AU010SSU</v>
          </cell>
          <cell r="D12" t="str">
            <v>002000</v>
          </cell>
          <cell r="E12">
            <v>-124959.76000000001</v>
          </cell>
          <cell r="F12">
            <v>439729.32</v>
          </cell>
          <cell r="G12">
            <v>314769.56</v>
          </cell>
          <cell r="K12" t="str">
            <v>AUT</v>
          </cell>
          <cell r="L12" t="str">
            <v>010</v>
          </cell>
          <cell r="M12" t="str">
            <v>010 Atmos Regulated Shared Services</v>
          </cell>
          <cell r="N12" t="str">
            <v>002</v>
          </cell>
          <cell r="O12">
            <v>-153931.44000000003</v>
          </cell>
          <cell r="P12">
            <v>574944.2300000001</v>
          </cell>
          <cell r="Q12">
            <v>421012.79000000004</v>
          </cell>
        </row>
        <row r="13">
          <cell r="B13">
            <v>0</v>
          </cell>
          <cell r="C13" t="str">
            <v>AU010SSU Total</v>
          </cell>
          <cell r="D13">
            <v>0</v>
          </cell>
          <cell r="E13">
            <v>-124959.76000000001</v>
          </cell>
          <cell r="F13">
            <v>439729.32</v>
          </cell>
          <cell r="G13">
            <v>314769.56</v>
          </cell>
          <cell r="K13">
            <v>0</v>
          </cell>
          <cell r="L13">
            <v>0</v>
          </cell>
          <cell r="M13">
            <v>0</v>
          </cell>
          <cell r="N13" t="str">
            <v>012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010 Total</v>
          </cell>
          <cell r="C14">
            <v>0</v>
          </cell>
          <cell r="D14">
            <v>0</v>
          </cell>
          <cell r="E14">
            <v>-124959.76000000001</v>
          </cell>
          <cell r="F14">
            <v>439729.32</v>
          </cell>
          <cell r="G14">
            <v>314769.56</v>
          </cell>
          <cell r="K14">
            <v>0</v>
          </cell>
          <cell r="L14" t="str">
            <v>010 Total</v>
          </cell>
          <cell r="M14">
            <v>0</v>
          </cell>
          <cell r="N14">
            <v>0</v>
          </cell>
          <cell r="O14">
            <v>-153931.44000000003</v>
          </cell>
          <cell r="P14">
            <v>574944.2300000001</v>
          </cell>
          <cell r="Q14">
            <v>421012.79000000004</v>
          </cell>
        </row>
        <row r="15">
          <cell r="B15" t="str">
            <v>020</v>
          </cell>
          <cell r="C15" t="str">
            <v>AU020LGS</v>
          </cell>
          <cell r="D15" t="str">
            <v>077000</v>
          </cell>
          <cell r="E15">
            <v>-38855.850000000064</v>
          </cell>
          <cell r="F15">
            <v>77208.620000000097</v>
          </cell>
          <cell r="G15">
            <v>38352.770000000033</v>
          </cell>
          <cell r="K15">
            <v>0</v>
          </cell>
          <cell r="L15" t="str">
            <v>020</v>
          </cell>
          <cell r="M15" t="str">
            <v>020 Louisiana Division</v>
          </cell>
          <cell r="N15" t="str">
            <v>007</v>
          </cell>
          <cell r="O15">
            <v>-20990.509999999973</v>
          </cell>
          <cell r="P15">
            <v>84235.12000000001</v>
          </cell>
          <cell r="Q15">
            <v>63244.610000000037</v>
          </cell>
        </row>
        <row r="16">
          <cell r="B16">
            <v>0</v>
          </cell>
          <cell r="C16" t="str">
            <v>AU020LGS Total</v>
          </cell>
          <cell r="D16">
            <v>0</v>
          </cell>
          <cell r="E16">
            <v>-38855.850000000064</v>
          </cell>
          <cell r="F16">
            <v>77208.620000000097</v>
          </cell>
          <cell r="G16">
            <v>38352.770000000033</v>
          </cell>
          <cell r="K16">
            <v>0</v>
          </cell>
          <cell r="L16">
            <v>0</v>
          </cell>
          <cell r="M16">
            <v>0</v>
          </cell>
          <cell r="N16" t="str">
            <v>077</v>
          </cell>
          <cell r="O16">
            <v>-40856.010000000009</v>
          </cell>
          <cell r="P16">
            <v>151009.68999999962</v>
          </cell>
          <cell r="Q16">
            <v>110153.67999999961</v>
          </cell>
        </row>
        <row r="17">
          <cell r="B17">
            <v>0</v>
          </cell>
          <cell r="C17" t="str">
            <v>AU020TLA</v>
          </cell>
          <cell r="D17" t="str">
            <v>007000</v>
          </cell>
          <cell r="E17">
            <v>-16874.760000000009</v>
          </cell>
          <cell r="F17">
            <v>20494.76999999999</v>
          </cell>
          <cell r="G17">
            <v>3620.0099999999802</v>
          </cell>
          <cell r="K17">
            <v>0</v>
          </cell>
          <cell r="L17" t="str">
            <v>020 Total</v>
          </cell>
          <cell r="M17">
            <v>0</v>
          </cell>
          <cell r="N17">
            <v>0</v>
          </cell>
          <cell r="O17">
            <v>-61846.519999999982</v>
          </cell>
          <cell r="P17">
            <v>235244.80999999965</v>
          </cell>
          <cell r="Q17">
            <v>173398.28999999966</v>
          </cell>
        </row>
        <row r="18">
          <cell r="B18">
            <v>0</v>
          </cell>
          <cell r="C18" t="str">
            <v>AU020TLA Total</v>
          </cell>
          <cell r="D18">
            <v>0</v>
          </cell>
          <cell r="E18">
            <v>-16874.760000000009</v>
          </cell>
          <cell r="F18">
            <v>20494.76999999999</v>
          </cell>
          <cell r="G18">
            <v>3620.0099999999802</v>
          </cell>
          <cell r="K18">
            <v>0</v>
          </cell>
          <cell r="L18" t="str">
            <v>030</v>
          </cell>
          <cell r="M18" t="str">
            <v>030 Texas Division</v>
          </cell>
          <cell r="N18" t="str">
            <v>003</v>
          </cell>
          <cell r="O18">
            <v>-3704.1300000000006</v>
          </cell>
          <cell r="P18">
            <v>13741.580000000005</v>
          </cell>
          <cell r="Q18">
            <v>10037.450000000004</v>
          </cell>
        </row>
        <row r="19">
          <cell r="B19" t="str">
            <v>020 Total</v>
          </cell>
          <cell r="C19">
            <v>0</v>
          </cell>
          <cell r="D19">
            <v>0</v>
          </cell>
          <cell r="E19">
            <v>-55730.610000000073</v>
          </cell>
          <cell r="F19">
            <v>97703.390000000087</v>
          </cell>
          <cell r="G19">
            <v>41972.780000000013</v>
          </cell>
          <cell r="K19">
            <v>0</v>
          </cell>
          <cell r="L19">
            <v>0</v>
          </cell>
          <cell r="M19">
            <v>0</v>
          </cell>
          <cell r="N19" t="str">
            <v>005</v>
          </cell>
          <cell r="O19">
            <v>-18744.429999999997</v>
          </cell>
          <cell r="P19">
            <v>67626.629999999917</v>
          </cell>
          <cell r="Q19">
            <v>48882.199999999924</v>
          </cell>
        </row>
        <row r="20">
          <cell r="B20" t="str">
            <v>030</v>
          </cell>
          <cell r="C20" t="str">
            <v>AU030AMR</v>
          </cell>
          <cell r="D20" t="str">
            <v>003000</v>
          </cell>
          <cell r="E20">
            <v>-3951.3299999999986</v>
          </cell>
          <cell r="F20">
            <v>5915.2300000000005</v>
          </cell>
          <cell r="G20">
            <v>1963.9000000000019</v>
          </cell>
          <cell r="K20">
            <v>0</v>
          </cell>
          <cell r="L20">
            <v>0</v>
          </cell>
          <cell r="M20">
            <v>0</v>
          </cell>
          <cell r="N20" t="str">
            <v>006</v>
          </cell>
          <cell r="O20">
            <v>-87.99</v>
          </cell>
          <cell r="P20">
            <v>132.79</v>
          </cell>
          <cell r="Q20">
            <v>44.8</v>
          </cell>
        </row>
        <row r="21">
          <cell r="B21">
            <v>0</v>
          </cell>
          <cell r="C21" t="str">
            <v>AU030AMR Total</v>
          </cell>
          <cell r="D21">
            <v>0</v>
          </cell>
          <cell r="E21">
            <v>-3951.3299999999986</v>
          </cell>
          <cell r="F21">
            <v>5915.2300000000005</v>
          </cell>
          <cell r="G21">
            <v>1963.9000000000019</v>
          </cell>
          <cell r="K21">
            <v>0</v>
          </cell>
          <cell r="L21">
            <v>0</v>
          </cell>
          <cell r="M21">
            <v>0</v>
          </cell>
          <cell r="N21" t="str">
            <v>010</v>
          </cell>
          <cell r="O21">
            <v>0</v>
          </cell>
          <cell r="P21">
            <v>0</v>
          </cell>
          <cell r="Q21">
            <v>0</v>
          </cell>
        </row>
        <row r="22">
          <cell r="B22">
            <v>0</v>
          </cell>
          <cell r="C22" t="str">
            <v>AU030AMRRU</v>
          </cell>
          <cell r="D22" t="str">
            <v>013000</v>
          </cell>
          <cell r="E22">
            <v>-4301.4399999999996</v>
          </cell>
          <cell r="F22">
            <v>865.75</v>
          </cell>
          <cell r="G22">
            <v>-3435.6899999999996</v>
          </cell>
          <cell r="K22">
            <v>0</v>
          </cell>
          <cell r="L22">
            <v>0</v>
          </cell>
          <cell r="M22">
            <v>0</v>
          </cell>
          <cell r="N22" t="str">
            <v>013</v>
          </cell>
          <cell r="O22">
            <v>-4130.04</v>
          </cell>
          <cell r="P22">
            <v>14638.769999999993</v>
          </cell>
          <cell r="Q22">
            <v>10508.729999999992</v>
          </cell>
        </row>
        <row r="23">
          <cell r="B23">
            <v>0</v>
          </cell>
          <cell r="C23" t="str">
            <v>AU030AMRRU Total</v>
          </cell>
          <cell r="D23">
            <v>0</v>
          </cell>
          <cell r="E23">
            <v>-4301.4399999999996</v>
          </cell>
          <cell r="F23">
            <v>865.75</v>
          </cell>
          <cell r="G23">
            <v>-3435.6899999999996</v>
          </cell>
          <cell r="K23">
            <v>0</v>
          </cell>
          <cell r="L23">
            <v>0</v>
          </cell>
          <cell r="M23">
            <v>0</v>
          </cell>
          <cell r="N23" t="str">
            <v>016</v>
          </cell>
          <cell r="O23">
            <v>-2217.9499999999998</v>
          </cell>
          <cell r="P23">
            <v>8795.4700000000084</v>
          </cell>
          <cell r="Q23">
            <v>6577.5200000000086</v>
          </cell>
        </row>
        <row r="24">
          <cell r="B24">
            <v>0</v>
          </cell>
          <cell r="C24" t="str">
            <v>AU030DHT</v>
          </cell>
          <cell r="D24" t="str">
            <v>006000</v>
          </cell>
          <cell r="E24">
            <v>-74.969999999999985</v>
          </cell>
          <cell r="F24">
            <v>46.03</v>
          </cell>
          <cell r="G24">
            <v>-28.939999999999984</v>
          </cell>
          <cell r="K24">
            <v>0</v>
          </cell>
          <cell r="L24">
            <v>0</v>
          </cell>
          <cell r="M24">
            <v>0</v>
          </cell>
          <cell r="N24" t="str">
            <v>018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0</v>
          </cell>
          <cell r="C25" t="str">
            <v>AU030DHT Total</v>
          </cell>
          <cell r="D25">
            <v>0</v>
          </cell>
          <cell r="E25">
            <v>-74.969999999999985</v>
          </cell>
          <cell r="F25">
            <v>46.03</v>
          </cell>
          <cell r="G25">
            <v>-28.939999999999984</v>
          </cell>
          <cell r="K25">
            <v>0</v>
          </cell>
          <cell r="L25">
            <v>0</v>
          </cell>
          <cell r="M25">
            <v>0</v>
          </cell>
          <cell r="N25" t="str">
            <v>019</v>
          </cell>
          <cell r="O25">
            <v>-6995.5500000000011</v>
          </cell>
          <cell r="P25">
            <v>21224.15</v>
          </cell>
          <cell r="Q25">
            <v>14228.6</v>
          </cell>
        </row>
        <row r="26">
          <cell r="B26">
            <v>0</v>
          </cell>
          <cell r="C26" t="str">
            <v>AU030DHTIR</v>
          </cell>
          <cell r="D26" t="str">
            <v>018000</v>
          </cell>
          <cell r="E26">
            <v>7.92</v>
          </cell>
          <cell r="F26">
            <v>0</v>
          </cell>
          <cell r="G26">
            <v>7.92</v>
          </cell>
          <cell r="K26">
            <v>0</v>
          </cell>
          <cell r="L26">
            <v>0</v>
          </cell>
          <cell r="M26">
            <v>0</v>
          </cell>
          <cell r="N26" t="str">
            <v>020</v>
          </cell>
          <cell r="O26">
            <v>-1114.1200000000001</v>
          </cell>
          <cell r="P26">
            <v>3987.5699999999997</v>
          </cell>
          <cell r="Q26">
            <v>2873.45</v>
          </cell>
        </row>
        <row r="27">
          <cell r="B27">
            <v>0</v>
          </cell>
          <cell r="C27" t="str">
            <v>AU030DHTIR Total</v>
          </cell>
          <cell r="D27">
            <v>0</v>
          </cell>
          <cell r="E27">
            <v>7.92</v>
          </cell>
          <cell r="F27">
            <v>0</v>
          </cell>
          <cell r="G27">
            <v>7.92</v>
          </cell>
          <cell r="K27">
            <v>0</v>
          </cell>
          <cell r="L27">
            <v>0</v>
          </cell>
          <cell r="M27">
            <v>0</v>
          </cell>
          <cell r="N27" t="str">
            <v>021</v>
          </cell>
          <cell r="O27">
            <v>-1872.0499999999995</v>
          </cell>
          <cell r="P27">
            <v>6538.2700000000023</v>
          </cell>
          <cell r="Q27">
            <v>4666.220000000003</v>
          </cell>
        </row>
        <row r="28">
          <cell r="B28">
            <v>0</v>
          </cell>
          <cell r="C28" t="str">
            <v>AU030GOF</v>
          </cell>
          <cell r="D28" t="str">
            <v>010000</v>
          </cell>
          <cell r="E28">
            <v>0.01</v>
          </cell>
          <cell r="F28">
            <v>0</v>
          </cell>
          <cell r="G28">
            <v>0.01</v>
          </cell>
          <cell r="K28">
            <v>0</v>
          </cell>
          <cell r="L28" t="str">
            <v>030 Total</v>
          </cell>
          <cell r="M28">
            <v>0</v>
          </cell>
          <cell r="N28">
            <v>0</v>
          </cell>
          <cell r="O28">
            <v>-38866.260000000009</v>
          </cell>
          <cell r="P28">
            <v>136685.22999999989</v>
          </cell>
          <cell r="Q28">
            <v>97818.969999999885</v>
          </cell>
        </row>
        <row r="29">
          <cell r="B29">
            <v>0</v>
          </cell>
          <cell r="C29" t="str">
            <v>AU030GOF Total</v>
          </cell>
          <cell r="D29">
            <v>0</v>
          </cell>
          <cell r="E29">
            <v>0.01</v>
          </cell>
          <cell r="F29">
            <v>0</v>
          </cell>
          <cell r="G29">
            <v>0.01</v>
          </cell>
          <cell r="K29">
            <v>0</v>
          </cell>
          <cell r="L29" t="str">
            <v>050</v>
          </cell>
          <cell r="M29" t="str">
            <v>050 Mid-States Division</v>
          </cell>
          <cell r="N29" t="str">
            <v>009</v>
          </cell>
          <cell r="O29">
            <v>-221938.31000000017</v>
          </cell>
          <cell r="P29">
            <v>848611.96</v>
          </cell>
          <cell r="Q29">
            <v>626673.64999999979</v>
          </cell>
        </row>
        <row r="30">
          <cell r="B30">
            <v>0</v>
          </cell>
          <cell r="C30" t="str">
            <v>AU030LUB</v>
          </cell>
          <cell r="D30" t="str">
            <v>016000</v>
          </cell>
          <cell r="E30">
            <v>-2784.780000000002</v>
          </cell>
          <cell r="F30">
            <v>5225.3599999999988</v>
          </cell>
          <cell r="G30">
            <v>2440.5799999999967</v>
          </cell>
          <cell r="K30">
            <v>0</v>
          </cell>
          <cell r="L30">
            <v>0</v>
          </cell>
          <cell r="M30">
            <v>0</v>
          </cell>
          <cell r="N30" t="str">
            <v>091</v>
          </cell>
          <cell r="O30">
            <v>0</v>
          </cell>
          <cell r="P30">
            <v>0</v>
          </cell>
          <cell r="Q30">
            <v>0</v>
          </cell>
        </row>
        <row r="31">
          <cell r="B31">
            <v>0</v>
          </cell>
          <cell r="C31" t="str">
            <v>AU030LUB Total</v>
          </cell>
          <cell r="D31">
            <v>0</v>
          </cell>
          <cell r="E31">
            <v>-2784.780000000002</v>
          </cell>
          <cell r="F31">
            <v>5225.3599999999988</v>
          </cell>
          <cell r="G31">
            <v>2440.5799999999967</v>
          </cell>
          <cell r="K31">
            <v>0</v>
          </cell>
          <cell r="L31">
            <v>0</v>
          </cell>
          <cell r="M31">
            <v>0</v>
          </cell>
          <cell r="N31" t="str">
            <v>093</v>
          </cell>
          <cell r="O31">
            <v>-76507.139999999898</v>
          </cell>
          <cell r="P31">
            <v>298190.7100000002</v>
          </cell>
          <cell r="Q31">
            <v>221683.5700000003</v>
          </cell>
        </row>
        <row r="32">
          <cell r="B32">
            <v>0</v>
          </cell>
          <cell r="C32" t="str">
            <v>AU030LUBEN</v>
          </cell>
          <cell r="D32" t="str">
            <v>020000</v>
          </cell>
          <cell r="E32">
            <v>-1151.74</v>
          </cell>
          <cell r="F32">
            <v>2127.7800000000002</v>
          </cell>
          <cell r="G32">
            <v>976.04000000000019</v>
          </cell>
          <cell r="K32">
            <v>0</v>
          </cell>
          <cell r="L32">
            <v>0</v>
          </cell>
          <cell r="M32">
            <v>0</v>
          </cell>
          <cell r="N32" t="str">
            <v>095</v>
          </cell>
          <cell r="O32">
            <v>0</v>
          </cell>
          <cell r="P32">
            <v>0</v>
          </cell>
          <cell r="Q32">
            <v>0</v>
          </cell>
        </row>
        <row r="33">
          <cell r="B33">
            <v>0</v>
          </cell>
          <cell r="C33" t="str">
            <v>AU030LUBEN Total</v>
          </cell>
          <cell r="D33">
            <v>0</v>
          </cell>
          <cell r="E33">
            <v>-1151.74</v>
          </cell>
          <cell r="F33">
            <v>2127.7800000000002</v>
          </cell>
          <cell r="G33">
            <v>976.04000000000019</v>
          </cell>
          <cell r="K33">
            <v>0</v>
          </cell>
          <cell r="L33">
            <v>0</v>
          </cell>
          <cell r="M33">
            <v>0</v>
          </cell>
          <cell r="N33" t="str">
            <v>096</v>
          </cell>
          <cell r="O33">
            <v>0</v>
          </cell>
          <cell r="P33">
            <v>50091.420000000006</v>
          </cell>
          <cell r="Q33">
            <v>50091.420000000006</v>
          </cell>
        </row>
        <row r="34">
          <cell r="B34">
            <v>0</v>
          </cell>
          <cell r="C34" t="str">
            <v>AU030TRI</v>
          </cell>
          <cell r="D34" t="str">
            <v>019000</v>
          </cell>
          <cell r="E34">
            <v>-5146.6500000000005</v>
          </cell>
          <cell r="F34">
            <v>14498.869999999999</v>
          </cell>
          <cell r="G34">
            <v>9352.2199999999975</v>
          </cell>
          <cell r="K34">
            <v>0</v>
          </cell>
          <cell r="L34" t="str">
            <v>050 Total</v>
          </cell>
          <cell r="M34">
            <v>0</v>
          </cell>
          <cell r="N34">
            <v>0</v>
          </cell>
          <cell r="O34">
            <v>-298445.45000000007</v>
          </cell>
          <cell r="P34">
            <v>1196894.0900000001</v>
          </cell>
          <cell r="Q34">
            <v>898448.64</v>
          </cell>
        </row>
        <row r="35">
          <cell r="B35">
            <v>0</v>
          </cell>
          <cell r="C35" t="str">
            <v>AU030TRI Total</v>
          </cell>
          <cell r="D35">
            <v>0</v>
          </cell>
          <cell r="E35">
            <v>-5146.6500000000005</v>
          </cell>
          <cell r="F35">
            <v>14498.869999999999</v>
          </cell>
          <cell r="G35">
            <v>9352.2199999999975</v>
          </cell>
          <cell r="K35">
            <v>0</v>
          </cell>
          <cell r="L35" t="str">
            <v>060</v>
          </cell>
          <cell r="M35" t="str">
            <v>060 Colorado-Kansas Division</v>
          </cell>
          <cell r="N35" t="str">
            <v>030</v>
          </cell>
          <cell r="O35">
            <v>0</v>
          </cell>
          <cell r="P35">
            <v>0</v>
          </cell>
          <cell r="Q35">
            <v>0</v>
          </cell>
        </row>
        <row r="36">
          <cell r="B36">
            <v>0</v>
          </cell>
          <cell r="C36" t="str">
            <v>AU030WTX</v>
          </cell>
          <cell r="D36" t="str">
            <v>005000</v>
          </cell>
          <cell r="E36">
            <v>-19664.030000000002</v>
          </cell>
          <cell r="F36">
            <v>45051.96</v>
          </cell>
          <cell r="G36">
            <v>25387.929999999997</v>
          </cell>
          <cell r="K36">
            <v>0</v>
          </cell>
          <cell r="L36">
            <v>0</v>
          </cell>
          <cell r="M36">
            <v>0</v>
          </cell>
          <cell r="N36" t="str">
            <v>033</v>
          </cell>
          <cell r="O36">
            <v>-834.1999999999997</v>
          </cell>
          <cell r="P36">
            <v>2865.9300000000007</v>
          </cell>
          <cell r="Q36">
            <v>2031.7300000000009</v>
          </cell>
        </row>
        <row r="37">
          <cell r="B37">
            <v>0</v>
          </cell>
          <cell r="C37" t="str">
            <v>AU030WTX Total</v>
          </cell>
          <cell r="D37">
            <v>0</v>
          </cell>
          <cell r="E37">
            <v>-19664.030000000002</v>
          </cell>
          <cell r="F37">
            <v>45051.96</v>
          </cell>
          <cell r="G37">
            <v>25387.929999999997</v>
          </cell>
          <cell r="K37">
            <v>0</v>
          </cell>
          <cell r="L37">
            <v>0</v>
          </cell>
          <cell r="M37">
            <v>0</v>
          </cell>
          <cell r="N37" t="str">
            <v>034</v>
          </cell>
          <cell r="O37">
            <v>-280.45999999999998</v>
          </cell>
          <cell r="P37">
            <v>983.90000000000009</v>
          </cell>
          <cell r="Q37">
            <v>703.44</v>
          </cell>
        </row>
        <row r="38">
          <cell r="B38">
            <v>0</v>
          </cell>
          <cell r="C38" t="str">
            <v>AU030WTXRU</v>
          </cell>
          <cell r="D38" t="str">
            <v>021000</v>
          </cell>
          <cell r="E38">
            <v>-2722.2400000000002</v>
          </cell>
          <cell r="F38">
            <v>7109.5000000000018</v>
          </cell>
          <cell r="G38">
            <v>4387.260000000002</v>
          </cell>
          <cell r="K38">
            <v>0</v>
          </cell>
          <cell r="L38">
            <v>0</v>
          </cell>
          <cell r="M38">
            <v>0</v>
          </cell>
          <cell r="N38" t="str">
            <v>035</v>
          </cell>
          <cell r="O38">
            <v>-308.39999999999998</v>
          </cell>
          <cell r="P38">
            <v>1082.08</v>
          </cell>
          <cell r="Q38">
            <v>773.68</v>
          </cell>
        </row>
        <row r="39">
          <cell r="B39">
            <v>0</v>
          </cell>
          <cell r="C39" t="str">
            <v>AU030WTXRU Total</v>
          </cell>
          <cell r="D39">
            <v>0</v>
          </cell>
          <cell r="E39">
            <v>-2722.2400000000002</v>
          </cell>
          <cell r="F39">
            <v>7109.5000000000018</v>
          </cell>
          <cell r="G39">
            <v>4387.260000000002</v>
          </cell>
          <cell r="K39">
            <v>0</v>
          </cell>
          <cell r="L39">
            <v>0</v>
          </cell>
          <cell r="M39">
            <v>0</v>
          </cell>
          <cell r="N39" t="str">
            <v>036</v>
          </cell>
          <cell r="O39">
            <v>-2244.0899999999997</v>
          </cell>
          <cell r="P39">
            <v>8193.9800000000014</v>
          </cell>
          <cell r="Q39">
            <v>5949.8900000000012</v>
          </cell>
        </row>
        <row r="40">
          <cell r="B40" t="str">
            <v>030 Total</v>
          </cell>
          <cell r="C40">
            <v>0</v>
          </cell>
          <cell r="D40">
            <v>0</v>
          </cell>
          <cell r="E40">
            <v>-39789.25</v>
          </cell>
          <cell r="F40">
            <v>80840.479999999996</v>
          </cell>
          <cell r="G40">
            <v>41051.229999999996</v>
          </cell>
          <cell r="K40">
            <v>0</v>
          </cell>
          <cell r="L40">
            <v>0</v>
          </cell>
          <cell r="M40">
            <v>0</v>
          </cell>
          <cell r="N40" t="str">
            <v>081</v>
          </cell>
          <cell r="O40">
            <v>-13515.490000000002</v>
          </cell>
          <cell r="P40">
            <v>50610.530000000021</v>
          </cell>
          <cell r="Q40">
            <v>37095.040000000023</v>
          </cell>
        </row>
        <row r="41">
          <cell r="B41" t="str">
            <v>050</v>
          </cell>
          <cell r="C41" t="str">
            <v>AU050TN</v>
          </cell>
          <cell r="D41" t="str">
            <v>093000</v>
          </cell>
          <cell r="E41">
            <v>-78777.640000000058</v>
          </cell>
          <cell r="F41">
            <v>270859.74000000005</v>
          </cell>
          <cell r="G41">
            <v>192082.09999999998</v>
          </cell>
          <cell r="K41">
            <v>0</v>
          </cell>
          <cell r="L41" t="str">
            <v>060 Total</v>
          </cell>
          <cell r="M41">
            <v>0</v>
          </cell>
          <cell r="N41">
            <v>0</v>
          </cell>
          <cell r="O41">
            <v>-17182.64</v>
          </cell>
          <cell r="P41">
            <v>63736.420000000027</v>
          </cell>
          <cell r="Q41">
            <v>46553.780000000028</v>
          </cell>
        </row>
        <row r="42">
          <cell r="B42">
            <v>0</v>
          </cell>
          <cell r="C42" t="str">
            <v>AU050TN Total</v>
          </cell>
          <cell r="D42">
            <v>0</v>
          </cell>
          <cell r="E42">
            <v>-78777.640000000058</v>
          </cell>
          <cell r="F42">
            <v>270859.74000000005</v>
          </cell>
          <cell r="G42">
            <v>192082.09999999998</v>
          </cell>
          <cell r="K42">
            <v>0</v>
          </cell>
          <cell r="L42" t="str">
            <v>070</v>
          </cell>
          <cell r="M42" t="str">
            <v>070 Mississippi</v>
          </cell>
          <cell r="N42" t="str">
            <v>170</v>
          </cell>
          <cell r="O42">
            <v>-55214.639999999941</v>
          </cell>
          <cell r="P42">
            <v>213470.39000000019</v>
          </cell>
          <cell r="Q42">
            <v>158255.75000000023</v>
          </cell>
        </row>
        <row r="43">
          <cell r="B43">
            <v>0</v>
          </cell>
          <cell r="C43" t="str">
            <v>AU050VA</v>
          </cell>
          <cell r="D43" t="str">
            <v>096000</v>
          </cell>
          <cell r="E43">
            <v>0</v>
          </cell>
          <cell r="F43">
            <v>28254.120000000003</v>
          </cell>
          <cell r="G43">
            <v>28254.120000000003</v>
          </cell>
          <cell r="K43">
            <v>0</v>
          </cell>
          <cell r="L43">
            <v>0</v>
          </cell>
          <cell r="M43">
            <v>0</v>
          </cell>
          <cell r="N43" t="str">
            <v>171</v>
          </cell>
          <cell r="O43">
            <v>-3835.4400000000014</v>
          </cell>
          <cell r="P43">
            <v>16688.069999999996</v>
          </cell>
          <cell r="Q43">
            <v>12852.629999999994</v>
          </cell>
        </row>
        <row r="44">
          <cell r="B44">
            <v>0</v>
          </cell>
          <cell r="C44" t="str">
            <v>AU050VA Total</v>
          </cell>
          <cell r="D44">
            <v>0</v>
          </cell>
          <cell r="E44">
            <v>0</v>
          </cell>
          <cell r="F44">
            <v>28254.120000000003</v>
          </cell>
          <cell r="G44">
            <v>28254.120000000003</v>
          </cell>
          <cell r="K44">
            <v>0</v>
          </cell>
          <cell r="L44" t="str">
            <v>070 Total</v>
          </cell>
          <cell r="M44">
            <v>0</v>
          </cell>
          <cell r="N44">
            <v>0</v>
          </cell>
          <cell r="O44">
            <v>-59050.079999999944</v>
          </cell>
          <cell r="P44">
            <v>230158.4600000002</v>
          </cell>
          <cell r="Q44">
            <v>171108.38000000024</v>
          </cell>
        </row>
        <row r="45">
          <cell r="B45">
            <v>0</v>
          </cell>
          <cell r="C45" t="str">
            <v>AU050WKG</v>
          </cell>
          <cell r="D45" t="str">
            <v>009000</v>
          </cell>
          <cell r="E45">
            <v>-195815.77000000019</v>
          </cell>
          <cell r="F45">
            <v>374239.61999999982</v>
          </cell>
          <cell r="G45">
            <v>178423.84999999963</v>
          </cell>
          <cell r="K45">
            <v>0</v>
          </cell>
          <cell r="L45" t="str">
            <v>080</v>
          </cell>
          <cell r="M45" t="str">
            <v>080 Mid - Tex Division</v>
          </cell>
          <cell r="N45" t="str">
            <v>190</v>
          </cell>
          <cell r="O45">
            <v>-369256.38000000239</v>
          </cell>
          <cell r="P45">
            <v>1364368.0500000305</v>
          </cell>
          <cell r="Q45">
            <v>995111.6700000281</v>
          </cell>
        </row>
        <row r="46">
          <cell r="B46">
            <v>0</v>
          </cell>
          <cell r="C46" t="str">
            <v>AU050WKG Total</v>
          </cell>
          <cell r="D46">
            <v>0</v>
          </cell>
          <cell r="E46">
            <v>-195815.77000000019</v>
          </cell>
          <cell r="F46">
            <v>374239.61999999982</v>
          </cell>
          <cell r="G46">
            <v>178423.84999999963</v>
          </cell>
          <cell r="K46">
            <v>0</v>
          </cell>
          <cell r="L46" t="str">
            <v>080 Total</v>
          </cell>
          <cell r="M46">
            <v>0</v>
          </cell>
          <cell r="N46">
            <v>0</v>
          </cell>
          <cell r="O46">
            <v>-369256.38000000239</v>
          </cell>
          <cell r="P46">
            <v>1364368.0500000305</v>
          </cell>
          <cell r="Q46">
            <v>995111.6700000281</v>
          </cell>
        </row>
        <row r="47">
          <cell r="B47" t="str">
            <v>050 Total</v>
          </cell>
          <cell r="C47">
            <v>0</v>
          </cell>
          <cell r="D47">
            <v>0</v>
          </cell>
          <cell r="E47">
            <v>-274593.41000000027</v>
          </cell>
          <cell r="F47">
            <v>673353.47999999986</v>
          </cell>
          <cell r="G47">
            <v>398760.0699999996</v>
          </cell>
          <cell r="K47">
            <v>0</v>
          </cell>
          <cell r="L47" t="str">
            <v>180</v>
          </cell>
          <cell r="M47" t="str">
            <v>180 Atmos Pipeline - Texas</v>
          </cell>
          <cell r="N47" t="str">
            <v>700</v>
          </cell>
          <cell r="O47">
            <v>-2767610.4500000039</v>
          </cell>
          <cell r="P47">
            <v>11061824.239999976</v>
          </cell>
          <cell r="Q47">
            <v>8294213.7899999721</v>
          </cell>
        </row>
        <row r="48">
          <cell r="B48" t="str">
            <v>060</v>
          </cell>
          <cell r="C48" t="str">
            <v>AU060CO</v>
          </cell>
          <cell r="D48" t="str">
            <v>033000</v>
          </cell>
          <cell r="E48">
            <v>-8776.57</v>
          </cell>
          <cell r="F48">
            <v>32147.550000000007</v>
          </cell>
          <cell r="G48">
            <v>23370.980000000007</v>
          </cell>
          <cell r="K48">
            <v>0</v>
          </cell>
          <cell r="L48" t="str">
            <v>180 Total</v>
          </cell>
          <cell r="M48">
            <v>0</v>
          </cell>
          <cell r="N48">
            <v>0</v>
          </cell>
          <cell r="O48">
            <v>-2767610.4500000039</v>
          </cell>
          <cell r="P48">
            <v>11061824.239999976</v>
          </cell>
          <cell r="Q48">
            <v>8294213.7899999721</v>
          </cell>
        </row>
        <row r="49">
          <cell r="B49">
            <v>0</v>
          </cell>
          <cell r="C49">
            <v>0</v>
          </cell>
          <cell r="D49" t="str">
            <v>034000</v>
          </cell>
          <cell r="E49">
            <v>-392.12000000000006</v>
          </cell>
          <cell r="F49">
            <v>879.32</v>
          </cell>
          <cell r="G49">
            <v>487.2</v>
          </cell>
          <cell r="K49" t="str">
            <v>AUT Total</v>
          </cell>
          <cell r="L49">
            <v>0</v>
          </cell>
          <cell r="M49">
            <v>0</v>
          </cell>
          <cell r="N49">
            <v>0</v>
          </cell>
          <cell r="O49">
            <v>-3766189.2200000063</v>
          </cell>
          <cell r="P49">
            <v>14863855.530000007</v>
          </cell>
          <cell r="Q49">
            <v>11097666.310000001</v>
          </cell>
        </row>
        <row r="50">
          <cell r="B50">
            <v>0</v>
          </cell>
          <cell r="C50">
            <v>0</v>
          </cell>
          <cell r="D50" t="str">
            <v>035000</v>
          </cell>
          <cell r="E50">
            <v>-200.85999999999999</v>
          </cell>
          <cell r="F50">
            <v>803.76</v>
          </cell>
          <cell r="G50">
            <v>602.9</v>
          </cell>
          <cell r="K50" t="str">
            <v>303</v>
          </cell>
          <cell r="L50" t="str">
            <v>303</v>
          </cell>
          <cell r="M50" t="str">
            <v>303 Trans Louisiana Gas Pipeline</v>
          </cell>
          <cell r="N50" t="str">
            <v>057</v>
          </cell>
          <cell r="O50">
            <v>0</v>
          </cell>
          <cell r="P50">
            <v>32951</v>
          </cell>
          <cell r="Q50">
            <v>32951</v>
          </cell>
        </row>
        <row r="51">
          <cell r="B51">
            <v>0</v>
          </cell>
          <cell r="C51">
            <v>0</v>
          </cell>
          <cell r="D51" t="str">
            <v>036000</v>
          </cell>
          <cell r="E51">
            <v>-11996.3</v>
          </cell>
          <cell r="F51">
            <v>44227.770000000004</v>
          </cell>
          <cell r="G51">
            <v>32231.470000000005</v>
          </cell>
          <cell r="K51">
            <v>0</v>
          </cell>
          <cell r="L51" t="str">
            <v>303 Total</v>
          </cell>
          <cell r="M51">
            <v>0</v>
          </cell>
          <cell r="N51">
            <v>0</v>
          </cell>
          <cell r="O51">
            <v>0</v>
          </cell>
          <cell r="P51">
            <v>32951</v>
          </cell>
          <cell r="Q51">
            <v>32951</v>
          </cell>
        </row>
        <row r="52">
          <cell r="B52">
            <v>0</v>
          </cell>
          <cell r="C52" t="str">
            <v>AU060CO Total</v>
          </cell>
          <cell r="D52">
            <v>0</v>
          </cell>
          <cell r="E52">
            <v>-21365.85</v>
          </cell>
          <cell r="F52">
            <v>78058.400000000023</v>
          </cell>
          <cell r="G52">
            <v>56692.550000000025</v>
          </cell>
          <cell r="K52" t="str">
            <v>303 Total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32951</v>
          </cell>
          <cell r="Q52">
            <v>32951</v>
          </cell>
        </row>
        <row r="53">
          <cell r="B53">
            <v>0</v>
          </cell>
          <cell r="C53" t="str">
            <v>AU060GOF</v>
          </cell>
          <cell r="D53" t="str">
            <v>030000</v>
          </cell>
          <cell r="E53">
            <v>-13.71</v>
          </cell>
          <cell r="F53">
            <v>81.360000000000014</v>
          </cell>
          <cell r="G53">
            <v>67.650000000000006</v>
          </cell>
          <cell r="K53">
            <v>0</v>
          </cell>
          <cell r="L53" t="str">
            <v>234</v>
          </cell>
          <cell r="M53" t="str">
            <v>234 Trans LA Gas Storage</v>
          </cell>
          <cell r="N53" t="str">
            <v>822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0</v>
          </cell>
          <cell r="C54" t="str">
            <v>AU060GOF Total</v>
          </cell>
          <cell r="D54">
            <v>0</v>
          </cell>
          <cell r="E54">
            <v>-13.71</v>
          </cell>
          <cell r="F54">
            <v>81.360000000000014</v>
          </cell>
          <cell r="G54">
            <v>67.650000000000006</v>
          </cell>
          <cell r="K54" t="str">
            <v>234</v>
          </cell>
          <cell r="L54">
            <v>0</v>
          </cell>
          <cell r="M54">
            <v>0</v>
          </cell>
          <cell r="N54" t="str">
            <v>819</v>
          </cell>
          <cell r="O54">
            <v>0</v>
          </cell>
          <cell r="P54">
            <v>54478</v>
          </cell>
          <cell r="Q54">
            <v>54478</v>
          </cell>
        </row>
        <row r="55">
          <cell r="B55">
            <v>0</v>
          </cell>
          <cell r="C55" t="str">
            <v>AU060KS</v>
          </cell>
          <cell r="D55" t="str">
            <v>081000</v>
          </cell>
          <cell r="E55">
            <v>-19959.729999999992</v>
          </cell>
          <cell r="F55">
            <v>53356.58</v>
          </cell>
          <cell r="G55">
            <v>33396.850000000006</v>
          </cell>
          <cell r="K55">
            <v>0</v>
          </cell>
          <cell r="L55" t="str">
            <v>234 Total</v>
          </cell>
          <cell r="M55">
            <v>0</v>
          </cell>
          <cell r="N55">
            <v>0</v>
          </cell>
          <cell r="O55">
            <v>0</v>
          </cell>
          <cell r="P55">
            <v>54478</v>
          </cell>
          <cell r="Q55">
            <v>54478</v>
          </cell>
        </row>
        <row r="56">
          <cell r="B56">
            <v>0</v>
          </cell>
          <cell r="C56" t="str">
            <v>AU060KS Total</v>
          </cell>
          <cell r="D56">
            <v>0</v>
          </cell>
          <cell r="E56">
            <v>-19959.729999999992</v>
          </cell>
          <cell r="F56">
            <v>53356.58</v>
          </cell>
          <cell r="G56">
            <v>33396.850000000006</v>
          </cell>
          <cell r="K56" t="str">
            <v>234 Total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54478</v>
          </cell>
          <cell r="Q56">
            <v>54478</v>
          </cell>
        </row>
        <row r="57">
          <cell r="B57" t="str">
            <v>060 Total</v>
          </cell>
          <cell r="C57">
            <v>0</v>
          </cell>
          <cell r="D57">
            <v>0</v>
          </cell>
          <cell r="E57">
            <v>-41339.289999999994</v>
          </cell>
          <cell r="F57">
            <v>131496.34000000003</v>
          </cell>
          <cell r="G57">
            <v>90157.050000000032</v>
          </cell>
          <cell r="K57" t="str">
            <v>233</v>
          </cell>
          <cell r="L57" t="str">
            <v>233</v>
          </cell>
          <cell r="M57" t="str">
            <v>233 WKG Storage, Inc</v>
          </cell>
          <cell r="N57" t="str">
            <v>817</v>
          </cell>
          <cell r="O57">
            <v>0</v>
          </cell>
          <cell r="P57">
            <v>76074</v>
          </cell>
          <cell r="Q57">
            <v>76074</v>
          </cell>
        </row>
        <row r="58">
          <cell r="B58" t="str">
            <v>070</v>
          </cell>
          <cell r="C58" t="str">
            <v>AU070MVG</v>
          </cell>
          <cell r="D58" t="str">
            <v>170000</v>
          </cell>
          <cell r="E58">
            <v>-56468.030000000013</v>
          </cell>
          <cell r="F58">
            <v>119820.84000000004</v>
          </cell>
          <cell r="G58">
            <v>63352.810000000027</v>
          </cell>
          <cell r="K58">
            <v>0</v>
          </cell>
          <cell r="L58" t="str">
            <v>233 Total</v>
          </cell>
          <cell r="M58">
            <v>0</v>
          </cell>
          <cell r="N58">
            <v>0</v>
          </cell>
          <cell r="O58">
            <v>0</v>
          </cell>
          <cell r="P58">
            <v>76074</v>
          </cell>
          <cell r="Q58">
            <v>76074</v>
          </cell>
        </row>
        <row r="59">
          <cell r="B59">
            <v>0</v>
          </cell>
          <cell r="C59" t="str">
            <v>AU070MVG Total</v>
          </cell>
          <cell r="D59">
            <v>0</v>
          </cell>
          <cell r="E59">
            <v>-56468.030000000013</v>
          </cell>
          <cell r="F59">
            <v>119820.84000000004</v>
          </cell>
          <cell r="G59">
            <v>63352.810000000027</v>
          </cell>
          <cell r="K59" t="str">
            <v>233 Total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76074</v>
          </cell>
          <cell r="Q59">
            <v>76074</v>
          </cell>
        </row>
        <row r="60">
          <cell r="B60">
            <v>0</v>
          </cell>
          <cell r="C60" t="str">
            <v>AU070PBR</v>
          </cell>
          <cell r="D60" t="str">
            <v>171000</v>
          </cell>
          <cell r="E60">
            <v>-1072.6300000000001</v>
          </cell>
          <cell r="F60">
            <v>0</v>
          </cell>
          <cell r="G60">
            <v>-1072.6300000000001</v>
          </cell>
          <cell r="K60" t="str">
            <v>232</v>
          </cell>
          <cell r="L60" t="str">
            <v>232</v>
          </cell>
          <cell r="M60" t="str">
            <v>232 UCG Storage</v>
          </cell>
          <cell r="N60" t="str">
            <v>800</v>
          </cell>
          <cell r="O60">
            <v>0</v>
          </cell>
          <cell r="P60">
            <v>36368</v>
          </cell>
          <cell r="Q60">
            <v>36368</v>
          </cell>
        </row>
        <row r="61">
          <cell r="B61">
            <v>0</v>
          </cell>
          <cell r="C61" t="str">
            <v>AU070PBR Total</v>
          </cell>
          <cell r="D61">
            <v>0</v>
          </cell>
          <cell r="E61">
            <v>-1072.6300000000001</v>
          </cell>
          <cell r="F61">
            <v>0</v>
          </cell>
          <cell r="G61">
            <v>-1072.6300000000001</v>
          </cell>
          <cell r="K61">
            <v>0</v>
          </cell>
          <cell r="L61" t="str">
            <v>232 Total</v>
          </cell>
          <cell r="M61">
            <v>0</v>
          </cell>
          <cell r="N61">
            <v>0</v>
          </cell>
          <cell r="O61">
            <v>0</v>
          </cell>
          <cell r="P61">
            <v>36368</v>
          </cell>
          <cell r="Q61">
            <v>36368</v>
          </cell>
        </row>
        <row r="62">
          <cell r="B62" t="str">
            <v>070 Total</v>
          </cell>
          <cell r="C62">
            <v>0</v>
          </cell>
          <cell r="D62">
            <v>0</v>
          </cell>
          <cell r="E62">
            <v>-57540.660000000011</v>
          </cell>
          <cell r="F62">
            <v>119820.84000000004</v>
          </cell>
          <cell r="G62">
            <v>62280.180000000029</v>
          </cell>
          <cell r="K62" t="str">
            <v>232 Total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36368</v>
          </cell>
          <cell r="Q62">
            <v>36368</v>
          </cell>
        </row>
        <row r="63">
          <cell r="B63" t="str">
            <v>080</v>
          </cell>
          <cell r="C63" t="str">
            <v>AU080GOF</v>
          </cell>
          <cell r="D63" t="str">
            <v>190000</v>
          </cell>
          <cell r="E63">
            <v>-360791.81999999989</v>
          </cell>
          <cell r="F63">
            <v>897808.79000000132</v>
          </cell>
          <cell r="G63">
            <v>537016.97000000137</v>
          </cell>
          <cell r="K63">
            <v>0</v>
          </cell>
          <cell r="L63" t="str">
            <v>212</v>
          </cell>
          <cell r="M63" t="str">
            <v>212 Woodward Marketing, LLC</v>
          </cell>
          <cell r="N63" t="str">
            <v>056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AU080GOF Total</v>
          </cell>
          <cell r="D64">
            <v>0</v>
          </cell>
          <cell r="E64">
            <v>-360791.81999999989</v>
          </cell>
          <cell r="F64">
            <v>897808.79000000132</v>
          </cell>
          <cell r="G64">
            <v>537016.97000000137</v>
          </cell>
          <cell r="K64">
            <v>0</v>
          </cell>
          <cell r="L64">
            <v>0</v>
          </cell>
          <cell r="M64">
            <v>0</v>
          </cell>
          <cell r="N64" t="str">
            <v>059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080 Total</v>
          </cell>
          <cell r="C65">
            <v>0</v>
          </cell>
          <cell r="D65">
            <v>0</v>
          </cell>
          <cell r="E65">
            <v>-360791.81999999989</v>
          </cell>
          <cell r="F65">
            <v>897808.79000000132</v>
          </cell>
          <cell r="G65">
            <v>537016.97000000137</v>
          </cell>
          <cell r="K65" t="str">
            <v>212</v>
          </cell>
          <cell r="L65">
            <v>0</v>
          </cell>
          <cell r="M65">
            <v>0</v>
          </cell>
          <cell r="N65" t="str">
            <v>821</v>
          </cell>
          <cell r="O65">
            <v>0</v>
          </cell>
          <cell r="P65">
            <v>9670</v>
          </cell>
          <cell r="Q65">
            <v>9670</v>
          </cell>
        </row>
        <row r="66">
          <cell r="B66" t="str">
            <v>180</v>
          </cell>
          <cell r="C66" t="str">
            <v>AU180APT</v>
          </cell>
          <cell r="D66" t="str">
            <v>700000</v>
          </cell>
          <cell r="E66">
            <v>-1835072.32</v>
          </cell>
          <cell r="F66">
            <v>5203636.6599999992</v>
          </cell>
          <cell r="G66">
            <v>3368564.3399999989</v>
          </cell>
          <cell r="K66">
            <v>0</v>
          </cell>
          <cell r="L66" t="str">
            <v>212 Total</v>
          </cell>
          <cell r="M66">
            <v>0</v>
          </cell>
          <cell r="N66">
            <v>0</v>
          </cell>
          <cell r="O66">
            <v>0</v>
          </cell>
          <cell r="P66">
            <v>9670</v>
          </cell>
          <cell r="Q66">
            <v>9670</v>
          </cell>
        </row>
        <row r="67">
          <cell r="B67">
            <v>0</v>
          </cell>
          <cell r="C67" t="str">
            <v>AU180APT Total</v>
          </cell>
          <cell r="D67">
            <v>0</v>
          </cell>
          <cell r="E67">
            <v>-1835072.32</v>
          </cell>
          <cell r="F67">
            <v>5203636.6599999992</v>
          </cell>
          <cell r="G67">
            <v>3368564.3399999989</v>
          </cell>
          <cell r="K67" t="str">
            <v>212 Total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9670</v>
          </cell>
          <cell r="Q67">
            <v>9670</v>
          </cell>
        </row>
        <row r="68">
          <cell r="B68" t="str">
            <v>180 Total</v>
          </cell>
          <cell r="C68">
            <v>0</v>
          </cell>
          <cell r="D68">
            <v>0</v>
          </cell>
          <cell r="E68">
            <v>-1835072.32</v>
          </cell>
          <cell r="F68">
            <v>5203636.6599999992</v>
          </cell>
          <cell r="G68">
            <v>3368564.3399999989</v>
          </cell>
          <cell r="K68" t="str">
            <v>Grand Total</v>
          </cell>
          <cell r="L68">
            <v>0</v>
          </cell>
          <cell r="M68">
            <v>0</v>
          </cell>
          <cell r="N68">
            <v>0</v>
          </cell>
          <cell r="O68">
            <v>-3766189.2200000063</v>
          </cell>
          <cell r="P68">
            <v>15073396.530000007</v>
          </cell>
          <cell r="Q68">
            <v>11307207.310000001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-2789817.12</v>
          </cell>
          <cell r="F69">
            <v>7644389.3000000007</v>
          </cell>
          <cell r="G69">
            <v>4854572.1800000006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FY15 Tax Return</v>
          </cell>
          <cell r="O70">
            <v>-1655676</v>
          </cell>
          <cell r="P70">
            <v>5926154</v>
          </cell>
          <cell r="Q70">
            <v>4270478</v>
          </cell>
        </row>
        <row r="71">
          <cell r="B71">
            <v>0</v>
          </cell>
          <cell r="C71">
            <v>0</v>
          </cell>
          <cell r="D71" t="str">
            <v>PY Sch M</v>
          </cell>
          <cell r="E71">
            <v>-2260270</v>
          </cell>
          <cell r="F71">
            <v>6852441</v>
          </cell>
          <cell r="G71">
            <v>4592171</v>
          </cell>
          <cell r="K71">
            <v>0</v>
          </cell>
          <cell r="L71">
            <v>0</v>
          </cell>
          <cell r="M71">
            <v>0</v>
          </cell>
          <cell r="N71" t="str">
            <v>Difference</v>
          </cell>
          <cell r="O71">
            <v>-2110513.2200000063</v>
          </cell>
          <cell r="P71">
            <v>9147242.5300000068</v>
          </cell>
          <cell r="Q71">
            <v>7036729.3100000005</v>
          </cell>
        </row>
        <row r="72">
          <cell r="B72">
            <v>0</v>
          </cell>
          <cell r="C72">
            <v>0</v>
          </cell>
          <cell r="D72" t="str">
            <v>Diff (CY - PY)</v>
          </cell>
          <cell r="E72">
            <v>-529547.12000000011</v>
          </cell>
          <cell r="F72">
            <v>791948.30000000075</v>
          </cell>
          <cell r="G72">
            <v>262401.18000000063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 t="str">
            <v>immaterial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B75">
            <v>0</v>
          </cell>
          <cell r="C75">
            <v>0</v>
          </cell>
          <cell r="D75" t="str">
            <v>FY16 Provision</v>
          </cell>
          <cell r="E75">
            <v>-2851674</v>
          </cell>
          <cell r="F75">
            <v>7610150</v>
          </cell>
          <cell r="G75">
            <v>4758476</v>
          </cell>
        </row>
        <row r="76">
          <cell r="B76">
            <v>0</v>
          </cell>
          <cell r="C76">
            <v>0</v>
          </cell>
          <cell r="D76" t="str">
            <v>Diff (TR - Prov)</v>
          </cell>
          <cell r="E76">
            <v>61856.879999999888</v>
          </cell>
          <cell r="F76">
            <v>34239.300000000745</v>
          </cell>
          <cell r="G76">
            <v>96096.180000000633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</sheetData>
      <sheetData sheetId="47">
        <row r="12">
          <cell r="A12">
            <v>0</v>
          </cell>
          <cell r="B12" t="str">
            <v>AUT</v>
          </cell>
          <cell r="C12" t="str">
            <v>010</v>
          </cell>
          <cell r="D12" t="str">
            <v>002</v>
          </cell>
          <cell r="E12" t="str">
            <v>AU010SSU</v>
          </cell>
          <cell r="F12">
            <v>6573810.5099999998</v>
          </cell>
          <cell r="G12">
            <v>1871932.1899999995</v>
          </cell>
          <cell r="H12">
            <v>794476.49000000046</v>
          </cell>
          <cell r="I12">
            <v>1808102</v>
          </cell>
          <cell r="J12">
            <v>11048321.189999999</v>
          </cell>
          <cell r="K12">
            <v>-11048321.189999999</v>
          </cell>
        </row>
        <row r="13">
          <cell r="B13">
            <v>0</v>
          </cell>
          <cell r="C13">
            <v>0</v>
          </cell>
          <cell r="D13" t="str">
            <v>012</v>
          </cell>
          <cell r="E13" t="str">
            <v>AU010CAL</v>
          </cell>
          <cell r="F13">
            <v>1149599.3999999997</v>
          </cell>
          <cell r="G13">
            <v>503291.10999999981</v>
          </cell>
          <cell r="H13">
            <v>328977.94999999955</v>
          </cell>
          <cell r="I13">
            <v>762244.65000000037</v>
          </cell>
          <cell r="J13">
            <v>2744113.1099999994</v>
          </cell>
          <cell r="K13">
            <v>-2744113.1099999994</v>
          </cell>
          <cell r="M13" t="str">
            <v>212</v>
          </cell>
          <cell r="N13">
            <v>0</v>
          </cell>
          <cell r="O13" t="str">
            <v>212 Total</v>
          </cell>
          <cell r="P13">
            <v>0</v>
          </cell>
          <cell r="Q13">
            <v>0</v>
          </cell>
          <cell r="R13">
            <v>-50599</v>
          </cell>
          <cell r="S13">
            <v>0</v>
          </cell>
          <cell r="T13">
            <v>0</v>
          </cell>
          <cell r="U13">
            <v>50599</v>
          </cell>
        </row>
        <row r="14">
          <cell r="A14" t="str">
            <v>010</v>
          </cell>
          <cell r="B14">
            <v>0</v>
          </cell>
          <cell r="C14" t="str">
            <v>010 Total</v>
          </cell>
          <cell r="D14">
            <v>0</v>
          </cell>
          <cell r="E14">
            <v>0</v>
          </cell>
          <cell r="F14">
            <v>7723409.9099999992</v>
          </cell>
          <cell r="G14">
            <v>2375223.2999999993</v>
          </cell>
          <cell r="H14">
            <v>1123454.44</v>
          </cell>
          <cell r="I14">
            <v>2570346.6500000004</v>
          </cell>
          <cell r="J14">
            <v>13792434.299999999</v>
          </cell>
          <cell r="K14">
            <v>-13792434.299999999</v>
          </cell>
          <cell r="N14" t="str">
            <v>212 Total</v>
          </cell>
          <cell r="O14">
            <v>0</v>
          </cell>
          <cell r="P14">
            <v>0</v>
          </cell>
          <cell r="Q14">
            <v>0</v>
          </cell>
          <cell r="R14">
            <v>-50599</v>
          </cell>
          <cell r="S14">
            <v>0</v>
          </cell>
          <cell r="T14">
            <v>0</v>
          </cell>
          <cell r="U14">
            <v>50599</v>
          </cell>
        </row>
        <row r="15">
          <cell r="A15">
            <v>0</v>
          </cell>
          <cell r="B15">
            <v>0</v>
          </cell>
          <cell r="C15" t="str">
            <v>030</v>
          </cell>
          <cell r="D15" t="str">
            <v>010</v>
          </cell>
          <cell r="E15" t="str">
            <v>AU030GOF</v>
          </cell>
          <cell r="F15">
            <v>0</v>
          </cell>
          <cell r="G15">
            <v>0</v>
          </cell>
          <cell r="H15">
            <v>465.5</v>
          </cell>
          <cell r="I15">
            <v>1260.51</v>
          </cell>
          <cell r="J15">
            <v>1726.01</v>
          </cell>
          <cell r="K15">
            <v>-1726.01</v>
          </cell>
          <cell r="N15" t="str">
            <v>AUT</v>
          </cell>
          <cell r="O15" t="str">
            <v>010</v>
          </cell>
          <cell r="P15" t="str">
            <v>002</v>
          </cell>
          <cell r="Q15" t="str">
            <v>AU010SSU</v>
          </cell>
          <cell r="R15">
            <v>2036953.63</v>
          </cell>
          <cell r="S15">
            <v>12312235.68</v>
          </cell>
          <cell r="T15">
            <v>1903017.25</v>
          </cell>
          <cell r="U15">
            <v>-16252206.559999999</v>
          </cell>
        </row>
        <row r="16">
          <cell r="A16" t="str">
            <v>030</v>
          </cell>
          <cell r="B16">
            <v>0</v>
          </cell>
          <cell r="C16" t="str">
            <v>030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465.5</v>
          </cell>
          <cell r="I16">
            <v>1260.51</v>
          </cell>
          <cell r="J16">
            <v>1726.01</v>
          </cell>
          <cell r="K16">
            <v>-1726.01</v>
          </cell>
          <cell r="N16">
            <v>0</v>
          </cell>
          <cell r="O16">
            <v>0</v>
          </cell>
          <cell r="P16" t="str">
            <v>012</v>
          </cell>
          <cell r="Q16" t="str">
            <v>AU010CAL</v>
          </cell>
          <cell r="R16">
            <v>1252732.81</v>
          </cell>
          <cell r="S16">
            <v>1548560.9999999998</v>
          </cell>
          <cell r="T16">
            <v>831123.51000000013</v>
          </cell>
          <cell r="U16">
            <v>-3632417.32</v>
          </cell>
        </row>
        <row r="17">
          <cell r="A17">
            <v>0</v>
          </cell>
          <cell r="B17">
            <v>0</v>
          </cell>
          <cell r="C17" t="str">
            <v>080</v>
          </cell>
          <cell r="D17" t="str">
            <v>190</v>
          </cell>
          <cell r="E17" t="str">
            <v>AU080GOF</v>
          </cell>
          <cell r="F17">
            <v>59840</v>
          </cell>
          <cell r="G17">
            <v>2729.35</v>
          </cell>
          <cell r="H17">
            <v>-475.70999999999884</v>
          </cell>
          <cell r="I17">
            <v>750.47</v>
          </cell>
          <cell r="J17">
            <v>62844.11</v>
          </cell>
          <cell r="K17">
            <v>-62844.11</v>
          </cell>
          <cell r="N17">
            <v>0</v>
          </cell>
          <cell r="O17" t="str">
            <v>010 Total</v>
          </cell>
          <cell r="P17">
            <v>0</v>
          </cell>
          <cell r="Q17">
            <v>0</v>
          </cell>
          <cell r="R17">
            <v>3289686.44</v>
          </cell>
          <cell r="S17">
            <v>13860796.68</v>
          </cell>
          <cell r="T17">
            <v>2734140.7600000002</v>
          </cell>
          <cell r="U17">
            <v>-19884623.880000003</v>
          </cell>
        </row>
        <row r="18">
          <cell r="A18" t="str">
            <v>080</v>
          </cell>
          <cell r="B18">
            <v>0</v>
          </cell>
          <cell r="C18" t="str">
            <v>080 Total</v>
          </cell>
          <cell r="D18">
            <v>0</v>
          </cell>
          <cell r="E18">
            <v>0</v>
          </cell>
          <cell r="F18">
            <v>59840</v>
          </cell>
          <cell r="G18">
            <v>2729.35</v>
          </cell>
          <cell r="H18">
            <v>-475.70999999999884</v>
          </cell>
          <cell r="I18">
            <v>750.47</v>
          </cell>
          <cell r="J18">
            <v>62844.11</v>
          </cell>
          <cell r="K18">
            <v>-62844.11</v>
          </cell>
          <cell r="N18">
            <v>0</v>
          </cell>
          <cell r="O18" t="str">
            <v>020</v>
          </cell>
          <cell r="P18" t="str">
            <v>007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A19">
            <v>0</v>
          </cell>
          <cell r="B19">
            <v>0</v>
          </cell>
          <cell r="C19" t="str">
            <v>180</v>
          </cell>
          <cell r="D19" t="str">
            <v>700</v>
          </cell>
          <cell r="E19" t="str">
            <v>AU180APT</v>
          </cell>
          <cell r="F19">
            <v>57557.8</v>
          </cell>
          <cell r="G19">
            <v>0</v>
          </cell>
          <cell r="H19">
            <v>1147.6799999999998</v>
          </cell>
          <cell r="I19">
            <v>2660.2399999999993</v>
          </cell>
          <cell r="J19">
            <v>61365.72</v>
          </cell>
          <cell r="K19">
            <v>-61365.72</v>
          </cell>
          <cell r="N19">
            <v>0</v>
          </cell>
          <cell r="O19">
            <v>0</v>
          </cell>
          <cell r="P19" t="str">
            <v>077</v>
          </cell>
          <cell r="Q19" t="str">
            <v>AU020LGS</v>
          </cell>
          <cell r="R19">
            <v>-3435</v>
          </cell>
          <cell r="S19">
            <v>0</v>
          </cell>
          <cell r="T19">
            <v>0</v>
          </cell>
          <cell r="U19">
            <v>3435</v>
          </cell>
        </row>
        <row r="20">
          <cell r="A20" t="str">
            <v>180</v>
          </cell>
          <cell r="B20">
            <v>0</v>
          </cell>
          <cell r="C20" t="str">
            <v>180 Total</v>
          </cell>
          <cell r="D20">
            <v>0</v>
          </cell>
          <cell r="E20">
            <v>0</v>
          </cell>
          <cell r="F20">
            <v>57557.8</v>
          </cell>
          <cell r="G20">
            <v>0</v>
          </cell>
          <cell r="H20">
            <v>1147.6799999999998</v>
          </cell>
          <cell r="I20">
            <v>2660.2399999999993</v>
          </cell>
          <cell r="J20">
            <v>61365.72</v>
          </cell>
          <cell r="K20">
            <v>-61365.72</v>
          </cell>
          <cell r="N20">
            <v>0</v>
          </cell>
          <cell r="O20" t="str">
            <v>020 Total</v>
          </cell>
          <cell r="P20">
            <v>0</v>
          </cell>
          <cell r="Q20">
            <v>0</v>
          </cell>
          <cell r="R20">
            <v>-3435</v>
          </cell>
          <cell r="S20">
            <v>0</v>
          </cell>
          <cell r="T20">
            <v>0</v>
          </cell>
          <cell r="U20">
            <v>3435</v>
          </cell>
        </row>
        <row r="21">
          <cell r="A21">
            <v>0</v>
          </cell>
          <cell r="B21" t="str">
            <v>AUT Total</v>
          </cell>
          <cell r="C21">
            <v>0</v>
          </cell>
          <cell r="D21">
            <v>0</v>
          </cell>
          <cell r="E21">
            <v>0</v>
          </cell>
          <cell r="F21">
            <v>7840807.709999999</v>
          </cell>
          <cell r="G21">
            <v>2377952.6499999994</v>
          </cell>
          <cell r="H21">
            <v>1124591.9099999999</v>
          </cell>
          <cell r="I21">
            <v>2575017.8700000006</v>
          </cell>
          <cell r="J21">
            <v>13918370.139999999</v>
          </cell>
          <cell r="K21">
            <v>-13918370.139999999</v>
          </cell>
          <cell r="N21">
            <v>0</v>
          </cell>
          <cell r="O21" t="str">
            <v>030</v>
          </cell>
          <cell r="P21" t="str">
            <v>010</v>
          </cell>
          <cell r="Q21" t="str">
            <v>AU030GOF</v>
          </cell>
          <cell r="R21">
            <v>1726.0099999999984</v>
          </cell>
          <cell r="S21">
            <v>0</v>
          </cell>
          <cell r="T21">
            <v>0</v>
          </cell>
          <cell r="U21">
            <v>-1726.0099999999984</v>
          </cell>
        </row>
        <row r="22">
          <cell r="B22" t="str">
            <v>212</v>
          </cell>
          <cell r="C22" t="str">
            <v>212</v>
          </cell>
          <cell r="D22" t="str">
            <v>821</v>
          </cell>
          <cell r="E22" t="str">
            <v>AHLM212</v>
          </cell>
          <cell r="F22">
            <v>83209.25</v>
          </cell>
          <cell r="G22">
            <v>0</v>
          </cell>
          <cell r="H22">
            <v>9811.41</v>
          </cell>
          <cell r="I22">
            <v>32182.32</v>
          </cell>
          <cell r="J22">
            <v>125202.98000000001</v>
          </cell>
          <cell r="K22">
            <v>-125202.98000000001</v>
          </cell>
          <cell r="N22">
            <v>0</v>
          </cell>
          <cell r="O22" t="str">
            <v>030 Total</v>
          </cell>
          <cell r="P22">
            <v>0</v>
          </cell>
          <cell r="Q22">
            <v>0</v>
          </cell>
          <cell r="R22">
            <v>1726.0099999999984</v>
          </cell>
          <cell r="S22">
            <v>0</v>
          </cell>
          <cell r="T22">
            <v>0</v>
          </cell>
          <cell r="U22">
            <v>-1726.0099999999984</v>
          </cell>
        </row>
        <row r="23">
          <cell r="A23" t="str">
            <v>212</v>
          </cell>
          <cell r="B23">
            <v>0</v>
          </cell>
          <cell r="C23" t="str">
            <v>212 Total</v>
          </cell>
          <cell r="D23">
            <v>0</v>
          </cell>
          <cell r="E23">
            <v>0</v>
          </cell>
          <cell r="F23">
            <v>83209.25</v>
          </cell>
          <cell r="G23">
            <v>0</v>
          </cell>
          <cell r="H23">
            <v>9811.41</v>
          </cell>
          <cell r="I23">
            <v>32182.32</v>
          </cell>
          <cell r="J23">
            <v>125202.98000000001</v>
          </cell>
          <cell r="K23">
            <v>-125202.98000000001</v>
          </cell>
          <cell r="N23">
            <v>0</v>
          </cell>
          <cell r="O23" t="str">
            <v>060</v>
          </cell>
          <cell r="P23" t="str">
            <v>030</v>
          </cell>
          <cell r="Q23" t="str">
            <v>AU060GOF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212 Total</v>
          </cell>
          <cell r="C24">
            <v>0</v>
          </cell>
          <cell r="D24">
            <v>0</v>
          </cell>
          <cell r="E24">
            <v>0</v>
          </cell>
          <cell r="F24">
            <v>83209.25</v>
          </cell>
          <cell r="G24">
            <v>0</v>
          </cell>
          <cell r="H24">
            <v>9811.41</v>
          </cell>
          <cell r="I24">
            <v>32182.32</v>
          </cell>
          <cell r="J24">
            <v>125202.98000000001</v>
          </cell>
          <cell r="K24">
            <v>-125202.98000000001</v>
          </cell>
          <cell r="N24">
            <v>0</v>
          </cell>
          <cell r="O24" t="str">
            <v>060 Total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B25" t="str">
            <v>Grand Total</v>
          </cell>
          <cell r="C25">
            <v>0</v>
          </cell>
          <cell r="D25">
            <v>0</v>
          </cell>
          <cell r="E25">
            <v>0</v>
          </cell>
          <cell r="F25">
            <v>7924016.959999999</v>
          </cell>
          <cell r="G25">
            <v>2377952.6499999994</v>
          </cell>
          <cell r="H25">
            <v>1134403.3199999998</v>
          </cell>
          <cell r="I25">
            <v>2607200.1900000004</v>
          </cell>
          <cell r="J25">
            <v>14043573.119999999</v>
          </cell>
          <cell r="K25">
            <v>-14043573.119999999</v>
          </cell>
          <cell r="N25">
            <v>0</v>
          </cell>
          <cell r="O25" t="str">
            <v>080</v>
          </cell>
          <cell r="P25" t="str">
            <v>190</v>
          </cell>
          <cell r="Q25" t="str">
            <v>AU080GOF</v>
          </cell>
          <cell r="R25">
            <v>14770.699999999997</v>
          </cell>
          <cell r="S25">
            <v>68840</v>
          </cell>
          <cell r="T25">
            <v>79437.69</v>
          </cell>
          <cell r="U25">
            <v>-163048.39000000001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N26">
            <v>0</v>
          </cell>
          <cell r="O26" t="str">
            <v>080 Total</v>
          </cell>
          <cell r="P26">
            <v>0</v>
          </cell>
          <cell r="Q26">
            <v>0</v>
          </cell>
          <cell r="R26">
            <v>14770.699999999997</v>
          </cell>
          <cell r="S26">
            <v>68840</v>
          </cell>
          <cell r="T26">
            <v>79437.69</v>
          </cell>
          <cell r="U26">
            <v>-163048.39000000001</v>
          </cell>
        </row>
        <row r="27">
          <cell r="N27">
            <v>0</v>
          </cell>
          <cell r="O27" t="str">
            <v>180</v>
          </cell>
          <cell r="P27" t="str">
            <v>700</v>
          </cell>
          <cell r="Q27" t="str">
            <v>AU180APT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N28">
            <v>0</v>
          </cell>
          <cell r="O28" t="str">
            <v>180 Total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Total AUT</v>
          </cell>
          <cell r="N29" t="str">
            <v>AUT Total</v>
          </cell>
          <cell r="O29">
            <v>0</v>
          </cell>
          <cell r="P29">
            <v>0</v>
          </cell>
          <cell r="Q29">
            <v>0</v>
          </cell>
          <cell r="R29">
            <v>3302748.15</v>
          </cell>
          <cell r="S29">
            <v>13929636.68</v>
          </cell>
          <cell r="T29">
            <v>2813578.45</v>
          </cell>
          <cell r="U29">
            <v>-20045963.280000001</v>
          </cell>
        </row>
        <row r="30">
          <cell r="N30" t="str">
            <v>Grand Total</v>
          </cell>
          <cell r="O30">
            <v>0</v>
          </cell>
          <cell r="P30">
            <v>0</v>
          </cell>
          <cell r="Q30">
            <v>0</v>
          </cell>
          <cell r="R30">
            <v>3252149.15</v>
          </cell>
          <cell r="S30">
            <v>13929636.68</v>
          </cell>
          <cell r="T30">
            <v>2813578.45</v>
          </cell>
          <cell r="U30">
            <v>-19995364.280000001</v>
          </cell>
        </row>
        <row r="31"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</sheetData>
      <sheetData sheetId="48">
        <row r="12">
          <cell r="B12" t="str">
            <v>010</v>
          </cell>
          <cell r="C12">
            <v>-1561264.5699999961</v>
          </cell>
          <cell r="D12">
            <v>84186.089999999938</v>
          </cell>
          <cell r="E12">
            <v>184042.77497239382</v>
          </cell>
          <cell r="F12">
            <v>-1377221.7950276022</v>
          </cell>
          <cell r="I12" t="str">
            <v>010</v>
          </cell>
          <cell r="J12" t="str">
            <v>010 Atmos Regulated Shared Services</v>
          </cell>
          <cell r="K12" t="str">
            <v>002</v>
          </cell>
          <cell r="L12" t="str">
            <v>002 - Dallas Atmos Rate Division</v>
          </cell>
          <cell r="M12">
            <v>-1846831.0100000037</v>
          </cell>
          <cell r="N12">
            <v>27528.51999999999</v>
          </cell>
          <cell r="O12">
            <v>71099.330308669829</v>
          </cell>
          <cell r="P12">
            <v>-1775731.6796913338</v>
          </cell>
        </row>
        <row r="13">
          <cell r="B13" t="str">
            <v>020</v>
          </cell>
          <cell r="C13">
            <v>-4067863.2199999965</v>
          </cell>
          <cell r="D13">
            <v>196032.01999999987</v>
          </cell>
          <cell r="E13">
            <v>428553.89701842284</v>
          </cell>
          <cell r="F13">
            <v>-3639309.3229815736</v>
          </cell>
          <cell r="I13" t="str">
            <v>010</v>
          </cell>
          <cell r="J13" t="str">
            <v>010 Atmos Regulated Shared Services</v>
          </cell>
          <cell r="K13" t="str">
            <v>012</v>
          </cell>
          <cell r="L13" t="str">
            <v>012 - Call Center Division</v>
          </cell>
          <cell r="M13">
            <v>-338233.45000000013</v>
          </cell>
          <cell r="N13">
            <v>2640.31</v>
          </cell>
          <cell r="O13">
            <v>6819.2649952588781</v>
          </cell>
          <cell r="P13">
            <v>-331414.18500474124</v>
          </cell>
        </row>
        <row r="14">
          <cell r="B14" t="str">
            <v>030</v>
          </cell>
          <cell r="C14">
            <v>-3131157.7900000075</v>
          </cell>
          <cell r="D14">
            <v>162079.55999999991</v>
          </cell>
          <cell r="E14">
            <v>354328.98699422413</v>
          </cell>
          <cell r="F14">
            <v>-2776828.8030057834</v>
          </cell>
          <cell r="I14" t="str">
            <v>010 Total</v>
          </cell>
          <cell r="J14">
            <v>0</v>
          </cell>
          <cell r="K14">
            <v>0</v>
          </cell>
          <cell r="L14">
            <v>0</v>
          </cell>
          <cell r="M14">
            <v>-2185064.4600000037</v>
          </cell>
          <cell r="N14">
            <v>30168.829999999991</v>
          </cell>
          <cell r="O14">
            <v>77918.595303928712</v>
          </cell>
          <cell r="P14">
            <v>-2107145.8646960752</v>
          </cell>
        </row>
        <row r="15">
          <cell r="B15" t="str">
            <v>050</v>
          </cell>
          <cell r="C15">
            <v>-5216456.44000006</v>
          </cell>
          <cell r="D15">
            <v>265420.26999999944</v>
          </cell>
          <cell r="E15">
            <v>580246.48756964388</v>
          </cell>
          <cell r="F15">
            <v>-4636209.9524304159</v>
          </cell>
          <cell r="I15" t="str">
            <v>020</v>
          </cell>
          <cell r="J15" t="str">
            <v>020 Louisiana Division</v>
          </cell>
          <cell r="K15" t="str">
            <v>007</v>
          </cell>
          <cell r="L15" t="str">
            <v>007 - Trans La Division</v>
          </cell>
          <cell r="M15">
            <v>-1489319.1500000015</v>
          </cell>
          <cell r="N15">
            <v>61123.129999999968</v>
          </cell>
          <cell r="O15">
            <v>157865.86454229176</v>
          </cell>
          <cell r="P15">
            <v>-1331453.2854577098</v>
          </cell>
        </row>
        <row r="16">
          <cell r="B16" t="str">
            <v>060</v>
          </cell>
          <cell r="C16">
            <v>-2074045.6899999948</v>
          </cell>
          <cell r="D16">
            <v>108329.2700000003</v>
          </cell>
          <cell r="E16">
            <v>236823.2027587179</v>
          </cell>
          <cell r="F16">
            <v>-1837222.487241277</v>
          </cell>
          <cell r="I16" t="str">
            <v>020</v>
          </cell>
          <cell r="J16" t="str">
            <v>020 Louisiana Division</v>
          </cell>
          <cell r="K16" t="str">
            <v>077</v>
          </cell>
          <cell r="L16" t="str">
            <v>077 - AE Louisiana - LGS Division</v>
          </cell>
          <cell r="M16">
            <v>-2525021.0700000017</v>
          </cell>
          <cell r="N16">
            <v>108834.31999999972</v>
          </cell>
          <cell r="O16">
            <v>281092.01898974081</v>
          </cell>
          <cell r="P16">
            <v>-2243929.0510102608</v>
          </cell>
        </row>
        <row r="17">
          <cell r="B17" t="str">
            <v>070</v>
          </cell>
          <cell r="C17">
            <v>-2797958.5899999803</v>
          </cell>
          <cell r="D17">
            <v>147683.94999999984</v>
          </cell>
          <cell r="E17">
            <v>322858.13460257073</v>
          </cell>
          <cell r="F17">
            <v>-2475100.4553974094</v>
          </cell>
          <cell r="I17" t="str">
            <v>020 Total</v>
          </cell>
          <cell r="J17">
            <v>0</v>
          </cell>
          <cell r="K17">
            <v>0</v>
          </cell>
          <cell r="L17">
            <v>0</v>
          </cell>
          <cell r="M17">
            <v>-4014340.2200000035</v>
          </cell>
          <cell r="N17">
            <v>169957.44999999969</v>
          </cell>
          <cell r="O17">
            <v>438957.8835320326</v>
          </cell>
          <cell r="P17">
            <v>-3575382.3364679739</v>
          </cell>
        </row>
        <row r="18">
          <cell r="B18" t="str">
            <v>080</v>
          </cell>
          <cell r="C18">
            <v>-17251040.879999783</v>
          </cell>
          <cell r="D18">
            <v>877986.99999999558</v>
          </cell>
          <cell r="E18">
            <v>1919404.5461629999</v>
          </cell>
          <cell r="F18">
            <v>-15331636.333836783</v>
          </cell>
          <cell r="I18" t="str">
            <v>030</v>
          </cell>
          <cell r="J18" t="str">
            <v>030 Texas Division</v>
          </cell>
          <cell r="K18" t="str">
            <v>010</v>
          </cell>
          <cell r="L18" t="str">
            <v>010 - Tex Div Division</v>
          </cell>
          <cell r="M18">
            <v>-79267.140000000014</v>
          </cell>
          <cell r="N18">
            <v>3998.0600000000009</v>
          </cell>
          <cell r="O18">
            <v>10325.996040974249</v>
          </cell>
          <cell r="P18">
            <v>-68941.143959025765</v>
          </cell>
        </row>
        <row r="19">
          <cell r="B19" t="str">
            <v>180</v>
          </cell>
          <cell r="C19">
            <v>-18217793.069999985</v>
          </cell>
          <cell r="D19">
            <v>920121.22999999963</v>
          </cell>
          <cell r="E19">
            <v>2011515.9699210662</v>
          </cell>
          <cell r="F19">
            <v>-16206277.10007892</v>
          </cell>
          <cell r="I19" t="str">
            <v>030</v>
          </cell>
          <cell r="J19" t="str">
            <v>030 Texas Division</v>
          </cell>
          <cell r="K19" t="str">
            <v>019</v>
          </cell>
          <cell r="L19" t="str">
            <v>019 - Triangle Operations</v>
          </cell>
          <cell r="M19">
            <v>-211178.99000000008</v>
          </cell>
          <cell r="N19">
            <v>9483.0399999999972</v>
          </cell>
          <cell r="O19">
            <v>24492.337157621547</v>
          </cell>
          <cell r="P19">
            <v>-186686.65284237853</v>
          </cell>
        </row>
        <row r="20">
          <cell r="B20" t="str">
            <v>Total AUT</v>
          </cell>
          <cell r="C20">
            <v>-54317580.249999799</v>
          </cell>
          <cell r="D20">
            <v>2761839.3899999945</v>
          </cell>
          <cell r="E20">
            <v>6037774.00000004</v>
          </cell>
          <cell r="F20">
            <v>-48279806.249999121</v>
          </cell>
          <cell r="I20" t="str">
            <v>030</v>
          </cell>
          <cell r="J20" t="str">
            <v>030 Texas Division</v>
          </cell>
          <cell r="K20" t="str">
            <v>005</v>
          </cell>
          <cell r="L20" t="str">
            <v>005 - West Texas City Plant Divisio</v>
          </cell>
          <cell r="M20">
            <v>-1478241.060000001</v>
          </cell>
          <cell r="N20">
            <v>71954.78999999995</v>
          </cell>
          <cell r="O20">
            <v>185841.35222311155</v>
          </cell>
          <cell r="P20">
            <v>-1292399.7077768894</v>
          </cell>
        </row>
        <row r="21">
          <cell r="B21" t="str">
            <v>010</v>
          </cell>
          <cell r="C21">
            <v>1.0658141036401503E-14</v>
          </cell>
          <cell r="D21">
            <v>0</v>
          </cell>
          <cell r="E21">
            <v>0</v>
          </cell>
          <cell r="F21">
            <v>1.0658141036401503E-14</v>
          </cell>
          <cell r="I21" t="str">
            <v>030</v>
          </cell>
          <cell r="J21" t="str">
            <v>030 Texas Division</v>
          </cell>
          <cell r="K21" t="str">
            <v>003</v>
          </cell>
          <cell r="L21" t="str">
            <v>003 - Amarillo City Plant Division</v>
          </cell>
          <cell r="M21">
            <v>-450306.16999999963</v>
          </cell>
          <cell r="N21">
            <v>20170.940000000017</v>
          </cell>
          <cell r="O21">
            <v>52096.528461986403</v>
          </cell>
          <cell r="P21">
            <v>-398209.64153801324</v>
          </cell>
        </row>
        <row r="22">
          <cell r="B22" t="str">
            <v>020</v>
          </cell>
          <cell r="C22">
            <v>-281219.56999999972</v>
          </cell>
          <cell r="D22">
            <v>0</v>
          </cell>
          <cell r="E22">
            <v>0</v>
          </cell>
          <cell r="F22">
            <v>-281219.56999999972</v>
          </cell>
          <cell r="I22" t="str">
            <v>030</v>
          </cell>
          <cell r="J22" t="str">
            <v>030 Texas Division</v>
          </cell>
          <cell r="K22" t="str">
            <v>006</v>
          </cell>
          <cell r="L22" t="str">
            <v>006 - Dalhart City Plant Division</v>
          </cell>
          <cell r="M22">
            <v>-29937.099999999984</v>
          </cell>
          <cell r="N22">
            <v>1358.3300000000008</v>
          </cell>
          <cell r="O22">
            <v>3508.2290416693463</v>
          </cell>
          <cell r="P22">
            <v>-26428.870958330637</v>
          </cell>
        </row>
        <row r="23">
          <cell r="B23" t="str">
            <v>030</v>
          </cell>
          <cell r="C23">
            <v>-142902.9999999998</v>
          </cell>
          <cell r="D23">
            <v>0</v>
          </cell>
          <cell r="E23">
            <v>0</v>
          </cell>
          <cell r="F23">
            <v>-142902.9999999998</v>
          </cell>
          <cell r="I23" t="str">
            <v>030</v>
          </cell>
          <cell r="J23" t="str">
            <v>030 Texas Division</v>
          </cell>
          <cell r="K23" t="str">
            <v>016</v>
          </cell>
          <cell r="L23" t="str">
            <v>016 - Lubbock City Plant Division</v>
          </cell>
          <cell r="M23">
            <v>-409809.64000000019</v>
          </cell>
          <cell r="N23">
            <v>19750.22</v>
          </cell>
          <cell r="O23">
            <v>51009.913189989798</v>
          </cell>
          <cell r="P23">
            <v>-358799.72681001038</v>
          </cell>
        </row>
        <row r="24">
          <cell r="B24" t="str">
            <v>050</v>
          </cell>
          <cell r="C24">
            <v>-156393.89000000036</v>
          </cell>
          <cell r="D24">
            <v>0</v>
          </cell>
          <cell r="E24">
            <v>0</v>
          </cell>
          <cell r="F24">
            <v>-156393.89000000036</v>
          </cell>
          <cell r="I24" t="str">
            <v>030</v>
          </cell>
          <cell r="J24" t="str">
            <v>030 Texas Division</v>
          </cell>
          <cell r="K24" t="str">
            <v>021</v>
          </cell>
          <cell r="L24" t="str">
            <v>021 - West Texas Rural Division</v>
          </cell>
          <cell r="M24">
            <v>-145524.23999999976</v>
          </cell>
          <cell r="N24">
            <v>5943.220000000003</v>
          </cell>
          <cell r="O24">
            <v>15349.861230356453</v>
          </cell>
          <cell r="P24">
            <v>-130174.3787696433</v>
          </cell>
        </row>
        <row r="25">
          <cell r="B25" t="str">
            <v>060</v>
          </cell>
          <cell r="C25">
            <v>-111563.51000000015</v>
          </cell>
          <cell r="D25">
            <v>0</v>
          </cell>
          <cell r="E25">
            <v>0</v>
          </cell>
          <cell r="F25">
            <v>-111563.51000000015</v>
          </cell>
          <cell r="I25" t="str">
            <v>030</v>
          </cell>
          <cell r="J25" t="str">
            <v>030 Texas Division</v>
          </cell>
          <cell r="K25" t="str">
            <v>020</v>
          </cell>
          <cell r="L25" t="str">
            <v>020 - Lubbock Rural Division</v>
          </cell>
          <cell r="M25">
            <v>-77982.170000000056</v>
          </cell>
          <cell r="N25">
            <v>3921.5499999999993</v>
          </cell>
          <cell r="O25">
            <v>10128.389712631264</v>
          </cell>
          <cell r="P25">
            <v>-67853.780287368791</v>
          </cell>
        </row>
        <row r="26">
          <cell r="B26" t="str">
            <v>070</v>
          </cell>
          <cell r="C26">
            <v>-313685.66999999981</v>
          </cell>
          <cell r="D26">
            <v>0</v>
          </cell>
          <cell r="E26">
            <v>0</v>
          </cell>
          <cell r="F26">
            <v>-313685.66999999981</v>
          </cell>
          <cell r="I26" t="str">
            <v>030</v>
          </cell>
          <cell r="J26" t="str">
            <v>030 Texas Division</v>
          </cell>
          <cell r="K26" t="str">
            <v>013</v>
          </cell>
          <cell r="L26" t="str">
            <v>013 - Amarillo Rural Division</v>
          </cell>
          <cell r="M26">
            <v>-146533.43000000002</v>
          </cell>
          <cell r="N26">
            <v>5607.5099999999993</v>
          </cell>
          <cell r="O26">
            <v>14482.805675683581</v>
          </cell>
          <cell r="P26">
            <v>-132050.62432431645</v>
          </cell>
        </row>
        <row r="27">
          <cell r="B27" t="str">
            <v>080</v>
          </cell>
          <cell r="C27">
            <v>-1009149.7899999834</v>
          </cell>
          <cell r="D27">
            <v>0</v>
          </cell>
          <cell r="E27">
            <v>0</v>
          </cell>
          <cell r="F27">
            <v>-1009149.7899999834</v>
          </cell>
          <cell r="I27" t="str">
            <v>030</v>
          </cell>
          <cell r="J27" t="str">
            <v>030 Texas Division</v>
          </cell>
          <cell r="K27" t="str">
            <v>018</v>
          </cell>
          <cell r="L27" t="str">
            <v>018 - Dalhart Rural Irrigation Divi</v>
          </cell>
          <cell r="M27">
            <v>-36.07</v>
          </cell>
          <cell r="N27">
            <v>1.3800000000000001</v>
          </cell>
          <cell r="O27">
            <v>3.5641972698119746</v>
          </cell>
          <cell r="P27">
            <v>-32.505802730188023</v>
          </cell>
        </row>
        <row r="28">
          <cell r="B28" t="str">
            <v>180</v>
          </cell>
          <cell r="C28">
            <v>-417726.9999999982</v>
          </cell>
          <cell r="D28">
            <v>0</v>
          </cell>
          <cell r="E28">
            <v>0</v>
          </cell>
          <cell r="F28">
            <v>-417726.9999999982</v>
          </cell>
          <cell r="I28" t="str">
            <v>030 Total</v>
          </cell>
          <cell r="J28">
            <v>0</v>
          </cell>
          <cell r="K28">
            <v>0</v>
          </cell>
          <cell r="L28">
            <v>0</v>
          </cell>
          <cell r="M28">
            <v>-3028816.0100000007</v>
          </cell>
          <cell r="N28">
            <v>142189.03999999998</v>
          </cell>
          <cell r="O28">
            <v>367238.97693129396</v>
          </cell>
          <cell r="P28">
            <v>-2661577.0330687147</v>
          </cell>
        </row>
        <row r="29">
          <cell r="B29">
            <v>0</v>
          </cell>
          <cell r="C29">
            <v>-2432642.4299999815</v>
          </cell>
          <cell r="D29">
            <v>0</v>
          </cell>
          <cell r="E29">
            <v>0</v>
          </cell>
          <cell r="F29">
            <v>-2432642.4299999834</v>
          </cell>
          <cell r="I29" t="str">
            <v>050</v>
          </cell>
          <cell r="J29" t="str">
            <v>050 Mid-States Division</v>
          </cell>
          <cell r="K29" t="str">
            <v>093</v>
          </cell>
          <cell r="L29" t="str">
            <v>093 - Tennessee Division</v>
          </cell>
          <cell r="M29">
            <v>-1714121.2700000037</v>
          </cell>
          <cell r="N29">
            <v>71419.240000000122</v>
          </cell>
          <cell r="O29">
            <v>184458.15957974372</v>
          </cell>
          <cell r="P29">
            <v>-1529663.1104202601</v>
          </cell>
        </row>
        <row r="30">
          <cell r="I30" t="str">
            <v>050</v>
          </cell>
          <cell r="J30" t="str">
            <v>050 Mid-States Division</v>
          </cell>
          <cell r="K30" t="str">
            <v>009</v>
          </cell>
          <cell r="L30" t="str">
            <v>009 - WKG Division</v>
          </cell>
          <cell r="M30">
            <v>-3368808.5599999991</v>
          </cell>
          <cell r="N30">
            <v>103514.74000000002</v>
          </cell>
          <cell r="O30">
            <v>267352.8649951421</v>
          </cell>
          <cell r="P30">
            <v>-3101455.6950048571</v>
          </cell>
        </row>
        <row r="31">
          <cell r="I31" t="str">
            <v>050</v>
          </cell>
          <cell r="J31" t="str">
            <v>050 Mid-States Division</v>
          </cell>
          <cell r="K31" t="str">
            <v>096</v>
          </cell>
          <cell r="L31" t="str">
            <v>096 - Virginia Division</v>
          </cell>
          <cell r="M31">
            <v>-406403.43999999977</v>
          </cell>
          <cell r="N31">
            <v>9782.6899999999951</v>
          </cell>
          <cell r="O31">
            <v>25266.258687983242</v>
          </cell>
          <cell r="P31">
            <v>-381137.1813120165</v>
          </cell>
        </row>
        <row r="32">
          <cell r="I32" t="str">
            <v>050</v>
          </cell>
          <cell r="J32" t="str">
            <v>050 Mid-States Division</v>
          </cell>
          <cell r="K32" t="str">
            <v>091</v>
          </cell>
          <cell r="L32" t="str">
            <v>091 - Brentwood Division</v>
          </cell>
          <cell r="M32">
            <v>-871.27</v>
          </cell>
          <cell r="N32">
            <v>32.409999999999997</v>
          </cell>
          <cell r="O32">
            <v>83.706980807685568</v>
          </cell>
          <cell r="P32">
            <v>-787.56301919231441</v>
          </cell>
        </row>
        <row r="33">
          <cell r="I33" t="str">
            <v>050 Total</v>
          </cell>
          <cell r="J33">
            <v>0</v>
          </cell>
          <cell r="K33">
            <v>0</v>
          </cell>
          <cell r="L33">
            <v>0</v>
          </cell>
          <cell r="M33">
            <v>-5490204.5400000019</v>
          </cell>
          <cell r="N33">
            <v>184749.08000000016</v>
          </cell>
          <cell r="O33">
            <v>477160.99024367682</v>
          </cell>
          <cell r="P33">
            <v>-5013043.5497563286</v>
          </cell>
        </row>
        <row r="34">
          <cell r="I34" t="str">
            <v>060</v>
          </cell>
          <cell r="J34" t="str">
            <v>060 Colorado-Kansas Division</v>
          </cell>
          <cell r="K34" t="str">
            <v>081</v>
          </cell>
          <cell r="L34" t="str">
            <v>081 - Kansas Administration</v>
          </cell>
          <cell r="M34">
            <v>-1096742.2300000018</v>
          </cell>
          <cell r="N34">
            <v>47762.579999999994</v>
          </cell>
          <cell r="O34">
            <v>123358.88205447543</v>
          </cell>
          <cell r="P34">
            <v>-973383.34794552648</v>
          </cell>
        </row>
        <row r="35">
          <cell r="I35" t="str">
            <v>060</v>
          </cell>
          <cell r="J35" t="str">
            <v>060 Colorado-Kansas Division</v>
          </cell>
          <cell r="K35" t="str">
            <v>035</v>
          </cell>
          <cell r="L35" t="str">
            <v>035 - Southeast Colorado Division</v>
          </cell>
          <cell r="M35">
            <v>-76409.099999999846</v>
          </cell>
          <cell r="N35">
            <v>3416.4200000000037</v>
          </cell>
          <cell r="O35">
            <v>8823.7643742978507</v>
          </cell>
          <cell r="P35">
            <v>-67585.335625701991</v>
          </cell>
        </row>
        <row r="36">
          <cell r="I36" t="str">
            <v>060</v>
          </cell>
          <cell r="J36" t="str">
            <v>060 Colorado-Kansas Division</v>
          </cell>
          <cell r="K36" t="str">
            <v>034</v>
          </cell>
          <cell r="L36" t="str">
            <v xml:space="preserve">034 - Northwest &amp; Central Colorado </v>
          </cell>
          <cell r="M36">
            <v>-93168.030000000042</v>
          </cell>
          <cell r="N36">
            <v>4269.4299999999985</v>
          </cell>
          <cell r="O36">
            <v>11026.877354821274</v>
          </cell>
          <cell r="P36">
            <v>-82141.152645178765</v>
          </cell>
        </row>
        <row r="37">
          <cell r="I37" t="str">
            <v>060</v>
          </cell>
          <cell r="J37" t="str">
            <v>060 Colorado-Kansas Division</v>
          </cell>
          <cell r="K37" t="str">
            <v>036</v>
          </cell>
          <cell r="L37" t="str">
            <v>036 - Southwest Colorado Division</v>
          </cell>
          <cell r="M37">
            <v>-132289.20000000001</v>
          </cell>
          <cell r="N37">
            <v>5714.08</v>
          </cell>
          <cell r="O37">
            <v>14758.049518468995</v>
          </cell>
          <cell r="P37">
            <v>-117531.15048153102</v>
          </cell>
        </row>
        <row r="38">
          <cell r="I38" t="str">
            <v>060</v>
          </cell>
          <cell r="J38" t="str">
            <v>060 Colorado-Kansas Division</v>
          </cell>
          <cell r="K38" t="str">
            <v>033</v>
          </cell>
          <cell r="L38" t="str">
            <v>033 - Northeast Colorado Division</v>
          </cell>
          <cell r="M38">
            <v>-285508.36000000004</v>
          </cell>
          <cell r="N38">
            <v>13780.679999999998</v>
          </cell>
          <cell r="O38">
            <v>35592.073936342378</v>
          </cell>
          <cell r="P38">
            <v>-249916.28606365767</v>
          </cell>
        </row>
        <row r="39">
          <cell r="I39" t="str">
            <v>060</v>
          </cell>
          <cell r="J39" t="str">
            <v>060 Colorado-Kansas Division</v>
          </cell>
          <cell r="K39" t="str">
            <v>030</v>
          </cell>
          <cell r="L39" t="str">
            <v>030 - GGC/Denver Company Division</v>
          </cell>
          <cell r="M39">
            <v>-4379.42</v>
          </cell>
          <cell r="N39">
            <v>307.32</v>
          </cell>
          <cell r="O39">
            <v>793.73123547725788</v>
          </cell>
          <cell r="P39">
            <v>-3585.6887645227421</v>
          </cell>
        </row>
        <row r="40">
          <cell r="I40" t="str">
            <v>060 Total</v>
          </cell>
          <cell r="J40">
            <v>0</v>
          </cell>
          <cell r="K40">
            <v>0</v>
          </cell>
          <cell r="L40">
            <v>0</v>
          </cell>
          <cell r="M40">
            <v>-1688496.3400000017</v>
          </cell>
          <cell r="N40">
            <v>75250.510000000009</v>
          </cell>
          <cell r="O40">
            <v>194353.37847388317</v>
          </cell>
          <cell r="P40">
            <v>-1494142.9615261203</v>
          </cell>
        </row>
        <row r="41">
          <cell r="I41" t="str">
            <v>070</v>
          </cell>
          <cell r="J41" t="str">
            <v>070 Mississippi</v>
          </cell>
          <cell r="K41" t="str">
            <v>170</v>
          </cell>
          <cell r="L41" t="str">
            <v>170 - MVG Division</v>
          </cell>
          <cell r="M41">
            <v>-2580246.9399999753</v>
          </cell>
          <cell r="N41">
            <v>117782.49000000018</v>
          </cell>
          <cell r="O41">
            <v>304202.91977511259</v>
          </cell>
          <cell r="P41">
            <v>-2276044.0202248627</v>
          </cell>
        </row>
        <row r="42">
          <cell r="I42" t="str">
            <v>070</v>
          </cell>
          <cell r="J42" t="str">
            <v>070 Mississippi</v>
          </cell>
          <cell r="K42" t="str">
            <v>171</v>
          </cell>
          <cell r="L42" t="str">
            <v>171 - Mississippi PBR</v>
          </cell>
          <cell r="M42">
            <v>-61172.539999999986</v>
          </cell>
          <cell r="N42">
            <v>1006.7199999999999</v>
          </cell>
          <cell r="O42">
            <v>2600.1077358442826</v>
          </cell>
          <cell r="P42">
            <v>-58572.432264155701</v>
          </cell>
        </row>
        <row r="43">
          <cell r="I43" t="str">
            <v>070 Total</v>
          </cell>
          <cell r="J43">
            <v>0</v>
          </cell>
          <cell r="K43">
            <v>0</v>
          </cell>
          <cell r="L43">
            <v>0</v>
          </cell>
          <cell r="M43">
            <v>-2641419.4799999753</v>
          </cell>
          <cell r="N43">
            <v>118789.21000000018</v>
          </cell>
          <cell r="O43">
            <v>306803.02751095686</v>
          </cell>
          <cell r="P43">
            <v>-2334616.4524890194</v>
          </cell>
        </row>
        <row r="44">
          <cell r="I44" t="str">
            <v>080</v>
          </cell>
          <cell r="J44" t="str">
            <v>080 Mid - Tex Division</v>
          </cell>
          <cell r="K44" t="str">
            <v>190</v>
          </cell>
          <cell r="L44" t="str">
            <v>190 - Mid-Tex Gas Division</v>
          </cell>
          <cell r="M44">
            <v>-16765427.880000064</v>
          </cell>
          <cell r="N44">
            <v>724932.19</v>
          </cell>
          <cell r="O44">
            <v>1872319.8060846499</v>
          </cell>
          <cell r="P44">
            <v>-14893108.073915415</v>
          </cell>
        </row>
        <row r="45">
          <cell r="I45" t="str">
            <v>080 Total</v>
          </cell>
          <cell r="J45">
            <v>0</v>
          </cell>
          <cell r="K45">
            <v>0</v>
          </cell>
          <cell r="L45">
            <v>0</v>
          </cell>
          <cell r="M45">
            <v>-16765427.880000064</v>
          </cell>
          <cell r="N45">
            <v>724932.19</v>
          </cell>
          <cell r="O45">
            <v>1872319.8060846499</v>
          </cell>
          <cell r="P45">
            <v>-14893108.073915415</v>
          </cell>
        </row>
        <row r="46">
          <cell r="I46" t="str">
            <v>180</v>
          </cell>
          <cell r="J46" t="str">
            <v>180 Atmos Pipeline - Texas</v>
          </cell>
          <cell r="K46" t="str">
            <v>700</v>
          </cell>
          <cell r="L46" t="str">
            <v>700 - Atmos Pipeline - Texas</v>
          </cell>
          <cell r="M46">
            <v>-25746147.350000147</v>
          </cell>
          <cell r="N46">
            <v>623735.42000000097</v>
          </cell>
          <cell r="O46">
            <v>1610953.6819195854</v>
          </cell>
          <cell r="P46">
            <v>-24135193.668080561</v>
          </cell>
        </row>
        <row r="47">
          <cell r="I47" t="str">
            <v>180 Total</v>
          </cell>
          <cell r="J47">
            <v>0</v>
          </cell>
          <cell r="K47">
            <v>0</v>
          </cell>
          <cell r="L47">
            <v>0</v>
          </cell>
          <cell r="M47">
            <v>-25746147.350000147</v>
          </cell>
          <cell r="N47">
            <v>623735.42000000097</v>
          </cell>
          <cell r="O47">
            <v>1610953.6819195854</v>
          </cell>
          <cell r="P47">
            <v>-24135193.668080561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-61559916.280000195</v>
          </cell>
          <cell r="N48">
            <v>2069771.7300000009</v>
          </cell>
          <cell r="O48">
            <v>5345706.3400000073</v>
          </cell>
          <cell r="P48">
            <v>-56214209.940000169</v>
          </cell>
        </row>
        <row r="49">
          <cell r="I49" t="str">
            <v>AUT Total</v>
          </cell>
          <cell r="J49">
            <v>0</v>
          </cell>
          <cell r="K49">
            <v>0</v>
          </cell>
          <cell r="L49">
            <v>0</v>
          </cell>
          <cell r="M49">
            <v>-61559916.280000195</v>
          </cell>
          <cell r="N49">
            <v>2069771.7300000009</v>
          </cell>
          <cell r="O49">
            <v>5345706.3400000073</v>
          </cell>
          <cell r="P49">
            <v>-56214209.940000169</v>
          </cell>
        </row>
        <row r="50">
          <cell r="P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-56214209.940000191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5345706.3400000073</v>
          </cell>
          <cell r="P52">
            <v>0</v>
          </cell>
        </row>
      </sheetData>
      <sheetData sheetId="49"/>
      <sheetData sheetId="50"/>
      <sheetData sheetId="51"/>
      <sheetData sheetId="52"/>
      <sheetData sheetId="53">
        <row r="11">
          <cell r="C11" t="str">
            <v>030</v>
          </cell>
          <cell r="D11" t="str">
            <v>003000</v>
          </cell>
          <cell r="E11">
            <v>0</v>
          </cell>
          <cell r="F11">
            <v>414633.0700000003</v>
          </cell>
          <cell r="G11">
            <v>83.55</v>
          </cell>
          <cell r="H11">
            <v>525801.56999999948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940518.18999999971</v>
          </cell>
          <cell r="N11">
            <v>-940518.18999999971</v>
          </cell>
        </row>
        <row r="12">
          <cell r="C12">
            <v>0</v>
          </cell>
          <cell r="D12" t="str">
            <v>005000</v>
          </cell>
          <cell r="E12">
            <v>0</v>
          </cell>
          <cell r="F12">
            <v>1055935.9999999988</v>
          </cell>
          <cell r="G12">
            <v>0</v>
          </cell>
          <cell r="H12">
            <v>1260538.2100000011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2316474.21</v>
          </cell>
          <cell r="N12">
            <v>-2316474.21</v>
          </cell>
        </row>
        <row r="13">
          <cell r="C13">
            <v>0</v>
          </cell>
          <cell r="D13" t="str">
            <v>006000</v>
          </cell>
          <cell r="E13">
            <v>0</v>
          </cell>
          <cell r="F13">
            <v>22010.29</v>
          </cell>
          <cell r="G13">
            <v>0</v>
          </cell>
          <cell r="H13">
            <v>32878.92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54889.21</v>
          </cell>
          <cell r="N13">
            <v>-54889.21</v>
          </cell>
        </row>
        <row r="14">
          <cell r="C14">
            <v>0</v>
          </cell>
          <cell r="D14" t="str">
            <v>013000</v>
          </cell>
          <cell r="E14">
            <v>0</v>
          </cell>
          <cell r="F14">
            <v>13399.599999999999</v>
          </cell>
          <cell r="G14">
            <v>0</v>
          </cell>
          <cell r="H14">
            <v>18181.840000000007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31581.440000000006</v>
          </cell>
          <cell r="N14">
            <v>-31581.440000000006</v>
          </cell>
        </row>
        <row r="15">
          <cell r="C15">
            <v>0</v>
          </cell>
          <cell r="D15" t="str">
            <v>016000</v>
          </cell>
          <cell r="E15">
            <v>0</v>
          </cell>
          <cell r="F15">
            <v>542684.00000000047</v>
          </cell>
          <cell r="G15">
            <v>0</v>
          </cell>
          <cell r="H15">
            <v>592743.29000000027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1135427.2900000007</v>
          </cell>
          <cell r="N15">
            <v>-1135427.2900000007</v>
          </cell>
        </row>
        <row r="16">
          <cell r="C16">
            <v>0</v>
          </cell>
          <cell r="D16" t="str">
            <v>018000</v>
          </cell>
          <cell r="E16">
            <v>0</v>
          </cell>
          <cell r="F16">
            <v>186.69</v>
          </cell>
          <cell r="G16">
            <v>0</v>
          </cell>
          <cell r="H16">
            <v>324.13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510.82</v>
          </cell>
          <cell r="N16">
            <v>-510.82</v>
          </cell>
        </row>
        <row r="17">
          <cell r="C17">
            <v>0</v>
          </cell>
          <cell r="D17" t="str">
            <v>020000</v>
          </cell>
          <cell r="E17">
            <v>0</v>
          </cell>
          <cell r="F17">
            <v>10118.130000000008</v>
          </cell>
          <cell r="G17">
            <v>0</v>
          </cell>
          <cell r="H17">
            <v>14703.95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24822.080000000009</v>
          </cell>
          <cell r="N17">
            <v>-24822.080000000009</v>
          </cell>
        </row>
        <row r="18">
          <cell r="C18">
            <v>0</v>
          </cell>
          <cell r="D18" t="str">
            <v>021000</v>
          </cell>
          <cell r="E18">
            <v>0</v>
          </cell>
          <cell r="F18">
            <v>328851.44000000047</v>
          </cell>
          <cell r="G18">
            <v>-83.55</v>
          </cell>
          <cell r="H18">
            <v>453188.08999999973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781955.98000000021</v>
          </cell>
          <cell r="N18">
            <v>-781955.98000000021</v>
          </cell>
        </row>
        <row r="19">
          <cell r="C19" t="str">
            <v>030 Total</v>
          </cell>
          <cell r="D19">
            <v>0</v>
          </cell>
          <cell r="E19">
            <v>0</v>
          </cell>
          <cell r="F19">
            <v>2387819.2200000002</v>
          </cell>
          <cell r="G19">
            <v>0</v>
          </cell>
          <cell r="H19">
            <v>2898360.0000000009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5286179.2200000007</v>
          </cell>
          <cell r="N19">
            <v>-5286179.2200000007</v>
          </cell>
        </row>
        <row r="20">
          <cell r="C20" t="str">
            <v>080</v>
          </cell>
          <cell r="D20" t="str">
            <v>190000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32001754.759999942</v>
          </cell>
          <cell r="J20">
            <v>6.0735008133860902E-9</v>
          </cell>
          <cell r="K20">
            <v>1.4210854715202004E-14</v>
          </cell>
          <cell r="L20">
            <v>-9.82</v>
          </cell>
          <cell r="M20">
            <v>32001744.939999949</v>
          </cell>
          <cell r="N20">
            <v>-32001744.939999949</v>
          </cell>
        </row>
        <row r="21">
          <cell r="C21" t="str">
            <v>080 Total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32001754.759999942</v>
          </cell>
          <cell r="J21">
            <v>6.0735008133860902E-9</v>
          </cell>
          <cell r="K21">
            <v>1.4210854715202004E-14</v>
          </cell>
          <cell r="L21">
            <v>-9.82</v>
          </cell>
          <cell r="M21">
            <v>32001744.939999949</v>
          </cell>
          <cell r="N21">
            <v>-32001744.939999949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2387819.2200000002</v>
          </cell>
          <cell r="G22">
            <v>0</v>
          </cell>
          <cell r="H22">
            <v>2898360.0000000009</v>
          </cell>
          <cell r="I22">
            <v>32001754.759999942</v>
          </cell>
          <cell r="J22">
            <v>6.0735008133860902E-9</v>
          </cell>
          <cell r="K22">
            <v>1.4210854715202004E-14</v>
          </cell>
          <cell r="L22">
            <v>-9.82</v>
          </cell>
          <cell r="M22">
            <v>37287924.159999952</v>
          </cell>
          <cell r="N22">
            <v>-37287924.159999952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2387819.2200000002</v>
          </cell>
          <cell r="G23">
            <v>0</v>
          </cell>
          <cell r="H23">
            <v>2898360.0000000009</v>
          </cell>
          <cell r="I23">
            <v>32001754.759999942</v>
          </cell>
          <cell r="J23">
            <v>6.0735008133860902E-9</v>
          </cell>
          <cell r="K23">
            <v>1.4210854715202004E-14</v>
          </cell>
          <cell r="L23">
            <v>-9.82</v>
          </cell>
          <cell r="M23">
            <v>37287924.159999952</v>
          </cell>
          <cell r="N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Per Balance Sheet</v>
          </cell>
          <cell r="M24">
            <v>37287924.160000011</v>
          </cell>
          <cell r="N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Proof</v>
          </cell>
          <cell r="M25">
            <v>-5.9604644775390625E-8</v>
          </cell>
          <cell r="N25">
            <v>0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U6">
            <v>0</v>
          </cell>
          <cell r="V6" t="str">
            <v/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 t="str">
            <v>AUT</v>
          </cell>
        </row>
        <row r="7">
          <cell r="C7">
            <v>-4755592680</v>
          </cell>
          <cell r="D7">
            <v>0</v>
          </cell>
          <cell r="E7">
            <v>0</v>
          </cell>
          <cell r="F7">
            <v>0</v>
          </cell>
          <cell r="G7">
            <v>-2142921</v>
          </cell>
          <cell r="H7">
            <v>-4919601</v>
          </cell>
          <cell r="I7">
            <v>-3544264</v>
          </cell>
          <cell r="J7">
            <v>0</v>
          </cell>
          <cell r="K7">
            <v>0</v>
          </cell>
          <cell r="L7">
            <v>-6865698</v>
          </cell>
          <cell r="M7">
            <v>0</v>
          </cell>
          <cell r="N7">
            <v>0</v>
          </cell>
          <cell r="O7">
            <v>-13084841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2779852</v>
          </cell>
          <cell r="U7">
            <v>-88888453</v>
          </cell>
          <cell r="V7">
            <v>-68330541</v>
          </cell>
          <cell r="W7">
            <v>7872888</v>
          </cell>
          <cell r="X7">
            <v>-255614824</v>
          </cell>
          <cell r="Y7">
            <v>-135136387</v>
          </cell>
          <cell r="Z7">
            <v>0</v>
          </cell>
          <cell r="AA7">
            <v>-73429374</v>
          </cell>
          <cell r="AB7">
            <v>0</v>
          </cell>
          <cell r="AC7">
            <v>-2127267</v>
          </cell>
          <cell r="AD7">
            <v>35</v>
          </cell>
          <cell r="AE7">
            <v>-2457211</v>
          </cell>
          <cell r="AF7">
            <v>125013</v>
          </cell>
          <cell r="AG7">
            <v>4864</v>
          </cell>
          <cell r="AH7">
            <v>0</v>
          </cell>
          <cell r="AI7">
            <v>-400894</v>
          </cell>
          <cell r="AJ7">
            <v>-553600</v>
          </cell>
          <cell r="AK7">
            <v>276685</v>
          </cell>
          <cell r="AL7">
            <v>-83438047</v>
          </cell>
          <cell r="AM7">
            <v>-4433939</v>
          </cell>
          <cell r="AN7">
            <v>4099</v>
          </cell>
          <cell r="AO7">
            <v>0</v>
          </cell>
          <cell r="AP7">
            <v>-21950473</v>
          </cell>
          <cell r="AQ7">
            <v>-2388130</v>
          </cell>
          <cell r="AR7">
            <v>-172308364</v>
          </cell>
          <cell r="AS7">
            <v>-21009378</v>
          </cell>
          <cell r="AT7">
            <v>-2</v>
          </cell>
          <cell r="AU7">
            <v>6792414</v>
          </cell>
          <cell r="AV7">
            <v>-4352963</v>
          </cell>
          <cell r="AW7">
            <v>5480115</v>
          </cell>
          <cell r="AX7">
            <v>0</v>
          </cell>
          <cell r="AY7">
            <v>0</v>
          </cell>
          <cell r="AZ7">
            <v>1</v>
          </cell>
          <cell r="BA7">
            <v>-209004948</v>
          </cell>
          <cell r="BB7">
            <v>1</v>
          </cell>
          <cell r="BC7">
            <v>-39311081</v>
          </cell>
          <cell r="BD7">
            <v>-215419468</v>
          </cell>
          <cell r="BE7">
            <v>753157</v>
          </cell>
          <cell r="BF7">
            <v>-100436485</v>
          </cell>
          <cell r="BG7">
            <v>799766</v>
          </cell>
          <cell r="BH7">
            <v>-182121919</v>
          </cell>
          <cell r="BI7">
            <v>0</v>
          </cell>
          <cell r="BJ7">
            <v>-273945229</v>
          </cell>
          <cell r="BK7">
            <v>-1750762</v>
          </cell>
          <cell r="BL7">
            <v>-1777758667</v>
          </cell>
          <cell r="BM7">
            <v>-1020106234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-4734565602</v>
          </cell>
        </row>
        <row r="8"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C11" t="str">
            <v>Beginning Balance</v>
          </cell>
          <cell r="D11" t="str">
            <v>Beginning Balance</v>
          </cell>
          <cell r="E11" t="str">
            <v>Beginning Balance</v>
          </cell>
          <cell r="F11" t="str">
            <v>Beginning Balance</v>
          </cell>
          <cell r="G11" t="str">
            <v>Beginning Balance</v>
          </cell>
          <cell r="H11" t="str">
            <v>Beginning Balance</v>
          </cell>
          <cell r="I11" t="str">
            <v>Beginning Balance</v>
          </cell>
          <cell r="J11" t="str">
            <v>Beginning Balance</v>
          </cell>
          <cell r="K11" t="str">
            <v>Beginning Balance</v>
          </cell>
          <cell r="L11" t="str">
            <v>Beginning Balance</v>
          </cell>
          <cell r="M11" t="str">
            <v>Beginning Balance</v>
          </cell>
          <cell r="N11" t="str">
            <v>Beginning Balance</v>
          </cell>
          <cell r="O11" t="str">
            <v>Beginning Balance</v>
          </cell>
          <cell r="P11" t="str">
            <v>Beginning Balance</v>
          </cell>
          <cell r="Q11" t="str">
            <v>Beginning Balance</v>
          </cell>
          <cell r="R11" t="str">
            <v>Beginning Balance</v>
          </cell>
          <cell r="S11" t="str">
            <v>Beginning Balance</v>
          </cell>
          <cell r="T11" t="str">
            <v>Beginning Balance</v>
          </cell>
          <cell r="U11" t="str">
            <v>Beginning Balance</v>
          </cell>
          <cell r="V11" t="str">
            <v>Beginning Balance</v>
          </cell>
          <cell r="W11" t="str">
            <v>Beginning Balance</v>
          </cell>
          <cell r="X11" t="str">
            <v>Beginning Balance</v>
          </cell>
          <cell r="Y11" t="str">
            <v>Beginning Balance</v>
          </cell>
          <cell r="Z11" t="str">
            <v>Beginning Balance</v>
          </cell>
          <cell r="AA11" t="str">
            <v>Beginning Balance</v>
          </cell>
          <cell r="AB11" t="str">
            <v>Beginning Balance</v>
          </cell>
          <cell r="AC11" t="str">
            <v>Beginning Balance</v>
          </cell>
          <cell r="AD11" t="str">
            <v>Beginning Balance</v>
          </cell>
          <cell r="AE11" t="str">
            <v>Beginning Balance</v>
          </cell>
          <cell r="AF11" t="str">
            <v>Beginning Balance</v>
          </cell>
          <cell r="AG11" t="str">
            <v>Beginning Balance</v>
          </cell>
          <cell r="AH11" t="str">
            <v>Beginning Balance</v>
          </cell>
          <cell r="AI11" t="str">
            <v>Beginning Balance</v>
          </cell>
          <cell r="AJ11" t="str">
            <v>Beginning Balance</v>
          </cell>
          <cell r="AK11" t="str">
            <v>Beginning Balance</v>
          </cell>
          <cell r="AL11" t="str">
            <v>Beginning Balance</v>
          </cell>
          <cell r="AM11" t="str">
            <v>Beginning Balance</v>
          </cell>
          <cell r="AN11" t="str">
            <v>Beginning Balance</v>
          </cell>
          <cell r="AO11" t="str">
            <v>Beginning Balance</v>
          </cell>
          <cell r="AP11" t="str">
            <v>Beginning Balance</v>
          </cell>
          <cell r="AQ11" t="str">
            <v>Beginning Balance</v>
          </cell>
          <cell r="AR11" t="str">
            <v>Beginning Balance</v>
          </cell>
          <cell r="AS11" t="str">
            <v>Beginning Balance</v>
          </cell>
          <cell r="AT11" t="str">
            <v>Beginning Balance</v>
          </cell>
          <cell r="AU11" t="str">
            <v>Beginning Balance</v>
          </cell>
          <cell r="AV11" t="str">
            <v>Beginning Balance</v>
          </cell>
          <cell r="AW11" t="str">
            <v>Beginning Balance</v>
          </cell>
          <cell r="AX11" t="str">
            <v>Beginning Balance</v>
          </cell>
          <cell r="AY11" t="str">
            <v>Beginning Balance</v>
          </cell>
          <cell r="AZ11" t="str">
            <v>Beginning Balance</v>
          </cell>
          <cell r="BA11" t="str">
            <v>Beginning Balance</v>
          </cell>
          <cell r="BB11" t="str">
            <v>Beginning Balance</v>
          </cell>
          <cell r="BC11" t="str">
            <v>Beginning Balance</v>
          </cell>
          <cell r="BD11" t="str">
            <v>Beginning Balance</v>
          </cell>
          <cell r="BE11" t="str">
            <v>Beginning Balance</v>
          </cell>
          <cell r="BF11" t="str">
            <v>Beginning Balance</v>
          </cell>
          <cell r="BG11" t="str">
            <v>Beginning Balance</v>
          </cell>
          <cell r="BH11" t="str">
            <v>Beginning Balance</v>
          </cell>
          <cell r="BI11" t="str">
            <v>Beginning Balance</v>
          </cell>
          <cell r="BJ11" t="str">
            <v>Beginning Balance</v>
          </cell>
          <cell r="BK11" t="str">
            <v>Beginning Balance</v>
          </cell>
          <cell r="BL11" t="str">
            <v>Beginning Balance</v>
          </cell>
          <cell r="BM11" t="str">
            <v>Beginning Balance</v>
          </cell>
          <cell r="BN11" t="str">
            <v>Beginning Balance</v>
          </cell>
          <cell r="BO11" t="str">
            <v>Beginning Balance</v>
          </cell>
          <cell r="BP11" t="str">
            <v>Beginning Balance</v>
          </cell>
          <cell r="BQ11" t="str">
            <v>Beginning Balance</v>
          </cell>
          <cell r="BR11" t="str">
            <v/>
          </cell>
        </row>
        <row r="12">
          <cell r="C12">
            <v>-5658901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-908836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-1796652</v>
          </cell>
          <cell r="BK12">
            <v>0</v>
          </cell>
          <cell r="BL12">
            <v>-2755945</v>
          </cell>
          <cell r="BM12">
            <v>-197468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C13">
            <v>385044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385044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C14">
            <v>5267243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-428933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7386498</v>
          </cell>
          <cell r="V14">
            <v>-5326416</v>
          </cell>
          <cell r="W14">
            <v>4109364</v>
          </cell>
          <cell r="X14">
            <v>-2361204</v>
          </cell>
          <cell r="Y14">
            <v>-1241537</v>
          </cell>
          <cell r="Z14">
            <v>0</v>
          </cell>
          <cell r="AA14">
            <v>-121566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477034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497722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-86338</v>
          </cell>
          <cell r="BE14">
            <v>0</v>
          </cell>
          <cell r="BF14">
            <v>-22746</v>
          </cell>
          <cell r="BG14">
            <v>723739</v>
          </cell>
          <cell r="BH14">
            <v>-404175</v>
          </cell>
          <cell r="BI14">
            <v>0</v>
          </cell>
          <cell r="BJ14">
            <v>299405</v>
          </cell>
          <cell r="BK14">
            <v>0</v>
          </cell>
          <cell r="BL14">
            <v>-2249791</v>
          </cell>
          <cell r="BM14">
            <v>4016187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78110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-78110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C16">
            <v>8038170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1500000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6538170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C17">
            <v>213145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213145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C18">
            <v>5492468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4175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1931</v>
          </cell>
          <cell r="V18">
            <v>186895</v>
          </cell>
          <cell r="W18">
            <v>450268</v>
          </cell>
          <cell r="X18">
            <v>956</v>
          </cell>
          <cell r="Y18">
            <v>646</v>
          </cell>
          <cell r="Z18">
            <v>0</v>
          </cell>
          <cell r="AA18">
            <v>17334</v>
          </cell>
          <cell r="AB18">
            <v>0</v>
          </cell>
          <cell r="AC18">
            <v>633</v>
          </cell>
          <cell r="AD18">
            <v>0</v>
          </cell>
          <cell r="AE18">
            <v>1132</v>
          </cell>
          <cell r="AF18">
            <v>18</v>
          </cell>
          <cell r="AG18">
            <v>0</v>
          </cell>
          <cell r="AH18">
            <v>0</v>
          </cell>
          <cell r="AI18">
            <v>0</v>
          </cell>
          <cell r="AJ18">
            <v>360682</v>
          </cell>
          <cell r="AK18">
            <v>0</v>
          </cell>
          <cell r="AL18">
            <v>18521</v>
          </cell>
          <cell r="AM18">
            <v>751</v>
          </cell>
          <cell r="AN18">
            <v>0</v>
          </cell>
          <cell r="AO18">
            <v>0</v>
          </cell>
          <cell r="AP18">
            <v>4181</v>
          </cell>
          <cell r="AQ18">
            <v>0</v>
          </cell>
          <cell r="AR18">
            <v>46964</v>
          </cell>
          <cell r="AS18">
            <v>8728</v>
          </cell>
          <cell r="AT18">
            <v>0</v>
          </cell>
          <cell r="AU18">
            <v>0</v>
          </cell>
          <cell r="AV18">
            <v>727231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113560</v>
          </cell>
          <cell r="BB18">
            <v>0</v>
          </cell>
          <cell r="BC18">
            <v>27274</v>
          </cell>
          <cell r="BD18">
            <v>181289</v>
          </cell>
          <cell r="BE18">
            <v>0</v>
          </cell>
          <cell r="BF18">
            <v>-110129</v>
          </cell>
          <cell r="BG18">
            <v>701760</v>
          </cell>
          <cell r="BH18">
            <v>106874</v>
          </cell>
          <cell r="BI18">
            <v>0</v>
          </cell>
          <cell r="BJ18">
            <v>879832</v>
          </cell>
          <cell r="BK18">
            <v>343</v>
          </cell>
          <cell r="BL18">
            <v>1332833</v>
          </cell>
          <cell r="BM18">
            <v>427786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C19">
            <v>9315792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3278031</v>
          </cell>
          <cell r="Y19">
            <v>1123266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393400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243762</v>
          </cell>
          <cell r="BD19">
            <v>1772622</v>
          </cell>
          <cell r="BE19">
            <v>0</v>
          </cell>
          <cell r="BF19">
            <v>820873</v>
          </cell>
          <cell r="BG19">
            <v>0</v>
          </cell>
          <cell r="BH19">
            <v>949103</v>
          </cell>
          <cell r="BI19">
            <v>0</v>
          </cell>
          <cell r="BJ19">
            <v>134445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C20">
            <v>-559376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-36734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-33033</v>
          </cell>
          <cell r="BE20">
            <v>0</v>
          </cell>
          <cell r="BF20">
            <v>-436304</v>
          </cell>
          <cell r="BG20">
            <v>0</v>
          </cell>
          <cell r="BH20">
            <v>-46520</v>
          </cell>
          <cell r="BI20">
            <v>0</v>
          </cell>
          <cell r="BJ20">
            <v>0</v>
          </cell>
          <cell r="BK20">
            <v>0</v>
          </cell>
          <cell r="BL20">
            <v>-6455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C21">
            <v>-3509603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-3509603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C22">
            <v>73615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73615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C23">
            <v>-1168335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-1168335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C25">
            <v>-406474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-406474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C28">
            <v>-905171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-905171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C29">
            <v>-4104240564</v>
          </cell>
          <cell r="D29">
            <v>0</v>
          </cell>
          <cell r="E29">
            <v>0</v>
          </cell>
          <cell r="F29">
            <v>0</v>
          </cell>
          <cell r="G29">
            <v>-2045176</v>
          </cell>
          <cell r="H29">
            <v>-3156814</v>
          </cell>
          <cell r="I29">
            <v>-36820</v>
          </cell>
          <cell r="J29">
            <v>0</v>
          </cell>
          <cell r="K29">
            <v>0</v>
          </cell>
          <cell r="L29">
            <v>360402</v>
          </cell>
          <cell r="M29">
            <v>-69066</v>
          </cell>
          <cell r="N29">
            <v>0</v>
          </cell>
          <cell r="O29">
            <v>-17503183</v>
          </cell>
          <cell r="P29">
            <v>0</v>
          </cell>
          <cell r="Q29">
            <v>0</v>
          </cell>
          <cell r="R29">
            <v>0</v>
          </cell>
          <cell r="S29">
            <v>6750395</v>
          </cell>
          <cell r="T29">
            <v>10074533</v>
          </cell>
          <cell r="U29">
            <v>-119946309</v>
          </cell>
          <cell r="V29">
            <v>-91185192</v>
          </cell>
          <cell r="W29">
            <v>22965120</v>
          </cell>
          <cell r="X29">
            <v>-174856186</v>
          </cell>
          <cell r="Y29">
            <v>-72308909</v>
          </cell>
          <cell r="Z29">
            <v>0</v>
          </cell>
          <cell r="AA29">
            <v>-29773464</v>
          </cell>
          <cell r="AB29">
            <v>0</v>
          </cell>
          <cell r="AC29">
            <v>-1605540</v>
          </cell>
          <cell r="AD29">
            <v>0</v>
          </cell>
          <cell r="AE29">
            <v>-1396320</v>
          </cell>
          <cell r="AF29">
            <v>-494822</v>
          </cell>
          <cell r="AG29">
            <v>-14276</v>
          </cell>
          <cell r="AH29">
            <v>63379</v>
          </cell>
          <cell r="AI29">
            <v>-201107</v>
          </cell>
          <cell r="AJ29">
            <v>8082542</v>
          </cell>
          <cell r="AK29">
            <v>28395551</v>
          </cell>
          <cell r="AL29">
            <v>-57177184</v>
          </cell>
          <cell r="AM29">
            <v>-2853513</v>
          </cell>
          <cell r="AN29">
            <v>0</v>
          </cell>
          <cell r="AO29">
            <v>0</v>
          </cell>
          <cell r="AP29">
            <v>-13551353</v>
          </cell>
          <cell r="AQ29">
            <v>0</v>
          </cell>
          <cell r="AR29">
            <v>-112898251</v>
          </cell>
          <cell r="AS29">
            <v>-14627757</v>
          </cell>
          <cell r="AT29">
            <v>202406</v>
          </cell>
          <cell r="AU29">
            <v>8508895</v>
          </cell>
          <cell r="AV29">
            <v>4178006</v>
          </cell>
          <cell r="AW29">
            <v>323833</v>
          </cell>
          <cell r="AX29">
            <v>1963092</v>
          </cell>
          <cell r="AY29">
            <v>545542</v>
          </cell>
          <cell r="AZ29">
            <v>4381049</v>
          </cell>
          <cell r="BA29">
            <v>-120118193</v>
          </cell>
          <cell r="BB29">
            <v>5310869</v>
          </cell>
          <cell r="BC29">
            <v>-29621471</v>
          </cell>
          <cell r="BD29">
            <v>-174420153</v>
          </cell>
          <cell r="BE29">
            <v>1759938</v>
          </cell>
          <cell r="BF29">
            <v>-71800710</v>
          </cell>
          <cell r="BG29">
            <v>14087157</v>
          </cell>
          <cell r="BH29">
            <v>-105107795</v>
          </cell>
          <cell r="BI29">
            <v>0</v>
          </cell>
          <cell r="BJ29">
            <v>-153530477</v>
          </cell>
          <cell r="BK29">
            <v>-1803311</v>
          </cell>
          <cell r="BL29">
            <v>-1948608359</v>
          </cell>
          <cell r="BM29">
            <v>-901481562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C30">
            <v>-530798554</v>
          </cell>
          <cell r="D30">
            <v>0</v>
          </cell>
          <cell r="E30">
            <v>0</v>
          </cell>
          <cell r="F30">
            <v>0</v>
          </cell>
          <cell r="G30">
            <v>-129387</v>
          </cell>
          <cell r="H30">
            <v>-1828408</v>
          </cell>
          <cell r="I30">
            <v>-3512466</v>
          </cell>
          <cell r="J30">
            <v>0</v>
          </cell>
          <cell r="K30">
            <v>0</v>
          </cell>
          <cell r="L30">
            <v>-7536994</v>
          </cell>
          <cell r="M30">
            <v>69066</v>
          </cell>
          <cell r="N30">
            <v>0</v>
          </cell>
          <cell r="O30">
            <v>4873016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-9453001</v>
          </cell>
          <cell r="U30">
            <v>32490484</v>
          </cell>
          <cell r="V30">
            <v>27068933</v>
          </cell>
          <cell r="W30">
            <v>-6820862</v>
          </cell>
          <cell r="X30">
            <v>-79239401</v>
          </cell>
          <cell r="Y30">
            <v>-63618955</v>
          </cell>
          <cell r="Z30">
            <v>0</v>
          </cell>
          <cell r="AA30">
            <v>-42089068</v>
          </cell>
          <cell r="AB30">
            <v>0</v>
          </cell>
          <cell r="AC30">
            <v>-506177</v>
          </cell>
          <cell r="AD30">
            <v>0</v>
          </cell>
          <cell r="AE30">
            <v>-1021487</v>
          </cell>
          <cell r="AF30">
            <v>620191</v>
          </cell>
          <cell r="AG30">
            <v>19298</v>
          </cell>
          <cell r="AH30">
            <v>-63379</v>
          </cell>
          <cell r="AI30">
            <v>-198491</v>
          </cell>
          <cell r="AJ30">
            <v>-5980939</v>
          </cell>
          <cell r="AK30">
            <v>-28152555</v>
          </cell>
          <cell r="AL30">
            <v>-25880617</v>
          </cell>
          <cell r="AM30">
            <v>-1536532</v>
          </cell>
          <cell r="AN30">
            <v>4095</v>
          </cell>
          <cell r="AO30">
            <v>0</v>
          </cell>
          <cell r="AP30">
            <v>-8036287</v>
          </cell>
          <cell r="AQ30">
            <v>-53463</v>
          </cell>
          <cell r="AR30">
            <v>-58462195</v>
          </cell>
          <cell r="AS30">
            <v>-5915540</v>
          </cell>
          <cell r="AT30">
            <v>-202408</v>
          </cell>
          <cell r="AU30">
            <v>-1716481</v>
          </cell>
          <cell r="AV30">
            <v>-5859849</v>
          </cell>
          <cell r="AW30">
            <v>5156302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-89301081</v>
          </cell>
          <cell r="BB30">
            <v>-5310868</v>
          </cell>
          <cell r="BC30">
            <v>-10089817</v>
          </cell>
          <cell r="BD30">
            <v>-44624486</v>
          </cell>
          <cell r="BE30">
            <v>-1006781</v>
          </cell>
          <cell r="BF30">
            <v>-29183223</v>
          </cell>
          <cell r="BG30">
            <v>-8111881</v>
          </cell>
          <cell r="BH30">
            <v>-76782705</v>
          </cell>
          <cell r="BI30">
            <v>0</v>
          </cell>
          <cell r="BJ30">
            <v>-120196510</v>
          </cell>
          <cell r="BK30">
            <v>52549</v>
          </cell>
          <cell r="BL30">
            <v>220243339</v>
          </cell>
          <cell r="BM30">
            <v>-72083851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C39">
            <v>-35875639</v>
          </cell>
          <cell r="D39">
            <v>0</v>
          </cell>
          <cell r="E39">
            <v>0</v>
          </cell>
          <cell r="F39">
            <v>0</v>
          </cell>
          <cell r="G39">
            <v>31642</v>
          </cell>
          <cell r="H39">
            <v>65621</v>
          </cell>
          <cell r="I39">
            <v>5022</v>
          </cell>
          <cell r="J39">
            <v>0</v>
          </cell>
          <cell r="K39">
            <v>0</v>
          </cell>
          <cell r="L39">
            <v>310894</v>
          </cell>
          <cell r="M39">
            <v>0</v>
          </cell>
          <cell r="N39">
            <v>0</v>
          </cell>
          <cell r="O39">
            <v>-454674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2158320</v>
          </cell>
          <cell r="U39">
            <v>-1430587</v>
          </cell>
          <cell r="V39">
            <v>-5891041</v>
          </cell>
          <cell r="W39">
            <v>-639618</v>
          </cell>
          <cell r="X39">
            <v>24161</v>
          </cell>
          <cell r="Y39">
            <v>1366475</v>
          </cell>
          <cell r="Z39">
            <v>0</v>
          </cell>
          <cell r="AA39">
            <v>-1041613</v>
          </cell>
          <cell r="AB39">
            <v>0</v>
          </cell>
          <cell r="AC39">
            <v>-3043</v>
          </cell>
          <cell r="AD39">
            <v>35</v>
          </cell>
          <cell r="AE39">
            <v>-17016</v>
          </cell>
          <cell r="AF39">
            <v>0</v>
          </cell>
          <cell r="AG39">
            <v>-158</v>
          </cell>
          <cell r="AH39">
            <v>0</v>
          </cell>
          <cell r="AI39">
            <v>-31</v>
          </cell>
          <cell r="AJ39">
            <v>565736</v>
          </cell>
          <cell r="AK39">
            <v>404</v>
          </cell>
          <cell r="AL39">
            <v>-45285</v>
          </cell>
          <cell r="AM39">
            <v>-34880</v>
          </cell>
          <cell r="AN39">
            <v>4</v>
          </cell>
          <cell r="AO39">
            <v>0</v>
          </cell>
          <cell r="AP39">
            <v>-340845</v>
          </cell>
          <cell r="AQ39">
            <v>-2334667</v>
          </cell>
          <cell r="AR39">
            <v>-330056</v>
          </cell>
          <cell r="AS39">
            <v>-414257</v>
          </cell>
          <cell r="AT39">
            <v>0</v>
          </cell>
          <cell r="AU39">
            <v>0</v>
          </cell>
          <cell r="AV39">
            <v>321084</v>
          </cell>
          <cell r="AW39">
            <v>-20</v>
          </cell>
          <cell r="AX39">
            <v>0</v>
          </cell>
          <cell r="AY39">
            <v>0</v>
          </cell>
          <cell r="AZ39">
            <v>0</v>
          </cell>
          <cell r="BA39">
            <v>560479</v>
          </cell>
          <cell r="BB39">
            <v>0</v>
          </cell>
          <cell r="BC39">
            <v>441471</v>
          </cell>
          <cell r="BD39">
            <v>5184848</v>
          </cell>
          <cell r="BE39">
            <v>0</v>
          </cell>
          <cell r="BF39">
            <v>951483</v>
          </cell>
          <cell r="BG39">
            <v>251625</v>
          </cell>
          <cell r="BH39">
            <v>125388</v>
          </cell>
          <cell r="BI39">
            <v>0</v>
          </cell>
          <cell r="BJ39">
            <v>1229718</v>
          </cell>
          <cell r="BK39">
            <v>0</v>
          </cell>
          <cell r="BL39">
            <v>-19341811</v>
          </cell>
          <cell r="BM39">
            <v>-17150447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C42">
            <v>-70443714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-7630901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-3209617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-2985100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-5427381</v>
          </cell>
          <cell r="BH42">
            <v>0</v>
          </cell>
          <cell r="BI42">
            <v>0</v>
          </cell>
          <cell r="BJ42">
            <v>-763564</v>
          </cell>
          <cell r="BK42">
            <v>0</v>
          </cell>
          <cell r="BL42">
            <v>-21906879</v>
          </cell>
          <cell r="BM42">
            <v>-28520272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C43">
            <v>-15921694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-2041</v>
          </cell>
          <cell r="V43">
            <v>-10726</v>
          </cell>
          <cell r="W43">
            <v>-851</v>
          </cell>
          <cell r="X43">
            <v>-1543398</v>
          </cell>
          <cell r="Y43">
            <v>-574998</v>
          </cell>
          <cell r="Z43">
            <v>0</v>
          </cell>
          <cell r="AA43">
            <v>-525229</v>
          </cell>
          <cell r="AB43">
            <v>0</v>
          </cell>
          <cell r="AC43">
            <v>-12507</v>
          </cell>
          <cell r="AD43">
            <v>0</v>
          </cell>
          <cell r="AE43">
            <v>-22388</v>
          </cell>
          <cell r="AF43">
            <v>-356</v>
          </cell>
          <cell r="AG43">
            <v>0</v>
          </cell>
          <cell r="AH43">
            <v>0</v>
          </cell>
          <cell r="AI43">
            <v>-1265</v>
          </cell>
          <cell r="AJ43">
            <v>-11322</v>
          </cell>
          <cell r="AK43">
            <v>33285</v>
          </cell>
          <cell r="AL43">
            <v>-334961</v>
          </cell>
          <cell r="AM43">
            <v>-9014</v>
          </cell>
          <cell r="AN43">
            <v>0</v>
          </cell>
          <cell r="AO43">
            <v>0</v>
          </cell>
          <cell r="AP43">
            <v>-21988</v>
          </cell>
          <cell r="AQ43">
            <v>0</v>
          </cell>
          <cell r="AR43">
            <v>-617862</v>
          </cell>
          <cell r="AS43">
            <v>-51824</v>
          </cell>
          <cell r="AT43">
            <v>0</v>
          </cell>
          <cell r="AU43">
            <v>0</v>
          </cell>
          <cell r="AV43">
            <v>-7104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-146153</v>
          </cell>
          <cell r="BB43">
            <v>0</v>
          </cell>
          <cell r="BC43">
            <v>-41264</v>
          </cell>
          <cell r="BD43">
            <v>-1559677</v>
          </cell>
          <cell r="BE43">
            <v>0</v>
          </cell>
          <cell r="BF43">
            <v>-404035</v>
          </cell>
          <cell r="BG43">
            <v>246</v>
          </cell>
          <cell r="BH43">
            <v>-356807</v>
          </cell>
          <cell r="BI43">
            <v>0</v>
          </cell>
          <cell r="BJ43">
            <v>-684396</v>
          </cell>
          <cell r="BK43">
            <v>0</v>
          </cell>
          <cell r="BL43">
            <v>-8144957</v>
          </cell>
          <cell r="BM43">
            <v>-870102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C44">
            <v>9787779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-144671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120881</v>
          </cell>
          <cell r="Y44">
            <v>-2706818</v>
          </cell>
          <cell r="Z44">
            <v>0</v>
          </cell>
          <cell r="AA44">
            <v>-340837</v>
          </cell>
          <cell r="AB44">
            <v>0</v>
          </cell>
          <cell r="AC44">
            <v>28592</v>
          </cell>
          <cell r="AD44">
            <v>0</v>
          </cell>
          <cell r="AE44">
            <v>-4072</v>
          </cell>
          <cell r="AF44">
            <v>-1068</v>
          </cell>
          <cell r="AG44">
            <v>0</v>
          </cell>
          <cell r="AH44">
            <v>0</v>
          </cell>
          <cell r="AI44">
            <v>-4871</v>
          </cell>
          <cell r="AJ44">
            <v>0</v>
          </cell>
          <cell r="AK44">
            <v>0</v>
          </cell>
          <cell r="AL44">
            <v>-387380</v>
          </cell>
          <cell r="AM44">
            <v>-22092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8039345</v>
          </cell>
          <cell r="AS44">
            <v>-23460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1662945</v>
          </cell>
          <cell r="BB44">
            <v>0</v>
          </cell>
          <cell r="BC44">
            <v>56113</v>
          </cell>
          <cell r="BD44">
            <v>5852191</v>
          </cell>
          <cell r="BE44">
            <v>0</v>
          </cell>
          <cell r="BF44">
            <v>8438682</v>
          </cell>
          <cell r="BG44">
            <v>0</v>
          </cell>
          <cell r="BH44">
            <v>-2403917</v>
          </cell>
          <cell r="BI44">
            <v>0</v>
          </cell>
          <cell r="BJ44">
            <v>-1467719</v>
          </cell>
          <cell r="BK44">
            <v>0</v>
          </cell>
          <cell r="BL44">
            <v>-6904065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C45">
            <v>-129316569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-1407770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-12221015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-6633757</v>
          </cell>
          <cell r="BB45">
            <v>0</v>
          </cell>
          <cell r="BC45">
            <v>-4694043</v>
          </cell>
          <cell r="BD45">
            <v>-8240271</v>
          </cell>
          <cell r="BE45">
            <v>0</v>
          </cell>
          <cell r="BF45">
            <v>-10372185</v>
          </cell>
          <cell r="BG45">
            <v>0</v>
          </cell>
          <cell r="BH45">
            <v>-2219286</v>
          </cell>
          <cell r="BI45">
            <v>0</v>
          </cell>
          <cell r="BJ45">
            <v>-3410803</v>
          </cell>
          <cell r="BK45">
            <v>0</v>
          </cell>
          <cell r="BL45">
            <v>-80117439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C47">
            <v>85477413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2118247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68186357</v>
          </cell>
          <cell r="W47">
            <v>2391345</v>
          </cell>
          <cell r="X47">
            <v>0</v>
          </cell>
          <cell r="Y47">
            <v>115272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1589533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3766642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428146</v>
          </cell>
          <cell r="BH47">
            <v>0</v>
          </cell>
          <cell r="BI47">
            <v>0</v>
          </cell>
          <cell r="BJ47">
            <v>2214570</v>
          </cell>
          <cell r="BK47">
            <v>0</v>
          </cell>
          <cell r="BL47">
            <v>1660286</v>
          </cell>
          <cell r="BM47">
            <v>3007015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2">
        <row r="6">
          <cell r="B6" t="str">
            <v xml:space="preserve">Co </v>
          </cell>
          <cell r="C6" t="str">
            <v>ATM</v>
          </cell>
          <cell r="D6" t="str">
            <v>981</v>
          </cell>
          <cell r="E6" t="str">
            <v>221</v>
          </cell>
          <cell r="F6" t="str">
            <v>987</v>
          </cell>
          <cell r="G6" t="str">
            <v>232</v>
          </cell>
          <cell r="H6" t="str">
            <v>233</v>
          </cell>
          <cell r="I6" t="str">
            <v>234</v>
          </cell>
          <cell r="J6" t="str">
            <v>237</v>
          </cell>
          <cell r="K6" t="str">
            <v>240</v>
          </cell>
          <cell r="L6" t="str">
            <v>303</v>
          </cell>
          <cell r="M6" t="str">
            <v>306</v>
          </cell>
          <cell r="N6" t="str">
            <v>983</v>
          </cell>
          <cell r="O6" t="str">
            <v>212</v>
          </cell>
          <cell r="P6" t="str">
            <v>302</v>
          </cell>
          <cell r="Q6" t="str">
            <v>312</v>
          </cell>
          <cell r="R6" t="str">
            <v>301</v>
          </cell>
          <cell r="S6" t="str">
            <v>231</v>
          </cell>
          <cell r="T6" t="str">
            <v>236</v>
          </cell>
          <cell r="V6" t="str">
            <v/>
          </cell>
          <cell r="BR6" t="str">
            <v>AUT</v>
          </cell>
        </row>
        <row r="7">
          <cell r="B7" t="str">
            <v>Subtotal FXA</v>
          </cell>
          <cell r="C7">
            <v>-5735069984</v>
          </cell>
          <cell r="D7">
            <v>0</v>
          </cell>
          <cell r="E7">
            <v>0</v>
          </cell>
          <cell r="F7">
            <v>0</v>
          </cell>
          <cell r="G7">
            <v>-2082852</v>
          </cell>
          <cell r="H7">
            <v>-4653830</v>
          </cell>
          <cell r="I7">
            <v>-3683012</v>
          </cell>
          <cell r="J7">
            <v>0</v>
          </cell>
          <cell r="K7">
            <v>0</v>
          </cell>
          <cell r="L7">
            <v>-5102571</v>
          </cell>
          <cell r="M7">
            <v>446804</v>
          </cell>
          <cell r="N7">
            <v>0</v>
          </cell>
          <cell r="O7">
            <v>-11355986</v>
          </cell>
          <cell r="P7">
            <v>0</v>
          </cell>
          <cell r="Q7">
            <v>0</v>
          </cell>
          <cell r="R7">
            <v>0</v>
          </cell>
          <cell r="S7">
            <v>6750395</v>
          </cell>
          <cell r="T7">
            <v>2713642</v>
          </cell>
          <cell r="U7">
            <v>-76495244</v>
          </cell>
          <cell r="V7">
            <v>-60774305</v>
          </cell>
          <cell r="W7">
            <v>-457296</v>
          </cell>
          <cell r="X7">
            <v>-306281336</v>
          </cell>
          <cell r="Y7">
            <v>-158166259</v>
          </cell>
          <cell r="Z7">
            <v>0</v>
          </cell>
          <cell r="AA7">
            <v>-83944397</v>
          </cell>
          <cell r="AB7">
            <v>0</v>
          </cell>
          <cell r="AC7">
            <v>-4914683</v>
          </cell>
          <cell r="AD7">
            <v>-307751</v>
          </cell>
          <cell r="AE7">
            <v>-3433160</v>
          </cell>
          <cell r="AF7">
            <v>-7325</v>
          </cell>
          <cell r="AG7">
            <v>4409</v>
          </cell>
          <cell r="AH7">
            <v>216</v>
          </cell>
          <cell r="AI7">
            <v>-382797</v>
          </cell>
          <cell r="AJ7">
            <v>-2222307</v>
          </cell>
          <cell r="AK7">
            <v>127838</v>
          </cell>
          <cell r="AL7">
            <v>-89811634</v>
          </cell>
          <cell r="AM7">
            <v>-5907292</v>
          </cell>
          <cell r="AN7">
            <v>1</v>
          </cell>
          <cell r="AO7">
            <v>0</v>
          </cell>
          <cell r="AP7">
            <v>-25469148</v>
          </cell>
          <cell r="AQ7">
            <v>0</v>
          </cell>
          <cell r="AR7">
            <v>-195835318</v>
          </cell>
          <cell r="AS7">
            <v>-33033520</v>
          </cell>
          <cell r="AT7">
            <v>-2</v>
          </cell>
          <cell r="AU7">
            <v>-232867</v>
          </cell>
          <cell r="AV7">
            <v>-3105225</v>
          </cell>
          <cell r="AW7">
            <v>0</v>
          </cell>
          <cell r="AX7">
            <v>0</v>
          </cell>
          <cell r="AY7">
            <v>0</v>
          </cell>
          <cell r="AZ7">
            <v>1</v>
          </cell>
          <cell r="BA7">
            <v>-232797326</v>
          </cell>
          <cell r="BB7">
            <v>1</v>
          </cell>
          <cell r="BC7">
            <v>-51103795</v>
          </cell>
          <cell r="BD7">
            <v>-270182564</v>
          </cell>
          <cell r="BE7">
            <v>-1024687</v>
          </cell>
          <cell r="BF7">
            <v>-107902989</v>
          </cell>
          <cell r="BG7">
            <v>-517846</v>
          </cell>
          <cell r="BH7">
            <v>-196806776</v>
          </cell>
          <cell r="BI7">
            <v>0</v>
          </cell>
          <cell r="BJ7">
            <v>-331360216</v>
          </cell>
          <cell r="BK7">
            <v>-2033052</v>
          </cell>
          <cell r="BL7">
            <v>-2136698093</v>
          </cell>
          <cell r="BM7">
            <v>-1337025835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-5718102579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 t="str">
            <v/>
          </cell>
          <cell r="BA8" t="str">
            <v/>
          </cell>
          <cell r="BB8" t="str">
            <v/>
          </cell>
          <cell r="BC8" t="str">
            <v/>
          </cell>
          <cell r="BD8" t="str">
            <v/>
          </cell>
          <cell r="BE8" t="str">
            <v/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/>
          </cell>
          <cell r="BK8" t="str">
            <v/>
          </cell>
          <cell r="BL8" t="str">
            <v/>
          </cell>
          <cell r="BM8" t="str">
            <v/>
          </cell>
          <cell r="BN8" t="str">
            <v/>
          </cell>
          <cell r="BO8" t="str">
            <v/>
          </cell>
          <cell r="BP8" t="str">
            <v/>
          </cell>
          <cell r="BQ8" t="str">
            <v/>
          </cell>
          <cell r="BR8" t="str">
            <v/>
          </cell>
        </row>
        <row r="9">
          <cell r="B9" t="str">
            <v/>
          </cell>
          <cell r="C9" t="str">
            <v/>
          </cell>
          <cell r="D9" t="str">
            <v>A981</v>
          </cell>
          <cell r="E9" t="str">
            <v>AHCO221</v>
          </cell>
          <cell r="F9" t="str">
            <v>AHCO987</v>
          </cell>
          <cell r="G9" t="str">
            <v>AHCOS232</v>
          </cell>
          <cell r="H9" t="str">
            <v>AHCOS233</v>
          </cell>
          <cell r="I9" t="str">
            <v>AHCOS234</v>
          </cell>
          <cell r="J9" t="str">
            <v>AHCOS237</v>
          </cell>
          <cell r="K9" t="str">
            <v>AHCOS240</v>
          </cell>
          <cell r="L9" t="str">
            <v>AHCOS303</v>
          </cell>
          <cell r="M9" t="str">
            <v>AHCOS306</v>
          </cell>
          <cell r="N9" t="str">
            <v>AHCOS983</v>
          </cell>
          <cell r="O9" t="str">
            <v>AHLM212</v>
          </cell>
          <cell r="P9" t="str">
            <v>AHLO302</v>
          </cell>
          <cell r="Q9" t="str">
            <v>AHLO312</v>
          </cell>
          <cell r="R9" t="str">
            <v>AHLOE301</v>
          </cell>
          <cell r="S9" t="str">
            <v>AHLOS231</v>
          </cell>
          <cell r="T9" t="str">
            <v>AHLOS236</v>
          </cell>
          <cell r="U9" t="str">
            <v>AU010CAL</v>
          </cell>
          <cell r="V9" t="str">
            <v>AU010SSU</v>
          </cell>
          <cell r="W9" t="str">
            <v>AU020GOF</v>
          </cell>
          <cell r="X9" t="str">
            <v>AU020LGS</v>
          </cell>
          <cell r="Y9" t="str">
            <v>AU020TLA</v>
          </cell>
          <cell r="Z9" t="str">
            <v>AU020TLAC</v>
          </cell>
          <cell r="AA9" t="str">
            <v>AU030AMR</v>
          </cell>
          <cell r="AB9" t="str">
            <v>AU030AMREL</v>
          </cell>
          <cell r="AC9" t="str">
            <v>AU030AMRRU</v>
          </cell>
          <cell r="AD9" t="str">
            <v>AU030ATR</v>
          </cell>
          <cell r="AE9" t="str">
            <v>AU030DHT</v>
          </cell>
          <cell r="AF9" t="str">
            <v>AU030DHTIR</v>
          </cell>
          <cell r="AG9" t="str">
            <v>AU030DHTRU</v>
          </cell>
          <cell r="AH9" t="str">
            <v>AU030F10</v>
          </cell>
          <cell r="AI9" t="str">
            <v>AU030FSD</v>
          </cell>
          <cell r="AJ9" t="str">
            <v>AU030GOF</v>
          </cell>
          <cell r="AK9" t="str">
            <v>AU030IRR</v>
          </cell>
          <cell r="AL9" t="str">
            <v>AU030LUB</v>
          </cell>
          <cell r="AM9" t="str">
            <v>AU030LUBEN</v>
          </cell>
          <cell r="AN9" t="str">
            <v>AU030NIN</v>
          </cell>
          <cell r="AO9" t="str">
            <v>AU030RIN</v>
          </cell>
          <cell r="AP9" t="str">
            <v>AU030TRI</v>
          </cell>
          <cell r="AQ9" t="str">
            <v>AU030TXCNG</v>
          </cell>
          <cell r="AR9" t="str">
            <v>AU030WTX</v>
          </cell>
          <cell r="AS9" t="str">
            <v>AU030WTXRU</v>
          </cell>
          <cell r="AT9" t="str">
            <v>AU050FTB</v>
          </cell>
          <cell r="AU9" t="str">
            <v>AU050GA</v>
          </cell>
          <cell r="AV9" t="str">
            <v>AU050GOF</v>
          </cell>
          <cell r="AW9" t="str">
            <v>AU050IA</v>
          </cell>
          <cell r="AX9" t="str">
            <v>AU050IL</v>
          </cell>
          <cell r="AY9" t="str">
            <v>AU050KVL</v>
          </cell>
          <cell r="AZ9" t="str">
            <v>AU050SEA</v>
          </cell>
          <cell r="BA9" t="str">
            <v>AU050TN</v>
          </cell>
          <cell r="BB9" t="str">
            <v>AU050UCG</v>
          </cell>
          <cell r="BC9" t="str">
            <v>AU050VA</v>
          </cell>
          <cell r="BD9" t="str">
            <v>AU050WKG</v>
          </cell>
          <cell r="BE9" t="str">
            <v>AU060BTR</v>
          </cell>
          <cell r="BF9" t="str">
            <v>AU060CO</v>
          </cell>
          <cell r="BG9" t="str">
            <v>AU060GOF</v>
          </cell>
          <cell r="BH9" t="str">
            <v>AU060KS</v>
          </cell>
          <cell r="BI9" t="str">
            <v>AU070172</v>
          </cell>
          <cell r="BJ9" t="str">
            <v>AU070MVG</v>
          </cell>
          <cell r="BK9" t="str">
            <v>AU070PBR</v>
          </cell>
          <cell r="BL9" t="str">
            <v>AU080GOF</v>
          </cell>
          <cell r="BM9" t="str">
            <v>AU180APT</v>
          </cell>
          <cell r="BN9" t="str">
            <v>AU210</v>
          </cell>
          <cell r="BO9" t="str">
            <v>AU982ELIM</v>
          </cell>
          <cell r="BP9" t="str">
            <v>AU989</v>
          </cell>
          <cell r="BQ9" t="str">
            <v>AU990</v>
          </cell>
          <cell r="BR9" t="str">
            <v/>
          </cell>
        </row>
        <row r="10">
          <cell r="B10" t="str">
            <v/>
          </cell>
          <cell r="C10" t="str">
            <v>TOTAL</v>
          </cell>
          <cell r="D10" t="str">
            <v>Atmos Energy Corp Cons Elimination</v>
          </cell>
          <cell r="E10" t="str">
            <v>Atmos Power Systems, Inc</v>
          </cell>
          <cell r="F10" t="str">
            <v>Atmos Energy Holdings Elimination</v>
          </cell>
          <cell r="G10" t="str">
            <v>UCG Storage, Inc</v>
          </cell>
          <cell r="H10" t="str">
            <v>WKG Storage, Inc</v>
          </cell>
          <cell r="I10" t="str">
            <v>Trans Louisiana Gas Storage, Inc</v>
          </cell>
          <cell r="J10" t="str">
            <v>Phoenix Gas Gathering Company</v>
          </cell>
          <cell r="K10" t="str">
            <v>Fort Necessity Gas Storage, LLC</v>
          </cell>
          <cell r="L10" t="str">
            <v>Trans Louisiana Gas Pipeline, Inc</v>
          </cell>
          <cell r="M10" t="str">
            <v>Atmos Exploration and Production, Inc</v>
          </cell>
          <cell r="N10" t="str">
            <v>Atmos Pipeline and Storage, LLC Elimination</v>
          </cell>
          <cell r="O10" t="str">
            <v>Atmos Energy Marketing, LLC</v>
          </cell>
          <cell r="P10" t="str">
            <v>Egasco, LLC</v>
          </cell>
          <cell r="Q10" t="str">
            <v>Atmos Energy Holdings, Inc</v>
          </cell>
          <cell r="R10" t="str">
            <v>Atmos Energy Services, LLC</v>
          </cell>
          <cell r="S10" t="str">
            <v>Atmos Pipeline and Storage, LLC</v>
          </cell>
          <cell r="T10" t="str">
            <v>Atmos Gathering Company, LLC</v>
          </cell>
          <cell r="U10" t="str">
            <v>Atmos Utility Call Center</v>
          </cell>
          <cell r="V10" t="str">
            <v>Atmos Energy Corporation</v>
          </cell>
          <cell r="W10" t="str">
            <v>Louisiana Division - General Office</v>
          </cell>
          <cell r="X10" t="str">
            <v>Louisiana Division - LGS</v>
          </cell>
          <cell r="Y10" t="str">
            <v>Louisiana Division - Trans LA</v>
          </cell>
          <cell r="Z10" t="str">
            <v>Trans LA CNG Division</v>
          </cell>
          <cell r="AA10" t="str">
            <v>West Texas Division - Amarillo City Plant Division</v>
          </cell>
          <cell r="AB10" t="str">
            <v>West Texas Division - Amarillo Elimination Division</v>
          </cell>
          <cell r="AC10" t="str">
            <v>West Texas Division - Amarillo Rural Division</v>
          </cell>
          <cell r="AD10" t="str">
            <v>West Texas Division - Amarillo Transmission</v>
          </cell>
          <cell r="AE10" t="str">
            <v>West Texas Division - Dalhart</v>
          </cell>
          <cell r="AF10" t="str">
            <v>West Texas Division - Dalhart Rural Irrigation Division</v>
          </cell>
          <cell r="AG10" t="str">
            <v>West Texas Division - Dalhart Rural Division</v>
          </cell>
          <cell r="AH10" t="str">
            <v>West Texas Division - Fain 10</v>
          </cell>
          <cell r="AI10" t="str">
            <v>West Texas Division - Fritch, Sanford</v>
          </cell>
          <cell r="AJ10" t="str">
            <v>West Texas Division - Texas General Office</v>
          </cell>
          <cell r="AK10" t="str">
            <v>West Texas Division - Irrigation</v>
          </cell>
          <cell r="AL10" t="str">
            <v>West Texas Division - Lubbock City Plant</v>
          </cell>
          <cell r="AM10" t="str">
            <v>West Texas Division - Lubbock Environs</v>
          </cell>
          <cell r="AN10" t="str">
            <v>West Texas Division - Non-Reg Industrial</v>
          </cell>
          <cell r="AO10" t="str">
            <v>West Texas Division - Reg Industrial</v>
          </cell>
          <cell r="AP10" t="str">
            <v>West Texas Division - Triangle</v>
          </cell>
          <cell r="AQ10" t="str">
            <v>West Texas Division - TX CNG</v>
          </cell>
          <cell r="AR10" t="str">
            <v>West Texas Division - West Texas City Plant Division</v>
          </cell>
          <cell r="AS10" t="str">
            <v>West Texas Division - West Texas Rural Division</v>
          </cell>
          <cell r="AT10" t="str">
            <v>Mid States Division - Missouri - Ft Benning</v>
          </cell>
          <cell r="AU10" t="str">
            <v>Mid States Division - Georgia</v>
          </cell>
          <cell r="AV10" t="str">
            <v>Mid States Division - General Office</v>
          </cell>
          <cell r="AW10" t="str">
            <v>Mid States Division - Iowa</v>
          </cell>
          <cell r="AX10" t="str">
            <v>Mid States Division - Illinois</v>
          </cell>
          <cell r="AY10" t="str">
            <v>Mid States Division - Missouri - Kirsville</v>
          </cell>
          <cell r="AZ10" t="str">
            <v>Mid States Division - Missouri - Southeast</v>
          </cell>
          <cell r="BA10" t="str">
            <v>Mid States Division - Tennessee</v>
          </cell>
          <cell r="BB10" t="str">
            <v>Mid States Division - Missouri - UCG</v>
          </cell>
          <cell r="BC10" t="str">
            <v>Mid States Division - Virginia</v>
          </cell>
          <cell r="BD10" t="str">
            <v>Mid States Division - Kentucky</v>
          </cell>
          <cell r="BE10" t="str">
            <v>Colorado-Kansas Division - Butler</v>
          </cell>
          <cell r="BF10" t="str">
            <v>Colorado-Kansas Division - CO</v>
          </cell>
          <cell r="BG10" t="str">
            <v>Colorado-Kansas Division - General Office</v>
          </cell>
          <cell r="BH10" t="str">
            <v>Colorado-Kansas Division - KS</v>
          </cell>
          <cell r="BI10" t="str">
            <v>Mississippi Valley Gas Division 172</v>
          </cell>
          <cell r="BJ10" t="str">
            <v>Mississippi Valley Gas Division - MVG</v>
          </cell>
          <cell r="BK10" t="str">
            <v>Mississippi Valley Gas Division - MS PBR</v>
          </cell>
          <cell r="BL10" t="str">
            <v>Mid Tex Gas Division</v>
          </cell>
          <cell r="BM10" t="str">
            <v>Atmos Pipeline - Texas</v>
          </cell>
          <cell r="BN10" t="str">
            <v>Blueflame Insurance Services</v>
          </cell>
          <cell r="BO10" t="str">
            <v>Atmos Energy Corporation Elimination</v>
          </cell>
          <cell r="BP10" t="str">
            <v>Blueflame Insurance Services Elimination</v>
          </cell>
          <cell r="BQ10" t="str">
            <v>Mid Tex Elim</v>
          </cell>
          <cell r="BR10" t="str">
            <v/>
          </cell>
        </row>
        <row r="11">
          <cell r="B11" t="str">
            <v>Name</v>
          </cell>
          <cell r="C11" t="str">
            <v>Ending Balance</v>
          </cell>
          <cell r="D11" t="str">
            <v>Ending Balance</v>
          </cell>
          <cell r="E11" t="str">
            <v>Ending Balance</v>
          </cell>
          <cell r="F11" t="str">
            <v>Ending Balance</v>
          </cell>
          <cell r="G11" t="str">
            <v>Ending Balance</v>
          </cell>
          <cell r="H11" t="str">
            <v>Ending Balance</v>
          </cell>
          <cell r="I11" t="str">
            <v>Ending Balance</v>
          </cell>
          <cell r="J11" t="str">
            <v>Ending Balance</v>
          </cell>
          <cell r="K11" t="str">
            <v>Ending Balance</v>
          </cell>
          <cell r="L11" t="str">
            <v>Ending Balance</v>
          </cell>
          <cell r="M11" t="str">
            <v>Ending Balance</v>
          </cell>
          <cell r="N11" t="str">
            <v>Ending Balance</v>
          </cell>
          <cell r="O11" t="str">
            <v>Ending Balance</v>
          </cell>
          <cell r="P11" t="str">
            <v>Ending Balance</v>
          </cell>
          <cell r="Q11" t="str">
            <v>Ending Balance</v>
          </cell>
          <cell r="R11" t="str">
            <v>Ending Balance</v>
          </cell>
          <cell r="S11" t="str">
            <v>Ending Balance</v>
          </cell>
          <cell r="T11" t="str">
            <v>Ending Balance</v>
          </cell>
          <cell r="U11" t="str">
            <v>Ending Balance</v>
          </cell>
          <cell r="V11" t="str">
            <v>Ending Balance</v>
          </cell>
          <cell r="W11" t="str">
            <v>Ending Balance</v>
          </cell>
          <cell r="X11" t="str">
            <v>Ending Balance</v>
          </cell>
          <cell r="Y11" t="str">
            <v>Ending Balance</v>
          </cell>
          <cell r="Z11" t="str">
            <v>Ending Balance</v>
          </cell>
          <cell r="AA11" t="str">
            <v>Ending Balance</v>
          </cell>
          <cell r="AB11" t="str">
            <v>Ending Balance</v>
          </cell>
          <cell r="AC11" t="str">
            <v>Ending Balance</v>
          </cell>
          <cell r="AD11" t="str">
            <v>Ending Balance</v>
          </cell>
          <cell r="AE11" t="str">
            <v>Ending Balance</v>
          </cell>
          <cell r="AF11" t="str">
            <v>Ending Balance</v>
          </cell>
          <cell r="AG11" t="str">
            <v>Ending Balance</v>
          </cell>
          <cell r="AH11" t="str">
            <v>Ending Balance</v>
          </cell>
          <cell r="AI11" t="str">
            <v>Ending Balance</v>
          </cell>
          <cell r="AJ11" t="str">
            <v>Ending Balance</v>
          </cell>
          <cell r="AK11" t="str">
            <v>Ending Balance</v>
          </cell>
          <cell r="AL11" t="str">
            <v>Ending Balance</v>
          </cell>
          <cell r="AM11" t="str">
            <v>Ending Balance</v>
          </cell>
          <cell r="AN11" t="str">
            <v>Ending Balance</v>
          </cell>
          <cell r="AO11" t="str">
            <v>Ending Balance</v>
          </cell>
          <cell r="AP11" t="str">
            <v>Ending Balance</v>
          </cell>
          <cell r="AQ11" t="str">
            <v>Ending Balance</v>
          </cell>
          <cell r="AR11" t="str">
            <v>Ending Balance</v>
          </cell>
          <cell r="AS11" t="str">
            <v>Ending Balance</v>
          </cell>
          <cell r="AT11" t="str">
            <v>Ending Balance</v>
          </cell>
          <cell r="AU11" t="str">
            <v>Ending Balance</v>
          </cell>
          <cell r="AV11" t="str">
            <v>Ending Balance</v>
          </cell>
          <cell r="AW11" t="str">
            <v>Ending Balance</v>
          </cell>
          <cell r="AX11" t="str">
            <v>Ending Balance</v>
          </cell>
          <cell r="AY11" t="str">
            <v>Ending Balance</v>
          </cell>
          <cell r="AZ11" t="str">
            <v>Ending Balance</v>
          </cell>
          <cell r="BA11" t="str">
            <v>Ending Balance</v>
          </cell>
          <cell r="BB11" t="str">
            <v>Ending Balance</v>
          </cell>
          <cell r="BC11" t="str">
            <v>Ending Balance</v>
          </cell>
          <cell r="BD11" t="str">
            <v>Ending Balance</v>
          </cell>
          <cell r="BE11" t="str">
            <v>Ending Balance</v>
          </cell>
          <cell r="BF11" t="str">
            <v>Ending Balance</v>
          </cell>
          <cell r="BG11" t="str">
            <v>Ending Balance</v>
          </cell>
          <cell r="BH11" t="str">
            <v>Ending Balance</v>
          </cell>
          <cell r="BI11" t="str">
            <v>Ending Balance</v>
          </cell>
          <cell r="BJ11" t="str">
            <v>Ending Balance</v>
          </cell>
          <cell r="BK11" t="str">
            <v>Ending Balance</v>
          </cell>
          <cell r="BL11" t="str">
            <v>Ending Balance</v>
          </cell>
          <cell r="BM11" t="str">
            <v>Ending Balance</v>
          </cell>
          <cell r="BN11" t="str">
            <v>Ending Balance</v>
          </cell>
          <cell r="BO11" t="str">
            <v>Ending Balance</v>
          </cell>
          <cell r="BP11" t="str">
            <v>Ending Balance</v>
          </cell>
          <cell r="BQ11" t="str">
            <v>Ending Balance</v>
          </cell>
          <cell r="BR11" t="str">
            <v/>
          </cell>
        </row>
        <row r="12">
          <cell r="B12" t="str">
            <v>Ad Valorum Taxes</v>
          </cell>
          <cell r="C12">
            <v>-10546772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-659243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-1914061</v>
          </cell>
          <cell r="BK12">
            <v>0</v>
          </cell>
          <cell r="BL12">
            <v>-4243503</v>
          </cell>
          <cell r="BM12">
            <v>-3729965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 t="str">
            <v/>
          </cell>
        </row>
        <row r="13">
          <cell r="B13" t="str">
            <v>Directors Deferred Bonus</v>
          </cell>
          <cell r="C13">
            <v>457502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457502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 t="str">
            <v/>
          </cell>
        </row>
        <row r="14">
          <cell r="B14" t="str">
            <v>MIP / VPP Accrual</v>
          </cell>
          <cell r="C14">
            <v>2392340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-22977</v>
          </cell>
          <cell r="M14">
            <v>0</v>
          </cell>
          <cell r="N14">
            <v>0</v>
          </cell>
          <cell r="O14">
            <v>488337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-1574948</v>
          </cell>
          <cell r="V14">
            <v>4107158</v>
          </cell>
          <cell r="W14">
            <v>-40852</v>
          </cell>
          <cell r="X14">
            <v>704470</v>
          </cell>
          <cell r="Y14">
            <v>-689251</v>
          </cell>
          <cell r="Z14">
            <v>0</v>
          </cell>
          <cell r="AA14">
            <v>-82391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67466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-49314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-49820</v>
          </cell>
          <cell r="BE14">
            <v>0</v>
          </cell>
          <cell r="BF14">
            <v>-117274</v>
          </cell>
          <cell r="BG14">
            <v>302416</v>
          </cell>
          <cell r="BH14">
            <v>-275573</v>
          </cell>
          <cell r="BI14">
            <v>0</v>
          </cell>
          <cell r="BJ14">
            <v>-128545</v>
          </cell>
          <cell r="BK14">
            <v>0</v>
          </cell>
          <cell r="BL14">
            <v>-5317136</v>
          </cell>
          <cell r="BM14">
            <v>5070573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 t="str">
            <v/>
          </cell>
        </row>
        <row r="15">
          <cell r="B15" t="str">
            <v>Miscellaneous Accrued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 t="str">
            <v/>
          </cell>
        </row>
        <row r="16">
          <cell r="B16" t="str">
            <v>Self Insurance - Adjustment</v>
          </cell>
          <cell r="C16">
            <v>7988170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7988170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-1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 t="str">
            <v/>
          </cell>
        </row>
        <row r="17">
          <cell r="B17" t="str">
            <v>Vacation Accrual</v>
          </cell>
          <cell r="C17">
            <v>226176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226176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 t="str">
            <v/>
          </cell>
        </row>
        <row r="18">
          <cell r="B18" t="str">
            <v>Worker's Comp Insurance Reserve</v>
          </cell>
          <cell r="C18">
            <v>5928050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4525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286810</v>
          </cell>
          <cell r="W18">
            <v>633868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487474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1175447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-233768</v>
          </cell>
          <cell r="BG18">
            <v>924975</v>
          </cell>
          <cell r="BH18">
            <v>0</v>
          </cell>
          <cell r="BI18">
            <v>0</v>
          </cell>
          <cell r="BJ18">
            <v>821504</v>
          </cell>
          <cell r="BK18">
            <v>0</v>
          </cell>
          <cell r="BL18">
            <v>1439432</v>
          </cell>
          <cell r="BM18">
            <v>387783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 t="str">
            <v/>
          </cell>
        </row>
        <row r="19">
          <cell r="B19" t="str">
            <v>Customer Advances</v>
          </cell>
          <cell r="C19">
            <v>9849758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4155857</v>
          </cell>
          <cell r="Y19">
            <v>1275279</v>
          </cell>
          <cell r="Z19">
            <v>0</v>
          </cell>
          <cell r="AA19">
            <v>114275</v>
          </cell>
          <cell r="AB19">
            <v>0</v>
          </cell>
          <cell r="AC19">
            <v>63016</v>
          </cell>
          <cell r="AD19">
            <v>0</v>
          </cell>
          <cell r="AE19">
            <v>17078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38128</v>
          </cell>
          <cell r="AL19">
            <v>9901</v>
          </cell>
          <cell r="AM19">
            <v>26600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380067</v>
          </cell>
          <cell r="AS19">
            <v>254864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76428</v>
          </cell>
          <cell r="BB19">
            <v>0</v>
          </cell>
          <cell r="BC19">
            <v>243740</v>
          </cell>
          <cell r="BD19">
            <v>1668547</v>
          </cell>
          <cell r="BE19">
            <v>0</v>
          </cell>
          <cell r="BF19">
            <v>775222</v>
          </cell>
          <cell r="BG19">
            <v>0</v>
          </cell>
          <cell r="BH19">
            <v>623570</v>
          </cell>
          <cell r="BI19">
            <v>0</v>
          </cell>
          <cell r="BJ19">
            <v>127185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 t="str">
            <v/>
          </cell>
        </row>
        <row r="20">
          <cell r="B20" t="str">
            <v>Deferred Expense Projects</v>
          </cell>
          <cell r="C20">
            <v>-260006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-10747</v>
          </cell>
          <cell r="AB20">
            <v>0</v>
          </cell>
          <cell r="AC20">
            <v>21234</v>
          </cell>
          <cell r="AD20">
            <v>-10818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-36355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-34114</v>
          </cell>
          <cell r="BE20">
            <v>0</v>
          </cell>
          <cell r="BF20">
            <v>-5617</v>
          </cell>
          <cell r="BG20">
            <v>0</v>
          </cell>
          <cell r="BH20">
            <v>-104242</v>
          </cell>
          <cell r="BI20">
            <v>0</v>
          </cell>
          <cell r="BJ20">
            <v>0</v>
          </cell>
          <cell r="BK20">
            <v>0</v>
          </cell>
          <cell r="BL20">
            <v>-11418</v>
          </cell>
          <cell r="BM20">
            <v>-67930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 t="str">
            <v/>
          </cell>
        </row>
        <row r="21">
          <cell r="B21" t="str">
            <v>Amortization - LGS Acq. 1860.14155</v>
          </cell>
          <cell r="C21">
            <v>-3026780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-3026780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 t="str">
            <v/>
          </cell>
        </row>
        <row r="22">
          <cell r="B22" t="str">
            <v>RAR 91/93 Bond Cost Amortized</v>
          </cell>
          <cell r="C22">
            <v>77550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77550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 t="str">
            <v/>
          </cell>
        </row>
        <row r="23">
          <cell r="B23" t="str">
            <v>Lease Income - Myriant</v>
          </cell>
          <cell r="C23">
            <v>-848077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-848077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 t="str">
            <v/>
          </cell>
        </row>
        <row r="24">
          <cell r="B24" t="str">
            <v>DIG on Fixed Assets - UCG Storage</v>
          </cell>
          <cell r="C24">
            <v>-3210360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-3210360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 t="str">
            <v/>
          </cell>
        </row>
        <row r="25">
          <cell r="B25" t="str">
            <v>RAR 86/90 Lease Expense Amortization</v>
          </cell>
          <cell r="C25">
            <v>-421200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-421200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 t="str">
            <v/>
          </cell>
        </row>
        <row r="26">
          <cell r="B26" t="str">
            <v>Pine Pipeline Partnership</v>
          </cell>
          <cell r="C26">
            <v>-245341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-245341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 t="str">
            <v/>
          </cell>
        </row>
        <row r="27">
          <cell r="B27" t="str">
            <v>MVG Right of Way</v>
          </cell>
          <cell r="C27">
            <v>-11746000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-11746000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 t="str">
            <v/>
          </cell>
        </row>
        <row r="28">
          <cell r="B28" t="str">
            <v>Amortization - Comfurt Goodwill</v>
          </cell>
          <cell r="C28">
            <v>-985039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-985039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 t="str">
            <v/>
          </cell>
        </row>
        <row r="29">
          <cell r="B29" t="str">
            <v>Fixed Asset Cost Adjustment</v>
          </cell>
          <cell r="C29">
            <v>-5146457371</v>
          </cell>
          <cell r="D29">
            <v>0</v>
          </cell>
          <cell r="E29">
            <v>0</v>
          </cell>
          <cell r="F29">
            <v>0</v>
          </cell>
          <cell r="G29">
            <v>-2081188</v>
          </cell>
          <cell r="H29">
            <v>-2864115</v>
          </cell>
          <cell r="I29">
            <v>153171</v>
          </cell>
          <cell r="J29">
            <v>0</v>
          </cell>
          <cell r="K29">
            <v>0</v>
          </cell>
          <cell r="L29">
            <v>816643</v>
          </cell>
          <cell r="M29">
            <v>484737</v>
          </cell>
          <cell r="N29">
            <v>0</v>
          </cell>
          <cell r="O29">
            <v>-17787082</v>
          </cell>
          <cell r="P29">
            <v>0</v>
          </cell>
          <cell r="Q29">
            <v>0</v>
          </cell>
          <cell r="R29">
            <v>0</v>
          </cell>
          <cell r="S29">
            <v>7035286</v>
          </cell>
          <cell r="T29">
            <v>13010177</v>
          </cell>
          <cell r="U29">
            <v>-124563970</v>
          </cell>
          <cell r="V29">
            <v>-115148871</v>
          </cell>
          <cell r="W29">
            <v>-823198</v>
          </cell>
          <cell r="X29">
            <v>-216206745</v>
          </cell>
          <cell r="Y29">
            <v>-91099962</v>
          </cell>
          <cell r="Z29">
            <v>0</v>
          </cell>
          <cell r="AA29">
            <v>-40924429</v>
          </cell>
          <cell r="AB29">
            <v>0</v>
          </cell>
          <cell r="AC29">
            <v>-4327533</v>
          </cell>
          <cell r="AD29">
            <v>-136077</v>
          </cell>
          <cell r="AE29">
            <v>-1520568</v>
          </cell>
          <cell r="AF29">
            <v>-490678</v>
          </cell>
          <cell r="AG29">
            <v>-14279</v>
          </cell>
          <cell r="AH29">
            <v>63389</v>
          </cell>
          <cell r="AI29">
            <v>-201162</v>
          </cell>
          <cell r="AJ29">
            <v>-1048559</v>
          </cell>
          <cell r="AK29">
            <v>28400147</v>
          </cell>
          <cell r="AL29">
            <v>-63939772</v>
          </cell>
          <cell r="AM29">
            <v>-4378614</v>
          </cell>
          <cell r="AN29">
            <v>0</v>
          </cell>
          <cell r="AO29">
            <v>0</v>
          </cell>
          <cell r="AP29">
            <v>-16718851</v>
          </cell>
          <cell r="AQ29">
            <v>0</v>
          </cell>
          <cell r="AR29">
            <v>-140372925</v>
          </cell>
          <cell r="AS29">
            <v>-20819666</v>
          </cell>
          <cell r="AT29">
            <v>202406</v>
          </cell>
          <cell r="AU29">
            <v>8508895</v>
          </cell>
          <cell r="AV29">
            <v>-3953649</v>
          </cell>
          <cell r="AW29">
            <v>322471</v>
          </cell>
          <cell r="AX29">
            <v>1963092</v>
          </cell>
          <cell r="AY29">
            <v>545542</v>
          </cell>
          <cell r="AZ29">
            <v>4381049</v>
          </cell>
          <cell r="BA29">
            <v>-137852922</v>
          </cell>
          <cell r="BB29">
            <v>5310869</v>
          </cell>
          <cell r="BC29">
            <v>-33547297</v>
          </cell>
          <cell r="BD29">
            <v>-214691521</v>
          </cell>
          <cell r="BE29">
            <v>-9391</v>
          </cell>
          <cell r="BF29">
            <v>-80914827</v>
          </cell>
          <cell r="BG29">
            <v>124006</v>
          </cell>
          <cell r="BH29">
            <v>-116844238</v>
          </cell>
          <cell r="BI29">
            <v>0</v>
          </cell>
          <cell r="BJ29">
            <v>-189467954</v>
          </cell>
          <cell r="BK29">
            <v>-2007838</v>
          </cell>
          <cell r="BL29">
            <v>-2319358204</v>
          </cell>
          <cell r="BM29">
            <v>-1253663165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 t="str">
            <v/>
          </cell>
        </row>
        <row r="30">
          <cell r="B30" t="str">
            <v>Depreciation Adjustment</v>
          </cell>
          <cell r="C30">
            <v>-530430828</v>
          </cell>
          <cell r="D30">
            <v>0</v>
          </cell>
          <cell r="E30">
            <v>0</v>
          </cell>
          <cell r="F30">
            <v>0</v>
          </cell>
          <cell r="G30">
            <v>-38986</v>
          </cell>
          <cell r="H30">
            <v>-1866509</v>
          </cell>
          <cell r="I30">
            <v>-3890662</v>
          </cell>
          <cell r="J30">
            <v>0</v>
          </cell>
          <cell r="K30">
            <v>0</v>
          </cell>
          <cell r="L30">
            <v>-5859113</v>
          </cell>
          <cell r="M30">
            <v>-37933</v>
          </cell>
          <cell r="N30">
            <v>0</v>
          </cell>
          <cell r="O30">
            <v>6367189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-12739710</v>
          </cell>
          <cell r="U30">
            <v>48769508</v>
          </cell>
          <cell r="V30">
            <v>48018543</v>
          </cell>
          <cell r="W30">
            <v>539512</v>
          </cell>
          <cell r="X30">
            <v>-84226392</v>
          </cell>
          <cell r="Y30">
            <v>-64992837</v>
          </cell>
          <cell r="Z30">
            <v>0</v>
          </cell>
          <cell r="AA30">
            <v>-42785490</v>
          </cell>
          <cell r="AB30">
            <v>0</v>
          </cell>
          <cell r="AC30">
            <v>-436609</v>
          </cell>
          <cell r="AD30">
            <v>-165632</v>
          </cell>
          <cell r="AE30">
            <v>-1829593</v>
          </cell>
          <cell r="AF30">
            <v>483331</v>
          </cell>
          <cell r="AG30">
            <v>18688</v>
          </cell>
          <cell r="AH30">
            <v>-63173</v>
          </cell>
          <cell r="AI30">
            <v>-180123</v>
          </cell>
          <cell r="AJ30">
            <v>-1774914</v>
          </cell>
          <cell r="AK30">
            <v>-28303550</v>
          </cell>
          <cell r="AL30">
            <v>-26073740</v>
          </cell>
          <cell r="AM30">
            <v>-1492774</v>
          </cell>
          <cell r="AN30">
            <v>0</v>
          </cell>
          <cell r="AO30">
            <v>0</v>
          </cell>
          <cell r="AP30">
            <v>-8351896</v>
          </cell>
          <cell r="AQ30">
            <v>0</v>
          </cell>
          <cell r="AR30">
            <v>-55025534</v>
          </cell>
          <cell r="AS30">
            <v>-12522231</v>
          </cell>
          <cell r="AT30">
            <v>-202408</v>
          </cell>
          <cell r="AU30">
            <v>-8741762</v>
          </cell>
          <cell r="AV30">
            <v>568795</v>
          </cell>
          <cell r="AW30">
            <v>-322471</v>
          </cell>
          <cell r="AX30">
            <v>-1963092</v>
          </cell>
          <cell r="AY30">
            <v>-545542</v>
          </cell>
          <cell r="AZ30">
            <v>-4381048</v>
          </cell>
          <cell r="BA30">
            <v>-90050678</v>
          </cell>
          <cell r="BB30">
            <v>-5310868</v>
          </cell>
          <cell r="BC30">
            <v>-17288268</v>
          </cell>
          <cell r="BD30">
            <v>-45487834</v>
          </cell>
          <cell r="BE30">
            <v>-1015296</v>
          </cell>
          <cell r="BF30">
            <v>-24796103</v>
          </cell>
          <cell r="BG30">
            <v>-807254</v>
          </cell>
          <cell r="BH30">
            <v>-74210298</v>
          </cell>
          <cell r="BI30">
            <v>0</v>
          </cell>
          <cell r="BJ30">
            <v>-136375849</v>
          </cell>
          <cell r="BK30">
            <v>59395</v>
          </cell>
          <cell r="BL30">
            <v>211273409</v>
          </cell>
          <cell r="BM30">
            <v>-82373030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 t="str">
            <v/>
          </cell>
        </row>
        <row r="31">
          <cell r="B31" t="str">
            <v>Book Gain/Loss on Sale of FA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 t="str">
            <v/>
          </cell>
        </row>
        <row r="32">
          <cell r="B32" t="str">
            <v>Tax Gain/Loss on Sale of FA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 t="str">
            <v/>
          </cell>
        </row>
        <row r="33">
          <cell r="B33" t="str">
            <v>Software Capitalized per Books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 t="str">
            <v/>
          </cell>
        </row>
        <row r="34">
          <cell r="B34" t="str">
            <v>Aid in Construction Adjustment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 t="str">
            <v/>
          </cell>
        </row>
        <row r="35">
          <cell r="B35" t="str">
            <v>Capitalized Interest Adjustment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 t="str">
            <v/>
          </cell>
        </row>
        <row r="36">
          <cell r="B36" t="str">
            <v>Capitalized Overhead Adjustment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-1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 t="str">
            <v/>
          </cell>
        </row>
        <row r="37">
          <cell r="B37" t="str">
            <v>Section 481(a) Cushion Gas</v>
          </cell>
          <cell r="C37">
            <v>1504888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1504888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 t="str">
            <v/>
          </cell>
        </row>
        <row r="38">
          <cell r="B38" t="str">
            <v>Section 481(a) Line Pack Gas</v>
          </cell>
          <cell r="C38">
            <v>182597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182597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 t="str">
            <v/>
          </cell>
        </row>
        <row r="39">
          <cell r="B39" t="str">
            <v>CWIP</v>
          </cell>
          <cell r="C39">
            <v>-40916565</v>
          </cell>
          <cell r="D39">
            <v>0</v>
          </cell>
          <cell r="E39">
            <v>0</v>
          </cell>
          <cell r="F39">
            <v>0</v>
          </cell>
          <cell r="G39">
            <v>37322</v>
          </cell>
          <cell r="H39">
            <v>76794</v>
          </cell>
          <cell r="I39">
            <v>54479</v>
          </cell>
          <cell r="J39">
            <v>0</v>
          </cell>
          <cell r="K39">
            <v>0</v>
          </cell>
          <cell r="L39">
            <v>-60101</v>
          </cell>
          <cell r="M39">
            <v>0</v>
          </cell>
          <cell r="N39">
            <v>0</v>
          </cell>
          <cell r="O39">
            <v>63907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2443175</v>
          </cell>
          <cell r="U39">
            <v>-700407</v>
          </cell>
          <cell r="V39">
            <v>4678900</v>
          </cell>
          <cell r="W39">
            <v>-173589</v>
          </cell>
          <cell r="X39">
            <v>-4140549</v>
          </cell>
          <cell r="Y39">
            <v>-1409007</v>
          </cell>
          <cell r="Z39">
            <v>0</v>
          </cell>
          <cell r="AA39">
            <v>307796</v>
          </cell>
          <cell r="AB39">
            <v>0</v>
          </cell>
          <cell r="AC39">
            <v>-143582</v>
          </cell>
          <cell r="AD39">
            <v>11</v>
          </cell>
          <cell r="AE39">
            <v>-43352</v>
          </cell>
          <cell r="AF39">
            <v>482</v>
          </cell>
          <cell r="AG39">
            <v>0</v>
          </cell>
          <cell r="AH39">
            <v>0</v>
          </cell>
          <cell r="AI39">
            <v>-266</v>
          </cell>
          <cell r="AJ39">
            <v>601557</v>
          </cell>
          <cell r="AK39">
            <v>132</v>
          </cell>
          <cell r="AL39">
            <v>610623</v>
          </cell>
          <cell r="AM39">
            <v>-24862</v>
          </cell>
          <cell r="AN39">
            <v>1</v>
          </cell>
          <cell r="AO39">
            <v>0</v>
          </cell>
          <cell r="AP39">
            <v>-286916</v>
          </cell>
          <cell r="AQ39">
            <v>0</v>
          </cell>
          <cell r="AR39">
            <v>300862</v>
          </cell>
          <cell r="AS39">
            <v>404034</v>
          </cell>
          <cell r="AT39">
            <v>0</v>
          </cell>
          <cell r="AU39">
            <v>0</v>
          </cell>
          <cell r="AV39">
            <v>280378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-4657461</v>
          </cell>
          <cell r="BB39">
            <v>0</v>
          </cell>
          <cell r="BC39">
            <v>-193241</v>
          </cell>
          <cell r="BD39">
            <v>-7735817</v>
          </cell>
          <cell r="BE39">
            <v>0</v>
          </cell>
          <cell r="BF39">
            <v>-1611037</v>
          </cell>
          <cell r="BG39">
            <v>165781</v>
          </cell>
          <cell r="BH39">
            <v>-5167925</v>
          </cell>
          <cell r="BI39">
            <v>0</v>
          </cell>
          <cell r="BJ39">
            <v>-4616006</v>
          </cell>
          <cell r="BK39">
            <v>-84609</v>
          </cell>
          <cell r="BL39">
            <v>-20138111</v>
          </cell>
          <cell r="BM39">
            <v>244037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 t="str">
            <v/>
          </cell>
        </row>
        <row r="40">
          <cell r="B40" t="str">
            <v>Capitalized Book Depreciation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 t="str">
            <v/>
          </cell>
        </row>
        <row r="41">
          <cell r="B41" t="str">
            <v>Repairs Deduction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 t="str">
            <v/>
          </cell>
        </row>
        <row r="42">
          <cell r="B42" t="str">
            <v>Section 481(a) TPR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 t="str">
            <v/>
          </cell>
        </row>
        <row r="43">
          <cell r="B43" t="str">
            <v>RWIP</v>
          </cell>
          <cell r="C43">
            <v>-18952705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-284891</v>
          </cell>
          <cell r="T43">
            <v>0</v>
          </cell>
          <cell r="U43">
            <v>-375</v>
          </cell>
          <cell r="V43">
            <v>-10362</v>
          </cell>
          <cell r="W43">
            <v>-21</v>
          </cell>
          <cell r="X43">
            <v>-1707650</v>
          </cell>
          <cell r="Y43">
            <v>-664453</v>
          </cell>
          <cell r="Z43">
            <v>0</v>
          </cell>
          <cell r="AA43">
            <v>-542274</v>
          </cell>
          <cell r="AB43">
            <v>0</v>
          </cell>
          <cell r="AC43">
            <v>-6959</v>
          </cell>
          <cell r="AD43">
            <v>-6053</v>
          </cell>
          <cell r="AE43">
            <v>-39647</v>
          </cell>
          <cell r="AF43">
            <v>-460</v>
          </cell>
          <cell r="AG43">
            <v>0</v>
          </cell>
          <cell r="AH43">
            <v>0</v>
          </cell>
          <cell r="AI43">
            <v>-1246</v>
          </cell>
          <cell r="AJ43">
            <v>-391</v>
          </cell>
          <cell r="AK43">
            <v>31109</v>
          </cell>
          <cell r="AL43">
            <v>-408745</v>
          </cell>
          <cell r="AM43">
            <v>-11042</v>
          </cell>
          <cell r="AN43">
            <v>0</v>
          </cell>
          <cell r="AO43">
            <v>0</v>
          </cell>
          <cell r="AP43">
            <v>-111485</v>
          </cell>
          <cell r="AQ43">
            <v>0</v>
          </cell>
          <cell r="AR43">
            <v>-737721</v>
          </cell>
          <cell r="AS43">
            <v>-95657</v>
          </cell>
          <cell r="AT43">
            <v>0</v>
          </cell>
          <cell r="AU43">
            <v>0</v>
          </cell>
          <cell r="AV43">
            <v>-749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-236265</v>
          </cell>
          <cell r="BB43">
            <v>0</v>
          </cell>
          <cell r="BC43">
            <v>-74989</v>
          </cell>
          <cell r="BD43">
            <v>-2267392</v>
          </cell>
          <cell r="BE43">
            <v>0</v>
          </cell>
          <cell r="BF43">
            <v>-581022</v>
          </cell>
          <cell r="BG43">
            <v>-379</v>
          </cell>
          <cell r="BH43">
            <v>-584315</v>
          </cell>
          <cell r="BI43">
            <v>0</v>
          </cell>
          <cell r="BJ43">
            <v>-900407</v>
          </cell>
          <cell r="BK43">
            <v>0</v>
          </cell>
          <cell r="BL43">
            <v>-8475187</v>
          </cell>
          <cell r="BM43">
            <v>-1233677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 t="str">
            <v/>
          </cell>
        </row>
        <row r="44">
          <cell r="B44" t="str">
            <v>Deferred Gas Costs</v>
          </cell>
          <cell r="C44">
            <v>-45465911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291</v>
          </cell>
          <cell r="Y44">
            <v>833361</v>
          </cell>
          <cell r="Z44">
            <v>0</v>
          </cell>
          <cell r="AA44">
            <v>-266095</v>
          </cell>
          <cell r="AB44">
            <v>0</v>
          </cell>
          <cell r="AC44">
            <v>41397</v>
          </cell>
          <cell r="AD44">
            <v>0</v>
          </cell>
          <cell r="AE44">
            <v>4547</v>
          </cell>
          <cell r="AF44">
            <v>-110</v>
          </cell>
          <cell r="AG44">
            <v>0</v>
          </cell>
          <cell r="AH44">
            <v>0</v>
          </cell>
          <cell r="AI44">
            <v>-3222</v>
          </cell>
          <cell r="AJ44">
            <v>0</v>
          </cell>
          <cell r="AK44">
            <v>0</v>
          </cell>
          <cell r="AL44">
            <v>-339660</v>
          </cell>
          <cell r="AM44">
            <v>-12304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2907604</v>
          </cell>
          <cell r="AS44">
            <v>-48735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-5200996</v>
          </cell>
          <cell r="BB44">
            <v>0</v>
          </cell>
          <cell r="BC44">
            <v>-751864</v>
          </cell>
          <cell r="BD44">
            <v>-974534</v>
          </cell>
          <cell r="BE44">
            <v>0</v>
          </cell>
          <cell r="BF44">
            <v>9507850</v>
          </cell>
          <cell r="BG44">
            <v>0</v>
          </cell>
          <cell r="BH44">
            <v>-3731901</v>
          </cell>
          <cell r="BI44">
            <v>0</v>
          </cell>
          <cell r="BJ44">
            <v>704829</v>
          </cell>
          <cell r="BK44">
            <v>0</v>
          </cell>
          <cell r="BL44">
            <v>-48136369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 t="str">
            <v/>
          </cell>
        </row>
        <row r="45">
          <cell r="B45" t="str">
            <v>Over Recoveries of PGA</v>
          </cell>
          <cell r="C45">
            <v>-104485031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-4889947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-7440626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-111940</v>
          </cell>
          <cell r="BB45">
            <v>0</v>
          </cell>
          <cell r="BC45">
            <v>-4189809</v>
          </cell>
          <cell r="BD45">
            <v>-914845</v>
          </cell>
          <cell r="BE45">
            <v>0</v>
          </cell>
          <cell r="BF45">
            <v>-11638936</v>
          </cell>
          <cell r="BG45">
            <v>0</v>
          </cell>
          <cell r="BH45">
            <v>-2</v>
          </cell>
          <cell r="BI45">
            <v>0</v>
          </cell>
          <cell r="BJ45">
            <v>-4971069</v>
          </cell>
          <cell r="BK45">
            <v>0</v>
          </cell>
          <cell r="BL45">
            <v>-70327858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 t="str">
            <v/>
          </cell>
        </row>
        <row r="46">
          <cell r="B46" t="str">
            <v>Deferred ITC - UCG Non-Utility</v>
          </cell>
          <cell r="C46">
            <v>17766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17766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 t="str">
            <v/>
          </cell>
        </row>
        <row r="47">
          <cell r="B47" t="str">
            <v>SEBP Adjustment</v>
          </cell>
          <cell r="C47">
            <v>91015431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2578694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72109439</v>
          </cell>
          <cell r="W47">
            <v>2605975</v>
          </cell>
          <cell r="X47">
            <v>0</v>
          </cell>
          <cell r="Y47">
            <v>99525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1601358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3806210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537939</v>
          </cell>
          <cell r="BH47">
            <v>0</v>
          </cell>
          <cell r="BI47">
            <v>0</v>
          </cell>
          <cell r="BJ47">
            <v>2546278</v>
          </cell>
          <cell r="BK47">
            <v>0</v>
          </cell>
          <cell r="BL47">
            <v>1810719</v>
          </cell>
          <cell r="BM47">
            <v>3319294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 t="str">
            <v/>
          </cell>
        </row>
      </sheetData>
      <sheetData sheetId="6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w"/>
      <sheetName val="PT Load "/>
      <sheetName val="AIC - Sch M"/>
      <sheetName val="AIC - Basis Adj"/>
      <sheetName val="AIC - CWIP"/>
      <sheetName val="Proj Query tie-in to CR"/>
      <sheetName val="Proj Query tie-in to CPR"/>
      <sheetName val="taxable-nontax analysis"/>
      <sheetName val="060.35212"/>
      <sheetName val="check classification"/>
      <sheetName val="AIC - Project query data"/>
      <sheetName val="CR Query Data"/>
      <sheetName val="CPR Query data"/>
      <sheetName val="Project query"/>
      <sheetName val="CR Query"/>
      <sheetName val="Book CWIP"/>
      <sheetName val="OTP Lookup"/>
      <sheetName val="Gov Bs. NonGov analysis"/>
      <sheetName val="CWIP - review"/>
    </sheetNames>
    <sheetDataSet>
      <sheetData sheetId="0"/>
      <sheetData sheetId="1"/>
      <sheetData sheetId="2">
        <row r="13">
          <cell r="A13" t="str">
            <v>Sum of Total AIC (sign flipped)</v>
          </cell>
        </row>
        <row r="49">
          <cell r="E49" t="str">
            <v>Rate Div</v>
          </cell>
          <cell r="F49" t="str">
            <v>Non-Taxable</v>
          </cell>
          <cell r="G49" t="str">
            <v>Taxable</v>
          </cell>
        </row>
        <row r="50">
          <cell r="E50" t="str">
            <v>212</v>
          </cell>
          <cell r="F50">
            <v>0</v>
          </cell>
          <cell r="G50">
            <v>92967.64</v>
          </cell>
        </row>
        <row r="51">
          <cell r="E51">
            <v>0</v>
          </cell>
          <cell r="F51">
            <v>0</v>
          </cell>
          <cell r="G51">
            <v>92967.64</v>
          </cell>
        </row>
        <row r="52">
          <cell r="E52" t="str">
            <v>057</v>
          </cell>
          <cell r="F52">
            <v>0</v>
          </cell>
          <cell r="G52">
            <v>291794.59000000003</v>
          </cell>
        </row>
        <row r="53">
          <cell r="E53">
            <v>0</v>
          </cell>
          <cell r="F53">
            <v>0</v>
          </cell>
          <cell r="G53">
            <v>291794.59000000003</v>
          </cell>
        </row>
        <row r="54">
          <cell r="E54">
            <v>0</v>
          </cell>
          <cell r="F54">
            <v>0</v>
          </cell>
          <cell r="G54">
            <v>384762.23000000004</v>
          </cell>
        </row>
        <row r="55">
          <cell r="E55" t="str">
            <v>012</v>
          </cell>
          <cell r="F55">
            <v>0</v>
          </cell>
          <cell r="G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</row>
        <row r="57">
          <cell r="E57" t="str">
            <v>077</v>
          </cell>
          <cell r="F57">
            <v>773536.97</v>
          </cell>
          <cell r="G57">
            <v>939804.80999999982</v>
          </cell>
        </row>
        <row r="58">
          <cell r="E58">
            <v>0</v>
          </cell>
          <cell r="F58">
            <v>773536.97</v>
          </cell>
          <cell r="G58">
            <v>939804.80999999982</v>
          </cell>
        </row>
        <row r="59">
          <cell r="E59" t="str">
            <v>007</v>
          </cell>
          <cell r="F59">
            <v>139067.47999999998</v>
          </cell>
          <cell r="G59">
            <v>1458590.06</v>
          </cell>
        </row>
        <row r="60">
          <cell r="E60">
            <v>0</v>
          </cell>
          <cell r="F60">
            <v>139067.47999999998</v>
          </cell>
          <cell r="G60">
            <v>1458590.06</v>
          </cell>
        </row>
        <row r="61">
          <cell r="E61" t="str">
            <v>003</v>
          </cell>
          <cell r="F61">
            <v>0</v>
          </cell>
          <cell r="G61">
            <v>197786.62999999995</v>
          </cell>
        </row>
        <row r="62">
          <cell r="E62">
            <v>0</v>
          </cell>
          <cell r="F62">
            <v>0</v>
          </cell>
          <cell r="G62">
            <v>197786.62999999995</v>
          </cell>
        </row>
        <row r="63">
          <cell r="E63" t="str">
            <v>016</v>
          </cell>
          <cell r="F63">
            <v>-2763.3799999999997</v>
          </cell>
          <cell r="G63">
            <v>209707.00000000006</v>
          </cell>
        </row>
        <row r="64">
          <cell r="E64">
            <v>0</v>
          </cell>
          <cell r="F64">
            <v>-2763.3799999999997</v>
          </cell>
          <cell r="G64">
            <v>209707.00000000006</v>
          </cell>
        </row>
        <row r="65">
          <cell r="E65" t="str">
            <v>020</v>
          </cell>
          <cell r="F65">
            <v>0</v>
          </cell>
          <cell r="G65">
            <v>1177.1600000000001</v>
          </cell>
        </row>
        <row r="66">
          <cell r="E66">
            <v>0</v>
          </cell>
          <cell r="F66">
            <v>0</v>
          </cell>
          <cell r="G66">
            <v>1177.1600000000001</v>
          </cell>
        </row>
        <row r="67">
          <cell r="E67" t="str">
            <v>019</v>
          </cell>
          <cell r="F67">
            <v>0</v>
          </cell>
          <cell r="G67">
            <v>131628.03999999998</v>
          </cell>
        </row>
        <row r="68">
          <cell r="E68">
            <v>0</v>
          </cell>
          <cell r="F68">
            <v>0</v>
          </cell>
          <cell r="G68">
            <v>131628.03999999998</v>
          </cell>
        </row>
        <row r="69">
          <cell r="E69" t="str">
            <v>005</v>
          </cell>
          <cell r="F69">
            <v>-9851</v>
          </cell>
          <cell r="G69">
            <v>299381.78000000003</v>
          </cell>
        </row>
        <row r="70">
          <cell r="E70">
            <v>0</v>
          </cell>
          <cell r="F70">
            <v>-9851</v>
          </cell>
          <cell r="G70">
            <v>299381.78000000003</v>
          </cell>
        </row>
        <row r="71">
          <cell r="E71" t="str">
            <v>021</v>
          </cell>
          <cell r="F71">
            <v>0</v>
          </cell>
          <cell r="G71">
            <v>401431.66</v>
          </cell>
        </row>
        <row r="72">
          <cell r="E72">
            <v>0</v>
          </cell>
          <cell r="F72">
            <v>0</v>
          </cell>
          <cell r="G72">
            <v>401431.66</v>
          </cell>
        </row>
        <row r="73">
          <cell r="E73" t="str">
            <v>093</v>
          </cell>
          <cell r="F73">
            <v>7324.4</v>
          </cell>
          <cell r="G73">
            <v>3837028.7800000021</v>
          </cell>
        </row>
        <row r="74">
          <cell r="E74">
            <v>0</v>
          </cell>
          <cell r="F74">
            <v>7324.4</v>
          </cell>
          <cell r="G74">
            <v>3837028.7800000021</v>
          </cell>
        </row>
        <row r="75">
          <cell r="E75" t="str">
            <v>096</v>
          </cell>
          <cell r="F75">
            <v>0</v>
          </cell>
          <cell r="G75">
            <v>136007.70000000001</v>
          </cell>
        </row>
        <row r="76">
          <cell r="E76">
            <v>0</v>
          </cell>
          <cell r="F76">
            <v>0</v>
          </cell>
          <cell r="G76">
            <v>136007.70000000001</v>
          </cell>
        </row>
        <row r="77">
          <cell r="E77" t="str">
            <v>009</v>
          </cell>
          <cell r="F77">
            <v>1638438.6500000001</v>
          </cell>
          <cell r="G77">
            <v>335373.94000000018</v>
          </cell>
        </row>
        <row r="78">
          <cell r="E78">
            <v>0</v>
          </cell>
          <cell r="F78">
            <v>1638438.6500000001</v>
          </cell>
          <cell r="G78">
            <v>335373.94000000018</v>
          </cell>
        </row>
        <row r="79">
          <cell r="E79" t="str">
            <v>033</v>
          </cell>
          <cell r="F79">
            <v>217701.33</v>
          </cell>
          <cell r="G79">
            <v>1154152.3699999996</v>
          </cell>
        </row>
        <row r="80">
          <cell r="E80" t="str">
            <v>034</v>
          </cell>
          <cell r="F80">
            <v>0</v>
          </cell>
          <cell r="G80">
            <v>480542.10000000003</v>
          </cell>
        </row>
        <row r="81">
          <cell r="E81" t="str">
            <v>035</v>
          </cell>
          <cell r="F81">
            <v>0</v>
          </cell>
          <cell r="G81">
            <v>26482.589999999997</v>
          </cell>
        </row>
        <row r="82">
          <cell r="E82" t="str">
            <v>036</v>
          </cell>
          <cell r="F82">
            <v>2863.28</v>
          </cell>
          <cell r="G82">
            <v>644187.22999999986</v>
          </cell>
        </row>
        <row r="83">
          <cell r="E83">
            <v>0</v>
          </cell>
          <cell r="F83">
            <v>220564.61</v>
          </cell>
          <cell r="G83">
            <v>2305364.2899999996</v>
          </cell>
        </row>
        <row r="84">
          <cell r="E84" t="str">
            <v>081</v>
          </cell>
          <cell r="F84">
            <v>3022531.9899999998</v>
          </cell>
          <cell r="G84">
            <v>2661642.8699999982</v>
          </cell>
        </row>
        <row r="85">
          <cell r="E85">
            <v>0</v>
          </cell>
          <cell r="F85">
            <v>3022531.9899999998</v>
          </cell>
          <cell r="G85">
            <v>2661642.8699999982</v>
          </cell>
        </row>
        <row r="86">
          <cell r="E86" t="str">
            <v>170</v>
          </cell>
          <cell r="F86">
            <v>269855.28000000003</v>
          </cell>
          <cell r="G86">
            <v>1098926.2199999995</v>
          </cell>
        </row>
        <row r="87">
          <cell r="E87">
            <v>0</v>
          </cell>
          <cell r="F87">
            <v>269855.28000000003</v>
          </cell>
          <cell r="G87">
            <v>1098926.2199999995</v>
          </cell>
        </row>
        <row r="88">
          <cell r="E88" t="str">
            <v>190</v>
          </cell>
          <cell r="F88">
            <v>13904796.769999996</v>
          </cell>
          <cell r="G88">
            <v>40879137.020000063</v>
          </cell>
        </row>
        <row r="89">
          <cell r="E89">
            <v>0</v>
          </cell>
          <cell r="F89">
            <v>13904796.769999996</v>
          </cell>
          <cell r="G89">
            <v>40879137.020000063</v>
          </cell>
        </row>
        <row r="90">
          <cell r="E90" t="str">
            <v>700</v>
          </cell>
          <cell r="F90">
            <v>2797795.8200000017</v>
          </cell>
          <cell r="G90">
            <v>3773140.1100000008</v>
          </cell>
        </row>
        <row r="91">
          <cell r="E91">
            <v>0</v>
          </cell>
          <cell r="F91">
            <v>2797795.8200000017</v>
          </cell>
          <cell r="G91">
            <v>3773140.1100000008</v>
          </cell>
        </row>
        <row r="92">
          <cell r="E92">
            <v>0</v>
          </cell>
          <cell r="F92">
            <v>22761297.589999996</v>
          </cell>
          <cell r="G92">
            <v>58666128.070000067</v>
          </cell>
        </row>
        <row r="93">
          <cell r="E93">
            <v>0</v>
          </cell>
          <cell r="F93">
            <v>22761297.589999996</v>
          </cell>
          <cell r="G93">
            <v>59050890.300000057</v>
          </cell>
        </row>
      </sheetData>
      <sheetData sheetId="3">
        <row r="13">
          <cell r="A13" t="str">
            <v>Co Rollup</v>
          </cell>
        </row>
        <row r="14">
          <cell r="E14" t="str">
            <v>212</v>
          </cell>
          <cell r="F14">
            <v>244328.63999999996</v>
          </cell>
          <cell r="G14">
            <v>0</v>
          </cell>
          <cell r="H14">
            <v>244328.63999999996</v>
          </cell>
        </row>
        <row r="15">
          <cell r="E15">
            <v>0</v>
          </cell>
          <cell r="F15">
            <v>244328.63999999996</v>
          </cell>
          <cell r="G15">
            <v>0</v>
          </cell>
          <cell r="H15">
            <v>244328.63999999996</v>
          </cell>
        </row>
        <row r="16">
          <cell r="E16" t="str">
            <v>800</v>
          </cell>
          <cell r="F16">
            <v>0</v>
          </cell>
          <cell r="G16">
            <v>0</v>
          </cell>
          <cell r="H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 t="str">
            <v>817</v>
          </cell>
          <cell r="F18">
            <v>0</v>
          </cell>
          <cell r="G18">
            <v>0</v>
          </cell>
          <cell r="H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E20" t="str">
            <v>822</v>
          </cell>
          <cell r="F20">
            <v>0</v>
          </cell>
          <cell r="G20">
            <v>0</v>
          </cell>
          <cell r="H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E22" t="str">
            <v>057</v>
          </cell>
          <cell r="F22">
            <v>210246.09999999998</v>
          </cell>
          <cell r="G22">
            <v>0</v>
          </cell>
          <cell r="H22">
            <v>210246.09999999998</v>
          </cell>
        </row>
        <row r="23">
          <cell r="E23">
            <v>0</v>
          </cell>
          <cell r="F23">
            <v>210246.09999999998</v>
          </cell>
          <cell r="G23">
            <v>0</v>
          </cell>
          <cell r="H23">
            <v>210246.09999999998</v>
          </cell>
        </row>
        <row r="24">
          <cell r="E24">
            <v>0</v>
          </cell>
          <cell r="F24">
            <v>454574.73999999993</v>
          </cell>
          <cell r="G24">
            <v>0</v>
          </cell>
          <cell r="H24">
            <v>454574.73999999993</v>
          </cell>
        </row>
        <row r="25">
          <cell r="E25" t="str">
            <v>012</v>
          </cell>
          <cell r="F25">
            <v>0</v>
          </cell>
          <cell r="G25">
            <v>0</v>
          </cell>
          <cell r="H25">
            <v>0</v>
          </cell>
        </row>
        <row r="26">
          <cell r="E26" t="str">
            <v>002</v>
          </cell>
          <cell r="F26">
            <v>0</v>
          </cell>
          <cell r="G26">
            <v>0</v>
          </cell>
          <cell r="H26">
            <v>681862.10999999987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E28" t="str">
            <v>077</v>
          </cell>
          <cell r="F28">
            <v>1681885.7099999974</v>
          </cell>
          <cell r="G28">
            <v>-763449.97</v>
          </cell>
          <cell r="H28">
            <v>918435.73999999743</v>
          </cell>
        </row>
        <row r="29">
          <cell r="E29" t="str">
            <v>007</v>
          </cell>
          <cell r="F29">
            <v>1489712.83</v>
          </cell>
          <cell r="G29">
            <v>-139067.47999999998</v>
          </cell>
          <cell r="H29">
            <v>1350645.35</v>
          </cell>
        </row>
        <row r="30">
          <cell r="E30">
            <v>0</v>
          </cell>
          <cell r="F30">
            <v>3171598.5399999972</v>
          </cell>
          <cell r="G30">
            <v>-902517.45</v>
          </cell>
          <cell r="H30">
            <v>2269081.0899999971</v>
          </cell>
        </row>
        <row r="31">
          <cell r="E31" t="str">
            <v>003</v>
          </cell>
          <cell r="F31">
            <v>207001.62999999998</v>
          </cell>
          <cell r="G31">
            <v>0</v>
          </cell>
          <cell r="H31">
            <v>207001.62999999998</v>
          </cell>
        </row>
        <row r="32">
          <cell r="E32" t="str">
            <v>013</v>
          </cell>
          <cell r="F32">
            <v>0</v>
          </cell>
          <cell r="G32">
            <v>0</v>
          </cell>
          <cell r="H32">
            <v>0</v>
          </cell>
        </row>
        <row r="33">
          <cell r="E33" t="str">
            <v>006</v>
          </cell>
          <cell r="F33">
            <v>0</v>
          </cell>
          <cell r="G33">
            <v>0</v>
          </cell>
          <cell r="H33">
            <v>0</v>
          </cell>
        </row>
        <row r="34">
          <cell r="E34" t="str">
            <v>018</v>
          </cell>
          <cell r="F34">
            <v>0</v>
          </cell>
          <cell r="G34">
            <v>0</v>
          </cell>
          <cell r="H34">
            <v>0</v>
          </cell>
        </row>
        <row r="35">
          <cell r="E35" t="str">
            <v>010</v>
          </cell>
          <cell r="F35">
            <v>0</v>
          </cell>
          <cell r="G35">
            <v>0</v>
          </cell>
          <cell r="H35">
            <v>0</v>
          </cell>
        </row>
        <row r="36">
          <cell r="E36" t="str">
            <v>016</v>
          </cell>
          <cell r="F36">
            <v>206943.62</v>
          </cell>
          <cell r="G36">
            <v>2763.3799999999997</v>
          </cell>
          <cell r="H36">
            <v>209707</v>
          </cell>
        </row>
        <row r="37">
          <cell r="E37" t="str">
            <v>020</v>
          </cell>
          <cell r="F37">
            <v>1177.1600000000001</v>
          </cell>
          <cell r="G37">
            <v>0</v>
          </cell>
          <cell r="H37">
            <v>1177.1600000000001</v>
          </cell>
        </row>
        <row r="38">
          <cell r="E38" t="str">
            <v>019</v>
          </cell>
          <cell r="F38">
            <v>128128.04</v>
          </cell>
          <cell r="G38">
            <v>0</v>
          </cell>
          <cell r="H38">
            <v>128128.04</v>
          </cell>
        </row>
        <row r="39">
          <cell r="E39" t="str">
            <v>005</v>
          </cell>
          <cell r="F39">
            <v>304650.74999999994</v>
          </cell>
          <cell r="G39">
            <v>9851</v>
          </cell>
          <cell r="H39">
            <v>314501.74999999994</v>
          </cell>
        </row>
        <row r="40">
          <cell r="E40" t="str">
            <v>021</v>
          </cell>
          <cell r="F40">
            <v>319431.66999999969</v>
          </cell>
          <cell r="G40">
            <v>0</v>
          </cell>
          <cell r="H40">
            <v>319431.66999999969</v>
          </cell>
        </row>
        <row r="41">
          <cell r="E41">
            <v>0</v>
          </cell>
          <cell r="F41">
            <v>1167332.8699999996</v>
          </cell>
          <cell r="G41">
            <v>12614.38</v>
          </cell>
          <cell r="H41">
            <v>1179947.2499999995</v>
          </cell>
        </row>
        <row r="42">
          <cell r="E42" t="str">
            <v>095</v>
          </cell>
          <cell r="F42">
            <v>0</v>
          </cell>
          <cell r="G42">
            <v>0</v>
          </cell>
          <cell r="H42">
            <v>0</v>
          </cell>
        </row>
        <row r="43">
          <cell r="E43" t="str">
            <v>091</v>
          </cell>
          <cell r="F43">
            <v>0</v>
          </cell>
          <cell r="G43">
            <v>0</v>
          </cell>
          <cell r="H43">
            <v>0</v>
          </cell>
        </row>
        <row r="44">
          <cell r="E44" t="str">
            <v>093</v>
          </cell>
          <cell r="F44">
            <v>3775621.2700000075</v>
          </cell>
          <cell r="G44">
            <v>-7324.4</v>
          </cell>
          <cell r="H44">
            <v>3768296.8700000076</v>
          </cell>
        </row>
        <row r="45">
          <cell r="E45" t="str">
            <v>096</v>
          </cell>
          <cell r="F45">
            <v>103907.73999999986</v>
          </cell>
          <cell r="G45">
            <v>0</v>
          </cell>
          <cell r="H45">
            <v>103907.73999999986</v>
          </cell>
        </row>
        <row r="46">
          <cell r="E46" t="str">
            <v>009</v>
          </cell>
          <cell r="F46">
            <v>3241726.659999996</v>
          </cell>
          <cell r="G46">
            <v>-1638438.6500000001</v>
          </cell>
          <cell r="H46">
            <v>1603288.0099999958</v>
          </cell>
        </row>
        <row r="47">
          <cell r="E47">
            <v>0</v>
          </cell>
          <cell r="F47">
            <v>7121255.6700000037</v>
          </cell>
          <cell r="G47">
            <v>-1645763.05</v>
          </cell>
          <cell r="H47">
            <v>5475492.6200000038</v>
          </cell>
        </row>
        <row r="48">
          <cell r="E48" t="str">
            <v>033</v>
          </cell>
          <cell r="F48">
            <v>1321551.8299999996</v>
          </cell>
          <cell r="G48">
            <v>-217701.33</v>
          </cell>
          <cell r="H48">
            <v>1103850.4999999995</v>
          </cell>
        </row>
        <row r="49">
          <cell r="E49" t="str">
            <v>034</v>
          </cell>
          <cell r="F49">
            <v>390974.1</v>
          </cell>
          <cell r="G49">
            <v>0</v>
          </cell>
          <cell r="H49">
            <v>390974.1</v>
          </cell>
        </row>
        <row r="50">
          <cell r="E50" t="str">
            <v>035</v>
          </cell>
          <cell r="F50">
            <v>26482.599999999973</v>
          </cell>
          <cell r="G50">
            <v>0</v>
          </cell>
          <cell r="H50">
            <v>26482.599999999973</v>
          </cell>
        </row>
        <row r="51">
          <cell r="E51" t="str">
            <v>036</v>
          </cell>
          <cell r="F51">
            <v>642661.05000000016</v>
          </cell>
          <cell r="G51">
            <v>-2863.28</v>
          </cell>
          <cell r="H51">
            <v>639797.77000000014</v>
          </cell>
        </row>
        <row r="52">
          <cell r="E52" t="str">
            <v>030</v>
          </cell>
          <cell r="F52">
            <v>0</v>
          </cell>
          <cell r="G52">
            <v>0</v>
          </cell>
          <cell r="H52">
            <v>0</v>
          </cell>
        </row>
        <row r="53">
          <cell r="E53" t="str">
            <v>081</v>
          </cell>
          <cell r="F53">
            <v>5740194.1900000228</v>
          </cell>
          <cell r="G53">
            <v>-3022531.9899999998</v>
          </cell>
          <cell r="H53">
            <v>2717662.200000023</v>
          </cell>
        </row>
        <row r="54">
          <cell r="E54">
            <v>0</v>
          </cell>
          <cell r="F54">
            <v>8121863.7700000219</v>
          </cell>
          <cell r="G54">
            <v>-3243096.5999999996</v>
          </cell>
          <cell r="H54">
            <v>4878767.1700000223</v>
          </cell>
        </row>
        <row r="55">
          <cell r="E55" t="str">
            <v>170</v>
          </cell>
          <cell r="F55">
            <v>1380088.0500000061</v>
          </cell>
          <cell r="G55">
            <v>-269855.28000000003</v>
          </cell>
          <cell r="H55">
            <v>1110232.7700000061</v>
          </cell>
        </row>
        <row r="56">
          <cell r="E56" t="str">
            <v>171</v>
          </cell>
          <cell r="F56">
            <v>0</v>
          </cell>
          <cell r="G56">
            <v>0</v>
          </cell>
          <cell r="H56">
            <v>0</v>
          </cell>
        </row>
        <row r="57">
          <cell r="E57">
            <v>0</v>
          </cell>
          <cell r="F57">
            <v>1380088.0500000061</v>
          </cell>
          <cell r="G57">
            <v>-269855.28000000003</v>
          </cell>
          <cell r="H57">
            <v>1110232.7700000061</v>
          </cell>
        </row>
        <row r="58">
          <cell r="E58" t="str">
            <v>190</v>
          </cell>
          <cell r="F58">
            <v>55105891.719999924</v>
          </cell>
          <cell r="G58">
            <v>-12684362.559999995</v>
          </cell>
          <cell r="H58">
            <v>42421529.159999929</v>
          </cell>
        </row>
        <row r="59">
          <cell r="E59">
            <v>0</v>
          </cell>
          <cell r="F59">
            <v>55105891.719999924</v>
          </cell>
          <cell r="G59">
            <v>-12684362.559999995</v>
          </cell>
          <cell r="H59">
            <v>42421529.159999929</v>
          </cell>
        </row>
        <row r="60">
          <cell r="E60" t="str">
            <v>700</v>
          </cell>
          <cell r="F60">
            <v>7739951.4200000018</v>
          </cell>
          <cell r="G60">
            <v>-2797795.82</v>
          </cell>
          <cell r="H60">
            <v>4942155.6000000015</v>
          </cell>
        </row>
        <row r="61">
          <cell r="E61">
            <v>0</v>
          </cell>
          <cell r="F61">
            <v>7739951.4200000018</v>
          </cell>
          <cell r="G61">
            <v>-2797795.82</v>
          </cell>
          <cell r="H61">
            <v>4942155.6000000015</v>
          </cell>
        </row>
        <row r="62">
          <cell r="E62">
            <v>0</v>
          </cell>
          <cell r="F62">
            <v>83807982.039999947</v>
          </cell>
          <cell r="G62">
            <v>-21530776.379999995</v>
          </cell>
          <cell r="H62">
            <v>62277205.659999952</v>
          </cell>
        </row>
        <row r="63">
          <cell r="E63">
            <v>0</v>
          </cell>
          <cell r="F63">
            <v>84262556.779999956</v>
          </cell>
          <cell r="G63">
            <v>-21530776.379999995</v>
          </cell>
          <cell r="H63">
            <v>62731780.399999961</v>
          </cell>
        </row>
      </sheetData>
      <sheetData sheetId="4"/>
      <sheetData sheetId="5">
        <row r="10">
          <cell r="A10" t="str">
            <v>Sum of amount</v>
          </cell>
        </row>
      </sheetData>
      <sheetData sheetId="6">
        <row r="21">
          <cell r="A21" t="str">
            <v>01239906-Oth Tang Prop - PC Hardware</v>
          </cell>
          <cell r="B21" t="str">
            <v>012General Plant39906-Oth Tang Prop - PC Hardware</v>
          </cell>
          <cell r="C21" t="str">
            <v>AUT</v>
          </cell>
          <cell r="D21" t="str">
            <v>010</v>
          </cell>
          <cell r="E21" t="str">
            <v>012</v>
          </cell>
          <cell r="F21" t="str">
            <v>General Plant</v>
          </cell>
          <cell r="G21" t="str">
            <v>39906-Oth Tang Prop - PC Hardware</v>
          </cell>
          <cell r="H21">
            <v>0</v>
          </cell>
        </row>
        <row r="22">
          <cell r="A22" t="str">
            <v>012 Total</v>
          </cell>
          <cell r="B22" t="str">
            <v>012 Total</v>
          </cell>
          <cell r="C22" t="str">
            <v>AUT</v>
          </cell>
          <cell r="D22" t="str">
            <v>010</v>
          </cell>
          <cell r="E22" t="str">
            <v>012 Total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00737601-Mains - Steel</v>
          </cell>
          <cell r="B23" t="str">
            <v>007Distribution Plant37601-Mains - Steel</v>
          </cell>
          <cell r="C23" t="str">
            <v>AUT</v>
          </cell>
          <cell r="D23" t="str">
            <v>020</v>
          </cell>
          <cell r="E23" t="str">
            <v>007</v>
          </cell>
          <cell r="F23" t="str">
            <v>Distribution Plant</v>
          </cell>
          <cell r="G23" t="str">
            <v>37601-Mains - Steel</v>
          </cell>
          <cell r="H23">
            <v>0</v>
          </cell>
        </row>
        <row r="24">
          <cell r="A24" t="str">
            <v>007(blank)</v>
          </cell>
          <cell r="B24" t="str">
            <v>007Distribution Plant(blank)</v>
          </cell>
          <cell r="C24" t="str">
            <v>AUT</v>
          </cell>
          <cell r="D24" t="str">
            <v>020</v>
          </cell>
          <cell r="E24" t="str">
            <v>007</v>
          </cell>
          <cell r="F24" t="str">
            <v>Distribution Plant</v>
          </cell>
          <cell r="G24" t="str">
            <v>(blank)</v>
          </cell>
          <cell r="H24">
            <v>-139067.47999999998</v>
          </cell>
        </row>
        <row r="25">
          <cell r="A25" t="str">
            <v>007 Total</v>
          </cell>
          <cell r="B25" t="str">
            <v>007 Total</v>
          </cell>
          <cell r="C25" t="str">
            <v>AUT</v>
          </cell>
          <cell r="D25" t="str">
            <v>020</v>
          </cell>
          <cell r="E25" t="str">
            <v>007 Total</v>
          </cell>
          <cell r="F25">
            <v>0</v>
          </cell>
          <cell r="G25">
            <v>0</v>
          </cell>
          <cell r="H25">
            <v>-139067.47999999998</v>
          </cell>
        </row>
        <row r="26">
          <cell r="A26" t="str">
            <v>07737602-Mains - Plastic</v>
          </cell>
          <cell r="B26" t="str">
            <v>077Distribution Plant37602-Mains - Plastic</v>
          </cell>
          <cell r="C26" t="str">
            <v>AUT</v>
          </cell>
          <cell r="D26" t="str">
            <v>020</v>
          </cell>
          <cell r="E26" t="str">
            <v>077</v>
          </cell>
          <cell r="F26" t="str">
            <v>Distribution Plant</v>
          </cell>
          <cell r="G26" t="str">
            <v>37602-Mains - Plastic</v>
          </cell>
          <cell r="H26">
            <v>0</v>
          </cell>
        </row>
        <row r="27">
          <cell r="A27" t="str">
            <v>077(blank)</v>
          </cell>
          <cell r="B27" t="str">
            <v>077Distribution Plant(blank)</v>
          </cell>
          <cell r="C27" t="str">
            <v>AUT</v>
          </cell>
          <cell r="D27" t="str">
            <v>020</v>
          </cell>
          <cell r="E27" t="str">
            <v>077</v>
          </cell>
          <cell r="F27" t="str">
            <v>Distribution Plant</v>
          </cell>
          <cell r="G27" t="str">
            <v>(blank)</v>
          </cell>
          <cell r="H27">
            <v>-763449.97</v>
          </cell>
        </row>
        <row r="28">
          <cell r="A28" t="str">
            <v>077 Total</v>
          </cell>
          <cell r="B28" t="str">
            <v>077 Total</v>
          </cell>
          <cell r="C28" t="str">
            <v>AUT</v>
          </cell>
          <cell r="D28" t="str">
            <v>020</v>
          </cell>
          <cell r="E28" t="str">
            <v>077 Total</v>
          </cell>
          <cell r="F28">
            <v>0</v>
          </cell>
          <cell r="G28">
            <v>0</v>
          </cell>
          <cell r="H28">
            <v>-763449.97</v>
          </cell>
        </row>
        <row r="29">
          <cell r="A29" t="str">
            <v>00337601-Mains - Steel</v>
          </cell>
          <cell r="B29" t="str">
            <v>003Distribution Plant37601-Mains - Steel</v>
          </cell>
          <cell r="C29" t="str">
            <v>AUT</v>
          </cell>
          <cell r="D29" t="str">
            <v>030</v>
          </cell>
          <cell r="E29" t="str">
            <v>003</v>
          </cell>
          <cell r="F29" t="str">
            <v>Distribution Plant</v>
          </cell>
          <cell r="G29" t="str">
            <v>37601-Mains - Steel</v>
          </cell>
          <cell r="H29">
            <v>0</v>
          </cell>
        </row>
        <row r="30">
          <cell r="A30" t="str">
            <v>00337602-Mains - Plastic</v>
          </cell>
          <cell r="B30" t="str">
            <v>003Distribution Plant37602-Mains - Plastic</v>
          </cell>
          <cell r="C30" t="str">
            <v>AUT</v>
          </cell>
          <cell r="D30" t="str">
            <v>030</v>
          </cell>
          <cell r="E30" t="str">
            <v>003</v>
          </cell>
          <cell r="F30" t="str">
            <v>Distribution Plant</v>
          </cell>
          <cell r="G30" t="str">
            <v>37602-Mains - Plastic</v>
          </cell>
          <cell r="H30">
            <v>0</v>
          </cell>
        </row>
        <row r="31">
          <cell r="A31" t="str">
            <v>00337800-Meas. &amp; Reg. Sta. Eq-General</v>
          </cell>
          <cell r="B31" t="str">
            <v>003Distribution Plant37800-Meas. &amp; Reg. Sta. Eq-General</v>
          </cell>
          <cell r="C31" t="str">
            <v>AUT</v>
          </cell>
          <cell r="D31" t="str">
            <v>030</v>
          </cell>
          <cell r="E31" t="str">
            <v>003</v>
          </cell>
          <cell r="F31" t="str">
            <v>Distribution Plant</v>
          </cell>
          <cell r="G31" t="str">
            <v>37800-Meas. &amp; Reg. Sta. Eq-General</v>
          </cell>
          <cell r="H31">
            <v>0</v>
          </cell>
        </row>
        <row r="32">
          <cell r="A32" t="str">
            <v>00338000-Services</v>
          </cell>
          <cell r="B32" t="str">
            <v>003Distribution Plant38000-Services</v>
          </cell>
          <cell r="C32" t="str">
            <v>AUT</v>
          </cell>
          <cell r="D32" t="str">
            <v>030</v>
          </cell>
          <cell r="E32" t="str">
            <v>003</v>
          </cell>
          <cell r="F32" t="str">
            <v>Distribution Plant</v>
          </cell>
          <cell r="G32" t="str">
            <v>38000-Services</v>
          </cell>
          <cell r="H32">
            <v>0</v>
          </cell>
        </row>
        <row r="33">
          <cell r="A33" t="str">
            <v>00338200-Meter Installations</v>
          </cell>
          <cell r="B33" t="str">
            <v>003Distribution Plant38200-Meter Installations</v>
          </cell>
          <cell r="C33" t="str">
            <v>AUT</v>
          </cell>
          <cell r="D33" t="str">
            <v>030</v>
          </cell>
          <cell r="E33" t="str">
            <v>003</v>
          </cell>
          <cell r="F33" t="str">
            <v>Distribution Plant</v>
          </cell>
          <cell r="G33" t="str">
            <v>38200-Meter Installations</v>
          </cell>
          <cell r="H33">
            <v>0</v>
          </cell>
        </row>
        <row r="34">
          <cell r="A34" t="str">
            <v>003(blank)</v>
          </cell>
          <cell r="B34" t="str">
            <v>003Distribution Plant(blank)</v>
          </cell>
          <cell r="C34" t="str">
            <v>AUT</v>
          </cell>
          <cell r="D34" t="str">
            <v>030</v>
          </cell>
          <cell r="E34" t="str">
            <v>003</v>
          </cell>
          <cell r="F34" t="str">
            <v>Distribution Plant</v>
          </cell>
          <cell r="G34" t="str">
            <v>(blank)</v>
          </cell>
          <cell r="H34">
            <v>0</v>
          </cell>
        </row>
        <row r="35">
          <cell r="A35" t="str">
            <v>003 Total</v>
          </cell>
          <cell r="B35" t="str">
            <v>003 Total</v>
          </cell>
          <cell r="C35" t="str">
            <v>AUT</v>
          </cell>
          <cell r="D35" t="str">
            <v>030</v>
          </cell>
          <cell r="E35" t="str">
            <v>003 Total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00537601-Mains - Steel</v>
          </cell>
          <cell r="B36" t="str">
            <v>005Distribution Plant37601-Mains - Steel</v>
          </cell>
          <cell r="C36" t="str">
            <v>AUT</v>
          </cell>
          <cell r="D36" t="str">
            <v>030</v>
          </cell>
          <cell r="E36" t="str">
            <v>005</v>
          </cell>
          <cell r="F36" t="str">
            <v>Distribution Plant</v>
          </cell>
          <cell r="G36" t="str">
            <v>37601-Mains - Steel</v>
          </cell>
          <cell r="H36">
            <v>0</v>
          </cell>
        </row>
        <row r="37">
          <cell r="A37" t="str">
            <v>00538200-Meter Installations</v>
          </cell>
          <cell r="B37" t="str">
            <v>005Distribution Plant38200-Meter Installations</v>
          </cell>
          <cell r="C37" t="str">
            <v>AUT</v>
          </cell>
          <cell r="D37" t="str">
            <v>030</v>
          </cell>
          <cell r="E37" t="str">
            <v>005</v>
          </cell>
          <cell r="F37" t="str">
            <v>Distribution Plant</v>
          </cell>
          <cell r="G37" t="str">
            <v>38200-Meter Installations</v>
          </cell>
          <cell r="H37">
            <v>0</v>
          </cell>
        </row>
        <row r="38">
          <cell r="A38" t="str">
            <v>005(blank)</v>
          </cell>
          <cell r="B38" t="str">
            <v>005Distribution Plant(blank)</v>
          </cell>
          <cell r="C38" t="str">
            <v>AUT</v>
          </cell>
          <cell r="D38" t="str">
            <v>030</v>
          </cell>
          <cell r="E38" t="str">
            <v>005</v>
          </cell>
          <cell r="F38" t="str">
            <v>Distribution Plant</v>
          </cell>
          <cell r="G38" t="str">
            <v>(blank)</v>
          </cell>
          <cell r="H38">
            <v>9851</v>
          </cell>
        </row>
        <row r="39">
          <cell r="A39" t="str">
            <v>005 Total</v>
          </cell>
          <cell r="B39" t="str">
            <v>005 Total</v>
          </cell>
          <cell r="C39" t="str">
            <v>AUT</v>
          </cell>
          <cell r="D39" t="str">
            <v>030</v>
          </cell>
          <cell r="E39" t="str">
            <v>005 Total</v>
          </cell>
          <cell r="F39">
            <v>0</v>
          </cell>
          <cell r="G39">
            <v>0</v>
          </cell>
          <cell r="H39">
            <v>9851</v>
          </cell>
        </row>
        <row r="40">
          <cell r="A40" t="str">
            <v>01637601-Mains - Steel</v>
          </cell>
          <cell r="B40" t="str">
            <v>016Distribution Plant37601-Mains - Steel</v>
          </cell>
          <cell r="C40" t="str">
            <v>AUT</v>
          </cell>
          <cell r="D40" t="str">
            <v>030</v>
          </cell>
          <cell r="E40" t="str">
            <v>016</v>
          </cell>
          <cell r="F40" t="str">
            <v>Distribution Plant</v>
          </cell>
          <cell r="G40" t="str">
            <v>37601-Mains - Steel</v>
          </cell>
          <cell r="H40">
            <v>2072.5299999999997</v>
          </cell>
        </row>
        <row r="41">
          <cell r="A41" t="str">
            <v>01638000-Services</v>
          </cell>
          <cell r="B41" t="str">
            <v>016Distribution Plant38000-Services</v>
          </cell>
          <cell r="C41" t="str">
            <v>AUT</v>
          </cell>
          <cell r="D41" t="str">
            <v>030</v>
          </cell>
          <cell r="E41" t="str">
            <v>016</v>
          </cell>
          <cell r="F41" t="str">
            <v>Distribution Plant</v>
          </cell>
          <cell r="G41" t="str">
            <v>38000-Services</v>
          </cell>
          <cell r="H41">
            <v>0</v>
          </cell>
        </row>
        <row r="42">
          <cell r="A42" t="str">
            <v>016(blank)</v>
          </cell>
          <cell r="B42" t="str">
            <v>016Distribution Plant(blank)</v>
          </cell>
          <cell r="C42" t="str">
            <v>AUT</v>
          </cell>
          <cell r="D42" t="str">
            <v>030</v>
          </cell>
          <cell r="E42" t="str">
            <v>016</v>
          </cell>
          <cell r="F42" t="str">
            <v>Distribution Plant</v>
          </cell>
          <cell r="G42" t="str">
            <v>(blank)</v>
          </cell>
          <cell r="H42">
            <v>690.85</v>
          </cell>
        </row>
        <row r="43">
          <cell r="A43" t="str">
            <v>016 Total</v>
          </cell>
          <cell r="B43" t="str">
            <v>016 Total</v>
          </cell>
          <cell r="C43" t="str">
            <v>AUT</v>
          </cell>
          <cell r="D43" t="str">
            <v>030</v>
          </cell>
          <cell r="E43" t="str">
            <v>016 Total</v>
          </cell>
          <cell r="F43">
            <v>0</v>
          </cell>
          <cell r="G43">
            <v>0</v>
          </cell>
          <cell r="H43">
            <v>2763.3799999999997</v>
          </cell>
        </row>
        <row r="44">
          <cell r="A44" t="str">
            <v>019(blank)</v>
          </cell>
          <cell r="B44" t="str">
            <v>019Transmission Plant(blank)</v>
          </cell>
          <cell r="C44" t="str">
            <v>AUT</v>
          </cell>
          <cell r="D44" t="str">
            <v>030</v>
          </cell>
          <cell r="E44" t="str">
            <v>019</v>
          </cell>
          <cell r="F44" t="str">
            <v>Transmission Plant</v>
          </cell>
          <cell r="G44" t="str">
            <v>(blank)</v>
          </cell>
          <cell r="H44">
            <v>0</v>
          </cell>
        </row>
        <row r="45">
          <cell r="A45" t="str">
            <v>019 Total</v>
          </cell>
          <cell r="B45" t="str">
            <v>019 Total</v>
          </cell>
          <cell r="C45" t="str">
            <v>AUT</v>
          </cell>
          <cell r="D45" t="str">
            <v>030</v>
          </cell>
          <cell r="E45" t="str">
            <v>019 Total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02037602-Mains - Plastic</v>
          </cell>
          <cell r="B46" t="str">
            <v>020Distribution Plant37602-Mains - Plastic</v>
          </cell>
          <cell r="C46" t="str">
            <v>AUT</v>
          </cell>
          <cell r="D46" t="str">
            <v>030</v>
          </cell>
          <cell r="E46" t="str">
            <v>020</v>
          </cell>
          <cell r="F46" t="str">
            <v>Distribution Plant</v>
          </cell>
          <cell r="G46" t="str">
            <v>37602-Mains - Plastic</v>
          </cell>
          <cell r="H46">
            <v>0</v>
          </cell>
        </row>
        <row r="47">
          <cell r="A47" t="str">
            <v>020(blank)</v>
          </cell>
          <cell r="B47" t="str">
            <v>020Distribution Plant(blank)</v>
          </cell>
          <cell r="C47" t="str">
            <v>AUT</v>
          </cell>
          <cell r="D47" t="str">
            <v>030</v>
          </cell>
          <cell r="E47" t="str">
            <v>020</v>
          </cell>
          <cell r="F47" t="str">
            <v>Distribution Plant</v>
          </cell>
          <cell r="G47" t="str">
            <v>(blank)</v>
          </cell>
          <cell r="H47">
            <v>0</v>
          </cell>
        </row>
        <row r="48">
          <cell r="A48" t="str">
            <v>020 Total</v>
          </cell>
          <cell r="B48" t="str">
            <v>020 Total</v>
          </cell>
          <cell r="C48" t="str">
            <v>AUT</v>
          </cell>
          <cell r="D48" t="str">
            <v>030</v>
          </cell>
          <cell r="E48" t="str">
            <v>020 Total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02138000-Services</v>
          </cell>
          <cell r="B49" t="str">
            <v>021Distribution Plant38000-Services</v>
          </cell>
          <cell r="C49" t="str">
            <v>AUT</v>
          </cell>
          <cell r="D49" t="str">
            <v>030</v>
          </cell>
          <cell r="E49" t="str">
            <v>021</v>
          </cell>
          <cell r="F49" t="str">
            <v>Distribution Plant</v>
          </cell>
          <cell r="G49" t="str">
            <v>38000-Services</v>
          </cell>
          <cell r="H49">
            <v>0</v>
          </cell>
        </row>
        <row r="50">
          <cell r="A50" t="str">
            <v>02138200-Meter Installations</v>
          </cell>
          <cell r="B50" t="str">
            <v>021Distribution Plant38200-Meter Installations</v>
          </cell>
          <cell r="C50" t="str">
            <v>AUT</v>
          </cell>
          <cell r="D50" t="str">
            <v>030</v>
          </cell>
          <cell r="E50" t="str">
            <v>021</v>
          </cell>
          <cell r="F50" t="str">
            <v>Distribution Plant</v>
          </cell>
          <cell r="G50" t="str">
            <v>38200-Meter Installations</v>
          </cell>
          <cell r="H50">
            <v>0</v>
          </cell>
        </row>
        <row r="51">
          <cell r="A51" t="str">
            <v>021(blank)</v>
          </cell>
          <cell r="B51" t="str">
            <v>021Distribution Plant(blank)</v>
          </cell>
          <cell r="C51" t="str">
            <v>AUT</v>
          </cell>
          <cell r="D51" t="str">
            <v>030</v>
          </cell>
          <cell r="E51" t="str">
            <v>021</v>
          </cell>
          <cell r="F51" t="str">
            <v>Distribution Plant</v>
          </cell>
          <cell r="G51" t="str">
            <v>(blank)</v>
          </cell>
          <cell r="H51">
            <v>0</v>
          </cell>
        </row>
        <row r="52">
          <cell r="A52" t="str">
            <v>021 Total</v>
          </cell>
          <cell r="B52" t="str">
            <v>021 Total</v>
          </cell>
          <cell r="C52" t="str">
            <v>AUT</v>
          </cell>
          <cell r="D52" t="str">
            <v>030</v>
          </cell>
          <cell r="E52" t="str">
            <v>021 Total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00937601-Mains - Steel</v>
          </cell>
          <cell r="B53" t="str">
            <v>009Distribution Plant37601-Mains - Steel</v>
          </cell>
          <cell r="C53" t="str">
            <v>AUT</v>
          </cell>
          <cell r="D53" t="str">
            <v>050</v>
          </cell>
          <cell r="E53" t="str">
            <v>009</v>
          </cell>
          <cell r="F53" t="str">
            <v>Distribution Plant</v>
          </cell>
          <cell r="G53" t="str">
            <v>37601-Mains - Steel</v>
          </cell>
          <cell r="H53">
            <v>0</v>
          </cell>
        </row>
        <row r="54">
          <cell r="A54" t="str">
            <v>00937602-Mains - Plastic</v>
          </cell>
          <cell r="B54" t="str">
            <v>009Distribution Plant37602-Mains - Plastic</v>
          </cell>
          <cell r="C54" t="str">
            <v>AUT</v>
          </cell>
          <cell r="D54" t="str">
            <v>050</v>
          </cell>
          <cell r="E54" t="str">
            <v>009</v>
          </cell>
          <cell r="F54" t="str">
            <v>Distribution Plant</v>
          </cell>
          <cell r="G54" t="str">
            <v>37602-Mains - Plastic</v>
          </cell>
          <cell r="H54">
            <v>0</v>
          </cell>
        </row>
        <row r="55">
          <cell r="A55" t="str">
            <v>00938000-Services</v>
          </cell>
          <cell r="B55" t="str">
            <v>009Distribution Plant38000-Services</v>
          </cell>
          <cell r="C55" t="str">
            <v>AUT</v>
          </cell>
          <cell r="D55" t="str">
            <v>050</v>
          </cell>
          <cell r="E55" t="str">
            <v>009</v>
          </cell>
          <cell r="F55" t="str">
            <v>Distribution Plant</v>
          </cell>
          <cell r="G55" t="str">
            <v>38000-Services</v>
          </cell>
          <cell r="H55">
            <v>0</v>
          </cell>
        </row>
        <row r="56">
          <cell r="A56" t="str">
            <v>009(blank)</v>
          </cell>
          <cell r="B56" t="str">
            <v>009Distribution Plant(blank)</v>
          </cell>
          <cell r="C56" t="str">
            <v>AUT</v>
          </cell>
          <cell r="D56" t="str">
            <v>050</v>
          </cell>
          <cell r="E56" t="str">
            <v>009</v>
          </cell>
          <cell r="F56" t="str">
            <v>Distribution Plant</v>
          </cell>
          <cell r="G56" t="str">
            <v>(blank)</v>
          </cell>
          <cell r="H56">
            <v>-1638438.6500000001</v>
          </cell>
        </row>
        <row r="57">
          <cell r="A57" t="str">
            <v>009(blank)</v>
          </cell>
          <cell r="B57" t="str">
            <v>009General Plant(blank)</v>
          </cell>
          <cell r="C57" t="str">
            <v>AUT</v>
          </cell>
          <cell r="D57" t="str">
            <v>050</v>
          </cell>
          <cell r="E57" t="str">
            <v>009</v>
          </cell>
          <cell r="F57" t="str">
            <v>General Plant</v>
          </cell>
          <cell r="G57" t="str">
            <v>(blank)</v>
          </cell>
          <cell r="H57">
            <v>0</v>
          </cell>
        </row>
        <row r="58">
          <cell r="A58" t="str">
            <v>009(blank)</v>
          </cell>
          <cell r="B58" t="str">
            <v>009Transmission Plant(blank)</v>
          </cell>
          <cell r="C58" t="str">
            <v>AUT</v>
          </cell>
          <cell r="D58" t="str">
            <v>050</v>
          </cell>
          <cell r="E58" t="str">
            <v>009</v>
          </cell>
          <cell r="F58" t="str">
            <v>Transmission Plant</v>
          </cell>
          <cell r="G58" t="str">
            <v>(blank)</v>
          </cell>
          <cell r="H58">
            <v>0</v>
          </cell>
        </row>
        <row r="59">
          <cell r="A59" t="str">
            <v>009 Total</v>
          </cell>
          <cell r="B59" t="str">
            <v>009 Total</v>
          </cell>
          <cell r="C59" t="str">
            <v>AUT</v>
          </cell>
          <cell r="D59" t="str">
            <v>050</v>
          </cell>
          <cell r="E59" t="str">
            <v>009 Total</v>
          </cell>
          <cell r="F59">
            <v>0</v>
          </cell>
          <cell r="G59">
            <v>0</v>
          </cell>
          <cell r="H59">
            <v>-1638438.6500000001</v>
          </cell>
        </row>
        <row r="60">
          <cell r="A60" t="str">
            <v>09337601-Mains - Steel</v>
          </cell>
          <cell r="B60" t="str">
            <v>093Distribution Plant37601-Mains - Steel</v>
          </cell>
          <cell r="C60" t="str">
            <v>AUT</v>
          </cell>
          <cell r="D60" t="str">
            <v>050</v>
          </cell>
          <cell r="E60" t="str">
            <v>093</v>
          </cell>
          <cell r="F60" t="str">
            <v>Distribution Plant</v>
          </cell>
          <cell r="G60" t="str">
            <v>37601-Mains - Steel</v>
          </cell>
          <cell r="H60">
            <v>0</v>
          </cell>
        </row>
        <row r="61">
          <cell r="A61" t="str">
            <v>09337602-Mains - Plastic</v>
          </cell>
          <cell r="B61" t="str">
            <v>093Distribution Plant37602-Mains - Plastic</v>
          </cell>
          <cell r="C61" t="str">
            <v>AUT</v>
          </cell>
          <cell r="D61" t="str">
            <v>050</v>
          </cell>
          <cell r="E61" t="str">
            <v>093</v>
          </cell>
          <cell r="F61" t="str">
            <v>Distribution Plant</v>
          </cell>
          <cell r="G61" t="str">
            <v>37602-Mains - Plastic</v>
          </cell>
          <cell r="H61">
            <v>0</v>
          </cell>
        </row>
        <row r="62">
          <cell r="A62" t="str">
            <v>09338000-Services</v>
          </cell>
          <cell r="B62" t="str">
            <v>093Distribution Plant38000-Services</v>
          </cell>
          <cell r="C62" t="str">
            <v>AUT</v>
          </cell>
          <cell r="D62" t="str">
            <v>050</v>
          </cell>
          <cell r="E62" t="str">
            <v>093</v>
          </cell>
          <cell r="F62" t="str">
            <v>Distribution Plant</v>
          </cell>
          <cell r="G62" t="str">
            <v>38000-Services</v>
          </cell>
          <cell r="H62">
            <v>0</v>
          </cell>
        </row>
        <row r="63">
          <cell r="A63" t="str">
            <v>09338100-Meters</v>
          </cell>
          <cell r="B63" t="str">
            <v>093Distribution Plant38100-Meters</v>
          </cell>
          <cell r="C63" t="str">
            <v>AUT</v>
          </cell>
          <cell r="D63" t="str">
            <v>050</v>
          </cell>
          <cell r="E63" t="str">
            <v>093</v>
          </cell>
          <cell r="F63" t="str">
            <v>Distribution Plant</v>
          </cell>
          <cell r="G63" t="str">
            <v>38100-Meters</v>
          </cell>
          <cell r="H63">
            <v>0</v>
          </cell>
        </row>
        <row r="64">
          <cell r="A64" t="str">
            <v>093(blank)</v>
          </cell>
          <cell r="B64" t="str">
            <v>093Distribution Plant(blank)</v>
          </cell>
          <cell r="C64" t="str">
            <v>AUT</v>
          </cell>
          <cell r="D64" t="str">
            <v>050</v>
          </cell>
          <cell r="E64" t="str">
            <v>093</v>
          </cell>
          <cell r="F64" t="str">
            <v>Distribution Plant</v>
          </cell>
          <cell r="G64" t="str">
            <v>(blank)</v>
          </cell>
          <cell r="H64">
            <v>-7324.4</v>
          </cell>
        </row>
        <row r="65">
          <cell r="A65" t="str">
            <v>093 Total</v>
          </cell>
          <cell r="B65" t="str">
            <v>093 Total</v>
          </cell>
          <cell r="C65" t="str">
            <v>AUT</v>
          </cell>
          <cell r="D65" t="str">
            <v>050</v>
          </cell>
          <cell r="E65" t="str">
            <v>093 Total</v>
          </cell>
          <cell r="F65">
            <v>0</v>
          </cell>
          <cell r="G65">
            <v>0</v>
          </cell>
          <cell r="H65">
            <v>-7324.4</v>
          </cell>
        </row>
        <row r="66">
          <cell r="A66" t="str">
            <v>09637601-Mains - Steel</v>
          </cell>
          <cell r="B66" t="str">
            <v>096Distribution Plant37601-Mains - Steel</v>
          </cell>
          <cell r="C66" t="str">
            <v>AUT</v>
          </cell>
          <cell r="D66" t="str">
            <v>050</v>
          </cell>
          <cell r="E66" t="str">
            <v>096</v>
          </cell>
          <cell r="F66" t="str">
            <v>Distribution Plant</v>
          </cell>
          <cell r="G66" t="str">
            <v>37601-Mains - Steel</v>
          </cell>
          <cell r="H66">
            <v>0</v>
          </cell>
        </row>
        <row r="67">
          <cell r="A67" t="str">
            <v>09637602-Mains - Plastic</v>
          </cell>
          <cell r="B67" t="str">
            <v>096Distribution Plant37602-Mains - Plastic</v>
          </cell>
          <cell r="C67" t="str">
            <v>AUT</v>
          </cell>
          <cell r="D67" t="str">
            <v>050</v>
          </cell>
          <cell r="E67" t="str">
            <v>096</v>
          </cell>
          <cell r="F67" t="str">
            <v>Distribution Plant</v>
          </cell>
          <cell r="G67" t="str">
            <v>37602-Mains - Plastic</v>
          </cell>
          <cell r="H67">
            <v>0</v>
          </cell>
        </row>
        <row r="68">
          <cell r="A68" t="str">
            <v>096(blank)</v>
          </cell>
          <cell r="B68" t="str">
            <v>096Distribution Plant(blank)</v>
          </cell>
          <cell r="C68" t="str">
            <v>AUT</v>
          </cell>
          <cell r="D68" t="str">
            <v>050</v>
          </cell>
          <cell r="E68" t="str">
            <v>096</v>
          </cell>
          <cell r="F68" t="str">
            <v>Distribution Plant</v>
          </cell>
          <cell r="G68" t="str">
            <v>(blank)</v>
          </cell>
          <cell r="H68">
            <v>0</v>
          </cell>
        </row>
        <row r="69">
          <cell r="A69" t="str">
            <v>096 Total</v>
          </cell>
          <cell r="B69" t="str">
            <v>096 Total</v>
          </cell>
          <cell r="C69" t="str">
            <v>AUT</v>
          </cell>
          <cell r="D69" t="str">
            <v>050</v>
          </cell>
          <cell r="E69" t="str">
            <v>096 Total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03337602-Mains - Plastic</v>
          </cell>
          <cell r="B70" t="str">
            <v>033Distribution Plant37602-Mains - Plastic</v>
          </cell>
          <cell r="C70" t="str">
            <v>AUT</v>
          </cell>
          <cell r="D70" t="str">
            <v>060</v>
          </cell>
          <cell r="E70" t="str">
            <v>033</v>
          </cell>
          <cell r="F70" t="str">
            <v>Distribution Plant</v>
          </cell>
          <cell r="G70" t="str">
            <v>37602-Mains - Plastic</v>
          </cell>
          <cell r="H70">
            <v>0</v>
          </cell>
        </row>
        <row r="71">
          <cell r="A71" t="str">
            <v>03338000-Services</v>
          </cell>
          <cell r="B71" t="str">
            <v>033Distribution Plant38000-Services</v>
          </cell>
          <cell r="C71" t="str">
            <v>AUT</v>
          </cell>
          <cell r="D71" t="str">
            <v>060</v>
          </cell>
          <cell r="E71" t="str">
            <v>033</v>
          </cell>
          <cell r="F71" t="str">
            <v>Distribution Plant</v>
          </cell>
          <cell r="G71" t="str">
            <v>38000-Services</v>
          </cell>
          <cell r="H71">
            <v>0</v>
          </cell>
        </row>
        <row r="72">
          <cell r="A72" t="str">
            <v>03338100-Meters</v>
          </cell>
          <cell r="B72" t="str">
            <v>033Distribution Plant38100-Meters</v>
          </cell>
          <cell r="C72" t="str">
            <v>AUT</v>
          </cell>
          <cell r="D72" t="str">
            <v>060</v>
          </cell>
          <cell r="E72" t="str">
            <v>033</v>
          </cell>
          <cell r="F72" t="str">
            <v>Distribution Plant</v>
          </cell>
          <cell r="G72" t="str">
            <v>38100-Meters</v>
          </cell>
          <cell r="H72">
            <v>0</v>
          </cell>
        </row>
        <row r="73">
          <cell r="A73" t="str">
            <v>03338200-Meter Installations</v>
          </cell>
          <cell r="B73" t="str">
            <v>033Distribution Plant38200-Meter Installations</v>
          </cell>
          <cell r="C73" t="str">
            <v>AUT</v>
          </cell>
          <cell r="D73" t="str">
            <v>060</v>
          </cell>
          <cell r="E73" t="str">
            <v>033</v>
          </cell>
          <cell r="F73" t="str">
            <v>Distribution Plant</v>
          </cell>
          <cell r="G73" t="str">
            <v>38200-Meter Installations</v>
          </cell>
          <cell r="H73">
            <v>0</v>
          </cell>
        </row>
        <row r="74">
          <cell r="A74" t="str">
            <v>033(blank)</v>
          </cell>
          <cell r="B74" t="str">
            <v>033Distribution Plant(blank)</v>
          </cell>
          <cell r="C74" t="str">
            <v>AUT</v>
          </cell>
          <cell r="D74" t="str">
            <v>060</v>
          </cell>
          <cell r="E74" t="str">
            <v>033</v>
          </cell>
          <cell r="F74" t="str">
            <v>Distribution Plant</v>
          </cell>
          <cell r="G74" t="str">
            <v>(blank)</v>
          </cell>
          <cell r="H74">
            <v>-217701.33</v>
          </cell>
        </row>
        <row r="75">
          <cell r="A75" t="str">
            <v>033 Total</v>
          </cell>
          <cell r="B75" t="str">
            <v>033 Total</v>
          </cell>
          <cell r="C75" t="str">
            <v>AUT</v>
          </cell>
          <cell r="D75" t="str">
            <v>060</v>
          </cell>
          <cell r="E75" t="str">
            <v>033 Total</v>
          </cell>
          <cell r="F75">
            <v>0</v>
          </cell>
          <cell r="G75">
            <v>0</v>
          </cell>
          <cell r="H75">
            <v>-217701.33</v>
          </cell>
        </row>
        <row r="76">
          <cell r="A76" t="str">
            <v>03438000-Services</v>
          </cell>
          <cell r="B76" t="str">
            <v>034Distribution Plant38000-Services</v>
          </cell>
          <cell r="C76" t="str">
            <v>AUT</v>
          </cell>
          <cell r="D76" t="str">
            <v>060</v>
          </cell>
          <cell r="E76" t="str">
            <v>034</v>
          </cell>
          <cell r="F76" t="str">
            <v>Distribution Plant</v>
          </cell>
          <cell r="G76" t="str">
            <v>38000-Services</v>
          </cell>
          <cell r="H76">
            <v>0</v>
          </cell>
        </row>
        <row r="77">
          <cell r="A77" t="str">
            <v>03438100-Meters</v>
          </cell>
          <cell r="B77" t="str">
            <v>034Distribution Plant38100-Meters</v>
          </cell>
          <cell r="C77" t="str">
            <v>AUT</v>
          </cell>
          <cell r="D77" t="str">
            <v>060</v>
          </cell>
          <cell r="E77" t="str">
            <v>034</v>
          </cell>
          <cell r="F77" t="str">
            <v>Distribution Plant</v>
          </cell>
          <cell r="G77" t="str">
            <v>38100-Meters</v>
          </cell>
          <cell r="H77">
            <v>0</v>
          </cell>
        </row>
        <row r="78">
          <cell r="A78" t="str">
            <v>03438200-Meter Installations</v>
          </cell>
          <cell r="B78" t="str">
            <v>034Distribution Plant38200-Meter Installations</v>
          </cell>
          <cell r="C78" t="str">
            <v>AUT</v>
          </cell>
          <cell r="D78" t="str">
            <v>060</v>
          </cell>
          <cell r="E78" t="str">
            <v>034</v>
          </cell>
          <cell r="F78" t="str">
            <v>Distribution Plant</v>
          </cell>
          <cell r="G78" t="str">
            <v>38200-Meter Installations</v>
          </cell>
          <cell r="H78">
            <v>0</v>
          </cell>
        </row>
        <row r="79">
          <cell r="A79" t="str">
            <v>034(blank)</v>
          </cell>
          <cell r="B79" t="str">
            <v>034Distribution Plant(blank)</v>
          </cell>
          <cell r="C79" t="str">
            <v>AUT</v>
          </cell>
          <cell r="D79" t="str">
            <v>060</v>
          </cell>
          <cell r="E79" t="str">
            <v>034</v>
          </cell>
          <cell r="F79" t="str">
            <v>Distribution Plant</v>
          </cell>
          <cell r="G79" t="str">
            <v>(blank)</v>
          </cell>
          <cell r="H79">
            <v>0</v>
          </cell>
        </row>
        <row r="80">
          <cell r="A80" t="str">
            <v>034 Total</v>
          </cell>
          <cell r="B80" t="str">
            <v>034 Total</v>
          </cell>
          <cell r="C80" t="str">
            <v>AUT</v>
          </cell>
          <cell r="D80" t="str">
            <v>060</v>
          </cell>
          <cell r="E80" t="str">
            <v>034 Total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03537602-Mains - Plastic</v>
          </cell>
          <cell r="B81" t="str">
            <v>035Distribution Plant37602-Mains - Plastic</v>
          </cell>
          <cell r="C81" t="str">
            <v>AUT</v>
          </cell>
          <cell r="D81" t="str">
            <v>060</v>
          </cell>
          <cell r="E81" t="str">
            <v>035</v>
          </cell>
          <cell r="F81" t="str">
            <v>Distribution Plant</v>
          </cell>
          <cell r="G81" t="str">
            <v>37602-Mains - Plastic</v>
          </cell>
          <cell r="H81">
            <v>0</v>
          </cell>
        </row>
        <row r="82">
          <cell r="A82" t="str">
            <v>03538000-Services</v>
          </cell>
          <cell r="B82" t="str">
            <v>035Distribution Plant38000-Services</v>
          </cell>
          <cell r="C82" t="str">
            <v>AUT</v>
          </cell>
          <cell r="D82" t="str">
            <v>060</v>
          </cell>
          <cell r="E82" t="str">
            <v>035</v>
          </cell>
          <cell r="F82" t="str">
            <v>Distribution Plant</v>
          </cell>
          <cell r="G82" t="str">
            <v>38000-Services</v>
          </cell>
          <cell r="H82">
            <v>0</v>
          </cell>
        </row>
        <row r="83">
          <cell r="A83" t="str">
            <v>035(blank)</v>
          </cell>
          <cell r="B83" t="str">
            <v>035Distribution Plant(blank)</v>
          </cell>
          <cell r="C83" t="str">
            <v>AUT</v>
          </cell>
          <cell r="D83" t="str">
            <v>060</v>
          </cell>
          <cell r="E83" t="str">
            <v>035</v>
          </cell>
          <cell r="F83" t="str">
            <v>Distribution Plant</v>
          </cell>
          <cell r="G83" t="str">
            <v>(blank)</v>
          </cell>
          <cell r="H83">
            <v>0</v>
          </cell>
        </row>
        <row r="84">
          <cell r="A84" t="str">
            <v>035 Total</v>
          </cell>
          <cell r="B84" t="str">
            <v>035 Total</v>
          </cell>
          <cell r="C84" t="str">
            <v>AUT</v>
          </cell>
          <cell r="D84" t="str">
            <v>060</v>
          </cell>
          <cell r="E84" t="str">
            <v>035 Total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036(blank)</v>
          </cell>
          <cell r="B85" t="str">
            <v>036Distribution Plant(blank)</v>
          </cell>
          <cell r="C85" t="str">
            <v>AUT</v>
          </cell>
          <cell r="D85" t="str">
            <v>060</v>
          </cell>
          <cell r="E85" t="str">
            <v>036</v>
          </cell>
          <cell r="F85" t="str">
            <v>Distribution Plant</v>
          </cell>
          <cell r="G85" t="str">
            <v>(blank)</v>
          </cell>
          <cell r="H85">
            <v>0</v>
          </cell>
        </row>
        <row r="86">
          <cell r="A86" t="str">
            <v>036(blank)</v>
          </cell>
          <cell r="B86" t="str">
            <v>036General Plant(blank)</v>
          </cell>
          <cell r="C86" t="str">
            <v>AUT</v>
          </cell>
          <cell r="D86" t="str">
            <v>060</v>
          </cell>
          <cell r="E86" t="str">
            <v>036</v>
          </cell>
          <cell r="F86" t="str">
            <v>General Plant</v>
          </cell>
          <cell r="G86" t="str">
            <v>(blank)</v>
          </cell>
          <cell r="H86">
            <v>-2863.28</v>
          </cell>
        </row>
        <row r="87">
          <cell r="A87" t="str">
            <v>036 Total</v>
          </cell>
          <cell r="B87" t="str">
            <v>036 Total</v>
          </cell>
          <cell r="C87" t="str">
            <v>AUT</v>
          </cell>
          <cell r="D87" t="str">
            <v>060</v>
          </cell>
          <cell r="E87" t="str">
            <v>036 Total</v>
          </cell>
          <cell r="F87">
            <v>0</v>
          </cell>
          <cell r="G87">
            <v>0</v>
          </cell>
          <cell r="H87">
            <v>-2863.28</v>
          </cell>
        </row>
        <row r="88">
          <cell r="A88" t="str">
            <v>08137601-Mains - Steel</v>
          </cell>
          <cell r="B88" t="str">
            <v>081Distribution Plant37601-Mains - Steel</v>
          </cell>
          <cell r="C88" t="str">
            <v>AUT</v>
          </cell>
          <cell r="D88" t="str">
            <v>060</v>
          </cell>
          <cell r="E88" t="str">
            <v>081</v>
          </cell>
          <cell r="F88" t="str">
            <v>Distribution Plant</v>
          </cell>
          <cell r="G88" t="str">
            <v>37601-Mains - Steel</v>
          </cell>
          <cell r="H88">
            <v>0</v>
          </cell>
        </row>
        <row r="89">
          <cell r="A89" t="str">
            <v>08137602-Mains - Plastic</v>
          </cell>
          <cell r="B89" t="str">
            <v>081Distribution Plant37602-Mains - Plastic</v>
          </cell>
          <cell r="C89" t="str">
            <v>AUT</v>
          </cell>
          <cell r="D89" t="str">
            <v>060</v>
          </cell>
          <cell r="E89" t="str">
            <v>081</v>
          </cell>
          <cell r="F89" t="str">
            <v>Distribution Plant</v>
          </cell>
          <cell r="G89" t="str">
            <v>37602-Mains - Plastic</v>
          </cell>
          <cell r="H89">
            <v>0</v>
          </cell>
        </row>
        <row r="90">
          <cell r="A90" t="str">
            <v>08138000-Services</v>
          </cell>
          <cell r="B90" t="str">
            <v>081Distribution Plant38000-Services</v>
          </cell>
          <cell r="C90" t="str">
            <v>AUT</v>
          </cell>
          <cell r="D90" t="str">
            <v>060</v>
          </cell>
          <cell r="E90" t="str">
            <v>081</v>
          </cell>
          <cell r="F90" t="str">
            <v>Distribution Plant</v>
          </cell>
          <cell r="G90" t="str">
            <v>38000-Services</v>
          </cell>
          <cell r="H90">
            <v>0</v>
          </cell>
        </row>
        <row r="91">
          <cell r="A91" t="str">
            <v>08138200-Meter Installations</v>
          </cell>
          <cell r="B91" t="str">
            <v>081Distribution Plant38200-Meter Installations</v>
          </cell>
          <cell r="C91" t="str">
            <v>AUT</v>
          </cell>
          <cell r="D91" t="str">
            <v>060</v>
          </cell>
          <cell r="E91" t="str">
            <v>081</v>
          </cell>
          <cell r="F91" t="str">
            <v>Distribution Plant</v>
          </cell>
          <cell r="G91" t="str">
            <v>38200-Meter Installations</v>
          </cell>
          <cell r="H91">
            <v>0</v>
          </cell>
        </row>
        <row r="92">
          <cell r="A92" t="str">
            <v>08138300-House Regulators</v>
          </cell>
          <cell r="B92" t="str">
            <v>081Distribution Plant38300-House Regulators</v>
          </cell>
          <cell r="C92" t="str">
            <v>AUT</v>
          </cell>
          <cell r="D92" t="str">
            <v>060</v>
          </cell>
          <cell r="E92" t="str">
            <v>081</v>
          </cell>
          <cell r="F92" t="str">
            <v>Distribution Plant</v>
          </cell>
          <cell r="G92" t="str">
            <v>38300-House Regulators</v>
          </cell>
          <cell r="H92">
            <v>0</v>
          </cell>
        </row>
        <row r="93">
          <cell r="A93" t="str">
            <v>081(blank)</v>
          </cell>
          <cell r="B93" t="str">
            <v>081Distribution Plant(blank)</v>
          </cell>
          <cell r="C93" t="str">
            <v>AUT</v>
          </cell>
          <cell r="D93" t="str">
            <v>060</v>
          </cell>
          <cell r="E93" t="str">
            <v>081</v>
          </cell>
          <cell r="F93" t="str">
            <v>Distribution Plant</v>
          </cell>
          <cell r="G93" t="str">
            <v>(blank)</v>
          </cell>
          <cell r="H93">
            <v>-3022531.9899999998</v>
          </cell>
        </row>
        <row r="94">
          <cell r="A94" t="str">
            <v>081 Total</v>
          </cell>
          <cell r="B94" t="str">
            <v>081 Total</v>
          </cell>
          <cell r="C94" t="str">
            <v>AUT</v>
          </cell>
          <cell r="D94" t="str">
            <v>060</v>
          </cell>
          <cell r="E94" t="str">
            <v>081 Total</v>
          </cell>
          <cell r="F94">
            <v>0</v>
          </cell>
          <cell r="G94">
            <v>0</v>
          </cell>
          <cell r="H94">
            <v>-3022531.9899999998</v>
          </cell>
        </row>
        <row r="95">
          <cell r="A95" t="str">
            <v>17037602-Mains - Plastic</v>
          </cell>
          <cell r="B95" t="str">
            <v>170Distribution Plant37602-Mains - Plastic</v>
          </cell>
          <cell r="C95" t="str">
            <v>AUT</v>
          </cell>
          <cell r="D95" t="str">
            <v>070</v>
          </cell>
          <cell r="E95" t="str">
            <v>170</v>
          </cell>
          <cell r="F95" t="str">
            <v>Distribution Plant</v>
          </cell>
          <cell r="G95" t="str">
            <v>37602-Mains - Plastic</v>
          </cell>
          <cell r="H95">
            <v>5081.1000000000004</v>
          </cell>
        </row>
        <row r="96">
          <cell r="A96" t="str">
            <v>17038000-Services</v>
          </cell>
          <cell r="B96" t="str">
            <v>170Distribution Plant38000-Services</v>
          </cell>
          <cell r="C96" t="str">
            <v>AUT</v>
          </cell>
          <cell r="D96" t="str">
            <v>070</v>
          </cell>
          <cell r="E96" t="str">
            <v>170</v>
          </cell>
          <cell r="F96" t="str">
            <v>Distribution Plant</v>
          </cell>
          <cell r="G96" t="str">
            <v>38000-Services</v>
          </cell>
          <cell r="H96">
            <v>0</v>
          </cell>
        </row>
        <row r="97">
          <cell r="A97" t="str">
            <v>17038100-Meters</v>
          </cell>
          <cell r="B97" t="str">
            <v>170Distribution Plant38100-Meters</v>
          </cell>
          <cell r="C97" t="str">
            <v>AUT</v>
          </cell>
          <cell r="D97" t="str">
            <v>070</v>
          </cell>
          <cell r="E97" t="str">
            <v>170</v>
          </cell>
          <cell r="F97" t="str">
            <v>Distribution Plant</v>
          </cell>
          <cell r="G97" t="str">
            <v>38100-Meters</v>
          </cell>
          <cell r="H97">
            <v>0</v>
          </cell>
        </row>
        <row r="98">
          <cell r="A98" t="str">
            <v>170(blank)</v>
          </cell>
          <cell r="B98" t="str">
            <v>170Distribution Plant(blank)</v>
          </cell>
          <cell r="C98" t="str">
            <v>AUT</v>
          </cell>
          <cell r="D98" t="str">
            <v>070</v>
          </cell>
          <cell r="E98" t="str">
            <v>170</v>
          </cell>
          <cell r="F98" t="str">
            <v>Distribution Plant</v>
          </cell>
          <cell r="G98" t="str">
            <v>(blank)</v>
          </cell>
          <cell r="H98">
            <v>-274936.38</v>
          </cell>
        </row>
        <row r="99">
          <cell r="A99" t="str">
            <v>170 Total</v>
          </cell>
          <cell r="B99" t="str">
            <v>170 Total</v>
          </cell>
          <cell r="C99" t="str">
            <v>AUT</v>
          </cell>
          <cell r="D99" t="str">
            <v>070</v>
          </cell>
          <cell r="E99" t="str">
            <v>170 Total</v>
          </cell>
          <cell r="F99">
            <v>0</v>
          </cell>
          <cell r="G99">
            <v>0</v>
          </cell>
          <cell r="H99">
            <v>-269855.28000000003</v>
          </cell>
        </row>
        <row r="100">
          <cell r="A100" t="str">
            <v>19037601-Mains - Steel</v>
          </cell>
          <cell r="B100" t="str">
            <v>190Distribution Plant37601-Mains - Steel</v>
          </cell>
          <cell r="C100" t="str">
            <v>AUT</v>
          </cell>
          <cell r="D100" t="str">
            <v>080</v>
          </cell>
          <cell r="E100" t="str">
            <v>190</v>
          </cell>
          <cell r="F100" t="str">
            <v>Distribution Plant</v>
          </cell>
          <cell r="G100" t="str">
            <v>37601-Mains - Steel</v>
          </cell>
          <cell r="H100">
            <v>-1537638.38</v>
          </cell>
        </row>
        <row r="101">
          <cell r="A101" t="str">
            <v>19037602-Mains - Plastic</v>
          </cell>
          <cell r="B101" t="str">
            <v>190Distribution Plant37602-Mains - Plastic</v>
          </cell>
          <cell r="C101" t="str">
            <v>AUT</v>
          </cell>
          <cell r="D101" t="str">
            <v>080</v>
          </cell>
          <cell r="E101" t="str">
            <v>190</v>
          </cell>
          <cell r="F101" t="str">
            <v>Distribution Plant</v>
          </cell>
          <cell r="G101" t="str">
            <v>37602-Mains - Plastic</v>
          </cell>
          <cell r="H101">
            <v>-2815069.2900000005</v>
          </cell>
        </row>
        <row r="102">
          <cell r="A102" t="str">
            <v>19037800-Meas. &amp; Reg. Sta. Eq-General</v>
          </cell>
          <cell r="B102" t="str">
            <v>190Distribution Plant37800-Meas. &amp; Reg. Sta. Eq-General</v>
          </cell>
          <cell r="C102" t="str">
            <v>AUT</v>
          </cell>
          <cell r="D102" t="str">
            <v>080</v>
          </cell>
          <cell r="E102" t="str">
            <v>190</v>
          </cell>
          <cell r="F102" t="str">
            <v>Distribution Plant</v>
          </cell>
          <cell r="G102" t="str">
            <v>37800-Meas. &amp; Reg. Sta. Eq-General</v>
          </cell>
          <cell r="H102">
            <v>0</v>
          </cell>
        </row>
        <row r="103">
          <cell r="A103" t="str">
            <v>19038000-Services</v>
          </cell>
          <cell r="B103" t="str">
            <v>190Distribution Plant38000-Services</v>
          </cell>
          <cell r="C103" t="str">
            <v>AUT</v>
          </cell>
          <cell r="D103" t="str">
            <v>080</v>
          </cell>
          <cell r="E103" t="str">
            <v>190</v>
          </cell>
          <cell r="F103" t="str">
            <v>Distribution Plant</v>
          </cell>
          <cell r="G103" t="str">
            <v>38000-Services</v>
          </cell>
          <cell r="H103">
            <v>-216198.85</v>
          </cell>
        </row>
        <row r="104">
          <cell r="A104" t="str">
            <v>190(blank)</v>
          </cell>
          <cell r="B104" t="str">
            <v>190Distribution Plant(blank)</v>
          </cell>
          <cell r="C104" t="str">
            <v>AUT</v>
          </cell>
          <cell r="D104" t="str">
            <v>080</v>
          </cell>
          <cell r="E104" t="str">
            <v>190</v>
          </cell>
          <cell r="F104" t="str">
            <v>Distribution Plant</v>
          </cell>
          <cell r="G104" t="str">
            <v>(blank)</v>
          </cell>
          <cell r="H104">
            <v>-8115456.0399999944</v>
          </cell>
        </row>
        <row r="105">
          <cell r="A105" t="str">
            <v>19039000-Structures &amp; Improvements</v>
          </cell>
          <cell r="B105" t="str">
            <v>190General Plant39000-Structures &amp; Improvements</v>
          </cell>
          <cell r="C105" t="str">
            <v>AUT</v>
          </cell>
          <cell r="D105" t="str">
            <v>080</v>
          </cell>
          <cell r="E105" t="str">
            <v>190</v>
          </cell>
          <cell r="F105" t="str">
            <v>General Plant</v>
          </cell>
          <cell r="G105" t="str">
            <v>39000-Structures &amp; Improvements</v>
          </cell>
          <cell r="H105">
            <v>0</v>
          </cell>
        </row>
        <row r="106">
          <cell r="A106" t="str">
            <v>190 Total</v>
          </cell>
          <cell r="B106" t="str">
            <v>190 Total</v>
          </cell>
          <cell r="C106" t="str">
            <v>AUT</v>
          </cell>
          <cell r="D106" t="str">
            <v>080</v>
          </cell>
          <cell r="E106" t="str">
            <v>190 Total</v>
          </cell>
          <cell r="F106">
            <v>0</v>
          </cell>
          <cell r="G106">
            <v>0</v>
          </cell>
          <cell r="H106">
            <v>-12684362.559999995</v>
          </cell>
        </row>
        <row r="107">
          <cell r="A107" t="str">
            <v>700(blank)</v>
          </cell>
          <cell r="B107" t="str">
            <v>700Storage Plant(blank)</v>
          </cell>
          <cell r="C107" t="str">
            <v>AUT</v>
          </cell>
          <cell r="D107" t="str">
            <v>180</v>
          </cell>
          <cell r="E107" t="str">
            <v>700</v>
          </cell>
          <cell r="F107" t="str">
            <v>Storage Plant</v>
          </cell>
          <cell r="G107" t="str">
            <v>(blank)</v>
          </cell>
          <cell r="H107">
            <v>0</v>
          </cell>
        </row>
        <row r="108">
          <cell r="A108" t="str">
            <v>70036600-Structures &amp; Improvements</v>
          </cell>
          <cell r="B108" t="str">
            <v>700Transmission Plant36600-Structures &amp; Improvements</v>
          </cell>
          <cell r="C108" t="str">
            <v>AUT</v>
          </cell>
          <cell r="D108" t="str">
            <v>180</v>
          </cell>
          <cell r="E108" t="str">
            <v>700</v>
          </cell>
          <cell r="F108" t="str">
            <v>Transmission Plant</v>
          </cell>
          <cell r="G108" t="str">
            <v>36600-Structures &amp; Improvements</v>
          </cell>
          <cell r="H108">
            <v>0</v>
          </cell>
        </row>
        <row r="109">
          <cell r="A109" t="str">
            <v>70036700-Mains - Cathodic Protection</v>
          </cell>
          <cell r="B109" t="str">
            <v>700Transmission Plant36700-Mains - Cathodic Protection</v>
          </cell>
          <cell r="C109" t="str">
            <v>AUT</v>
          </cell>
          <cell r="D109" t="str">
            <v>180</v>
          </cell>
          <cell r="E109" t="str">
            <v>700</v>
          </cell>
          <cell r="F109" t="str">
            <v>Transmission Plant</v>
          </cell>
          <cell r="G109" t="str">
            <v>36700-Mains - Cathodic Protection</v>
          </cell>
          <cell r="H109">
            <v>-48651.859999999986</v>
          </cell>
        </row>
        <row r="110">
          <cell r="A110" t="str">
            <v>70036701-Mains - Steel</v>
          </cell>
          <cell r="B110" t="str">
            <v>700Transmission Plant36701-Mains - Steel</v>
          </cell>
          <cell r="C110" t="str">
            <v>AUT</v>
          </cell>
          <cell r="D110" t="str">
            <v>180</v>
          </cell>
          <cell r="E110" t="str">
            <v>700</v>
          </cell>
          <cell r="F110" t="str">
            <v>Transmission Plant</v>
          </cell>
          <cell r="G110" t="str">
            <v>36701-Mains - Steel</v>
          </cell>
          <cell r="H110">
            <v>-1052939.7999999998</v>
          </cell>
        </row>
        <row r="111">
          <cell r="A111" t="str">
            <v>70036702-Mains - Plastic</v>
          </cell>
          <cell r="B111" t="str">
            <v>700Transmission Plant36702-Mains - Plastic</v>
          </cell>
          <cell r="C111" t="str">
            <v>AUT</v>
          </cell>
          <cell r="D111" t="str">
            <v>180</v>
          </cell>
          <cell r="E111" t="str">
            <v>700</v>
          </cell>
          <cell r="F111" t="str">
            <v>Transmission Plant</v>
          </cell>
          <cell r="G111" t="str">
            <v>36702-Mains - Plastic</v>
          </cell>
          <cell r="H111">
            <v>0</v>
          </cell>
        </row>
        <row r="112">
          <cell r="A112" t="str">
            <v>70036900-Meas. &amp; Reg. Sta. Equipment</v>
          </cell>
          <cell r="B112" t="str">
            <v>700Transmission Plant36900-Meas. &amp; Reg. Sta. Equipment</v>
          </cell>
          <cell r="C112" t="str">
            <v>AUT</v>
          </cell>
          <cell r="D112" t="str">
            <v>180</v>
          </cell>
          <cell r="E112" t="str">
            <v>700</v>
          </cell>
          <cell r="F112" t="str">
            <v>Transmission Plant</v>
          </cell>
          <cell r="G112" t="str">
            <v>36900-Meas. &amp; Reg. Sta. Equipment</v>
          </cell>
          <cell r="H112">
            <v>0</v>
          </cell>
        </row>
        <row r="113">
          <cell r="A113" t="str">
            <v>700(blank)</v>
          </cell>
          <cell r="B113" t="str">
            <v>700Transmission Plant(blank)</v>
          </cell>
          <cell r="C113" t="str">
            <v>AUT</v>
          </cell>
          <cell r="D113" t="str">
            <v>180</v>
          </cell>
          <cell r="E113" t="str">
            <v>700</v>
          </cell>
          <cell r="F113" t="str">
            <v>Transmission Plant</v>
          </cell>
          <cell r="G113" t="str">
            <v>(blank)</v>
          </cell>
          <cell r="H113">
            <v>-1696204.1600000001</v>
          </cell>
        </row>
        <row r="114">
          <cell r="A114" t="str">
            <v>700 Total</v>
          </cell>
          <cell r="B114" t="str">
            <v>700 Total</v>
          </cell>
          <cell r="C114" t="str">
            <v>AUT</v>
          </cell>
          <cell r="D114" t="str">
            <v>180</v>
          </cell>
          <cell r="E114" t="str">
            <v>700 Total</v>
          </cell>
          <cell r="F114">
            <v>0</v>
          </cell>
          <cell r="G114">
            <v>0</v>
          </cell>
          <cell r="H114">
            <v>-2797795.82</v>
          </cell>
        </row>
        <row r="115">
          <cell r="A115" t="str">
            <v>212(blank)</v>
          </cell>
          <cell r="B115" t="str">
            <v>212Distribution Plant(blank)</v>
          </cell>
          <cell r="C115" t="str">
            <v>Non-Reg</v>
          </cell>
          <cell r="D115" t="str">
            <v>212</v>
          </cell>
          <cell r="E115" t="str">
            <v>212</v>
          </cell>
          <cell r="F115" t="str">
            <v>Distribution Plant</v>
          </cell>
          <cell r="G115" t="str">
            <v>(blank)</v>
          </cell>
          <cell r="H115">
            <v>0</v>
          </cell>
        </row>
        <row r="116">
          <cell r="A116" t="str">
            <v>212 Total</v>
          </cell>
          <cell r="B116" t="str">
            <v>212 Total</v>
          </cell>
          <cell r="C116" t="str">
            <v>Non-Reg</v>
          </cell>
          <cell r="D116" t="str">
            <v>212</v>
          </cell>
          <cell r="E116" t="str">
            <v>212 Total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057(blank)</v>
          </cell>
          <cell r="B117" t="str">
            <v>057Transmission Plant(blank)</v>
          </cell>
          <cell r="C117" t="str">
            <v>Non-Reg</v>
          </cell>
          <cell r="D117" t="str">
            <v>303</v>
          </cell>
          <cell r="E117" t="str">
            <v>057</v>
          </cell>
          <cell r="F117" t="str">
            <v>Transmission Plant</v>
          </cell>
          <cell r="G117" t="str">
            <v>(blank)</v>
          </cell>
          <cell r="H117">
            <v>0</v>
          </cell>
        </row>
        <row r="118">
          <cell r="A118" t="str">
            <v>057 Total</v>
          </cell>
          <cell r="B118" t="str">
            <v>057 Total</v>
          </cell>
          <cell r="C118" t="str">
            <v>Non-Reg</v>
          </cell>
          <cell r="D118" t="str">
            <v>303</v>
          </cell>
          <cell r="E118" t="str">
            <v>057 Total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/>
          </cell>
          <cell r="B119" t="str">
            <v/>
          </cell>
          <cell r="C119" t="str">
            <v>Grand Total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-21530776.379999995</v>
          </cell>
        </row>
        <row r="120">
          <cell r="A120" t="str">
            <v/>
          </cell>
          <cell r="B120" t="str">
            <v/>
          </cell>
        </row>
        <row r="121">
          <cell r="A121" t="str">
            <v/>
          </cell>
          <cell r="B121" t="str">
            <v/>
          </cell>
        </row>
      </sheetData>
      <sheetData sheetId="7">
        <row r="9">
          <cell r="A9" t="str">
            <v>Sum of amount</v>
          </cell>
        </row>
      </sheetData>
      <sheetData sheetId="8"/>
      <sheetData sheetId="9"/>
      <sheetData sheetId="10">
        <row r="2">
          <cell r="F2" t="str">
            <v>070.32218</v>
          </cell>
        </row>
      </sheetData>
      <sheetData sheetId="11"/>
      <sheetData sheetId="12"/>
      <sheetData sheetId="13"/>
      <sheetData sheetId="14"/>
      <sheetData sheetId="15"/>
      <sheetData sheetId="16">
        <row r="4">
          <cell r="B4" t="str">
            <v>001</v>
          </cell>
        </row>
      </sheetData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IC Calc"/>
      <sheetName val="(A) Piv - AIC (CR data)"/>
      <sheetName val="CR Data"/>
      <sheetName val="CR query"/>
      <sheetName val="Basis Adj"/>
    </sheetNames>
    <sheetDataSet>
      <sheetData sheetId="0" refreshError="1"/>
      <sheetData sheetId="1" refreshError="1">
        <row r="10">
          <cell r="A10" t="str">
            <v>010012</v>
          </cell>
          <cell r="B10" t="str">
            <v>010</v>
          </cell>
          <cell r="C10" t="str">
            <v>012000</v>
          </cell>
          <cell r="E10">
            <v>0</v>
          </cell>
          <cell r="G10">
            <v>0</v>
          </cell>
        </row>
        <row r="11">
          <cell r="A11" t="str">
            <v>010 Total</v>
          </cell>
          <cell r="B11" t="str">
            <v>010 Total</v>
          </cell>
          <cell r="E11">
            <v>0</v>
          </cell>
          <cell r="G11">
            <v>0</v>
          </cell>
        </row>
        <row r="12">
          <cell r="A12" t="str">
            <v>020007</v>
          </cell>
          <cell r="B12" t="str">
            <v>020</v>
          </cell>
          <cell r="C12" t="str">
            <v>007000</v>
          </cell>
          <cell r="D12">
            <v>-900357.43</v>
          </cell>
          <cell r="E12">
            <v>-612118.69999999995</v>
          </cell>
          <cell r="F12">
            <v>-19295</v>
          </cell>
          <cell r="G12">
            <v>-1531771.13</v>
          </cell>
        </row>
        <row r="13">
          <cell r="A13" t="str">
            <v>020077</v>
          </cell>
          <cell r="B13" t="str">
            <v>020</v>
          </cell>
          <cell r="C13" t="str">
            <v>077000</v>
          </cell>
          <cell r="D13">
            <v>-737595.98999999987</v>
          </cell>
          <cell r="E13">
            <v>-392013.3499999998</v>
          </cell>
          <cell r="F13">
            <v>-1912</v>
          </cell>
          <cell r="G13">
            <v>-1131521.3399999996</v>
          </cell>
        </row>
        <row r="14">
          <cell r="A14" t="str">
            <v>020 Total</v>
          </cell>
          <cell r="B14" t="str">
            <v>020 Total</v>
          </cell>
          <cell r="D14">
            <v>-1637953.42</v>
          </cell>
          <cell r="E14">
            <v>-1004132.0499999998</v>
          </cell>
          <cell r="F14">
            <v>-21207</v>
          </cell>
          <cell r="G14">
            <v>-2663292.4699999997</v>
          </cell>
        </row>
        <row r="15">
          <cell r="A15" t="str">
            <v>030003</v>
          </cell>
          <cell r="B15" t="str">
            <v>030</v>
          </cell>
          <cell r="C15" t="str">
            <v>003000</v>
          </cell>
          <cell r="D15">
            <v>-158720</v>
          </cell>
          <cell r="E15">
            <v>-2110.4300000000007</v>
          </cell>
          <cell r="G15">
            <v>-160830.43</v>
          </cell>
        </row>
        <row r="16">
          <cell r="A16" t="str">
            <v>030005</v>
          </cell>
          <cell r="B16" t="str">
            <v>030</v>
          </cell>
          <cell r="C16" t="str">
            <v>005000</v>
          </cell>
          <cell r="D16">
            <v>-233046.66999999998</v>
          </cell>
          <cell r="E16">
            <v>-452.40000000000578</v>
          </cell>
          <cell r="G16">
            <v>-233499.06999999998</v>
          </cell>
        </row>
        <row r="17">
          <cell r="A17" t="str">
            <v>030006</v>
          </cell>
          <cell r="B17" t="str">
            <v>030</v>
          </cell>
          <cell r="C17" t="str">
            <v>006000</v>
          </cell>
          <cell r="E17">
            <v>447.25</v>
          </cell>
          <cell r="G17">
            <v>447.25</v>
          </cell>
        </row>
        <row r="18">
          <cell r="A18" t="str">
            <v>030016</v>
          </cell>
          <cell r="B18" t="str">
            <v>030</v>
          </cell>
          <cell r="C18" t="str">
            <v>016000</v>
          </cell>
          <cell r="D18">
            <v>-213116.32</v>
          </cell>
          <cell r="E18">
            <v>38169.760000000002</v>
          </cell>
          <cell r="G18">
            <v>-174946.56</v>
          </cell>
        </row>
        <row r="19">
          <cell r="A19" t="str">
            <v>030019</v>
          </cell>
          <cell r="B19" t="str">
            <v>030</v>
          </cell>
          <cell r="C19" t="str">
            <v>019000</v>
          </cell>
          <cell r="D19">
            <v>-14845</v>
          </cell>
          <cell r="E19">
            <v>-100287.26999999999</v>
          </cell>
          <cell r="G19">
            <v>-115132.26999999999</v>
          </cell>
        </row>
        <row r="20">
          <cell r="A20" t="str">
            <v>030020</v>
          </cell>
          <cell r="B20" t="str">
            <v>030</v>
          </cell>
          <cell r="C20" t="str">
            <v>020000</v>
          </cell>
          <cell r="D20">
            <v>-3293</v>
          </cell>
          <cell r="E20">
            <v>1484.44</v>
          </cell>
          <cell r="G20">
            <v>-1808.56</v>
          </cell>
        </row>
        <row r="21">
          <cell r="A21" t="str">
            <v>030021</v>
          </cell>
          <cell r="B21" t="str">
            <v>030</v>
          </cell>
          <cell r="C21" t="str">
            <v>021000</v>
          </cell>
          <cell r="D21">
            <v>-297720.73</v>
          </cell>
          <cell r="E21">
            <v>-18198.18</v>
          </cell>
          <cell r="G21">
            <v>-315918.90999999997</v>
          </cell>
        </row>
        <row r="22">
          <cell r="A22" t="str">
            <v>030 Total</v>
          </cell>
          <cell r="B22" t="str">
            <v>030 Total</v>
          </cell>
          <cell r="D22">
            <v>-920741.72</v>
          </cell>
          <cell r="E22">
            <v>-80946.829999999987</v>
          </cell>
          <cell r="G22">
            <v>-1001688.55</v>
          </cell>
        </row>
        <row r="23">
          <cell r="A23" t="str">
            <v>050009</v>
          </cell>
          <cell r="B23" t="str">
            <v>050</v>
          </cell>
          <cell r="C23" t="str">
            <v>009000</v>
          </cell>
          <cell r="D23">
            <v>-99787.39</v>
          </cell>
          <cell r="E23">
            <v>-76561.589999999924</v>
          </cell>
          <cell r="G23">
            <v>-176348.97999999992</v>
          </cell>
        </row>
        <row r="24">
          <cell r="A24" t="str">
            <v>050093</v>
          </cell>
          <cell r="B24" t="str">
            <v>050</v>
          </cell>
          <cell r="C24" t="str">
            <v>093000</v>
          </cell>
          <cell r="D24">
            <v>-166859.08999999994</v>
          </cell>
          <cell r="E24">
            <v>-294949.69000000006</v>
          </cell>
          <cell r="G24">
            <v>-461808.78</v>
          </cell>
        </row>
        <row r="25">
          <cell r="A25" t="str">
            <v>050096</v>
          </cell>
          <cell r="B25" t="str">
            <v>050</v>
          </cell>
          <cell r="C25" t="str">
            <v>096000</v>
          </cell>
          <cell r="D25">
            <v>-89135.77</v>
          </cell>
          <cell r="E25">
            <v>-41951.37</v>
          </cell>
          <cell r="G25">
            <v>-131087.14000000001</v>
          </cell>
        </row>
        <row r="26">
          <cell r="A26" t="str">
            <v>050 Total</v>
          </cell>
          <cell r="B26" t="str">
            <v>050 Total</v>
          </cell>
          <cell r="D26">
            <v>-355782.24999999994</v>
          </cell>
          <cell r="E26">
            <v>-413462.64999999997</v>
          </cell>
          <cell r="G26">
            <v>-769244.9</v>
          </cell>
        </row>
        <row r="27">
          <cell r="A27" t="str">
            <v>060033</v>
          </cell>
          <cell r="B27" t="str">
            <v>060</v>
          </cell>
          <cell r="C27" t="str">
            <v>033000</v>
          </cell>
          <cell r="D27">
            <v>-889375.5399999998</v>
          </cell>
          <cell r="E27">
            <v>-271199.73</v>
          </cell>
          <cell r="G27">
            <v>-1160575.2699999998</v>
          </cell>
        </row>
        <row r="28">
          <cell r="A28" t="str">
            <v>060034</v>
          </cell>
          <cell r="B28" t="str">
            <v>060</v>
          </cell>
          <cell r="C28" t="str">
            <v>034000</v>
          </cell>
          <cell r="D28">
            <v>-272904.43</v>
          </cell>
          <cell r="E28">
            <v>-20141.150000000001</v>
          </cell>
          <cell r="G28">
            <v>-293045.58</v>
          </cell>
        </row>
        <row r="29">
          <cell r="A29" t="str">
            <v>060035</v>
          </cell>
          <cell r="B29" t="str">
            <v>060</v>
          </cell>
          <cell r="C29" t="str">
            <v>035000</v>
          </cell>
          <cell r="D29">
            <v>-30415.039999999997</v>
          </cell>
          <cell r="E29">
            <v>-1226.27</v>
          </cell>
          <cell r="G29">
            <v>-31641.309999999998</v>
          </cell>
        </row>
        <row r="30">
          <cell r="A30" t="str">
            <v>060036</v>
          </cell>
          <cell r="B30" t="str">
            <v>060</v>
          </cell>
          <cell r="C30" t="str">
            <v>036000</v>
          </cell>
          <cell r="D30">
            <v>-471914.13</v>
          </cell>
          <cell r="E30">
            <v>-130581.98000000003</v>
          </cell>
          <cell r="G30">
            <v>-602496.11</v>
          </cell>
        </row>
        <row r="31">
          <cell r="A31" t="str">
            <v>060081</v>
          </cell>
          <cell r="B31" t="str">
            <v>060</v>
          </cell>
          <cell r="C31" t="str">
            <v>081000</v>
          </cell>
          <cell r="D31">
            <v>-1382987.75</v>
          </cell>
          <cell r="E31">
            <v>-1453860.8900000006</v>
          </cell>
          <cell r="G31">
            <v>-2836848.6400000006</v>
          </cell>
        </row>
        <row r="32">
          <cell r="A32" t="str">
            <v>060 Total</v>
          </cell>
          <cell r="B32" t="str">
            <v>060 Total</v>
          </cell>
          <cell r="D32">
            <v>-3047596.8899999997</v>
          </cell>
          <cell r="E32">
            <v>-1877010.0200000007</v>
          </cell>
          <cell r="G32">
            <v>-4924606.91</v>
          </cell>
        </row>
        <row r="33">
          <cell r="A33" t="str">
            <v>070170</v>
          </cell>
          <cell r="B33" t="str">
            <v>070</v>
          </cell>
          <cell r="C33" t="str">
            <v>170000</v>
          </cell>
          <cell r="D33">
            <v>-341765.43999999994</v>
          </cell>
          <cell r="E33">
            <v>-772748.3000000004</v>
          </cell>
          <cell r="G33">
            <v>-1114513.7400000002</v>
          </cell>
        </row>
        <row r="34">
          <cell r="A34" t="str">
            <v>070 Total</v>
          </cell>
          <cell r="B34" t="str">
            <v>070 Total</v>
          </cell>
          <cell r="D34">
            <v>-341765.43999999994</v>
          </cell>
          <cell r="E34">
            <v>-772748.3000000004</v>
          </cell>
          <cell r="G34">
            <v>-1114513.7400000002</v>
          </cell>
        </row>
        <row r="35">
          <cell r="A35" t="str">
            <v>080190</v>
          </cell>
          <cell r="B35" t="str">
            <v>080</v>
          </cell>
          <cell r="C35" t="str">
            <v>190000</v>
          </cell>
          <cell r="D35">
            <v>-63989.36</v>
          </cell>
          <cell r="E35">
            <v>-20220608.079999991</v>
          </cell>
          <cell r="G35">
            <v>-20284597.43999999</v>
          </cell>
        </row>
        <row r="36">
          <cell r="A36" t="str">
            <v>080207</v>
          </cell>
          <cell r="B36" t="str">
            <v>080</v>
          </cell>
          <cell r="C36" t="str">
            <v>207059</v>
          </cell>
          <cell r="E36">
            <v>0</v>
          </cell>
          <cell r="G36">
            <v>0</v>
          </cell>
        </row>
        <row r="37">
          <cell r="A37" t="str">
            <v>080 Total</v>
          </cell>
          <cell r="B37" t="str">
            <v>080 Total</v>
          </cell>
          <cell r="D37">
            <v>-63989.36</v>
          </cell>
          <cell r="E37">
            <v>-20220608.079999991</v>
          </cell>
          <cell r="G37">
            <v>-20284597.43999999</v>
          </cell>
        </row>
        <row r="38">
          <cell r="A38" t="str">
            <v>180700</v>
          </cell>
          <cell r="B38" t="str">
            <v>180</v>
          </cell>
          <cell r="C38" t="str">
            <v>700000</v>
          </cell>
          <cell r="D38">
            <v>-9135.7599999999984</v>
          </cell>
          <cell r="E38">
            <v>-5197088.18</v>
          </cell>
          <cell r="G38">
            <v>-5206223.9399999995</v>
          </cell>
        </row>
        <row r="39">
          <cell r="A39" t="str">
            <v>180 Total</v>
          </cell>
          <cell r="B39" t="str">
            <v>180 Total</v>
          </cell>
          <cell r="D39">
            <v>-9135.7599999999984</v>
          </cell>
          <cell r="E39">
            <v>-5197088.18</v>
          </cell>
          <cell r="G39">
            <v>-5206223.9399999995</v>
          </cell>
        </row>
        <row r="40">
          <cell r="A40" t="str">
            <v>303057</v>
          </cell>
          <cell r="B40" t="str">
            <v>303</v>
          </cell>
          <cell r="C40" t="str">
            <v>057000</v>
          </cell>
          <cell r="E40">
            <v>-125000</v>
          </cell>
          <cell r="G40">
            <v>-125000</v>
          </cell>
        </row>
        <row r="41">
          <cell r="A41" t="str">
            <v>303 Total</v>
          </cell>
          <cell r="B41" t="str">
            <v>303 Total</v>
          </cell>
          <cell r="E41">
            <v>-125000</v>
          </cell>
          <cell r="G41">
            <v>-125000</v>
          </cell>
        </row>
        <row r="42">
          <cell r="A42" t="str">
            <v>Grand Total</v>
          </cell>
          <cell r="B42" t="str">
            <v>Grand Total</v>
          </cell>
          <cell r="D42">
            <v>-6376964.8400000008</v>
          </cell>
          <cell r="E42">
            <v>-29690996.109999992</v>
          </cell>
          <cell r="F42">
            <v>-21207</v>
          </cell>
          <cell r="G42">
            <v>-36089167.949999988</v>
          </cell>
        </row>
      </sheetData>
      <sheetData sheetId="2" refreshError="1"/>
      <sheetData sheetId="3" refreshError="1"/>
      <sheetData sheetId="4" refreshError="1">
        <row r="15">
          <cell r="A15" t="str">
            <v>010002</v>
          </cell>
          <cell r="B15" t="str">
            <v>010</v>
          </cell>
          <cell r="C15" t="str">
            <v>010 Atmos Regulated Shared Services</v>
          </cell>
          <cell r="D15" t="str">
            <v>002 - Dallas Atmos Rate Division</v>
          </cell>
          <cell r="E15">
            <v>0</v>
          </cell>
          <cell r="F15">
            <v>0</v>
          </cell>
        </row>
        <row r="16">
          <cell r="A16" t="str">
            <v>010012</v>
          </cell>
          <cell r="B16" t="str">
            <v>010</v>
          </cell>
          <cell r="C16" t="str">
            <v>010 Atmos Regulated Shared Services</v>
          </cell>
          <cell r="D16" t="str">
            <v>012 - Call Center Division</v>
          </cell>
          <cell r="E16">
            <v>0</v>
          </cell>
          <cell r="F16">
            <v>0</v>
          </cell>
        </row>
        <row r="17">
          <cell r="A17" t="str">
            <v>010</v>
          </cell>
          <cell r="B17" t="str">
            <v>010</v>
          </cell>
          <cell r="C17" t="str">
            <v>010 Atmos Regulated Shared Services Total</v>
          </cell>
          <cell r="E17">
            <v>0</v>
          </cell>
          <cell r="F17">
            <v>0</v>
          </cell>
        </row>
        <row r="18">
          <cell r="A18" t="str">
            <v>020007</v>
          </cell>
          <cell r="B18" t="str">
            <v>020</v>
          </cell>
          <cell r="C18" t="str">
            <v>020 Louisiana Division</v>
          </cell>
          <cell r="D18" t="str">
            <v>007 - Trans La Division</v>
          </cell>
          <cell r="E18">
            <v>20025.98000000001</v>
          </cell>
          <cell r="F18">
            <v>-811277.60000000009</v>
          </cell>
        </row>
        <row r="19">
          <cell r="A19" t="str">
            <v>020077</v>
          </cell>
          <cell r="B19" t="str">
            <v>020</v>
          </cell>
          <cell r="C19" t="str">
            <v>020 Louisiana Division</v>
          </cell>
          <cell r="D19" t="str">
            <v>077 - AE Louisiana - LGS Division</v>
          </cell>
          <cell r="E19">
            <v>31571.300000000025</v>
          </cell>
          <cell r="F19">
            <v>-718104.55</v>
          </cell>
        </row>
        <row r="20">
          <cell r="A20" t="str">
            <v>020</v>
          </cell>
          <cell r="B20" t="str">
            <v>020</v>
          </cell>
          <cell r="C20" t="str">
            <v>020 Louisiana Division Total</v>
          </cell>
          <cell r="E20">
            <v>51597.280000000035</v>
          </cell>
          <cell r="F20">
            <v>-1529382.1500000001</v>
          </cell>
        </row>
        <row r="21">
          <cell r="A21" t="str">
            <v>030003</v>
          </cell>
          <cell r="B21" t="str">
            <v>030</v>
          </cell>
          <cell r="C21" t="str">
            <v>030 Texas Division</v>
          </cell>
          <cell r="D21" t="str">
            <v>003 - Amarillo City Plant Division</v>
          </cell>
          <cell r="E21">
            <v>3236.6099999999988</v>
          </cell>
          <cell r="F21">
            <v>-178934.99999999997</v>
          </cell>
        </row>
        <row r="22">
          <cell r="A22" t="str">
            <v>030005</v>
          </cell>
          <cell r="B22" t="str">
            <v>030</v>
          </cell>
          <cell r="C22" t="str">
            <v>030 Texas Division</v>
          </cell>
          <cell r="D22" t="str">
            <v>005 - West Texas City Plant Divisio</v>
          </cell>
          <cell r="E22">
            <v>11624.180000000002</v>
          </cell>
          <cell r="F22">
            <v>-235356.67</v>
          </cell>
        </row>
        <row r="23">
          <cell r="A23" t="str">
            <v>030006</v>
          </cell>
          <cell r="B23" t="str">
            <v>030</v>
          </cell>
          <cell r="C23" t="str">
            <v>030 Texas Division</v>
          </cell>
          <cell r="D23" t="str">
            <v>006 - Dalhart City Plant Division</v>
          </cell>
          <cell r="E23">
            <v>84.210000000000008</v>
          </cell>
          <cell r="F23">
            <v>0</v>
          </cell>
        </row>
        <row r="24">
          <cell r="A24" t="str">
            <v>030010</v>
          </cell>
          <cell r="B24" t="str">
            <v>030</v>
          </cell>
          <cell r="C24" t="str">
            <v>030 Texas Division</v>
          </cell>
          <cell r="D24" t="str">
            <v>010 - Tex Div Division</v>
          </cell>
          <cell r="E24">
            <v>0</v>
          </cell>
          <cell r="F24">
            <v>0</v>
          </cell>
        </row>
        <row r="25">
          <cell r="A25" t="str">
            <v>030013</v>
          </cell>
          <cell r="B25" t="str">
            <v>030</v>
          </cell>
          <cell r="C25" t="str">
            <v>030 Texas Division</v>
          </cell>
          <cell r="D25" t="str">
            <v>013 - Amarillo Rural Division</v>
          </cell>
          <cell r="E25">
            <v>4108.0299999999988</v>
          </cell>
          <cell r="F25">
            <v>0</v>
          </cell>
        </row>
        <row r="26">
          <cell r="A26" t="str">
            <v>030016</v>
          </cell>
          <cell r="B26" t="str">
            <v>030</v>
          </cell>
          <cell r="C26" t="str">
            <v>030 Texas Division</v>
          </cell>
          <cell r="D26" t="str">
            <v>016 - Lubbock City Plant Division</v>
          </cell>
          <cell r="E26">
            <v>1653.2599999999995</v>
          </cell>
          <cell r="F26">
            <v>-213116.32</v>
          </cell>
        </row>
        <row r="27">
          <cell r="A27" t="str">
            <v>030018</v>
          </cell>
          <cell r="B27" t="str">
            <v>030</v>
          </cell>
          <cell r="C27" t="str">
            <v>030 Texas Division</v>
          </cell>
          <cell r="D27" t="str">
            <v>018 - Dalhart Rural Irrigation Divi</v>
          </cell>
          <cell r="E27">
            <v>0</v>
          </cell>
          <cell r="F27">
            <v>0</v>
          </cell>
        </row>
        <row r="28">
          <cell r="A28" t="str">
            <v>030019</v>
          </cell>
          <cell r="B28" t="str">
            <v>030</v>
          </cell>
          <cell r="C28" t="str">
            <v>030 Texas Division</v>
          </cell>
          <cell r="D28" t="str">
            <v>019 - Triangle Operations</v>
          </cell>
          <cell r="E28">
            <v>4931.9799999999996</v>
          </cell>
          <cell r="F28">
            <v>-14845</v>
          </cell>
        </row>
        <row r="29">
          <cell r="A29" t="str">
            <v>030020</v>
          </cell>
          <cell r="B29" t="str">
            <v>030</v>
          </cell>
          <cell r="C29" t="str">
            <v>030 Texas Division</v>
          </cell>
          <cell r="D29" t="str">
            <v>020 - Lubbock Rural Division</v>
          </cell>
          <cell r="E29">
            <v>925.86999999999989</v>
          </cell>
          <cell r="F29">
            <v>-3293</v>
          </cell>
        </row>
        <row r="30">
          <cell r="A30" t="str">
            <v>030021</v>
          </cell>
          <cell r="B30" t="str">
            <v>030</v>
          </cell>
          <cell r="C30" t="str">
            <v>030 Texas Division</v>
          </cell>
          <cell r="D30" t="str">
            <v>021 - West Texas Rural Division</v>
          </cell>
          <cell r="E30">
            <v>1859.53</v>
          </cell>
          <cell r="F30">
            <v>-299720.72999999992</v>
          </cell>
        </row>
        <row r="31">
          <cell r="A31" t="str">
            <v>030</v>
          </cell>
          <cell r="B31" t="str">
            <v>030</v>
          </cell>
          <cell r="C31" t="str">
            <v>030 Texas Division Total</v>
          </cell>
          <cell r="E31">
            <v>28423.669999999995</v>
          </cell>
          <cell r="F31">
            <v>-945266.72</v>
          </cell>
        </row>
        <row r="32">
          <cell r="A32" t="str">
            <v>050009</v>
          </cell>
          <cell r="B32" t="str">
            <v>050</v>
          </cell>
          <cell r="C32" t="str">
            <v>050 Mid-States Division</v>
          </cell>
          <cell r="D32" t="str">
            <v>009 - WKG Division</v>
          </cell>
          <cell r="E32">
            <v>199564.32999999993</v>
          </cell>
          <cell r="F32">
            <v>-1359852.1800000002</v>
          </cell>
        </row>
        <row r="33">
          <cell r="A33" t="str">
            <v>050091</v>
          </cell>
          <cell r="B33" t="str">
            <v>050</v>
          </cell>
          <cell r="C33" t="str">
            <v>050 Mid-States Division</v>
          </cell>
          <cell r="D33" t="str">
            <v>091 - Brentwood Division</v>
          </cell>
          <cell r="E33">
            <v>0</v>
          </cell>
          <cell r="F33">
            <v>0</v>
          </cell>
        </row>
        <row r="34">
          <cell r="A34" t="str">
            <v>050093</v>
          </cell>
          <cell r="B34" t="str">
            <v>050</v>
          </cell>
          <cell r="C34" t="str">
            <v>050 Mid-States Division</v>
          </cell>
          <cell r="D34" t="str">
            <v>093 - Tennessee Division</v>
          </cell>
          <cell r="E34">
            <v>33626.94</v>
          </cell>
          <cell r="F34">
            <v>-3027433.11</v>
          </cell>
        </row>
        <row r="35">
          <cell r="A35" t="str">
            <v>050095</v>
          </cell>
          <cell r="B35" t="str">
            <v>050</v>
          </cell>
          <cell r="C35" t="str">
            <v>050 Mid-States Division</v>
          </cell>
          <cell r="D35" t="str">
            <v>095 - Georgia Division</v>
          </cell>
          <cell r="E35">
            <v>0</v>
          </cell>
          <cell r="F35">
            <v>0</v>
          </cell>
        </row>
        <row r="36">
          <cell r="A36" t="str">
            <v>050096</v>
          </cell>
          <cell r="B36" t="str">
            <v>050</v>
          </cell>
          <cell r="C36" t="str">
            <v>050 Mid-States Division</v>
          </cell>
          <cell r="D36" t="str">
            <v>096 - Virginia Division</v>
          </cell>
          <cell r="E36">
            <v>0</v>
          </cell>
          <cell r="F36">
            <v>-57035.75999999998</v>
          </cell>
        </row>
        <row r="37">
          <cell r="A37" t="str">
            <v>050</v>
          </cell>
          <cell r="B37" t="str">
            <v>050</v>
          </cell>
          <cell r="C37" t="str">
            <v>050 Mid-States Division Total</v>
          </cell>
          <cell r="E37">
            <v>233191.26999999993</v>
          </cell>
          <cell r="F37">
            <v>-4444321.05</v>
          </cell>
        </row>
        <row r="38">
          <cell r="A38" t="str">
            <v>060030</v>
          </cell>
          <cell r="B38" t="str">
            <v>060</v>
          </cell>
          <cell r="C38" t="str">
            <v>060 Colorado-Kansas Division</v>
          </cell>
          <cell r="D38" t="str">
            <v>030 - GGC/Denver Company Division</v>
          </cell>
          <cell r="E38">
            <v>0</v>
          </cell>
          <cell r="F38">
            <v>0</v>
          </cell>
        </row>
        <row r="39">
          <cell r="A39" t="str">
            <v>060033</v>
          </cell>
          <cell r="B39" t="str">
            <v>060</v>
          </cell>
          <cell r="C39" t="str">
            <v>060 Colorado-Kansas Division</v>
          </cell>
          <cell r="D39" t="str">
            <v>033 - Northeast Colorado Division</v>
          </cell>
          <cell r="E39">
            <v>802.38</v>
          </cell>
          <cell r="F39">
            <v>-843072.54</v>
          </cell>
        </row>
        <row r="40">
          <cell r="A40" t="str">
            <v>060034</v>
          </cell>
          <cell r="B40" t="str">
            <v>060</v>
          </cell>
          <cell r="C40" t="str">
            <v>060 Colorado-Kansas Division</v>
          </cell>
          <cell r="D40" t="str">
            <v xml:space="preserve">034 - Northwest &amp; Central Colorado </v>
          </cell>
          <cell r="E40">
            <v>249.16000000000003</v>
          </cell>
          <cell r="F40">
            <v>-262606.4499999999</v>
          </cell>
        </row>
        <row r="41">
          <cell r="A41" t="str">
            <v>060035</v>
          </cell>
          <cell r="B41" t="str">
            <v>060</v>
          </cell>
          <cell r="C41" t="str">
            <v>060 Colorado-Kansas Division</v>
          </cell>
          <cell r="D41" t="str">
            <v>035 - Southeast Colorado Division</v>
          </cell>
          <cell r="E41">
            <v>305.13</v>
          </cell>
          <cell r="F41">
            <v>-29935.03</v>
          </cell>
        </row>
        <row r="42">
          <cell r="A42" t="str">
            <v>060036</v>
          </cell>
          <cell r="B42" t="str">
            <v>060</v>
          </cell>
          <cell r="C42" t="str">
            <v>060 Colorado-Kansas Division</v>
          </cell>
          <cell r="D42" t="str">
            <v>036 - Southwest Colorado Division</v>
          </cell>
          <cell r="E42">
            <v>1791.6</v>
          </cell>
          <cell r="F42">
            <v>-308685.14</v>
          </cell>
        </row>
        <row r="43">
          <cell r="A43" t="str">
            <v>060081</v>
          </cell>
          <cell r="B43" t="str">
            <v>060</v>
          </cell>
          <cell r="C43" t="str">
            <v>060 Colorado-Kansas Division</v>
          </cell>
          <cell r="D43" t="str">
            <v>081 - Kansas Administration</v>
          </cell>
          <cell r="E43">
            <v>11038.9</v>
          </cell>
          <cell r="F43">
            <v>-3261700.649999999</v>
          </cell>
        </row>
        <row r="44">
          <cell r="A44" t="str">
            <v>060</v>
          </cell>
          <cell r="B44" t="str">
            <v>060</v>
          </cell>
          <cell r="C44" t="str">
            <v>060 Colorado-Kansas Division Total</v>
          </cell>
          <cell r="E44">
            <v>14187.17</v>
          </cell>
          <cell r="F44">
            <v>-4705999.8099999987</v>
          </cell>
        </row>
        <row r="45">
          <cell r="A45" t="str">
            <v>070170</v>
          </cell>
          <cell r="B45" t="str">
            <v>070</v>
          </cell>
          <cell r="C45" t="str">
            <v>070 Mississippi</v>
          </cell>
          <cell r="D45" t="str">
            <v>170 - MVG Division</v>
          </cell>
          <cell r="E45">
            <v>46680.750000000015</v>
          </cell>
          <cell r="F45">
            <v>-348799.27000000014</v>
          </cell>
        </row>
        <row r="46">
          <cell r="A46" t="str">
            <v>070171</v>
          </cell>
          <cell r="B46" t="str">
            <v>070</v>
          </cell>
          <cell r="C46" t="str">
            <v>070 Mississippi</v>
          </cell>
          <cell r="D46" t="str">
            <v>171 - Mississippi PBR</v>
          </cell>
          <cell r="E46">
            <v>3835.44</v>
          </cell>
          <cell r="F46">
            <v>0</v>
          </cell>
        </row>
        <row r="47">
          <cell r="A47" t="str">
            <v>070</v>
          </cell>
          <cell r="B47" t="str">
            <v>070</v>
          </cell>
          <cell r="C47" t="str">
            <v>070 Mississippi Total</v>
          </cell>
          <cell r="E47">
            <v>50516.190000000017</v>
          </cell>
          <cell r="F47">
            <v>-348799.27000000014</v>
          </cell>
        </row>
        <row r="48">
          <cell r="A48" t="str">
            <v>080190</v>
          </cell>
          <cell r="B48" t="str">
            <v>080</v>
          </cell>
          <cell r="C48" t="str">
            <v>080 Mid - Tex Division</v>
          </cell>
          <cell r="D48" t="str">
            <v>190 - Mid-Tex Gas Division</v>
          </cell>
          <cell r="E48">
            <v>332815.31999999972</v>
          </cell>
          <cell r="F48">
            <v>-32680745.079999994</v>
          </cell>
        </row>
        <row r="49">
          <cell r="A49" t="str">
            <v>080</v>
          </cell>
          <cell r="B49" t="str">
            <v>080</v>
          </cell>
          <cell r="C49" t="str">
            <v>080 Mid - Tex Division Total</v>
          </cell>
          <cell r="E49">
            <v>332815.31999999972</v>
          </cell>
          <cell r="F49">
            <v>-32680745.079999994</v>
          </cell>
        </row>
        <row r="50">
          <cell r="A50" t="str">
            <v>180700</v>
          </cell>
          <cell r="B50" t="str">
            <v>180</v>
          </cell>
          <cell r="C50" t="str">
            <v>180 Atmos Pipeline - Texas</v>
          </cell>
          <cell r="D50" t="str">
            <v>700 - Atmos Pipeline - Texas</v>
          </cell>
          <cell r="E50">
            <v>1484062.6999999993</v>
          </cell>
          <cell r="F50">
            <v>-17049.78</v>
          </cell>
        </row>
        <row r="51">
          <cell r="A51" t="str">
            <v>180</v>
          </cell>
          <cell r="B51" t="str">
            <v>180</v>
          </cell>
          <cell r="C51" t="str">
            <v>180 Atmos Pipeline - Texas Total</v>
          </cell>
          <cell r="E51">
            <v>1484062.6999999993</v>
          </cell>
          <cell r="F51">
            <v>-17049.78</v>
          </cell>
        </row>
        <row r="52">
          <cell r="A52" t="str">
            <v>212056</v>
          </cell>
          <cell r="B52" t="str">
            <v>212</v>
          </cell>
          <cell r="C52" t="str">
            <v>212 Woodward Marketing, LLC</v>
          </cell>
          <cell r="D52" t="str">
            <v>056 - TLGP</v>
          </cell>
          <cell r="E52">
            <v>0</v>
          </cell>
          <cell r="F52">
            <v>-57667.64</v>
          </cell>
        </row>
        <row r="53">
          <cell r="A53" t="str">
            <v>212059</v>
          </cell>
          <cell r="B53" t="str">
            <v>212</v>
          </cell>
          <cell r="C53" t="str">
            <v>212 Woodward Marketing, LLC</v>
          </cell>
          <cell r="D53" t="str">
            <v>059 - TLIG</v>
          </cell>
          <cell r="E53">
            <v>0</v>
          </cell>
          <cell r="F53">
            <v>-186661</v>
          </cell>
        </row>
        <row r="54">
          <cell r="A54" t="str">
            <v>212821</v>
          </cell>
          <cell r="B54" t="str">
            <v>212</v>
          </cell>
          <cell r="C54" t="str">
            <v>212 Woodward Marketing, LLC</v>
          </cell>
          <cell r="D54" t="str">
            <v>821 - Woodward Corporate</v>
          </cell>
          <cell r="E54">
            <v>0</v>
          </cell>
          <cell r="F54">
            <v>0</v>
          </cell>
        </row>
        <row r="55">
          <cell r="A55" t="str">
            <v>212</v>
          </cell>
          <cell r="B55" t="str">
            <v>212</v>
          </cell>
          <cell r="C55" t="str">
            <v>212 Woodward Marketing, LLC Total</v>
          </cell>
          <cell r="E55">
            <v>0</v>
          </cell>
          <cell r="F55">
            <v>-244328.64</v>
          </cell>
        </row>
        <row r="56">
          <cell r="A56" t="str">
            <v>232800</v>
          </cell>
          <cell r="B56" t="str">
            <v>232</v>
          </cell>
          <cell r="C56" t="str">
            <v>232 UCG Storage</v>
          </cell>
          <cell r="D56" t="str">
            <v>800 - UCG Storage</v>
          </cell>
          <cell r="E56">
            <v>0</v>
          </cell>
          <cell r="F56">
            <v>0</v>
          </cell>
        </row>
        <row r="57">
          <cell r="A57" t="str">
            <v>232</v>
          </cell>
          <cell r="B57" t="str">
            <v>232</v>
          </cell>
          <cell r="C57" t="str">
            <v>232 UCG Storage Total</v>
          </cell>
          <cell r="E57">
            <v>0</v>
          </cell>
          <cell r="F57">
            <v>0</v>
          </cell>
        </row>
        <row r="58">
          <cell r="A58" t="str">
            <v>233817</v>
          </cell>
          <cell r="B58" t="str">
            <v>233</v>
          </cell>
          <cell r="C58" t="str">
            <v>233 WKG Storage, Inc</v>
          </cell>
          <cell r="D58" t="str">
            <v>817 - WKG Storage</v>
          </cell>
          <cell r="E58">
            <v>0</v>
          </cell>
          <cell r="F58">
            <v>0</v>
          </cell>
        </row>
        <row r="59">
          <cell r="A59" t="str">
            <v>233</v>
          </cell>
          <cell r="B59" t="str">
            <v>233</v>
          </cell>
          <cell r="C59" t="str">
            <v>233 WKG Storage, Inc Total</v>
          </cell>
          <cell r="E59">
            <v>0</v>
          </cell>
          <cell r="F59">
            <v>0</v>
          </cell>
        </row>
        <row r="60">
          <cell r="A60" t="str">
            <v>303057</v>
          </cell>
          <cell r="B60" t="str">
            <v>303</v>
          </cell>
          <cell r="C60" t="str">
            <v>303 Trans Louisiana Gas Pipeline</v>
          </cell>
          <cell r="D60" t="str">
            <v>057 - TLGP-LGSN</v>
          </cell>
          <cell r="E60">
            <v>0</v>
          </cell>
          <cell r="F60">
            <v>-85246.099999999991</v>
          </cell>
        </row>
        <row r="61">
          <cell r="A61" t="str">
            <v>303</v>
          </cell>
          <cell r="B61" t="str">
            <v>303</v>
          </cell>
          <cell r="C61" t="str">
            <v>303 Trans Louisiana Gas Pipeline Total</v>
          </cell>
          <cell r="E61">
            <v>0</v>
          </cell>
          <cell r="F61">
            <v>-85246.099999999991</v>
          </cell>
        </row>
        <row r="62">
          <cell r="A62" t="str">
            <v>Grand Total</v>
          </cell>
          <cell r="B62" t="str">
            <v>Grand Total</v>
          </cell>
          <cell r="E62">
            <v>2194793.5999999987</v>
          </cell>
          <cell r="F62">
            <v>-45001138.599999994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  <row r="43">
          <cell r="B43" t="str">
            <v>002</v>
          </cell>
          <cell r="C43">
            <v>-9344858</v>
          </cell>
          <cell r="D43">
            <v>-11958308.849999996</v>
          </cell>
          <cell r="E43">
            <v>17650496.260000002</v>
          </cell>
          <cell r="F43">
            <v>0.32</v>
          </cell>
          <cell r="G43">
            <v>0</v>
          </cell>
          <cell r="N43" t="str">
            <v>#N/A</v>
          </cell>
          <cell r="O43">
            <v>0</v>
          </cell>
          <cell r="P43">
            <v>0</v>
          </cell>
          <cell r="Q43">
            <v>0</v>
          </cell>
          <cell r="V43" t="str">
            <v>056</v>
          </cell>
          <cell r="W43">
            <v>0</v>
          </cell>
          <cell r="X43">
            <v>48.599999999999987</v>
          </cell>
          <cell r="Y43">
            <v>0</v>
          </cell>
        </row>
        <row r="44">
          <cell r="B44" t="str">
            <v>012</v>
          </cell>
          <cell r="C44">
            <v>-2887522</v>
          </cell>
          <cell r="D44">
            <v>-2996434.3699999996</v>
          </cell>
          <cell r="E44">
            <v>3968010.46</v>
          </cell>
          <cell r="F44">
            <v>0</v>
          </cell>
          <cell r="G44">
            <v>0</v>
          </cell>
          <cell r="N44" t="str">
            <v>001</v>
          </cell>
          <cell r="O44">
            <v>-6053.3413630024634</v>
          </cell>
          <cell r="P44">
            <v>0</v>
          </cell>
          <cell r="Q44">
            <v>-6053.3413630024634</v>
          </cell>
          <cell r="V44" t="str">
            <v>059</v>
          </cell>
          <cell r="W44">
            <v>0</v>
          </cell>
          <cell r="X44">
            <v>220.3599999999999</v>
          </cell>
          <cell r="Y44">
            <v>0</v>
          </cell>
        </row>
        <row r="45">
          <cell r="B45">
            <v>0</v>
          </cell>
          <cell r="C45">
            <v>-12232380</v>
          </cell>
          <cell r="D45">
            <v>-14954743.219999995</v>
          </cell>
          <cell r="E45">
            <v>21618506.720000003</v>
          </cell>
          <cell r="F45">
            <v>0.32</v>
          </cell>
          <cell r="G45">
            <v>0</v>
          </cell>
          <cell r="N45" t="str">
            <v>002</v>
          </cell>
          <cell r="O45">
            <v>-10361.597370437932</v>
          </cell>
          <cell r="P45">
            <v>1.0658141036401503E-14</v>
          </cell>
          <cell r="Q45">
            <v>-10361.597370437932</v>
          </cell>
          <cell r="V45" t="str">
            <v>212</v>
          </cell>
          <cell r="W45">
            <v>49.720000000000084</v>
          </cell>
          <cell r="X45">
            <v>0</v>
          </cell>
          <cell r="Y45">
            <v>-0.42000000000008697</v>
          </cell>
        </row>
        <row r="46">
          <cell r="B46" t="str">
            <v>007</v>
          </cell>
          <cell r="C46">
            <v>325287</v>
          </cell>
          <cell r="D46">
            <v>-1722575.0999999936</v>
          </cell>
          <cell r="E46">
            <v>3176977.8400000017</v>
          </cell>
          <cell r="F46">
            <v>0</v>
          </cell>
          <cell r="G46">
            <v>0</v>
          </cell>
          <cell r="N46" t="str">
            <v>003</v>
          </cell>
          <cell r="O46">
            <v>-542274.07127815206</v>
          </cell>
          <cell r="P46">
            <v>-24864.660000000029</v>
          </cell>
          <cell r="Q46">
            <v>-567138.73127815209</v>
          </cell>
          <cell r="V46">
            <v>49.720000000000084</v>
          </cell>
          <cell r="W46">
            <v>49.720000000000084</v>
          </cell>
          <cell r="X46">
            <v>268.95999999999987</v>
          </cell>
          <cell r="Y46">
            <v>-0.42000000000008697</v>
          </cell>
        </row>
        <row r="47">
          <cell r="B47" t="str">
            <v>077</v>
          </cell>
          <cell r="C47">
            <v>-107703</v>
          </cell>
          <cell r="D47">
            <v>-2749526.8699999899</v>
          </cell>
          <cell r="E47">
            <v>4314547.419999999</v>
          </cell>
          <cell r="F47">
            <v>0</v>
          </cell>
          <cell r="G47">
            <v>0</v>
          </cell>
          <cell r="N47" t="str">
            <v>004</v>
          </cell>
          <cell r="O47">
            <v>-1246.395277030236</v>
          </cell>
          <cell r="P47">
            <v>0</v>
          </cell>
          <cell r="Q47">
            <v>-1246.395277030236</v>
          </cell>
          <cell r="V47">
            <v>253504.73528920114</v>
          </cell>
          <cell r="W47">
            <v>49.720000000000084</v>
          </cell>
          <cell r="X47">
            <v>268.95999999999987</v>
          </cell>
          <cell r="Y47">
            <v>-0.42000000000008697</v>
          </cell>
        </row>
        <row r="48">
          <cell r="B48" t="str">
            <v>107</v>
          </cell>
          <cell r="C48">
            <v>-182</v>
          </cell>
          <cell r="D48">
            <v>0</v>
          </cell>
          <cell r="E48">
            <v>0</v>
          </cell>
          <cell r="F48">
            <v>-2</v>
          </cell>
          <cell r="G48">
            <v>0</v>
          </cell>
          <cell r="N48" t="str">
            <v>005</v>
          </cell>
          <cell r="O48">
            <v>-737720.8732146892</v>
          </cell>
          <cell r="P48">
            <v>-65649.670000000056</v>
          </cell>
          <cell r="Q48">
            <v>-803370.54321468924</v>
          </cell>
          <cell r="V48" t="str">
            <v>003</v>
          </cell>
          <cell r="W48">
            <v>253504.73528920114</v>
          </cell>
          <cell r="X48">
            <v>41849.880000000005</v>
          </cell>
          <cell r="Y48">
            <v>-74709.755289200868</v>
          </cell>
        </row>
        <row r="49">
          <cell r="B49">
            <v>0</v>
          </cell>
          <cell r="C49">
            <v>217402</v>
          </cell>
          <cell r="D49">
            <v>-4472101.9699999839</v>
          </cell>
          <cell r="E49">
            <v>7491525.2600000007</v>
          </cell>
          <cell r="F49">
            <v>-2</v>
          </cell>
          <cell r="G49">
            <v>0</v>
          </cell>
          <cell r="N49" t="str">
            <v>006</v>
          </cell>
          <cell r="O49">
            <v>-39647.360531929073</v>
          </cell>
          <cell r="P49">
            <v>-3503.0400000000022</v>
          </cell>
          <cell r="Q49">
            <v>-43150.400531929074</v>
          </cell>
          <cell r="V49" t="str">
            <v>004</v>
          </cell>
          <cell r="W49">
            <v>-179.03000000000006</v>
          </cell>
          <cell r="X49">
            <v>0</v>
          </cell>
          <cell r="Y49">
            <v>-8633.0400000000009</v>
          </cell>
        </row>
        <row r="50">
          <cell r="B50" t="str">
            <v>003</v>
          </cell>
          <cell r="C50">
            <v>17891</v>
          </cell>
          <cell r="D50">
            <v>-1412845.5899999992</v>
          </cell>
          <cell r="E50">
            <v>1588211.94</v>
          </cell>
          <cell r="F50">
            <v>0</v>
          </cell>
          <cell r="G50">
            <v>0</v>
          </cell>
          <cell r="N50" t="str">
            <v>007</v>
          </cell>
          <cell r="O50">
            <v>-664452.60284715379</v>
          </cell>
          <cell r="P50">
            <v>-112805.54999999987</v>
          </cell>
          <cell r="Q50">
            <v>-777258.1528471536</v>
          </cell>
          <cell r="V50" t="str">
            <v>005</v>
          </cell>
          <cell r="W50">
            <v>930990.41938651889</v>
          </cell>
          <cell r="X50">
            <v>-117983.19999999995</v>
          </cell>
          <cell r="Y50">
            <v>58637.88061348116</v>
          </cell>
        </row>
        <row r="51">
          <cell r="B51" t="str">
            <v>004</v>
          </cell>
          <cell r="C51">
            <v>0</v>
          </cell>
          <cell r="D51">
            <v>-268.04000000000002</v>
          </cell>
          <cell r="E51">
            <v>268.04000000000002</v>
          </cell>
          <cell r="F51">
            <v>0</v>
          </cell>
          <cell r="G51">
            <v>0</v>
          </cell>
          <cell r="N51" t="str">
            <v>008</v>
          </cell>
          <cell r="O51">
            <v>31109.307946984871</v>
          </cell>
          <cell r="P51">
            <v>0</v>
          </cell>
          <cell r="Q51">
            <v>31109.307946984871</v>
          </cell>
          <cell r="V51" t="str">
            <v>006</v>
          </cell>
          <cell r="W51">
            <v>44122.054765962705</v>
          </cell>
          <cell r="X51">
            <v>-17994.21</v>
          </cell>
          <cell r="Y51">
            <v>-822.20476596266963</v>
          </cell>
        </row>
        <row r="52">
          <cell r="B52" t="str">
            <v>005</v>
          </cell>
          <cell r="C52">
            <v>-67680</v>
          </cell>
          <cell r="D52">
            <v>-3950553.1399999904</v>
          </cell>
          <cell r="E52">
            <v>4191810.1399999978</v>
          </cell>
          <cell r="F52">
            <v>0</v>
          </cell>
          <cell r="G52">
            <v>0</v>
          </cell>
          <cell r="N52" t="str">
            <v>009</v>
          </cell>
          <cell r="O52">
            <v>-2267392.2248262437</v>
          </cell>
          <cell r="P52">
            <v>-118303.32000000027</v>
          </cell>
          <cell r="Q52">
            <v>-2385695.544826244</v>
          </cell>
          <cell r="V52" t="str">
            <v>007</v>
          </cell>
          <cell r="W52">
            <v>466271.00821435964</v>
          </cell>
          <cell r="X52">
            <v>525489.34999999986</v>
          </cell>
          <cell r="Y52">
            <v>165626.1017856414</v>
          </cell>
        </row>
        <row r="53">
          <cell r="B53" t="str">
            <v>006</v>
          </cell>
          <cell r="C53">
            <v>-49</v>
          </cell>
          <cell r="D53">
            <v>-81430.580000000016</v>
          </cell>
          <cell r="E53">
            <v>83423.180000000008</v>
          </cell>
          <cell r="F53">
            <v>0</v>
          </cell>
          <cell r="G53">
            <v>0</v>
          </cell>
          <cell r="N53" t="str">
            <v>010</v>
          </cell>
          <cell r="O53">
            <v>-391.26280709584279</v>
          </cell>
          <cell r="P53">
            <v>-56.98</v>
          </cell>
          <cell r="Q53">
            <v>-448.24280709584281</v>
          </cell>
          <cell r="V53" t="str">
            <v>008</v>
          </cell>
          <cell r="W53">
            <v>20395.84</v>
          </cell>
          <cell r="X53">
            <v>0</v>
          </cell>
          <cell r="Y53">
            <v>-20395.84</v>
          </cell>
        </row>
        <row r="54">
          <cell r="B54" t="str">
            <v>010</v>
          </cell>
          <cell r="C54">
            <v>560406</v>
          </cell>
          <cell r="D54">
            <v>-87226.559999999954</v>
          </cell>
          <cell r="E54">
            <v>85514.73000000001</v>
          </cell>
          <cell r="F54">
            <v>0</v>
          </cell>
          <cell r="G54">
            <v>0</v>
          </cell>
          <cell r="N54" t="str">
            <v>012</v>
          </cell>
          <cell r="O54">
            <v>-375.95337854082084</v>
          </cell>
          <cell r="P54">
            <v>0</v>
          </cell>
          <cell r="Q54">
            <v>-375.95337854082084</v>
          </cell>
          <cell r="V54" t="str">
            <v>009</v>
          </cell>
          <cell r="W54">
            <v>6796961.4583181832</v>
          </cell>
          <cell r="X54">
            <v>-3930712.25</v>
          </cell>
          <cell r="Y54">
            <v>-4407.8583181854337</v>
          </cell>
        </row>
        <row r="55">
          <cell r="B55" t="str">
            <v>013</v>
          </cell>
          <cell r="C55">
            <v>-214</v>
          </cell>
          <cell r="D55">
            <v>-177075.85000000006</v>
          </cell>
          <cell r="E55">
            <v>161998.63000000006</v>
          </cell>
          <cell r="F55">
            <v>0</v>
          </cell>
          <cell r="G55">
            <v>0</v>
          </cell>
          <cell r="N55" t="str">
            <v>013</v>
          </cell>
          <cell r="O55">
            <v>-6959.1537374894488</v>
          </cell>
          <cell r="P55">
            <v>-2671.9600000000005</v>
          </cell>
          <cell r="Q55">
            <v>-9631.1137374894497</v>
          </cell>
          <cell r="V55" t="str">
            <v>010</v>
          </cell>
          <cell r="W55">
            <v>-13702.068998967778</v>
          </cell>
          <cell r="X55">
            <v>-1719.09</v>
          </cell>
          <cell r="Y55">
            <v>-34336.281001032214</v>
          </cell>
        </row>
        <row r="56">
          <cell r="B56" t="str">
            <v>016</v>
          </cell>
          <cell r="C56">
            <v>5980</v>
          </cell>
          <cell r="D56">
            <v>-1631333.5999999996</v>
          </cell>
          <cell r="E56">
            <v>1823236.2100000004</v>
          </cell>
          <cell r="F56">
            <v>0</v>
          </cell>
          <cell r="G56">
            <v>0</v>
          </cell>
          <cell r="N56" t="str">
            <v>016</v>
          </cell>
          <cell r="O56">
            <v>-408744.93724956253</v>
          </cell>
          <cell r="P56">
            <v>-22922.390000000036</v>
          </cell>
          <cell r="Q56">
            <v>-431667.32724956254</v>
          </cell>
          <cell r="V56" t="str">
            <v>013</v>
          </cell>
          <cell r="W56">
            <v>4726.4076030589204</v>
          </cell>
          <cell r="X56">
            <v>3823.6400000000058</v>
          </cell>
          <cell r="Y56">
            <v>19084.892396941068</v>
          </cell>
        </row>
        <row r="57">
          <cell r="B57" t="str">
            <v>018</v>
          </cell>
          <cell r="C57">
            <v>-40</v>
          </cell>
          <cell r="D57">
            <v>-500.57</v>
          </cell>
          <cell r="E57">
            <v>545.51</v>
          </cell>
          <cell r="F57">
            <v>0.08</v>
          </cell>
          <cell r="G57">
            <v>0</v>
          </cell>
          <cell r="N57" t="str">
            <v>018</v>
          </cell>
          <cell r="O57">
            <v>-460.19975454870411</v>
          </cell>
          <cell r="P57">
            <v>-64.42</v>
          </cell>
          <cell r="Q57">
            <v>-524.61975454870412</v>
          </cell>
          <cell r="V57" t="str">
            <v>016</v>
          </cell>
          <cell r="W57">
            <v>122514.62727292348</v>
          </cell>
          <cell r="X57">
            <v>55749.720000000016</v>
          </cell>
          <cell r="Y57">
            <v>-33313.317272923421</v>
          </cell>
        </row>
        <row r="58">
          <cell r="B58" t="str">
            <v>019</v>
          </cell>
          <cell r="C58">
            <v>-131938</v>
          </cell>
          <cell r="D58">
            <v>-181144.05999999974</v>
          </cell>
          <cell r="E58">
            <v>205960.27000000008</v>
          </cell>
          <cell r="F58">
            <v>0</v>
          </cell>
          <cell r="G58">
            <v>0</v>
          </cell>
          <cell r="N58" t="str">
            <v>019</v>
          </cell>
          <cell r="O58">
            <v>-111484.50890224718</v>
          </cell>
          <cell r="P58">
            <v>-4168.670000000001</v>
          </cell>
          <cell r="Q58">
            <v>-115653.17890224718</v>
          </cell>
          <cell r="V58" t="str">
            <v>018</v>
          </cell>
          <cell r="W58">
            <v>0</v>
          </cell>
          <cell r="X58">
            <v>1279.6500000000001</v>
          </cell>
          <cell r="Y58">
            <v>-20246.02</v>
          </cell>
        </row>
        <row r="59">
          <cell r="B59" t="str">
            <v>020</v>
          </cell>
          <cell r="C59">
            <v>-67</v>
          </cell>
          <cell r="D59">
            <v>-101288.60999999997</v>
          </cell>
          <cell r="E59">
            <v>97186.410000000047</v>
          </cell>
          <cell r="F59">
            <v>0</v>
          </cell>
          <cell r="G59">
            <v>0</v>
          </cell>
          <cell r="N59" t="str">
            <v>020</v>
          </cell>
          <cell r="O59">
            <v>-11042.209100387799</v>
          </cell>
          <cell r="P59">
            <v>-1972.8700000000006</v>
          </cell>
          <cell r="Q59">
            <v>-13015.0791003878</v>
          </cell>
          <cell r="V59" t="str">
            <v>019</v>
          </cell>
          <cell r="W59">
            <v>111249.25461168017</v>
          </cell>
          <cell r="X59">
            <v>51426.820000000014</v>
          </cell>
          <cell r="Y59">
            <v>50357.925388319767</v>
          </cell>
        </row>
        <row r="60">
          <cell r="B60" t="str">
            <v>021</v>
          </cell>
          <cell r="C60">
            <v>2043</v>
          </cell>
          <cell r="D60">
            <v>-954831.95000000135</v>
          </cell>
          <cell r="E60">
            <v>1236302.4500000007</v>
          </cell>
          <cell r="F60">
            <v>0</v>
          </cell>
          <cell r="G60">
            <v>0</v>
          </cell>
          <cell r="N60" t="str">
            <v>021</v>
          </cell>
          <cell r="O60">
            <v>-95656.774986046046</v>
          </cell>
          <cell r="P60">
            <v>-17028.339999999993</v>
          </cell>
          <cell r="Q60">
            <v>-112685.11498604604</v>
          </cell>
          <cell r="V60" t="str">
            <v>020</v>
          </cell>
          <cell r="W60">
            <v>23999.053110263882</v>
          </cell>
          <cell r="X60">
            <v>34121.75</v>
          </cell>
          <cell r="Y60">
            <v>6977.4268897361217</v>
          </cell>
        </row>
        <row r="61">
          <cell r="B61">
            <v>0</v>
          </cell>
          <cell r="C61">
            <v>386332</v>
          </cell>
          <cell r="D61">
            <v>-8578498.5499999896</v>
          </cell>
          <cell r="E61">
            <v>9474457.5099999979</v>
          </cell>
          <cell r="F61">
            <v>0.08</v>
          </cell>
          <cell r="G61">
            <v>0</v>
          </cell>
          <cell r="N61" t="str">
            <v>022</v>
          </cell>
          <cell r="O61">
            <v>57</v>
          </cell>
          <cell r="P61">
            <v>0</v>
          </cell>
          <cell r="Q61">
            <v>57</v>
          </cell>
          <cell r="V61" t="str">
            <v>021</v>
          </cell>
          <cell r="W61">
            <v>433267.21956778865</v>
          </cell>
          <cell r="X61">
            <v>13177.479999999967</v>
          </cell>
          <cell r="Y61">
            <v>59198.910432211356</v>
          </cell>
        </row>
        <row r="62">
          <cell r="B62" t="str">
            <v>009</v>
          </cell>
          <cell r="C62">
            <v>532292</v>
          </cell>
          <cell r="D62">
            <v>-1106679.0600000077</v>
          </cell>
          <cell r="E62">
            <v>4420854.9199999953</v>
          </cell>
          <cell r="F62">
            <v>0</v>
          </cell>
          <cell r="G62">
            <v>0</v>
          </cell>
          <cell r="N62" t="str">
            <v>024</v>
          </cell>
          <cell r="O62">
            <v>-486463.59152572532</v>
          </cell>
          <cell r="P62">
            <v>0</v>
          </cell>
          <cell r="Q62">
            <v>-486463.59152572532</v>
          </cell>
          <cell r="V62" t="str">
            <v>022</v>
          </cell>
          <cell r="W62">
            <v>-56.980000000000004</v>
          </cell>
          <cell r="X62">
            <v>1941.69</v>
          </cell>
          <cell r="Y62">
            <v>-1884.71</v>
          </cell>
        </row>
        <row r="63">
          <cell r="B63" t="str">
            <v>019</v>
          </cell>
          <cell r="C63">
            <v>0</v>
          </cell>
          <cell r="D63">
            <v>0</v>
          </cell>
          <cell r="E63">
            <v>128128.04</v>
          </cell>
          <cell r="F63">
            <v>0</v>
          </cell>
          <cell r="G63">
            <v>0</v>
          </cell>
          <cell r="N63" t="str">
            <v>030</v>
          </cell>
          <cell r="O63">
            <v>-378.6957988138625</v>
          </cell>
          <cell r="P63">
            <v>0</v>
          </cell>
          <cell r="Q63">
            <v>-378.6957988138625</v>
          </cell>
          <cell r="V63" t="str">
            <v>024</v>
          </cell>
          <cell r="W63">
            <v>890614.53</v>
          </cell>
          <cell r="X63">
            <v>0</v>
          </cell>
          <cell r="Y63">
            <v>-890614.53</v>
          </cell>
        </row>
        <row r="64">
          <cell r="B64" t="str">
            <v>088</v>
          </cell>
          <cell r="C64">
            <v>227378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N64" t="str">
            <v>031</v>
          </cell>
          <cell r="O64">
            <v>0</v>
          </cell>
          <cell r="P64">
            <v>0</v>
          </cell>
          <cell r="Q64">
            <v>0</v>
          </cell>
          <cell r="V64" t="str">
            <v>030</v>
          </cell>
          <cell r="W64">
            <v>59.399999999999551</v>
          </cell>
          <cell r="X64">
            <v>0</v>
          </cell>
          <cell r="Y64">
            <v>-33357.78</v>
          </cell>
        </row>
        <row r="65">
          <cell r="B65" t="str">
            <v>089</v>
          </cell>
          <cell r="C65">
            <v>0</v>
          </cell>
          <cell r="D65">
            <v>0</v>
          </cell>
          <cell r="E65">
            <v>0</v>
          </cell>
          <cell r="F65">
            <v>-1</v>
          </cell>
          <cell r="G65">
            <v>0</v>
          </cell>
          <cell r="N65" t="str">
            <v>033</v>
          </cell>
          <cell r="O65">
            <v>-44945.361935853609</v>
          </cell>
          <cell r="P65">
            <v>-17755.659999999989</v>
          </cell>
          <cell r="Q65">
            <v>-62701.021935853598</v>
          </cell>
          <cell r="V65" t="str">
            <v>031</v>
          </cell>
          <cell r="W65">
            <v>0</v>
          </cell>
          <cell r="X65">
            <v>0</v>
          </cell>
          <cell r="Y65">
            <v>54381.440000000002</v>
          </cell>
        </row>
        <row r="66">
          <cell r="B66" t="str">
            <v>091</v>
          </cell>
          <cell r="C66">
            <v>-22</v>
          </cell>
          <cell r="D66">
            <v>-6318.6299999999983</v>
          </cell>
          <cell r="E66">
            <v>6318.6299999999983</v>
          </cell>
          <cell r="F66">
            <v>-6</v>
          </cell>
          <cell r="G66">
            <v>0</v>
          </cell>
          <cell r="N66" t="str">
            <v>034</v>
          </cell>
          <cell r="O66">
            <v>-15471.190070188175</v>
          </cell>
          <cell r="P66">
            <v>-5739.5700000000024</v>
          </cell>
          <cell r="Q66">
            <v>-21210.760070188178</v>
          </cell>
          <cell r="V66" t="str">
            <v>033</v>
          </cell>
          <cell r="W66">
            <v>-394188.74484154989</v>
          </cell>
          <cell r="X66">
            <v>104373.29999999997</v>
          </cell>
          <cell r="Y66">
            <v>304649.27484154998</v>
          </cell>
        </row>
        <row r="67">
          <cell r="B67" t="str">
            <v>093</v>
          </cell>
          <cell r="C67">
            <v>-11907</v>
          </cell>
          <cell r="D67">
            <v>-1663398.1100000064</v>
          </cell>
          <cell r="E67">
            <v>5302635.6900000116</v>
          </cell>
          <cell r="F67">
            <v>0</v>
          </cell>
          <cell r="G67">
            <v>0</v>
          </cell>
          <cell r="N67" t="str">
            <v>035</v>
          </cell>
          <cell r="O67">
            <v>-25557.753039002757</v>
          </cell>
          <cell r="P67">
            <v>-6258.7800000000025</v>
          </cell>
          <cell r="Q67">
            <v>-31816.533039002759</v>
          </cell>
          <cell r="V67" t="str">
            <v>034</v>
          </cell>
          <cell r="W67">
            <v>-88222.707495822338</v>
          </cell>
          <cell r="X67">
            <v>-53406.329999999987</v>
          </cell>
          <cell r="Y67">
            <v>203355.93749582244</v>
          </cell>
        </row>
        <row r="68">
          <cell r="B68" t="str">
            <v>096</v>
          </cell>
          <cell r="C68">
            <v>269510</v>
          </cell>
          <cell r="D68">
            <v>-413159.75999999983</v>
          </cell>
          <cell r="E68">
            <v>513140.18999999959</v>
          </cell>
          <cell r="F68">
            <v>0</v>
          </cell>
          <cell r="G68">
            <v>0</v>
          </cell>
          <cell r="N68" t="str">
            <v>036</v>
          </cell>
          <cell r="O68">
            <v>-8583.9279391865548</v>
          </cell>
          <cell r="P68">
            <v>-12023.409999999998</v>
          </cell>
          <cell r="Q68">
            <v>-20607.337939186553</v>
          </cell>
          <cell r="V68" t="str">
            <v>035</v>
          </cell>
          <cell r="W68">
            <v>-103048.35136492946</v>
          </cell>
          <cell r="X68">
            <v>-116916.44999999998</v>
          </cell>
          <cell r="Y68">
            <v>333950.63136492949</v>
          </cell>
        </row>
        <row r="69">
          <cell r="B69">
            <v>0</v>
          </cell>
          <cell r="C69">
            <v>1017251</v>
          </cell>
          <cell r="D69">
            <v>-3189555.5600000136</v>
          </cell>
          <cell r="E69">
            <v>10371077.470000006</v>
          </cell>
          <cell r="F69">
            <v>-7</v>
          </cell>
          <cell r="G69">
            <v>0</v>
          </cell>
          <cell r="N69" t="str">
            <v>077</v>
          </cell>
          <cell r="O69">
            <v>-1707650.2139206186</v>
          </cell>
          <cell r="P69">
            <v>-168414.01999999973</v>
          </cell>
          <cell r="Q69">
            <v>-1876064.2339206184</v>
          </cell>
          <cell r="V69" t="str">
            <v>036</v>
          </cell>
          <cell r="W69">
            <v>-50427.58878916406</v>
          </cell>
          <cell r="X69">
            <v>52551.049999999988</v>
          </cell>
          <cell r="Y69">
            <v>26356.248789164099</v>
          </cell>
        </row>
        <row r="70">
          <cell r="B70" t="str">
            <v>024</v>
          </cell>
          <cell r="C70">
            <v>-46309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N70" t="str">
            <v>079</v>
          </cell>
          <cell r="O70">
            <v>-483899.80231079174</v>
          </cell>
          <cell r="P70">
            <v>0</v>
          </cell>
          <cell r="Q70">
            <v>-483899.80231079174</v>
          </cell>
          <cell r="V70" t="str">
            <v>077</v>
          </cell>
          <cell r="W70">
            <v>2313875.0051867613</v>
          </cell>
          <cell r="X70">
            <v>-512016.51000000059</v>
          </cell>
          <cell r="Y70">
            <v>-146118.79518676037</v>
          </cell>
        </row>
        <row r="71">
          <cell r="B71" t="str">
            <v>030</v>
          </cell>
          <cell r="C71">
            <v>200569</v>
          </cell>
          <cell r="D71">
            <v>-12395.66</v>
          </cell>
          <cell r="E71">
            <v>11970.559999999998</v>
          </cell>
          <cell r="F71">
            <v>0</v>
          </cell>
          <cell r="G71">
            <v>0</v>
          </cell>
          <cell r="N71" t="str">
            <v>081</v>
          </cell>
          <cell r="O71">
            <v>-100414.75144343801</v>
          </cell>
          <cell r="P71">
            <v>-69786.090000000055</v>
          </cell>
          <cell r="Q71">
            <v>-170200.84144343808</v>
          </cell>
          <cell r="V71" t="str">
            <v>079</v>
          </cell>
          <cell r="W71">
            <v>1920185.2799999989</v>
          </cell>
          <cell r="X71">
            <v>0</v>
          </cell>
          <cell r="Y71">
            <v>-1920185.2799999989</v>
          </cell>
        </row>
        <row r="72">
          <cell r="B72" t="str">
            <v>031</v>
          </cell>
          <cell r="C72">
            <v>0</v>
          </cell>
          <cell r="D72">
            <v>-83.65</v>
          </cell>
          <cell r="E72">
            <v>0</v>
          </cell>
          <cell r="F72">
            <v>0</v>
          </cell>
          <cell r="G72">
            <v>0</v>
          </cell>
          <cell r="N72" t="str">
            <v>088</v>
          </cell>
          <cell r="O72">
            <v>-885.31498530711519</v>
          </cell>
          <cell r="P72">
            <v>0</v>
          </cell>
          <cell r="Q72">
            <v>-885.31498530711519</v>
          </cell>
          <cell r="V72" t="str">
            <v>081</v>
          </cell>
          <cell r="W72">
            <v>-1861476.9175350466</v>
          </cell>
          <cell r="X72">
            <v>241264.63000000012</v>
          </cell>
          <cell r="Y72">
            <v>1921307.6575350466</v>
          </cell>
        </row>
        <row r="73">
          <cell r="B73" t="str">
            <v>033</v>
          </cell>
          <cell r="C73">
            <v>7615</v>
          </cell>
          <cell r="D73">
            <v>-192061.69999999902</v>
          </cell>
          <cell r="E73">
            <v>1402601.1799999997</v>
          </cell>
          <cell r="F73">
            <v>0</v>
          </cell>
          <cell r="G73">
            <v>0</v>
          </cell>
          <cell r="N73" t="str">
            <v>089</v>
          </cell>
          <cell r="O73">
            <v>0.29999999998835847</v>
          </cell>
          <cell r="P73">
            <v>0</v>
          </cell>
          <cell r="Q73">
            <v>0.29999999998835847</v>
          </cell>
          <cell r="V73" t="str">
            <v>088</v>
          </cell>
          <cell r="W73">
            <v>-56208.5</v>
          </cell>
          <cell r="X73">
            <v>0</v>
          </cell>
          <cell r="Y73">
            <v>56208.5</v>
          </cell>
        </row>
        <row r="74">
          <cell r="B74" t="str">
            <v>034</v>
          </cell>
          <cell r="C74">
            <v>80181</v>
          </cell>
          <cell r="D74">
            <v>-117469.02000000002</v>
          </cell>
          <cell r="E74">
            <v>504195.38</v>
          </cell>
          <cell r="F74">
            <v>0</v>
          </cell>
          <cell r="G74">
            <v>0</v>
          </cell>
          <cell r="N74" t="str">
            <v>091</v>
          </cell>
          <cell r="O74">
            <v>136.01132090556555</v>
          </cell>
          <cell r="P74">
            <v>0</v>
          </cell>
          <cell r="Q74">
            <v>136.01132090556555</v>
          </cell>
          <cell r="V74" t="str">
            <v>091</v>
          </cell>
          <cell r="W74">
            <v>-7116.8600000000006</v>
          </cell>
          <cell r="X74">
            <v>4989.21</v>
          </cell>
          <cell r="Y74">
            <v>-50389.650000000009</v>
          </cell>
        </row>
        <row r="75">
          <cell r="B75" t="str">
            <v>035</v>
          </cell>
          <cell r="C75">
            <v>-17565</v>
          </cell>
          <cell r="D75">
            <v>-85136.259999999893</v>
          </cell>
          <cell r="E75">
            <v>115686.50999999982</v>
          </cell>
          <cell r="F75">
            <v>0</v>
          </cell>
          <cell r="G75">
            <v>0</v>
          </cell>
          <cell r="N75" t="str">
            <v>093</v>
          </cell>
          <cell r="O75">
            <v>-236265.09092205367</v>
          </cell>
          <cell r="P75">
            <v>-25753.860000000022</v>
          </cell>
          <cell r="Q75">
            <v>-262018.95092205369</v>
          </cell>
          <cell r="V75" t="str">
            <v>093</v>
          </cell>
          <cell r="W75">
            <v>1137141.6112203759</v>
          </cell>
          <cell r="X75">
            <v>-1046161.1100000001</v>
          </cell>
          <cell r="Y75">
            <v>5943.0187796244863</v>
          </cell>
        </row>
        <row r="76">
          <cell r="B76" t="str">
            <v>036</v>
          </cell>
          <cell r="C76">
            <v>-275445</v>
          </cell>
          <cell r="D76">
            <v>-314089.49000000092</v>
          </cell>
          <cell r="E76">
            <v>788702.77000000014</v>
          </cell>
          <cell r="F76">
            <v>0</v>
          </cell>
          <cell r="G76">
            <v>0</v>
          </cell>
          <cell r="N76" t="str">
            <v>096</v>
          </cell>
          <cell r="O76">
            <v>-74988.663822656308</v>
          </cell>
          <cell r="P76">
            <v>-12336.709999999997</v>
          </cell>
          <cell r="Q76">
            <v>-87325.3738226563</v>
          </cell>
          <cell r="V76" t="str">
            <v>096</v>
          </cell>
          <cell r="W76">
            <v>380285.85683675983</v>
          </cell>
          <cell r="X76">
            <v>-208967.62</v>
          </cell>
          <cell r="Y76">
            <v>-7467.1068367597763</v>
          </cell>
        </row>
        <row r="77">
          <cell r="B77" t="str">
            <v>079</v>
          </cell>
          <cell r="C77">
            <v>-50745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N77" t="str">
            <v>099</v>
          </cell>
          <cell r="O77">
            <v>0</v>
          </cell>
          <cell r="P77">
            <v>0</v>
          </cell>
          <cell r="Q77">
            <v>0</v>
          </cell>
          <cell r="V77" t="str">
            <v>107</v>
          </cell>
          <cell r="W77">
            <v>-7777.5</v>
          </cell>
          <cell r="X77">
            <v>0</v>
          </cell>
          <cell r="Y77">
            <v>-19665.75</v>
          </cell>
        </row>
        <row r="78">
          <cell r="B78" t="str">
            <v>081</v>
          </cell>
          <cell r="C78">
            <v>29634</v>
          </cell>
          <cell r="D78">
            <v>1783458.0099999979</v>
          </cell>
          <cell r="E78">
            <v>3924679.1500000251</v>
          </cell>
          <cell r="F78">
            <v>0</v>
          </cell>
          <cell r="G78">
            <v>0</v>
          </cell>
          <cell r="N78" t="str">
            <v>107</v>
          </cell>
          <cell r="O78">
            <v>-21.23</v>
          </cell>
          <cell r="P78">
            <v>0</v>
          </cell>
          <cell r="Q78">
            <v>-21.23</v>
          </cell>
          <cell r="V78" t="str">
            <v>170</v>
          </cell>
          <cell r="W78">
            <v>1411062.7563459231</v>
          </cell>
          <cell r="X78">
            <v>719063.53999999771</v>
          </cell>
          <cell r="Y78">
            <v>-110.20634592254646</v>
          </cell>
        </row>
        <row r="79">
          <cell r="B79">
            <v>0</v>
          </cell>
          <cell r="C79">
            <v>-72065</v>
          </cell>
          <cell r="D79">
            <v>1062222.2299999981</v>
          </cell>
          <cell r="E79">
            <v>6747835.550000025</v>
          </cell>
          <cell r="F79">
            <v>0</v>
          </cell>
          <cell r="G79">
            <v>0</v>
          </cell>
          <cell r="N79" t="str">
            <v>170</v>
          </cell>
          <cell r="O79">
            <v>-900406.89609821979</v>
          </cell>
          <cell r="P79">
            <v>-313685.66999999981</v>
          </cell>
          <cell r="Q79">
            <v>-1214092.5660982197</v>
          </cell>
          <cell r="V79" t="str">
            <v>190</v>
          </cell>
          <cell r="W79">
            <v>2202011.6978990696</v>
          </cell>
          <cell r="X79">
            <v>-468202.55000041059</v>
          </cell>
          <cell r="Y79">
            <v>1198.6021009460092</v>
          </cell>
        </row>
        <row r="80">
          <cell r="B80" t="str">
            <v>170</v>
          </cell>
          <cell r="C80">
            <v>320384</v>
          </cell>
          <cell r="D80">
            <v>-3711846.7799999788</v>
          </cell>
          <cell r="E80">
            <v>4834706.9499999816</v>
          </cell>
          <cell r="F80">
            <v>0</v>
          </cell>
          <cell r="G80">
            <v>0</v>
          </cell>
          <cell r="N80" t="str">
            <v>171</v>
          </cell>
          <cell r="O80">
            <v>0</v>
          </cell>
          <cell r="P80">
            <v>0</v>
          </cell>
          <cell r="Q80">
            <v>0</v>
          </cell>
          <cell r="V80" t="str">
            <v>700</v>
          </cell>
          <cell r="W80">
            <v>518146.47612354159</v>
          </cell>
          <cell r="X80">
            <v>2171490.1000000006</v>
          </cell>
          <cell r="Y80">
            <v>-161.61612354195677</v>
          </cell>
        </row>
        <row r="81">
          <cell r="B81" t="str">
            <v>171</v>
          </cell>
          <cell r="C81">
            <v>-31625</v>
          </cell>
          <cell r="D81">
            <v>-26414.240000000005</v>
          </cell>
          <cell r="E81">
            <v>47313.189999999988</v>
          </cell>
          <cell r="F81">
            <v>0.19</v>
          </cell>
          <cell r="G81">
            <v>0</v>
          </cell>
          <cell r="N81" t="str">
            <v>180</v>
          </cell>
          <cell r="O81">
            <v>-955888.31869384227</v>
          </cell>
          <cell r="P81">
            <v>0</v>
          </cell>
          <cell r="Q81">
            <v>-955888.31869384227</v>
          </cell>
          <cell r="V81" t="str">
            <v>041</v>
          </cell>
          <cell r="W81">
            <v>0</v>
          </cell>
          <cell r="X81">
            <v>0</v>
          </cell>
          <cell r="Y81">
            <v>50.079999999999991</v>
          </cell>
        </row>
        <row r="82">
          <cell r="B82">
            <v>0</v>
          </cell>
          <cell r="C82">
            <v>288759</v>
          </cell>
          <cell r="D82">
            <v>-3738261.0199999791</v>
          </cell>
          <cell r="E82">
            <v>4882020.139999982</v>
          </cell>
          <cell r="F82">
            <v>0.19</v>
          </cell>
          <cell r="G82">
            <v>0</v>
          </cell>
          <cell r="N82" t="str">
            <v>190</v>
          </cell>
          <cell r="O82">
            <v>-8474778.0234863013</v>
          </cell>
          <cell r="P82">
            <v>-1009149.7899999834</v>
          </cell>
          <cell r="Q82">
            <v>-9483927.8134862855</v>
          </cell>
          <cell r="V82">
            <v>17398979.442726895</v>
          </cell>
          <cell r="W82">
            <v>17398979.442726895</v>
          </cell>
          <cell r="X82">
            <v>-2451487.5100004142</v>
          </cell>
          <cell r="Y82">
            <v>464.78727312572124</v>
          </cell>
        </row>
        <row r="83">
          <cell r="B83" t="str">
            <v>190</v>
          </cell>
          <cell r="C83">
            <v>6602075</v>
          </cell>
          <cell r="D83">
            <v>-35211570.349999651</v>
          </cell>
          <cell r="E83">
            <v>90966398.309999734</v>
          </cell>
          <cell r="F83">
            <v>0</v>
          </cell>
          <cell r="G83">
            <v>0</v>
          </cell>
          <cell r="N83" t="str">
            <v>700</v>
          </cell>
          <cell r="O83">
            <v>-277788.19346179662</v>
          </cell>
          <cell r="P83">
            <v>-417727.00000000058</v>
          </cell>
          <cell r="Q83">
            <v>-695515.1934617972</v>
          </cell>
          <cell r="V83">
            <v>17399029.162726894</v>
          </cell>
          <cell r="W83">
            <v>17398979.442726895</v>
          </cell>
          <cell r="X83">
            <v>-2451487.5100004142</v>
          </cell>
          <cell r="Y83">
            <v>464.78727312572124</v>
          </cell>
        </row>
        <row r="84">
          <cell r="B84">
            <v>0</v>
          </cell>
          <cell r="C84">
            <v>6602075</v>
          </cell>
          <cell r="D84">
            <v>-35211570.349999651</v>
          </cell>
          <cell r="E84">
            <v>90966398.309999734</v>
          </cell>
          <cell r="F84">
            <v>0</v>
          </cell>
          <cell r="G84">
            <v>0</v>
          </cell>
          <cell r="N84">
            <v>-18667347.866810463</v>
          </cell>
          <cell r="O84">
            <v>-18667347.866810463</v>
          </cell>
          <cell r="P84">
            <v>-2432642.4299999834</v>
          </cell>
          <cell r="Q84">
            <v>-21099990.296810448</v>
          </cell>
          <cell r="W84">
            <v>17399029.162726894</v>
          </cell>
          <cell r="X84">
            <v>-2451218.5500004143</v>
          </cell>
          <cell r="Y84">
            <v>464.36727312579575</v>
          </cell>
        </row>
        <row r="85">
          <cell r="B85" t="str">
            <v>700</v>
          </cell>
          <cell r="C85">
            <v>-11407844</v>
          </cell>
          <cell r="D85">
            <v>-11661959.900000013</v>
          </cell>
          <cell r="E85">
            <v>22239636.240000173</v>
          </cell>
          <cell r="F85">
            <v>0</v>
          </cell>
          <cell r="G85">
            <v>0</v>
          </cell>
          <cell r="N85">
            <v>-18667347.866810463</v>
          </cell>
          <cell r="O85">
            <v>-18667347.866810463</v>
          </cell>
          <cell r="P85">
            <v>-2432642.4299999834</v>
          </cell>
          <cell r="Q85">
            <v>-21099990.296810448</v>
          </cell>
        </row>
        <row r="86">
          <cell r="B86">
            <v>0</v>
          </cell>
          <cell r="C86">
            <v>-11407844</v>
          </cell>
          <cell r="D86">
            <v>-11661959.900000013</v>
          </cell>
          <cell r="E86">
            <v>22239636.240000173</v>
          </cell>
          <cell r="F86">
            <v>0</v>
          </cell>
          <cell r="G86">
            <v>0</v>
          </cell>
          <cell r="O86">
            <v>-18667347.866810463</v>
          </cell>
          <cell r="P86">
            <v>-2432642.4299999834</v>
          </cell>
          <cell r="Q86">
            <v>-21099990.296810448</v>
          </cell>
        </row>
        <row r="87">
          <cell r="B87" t="str">
            <v>056</v>
          </cell>
          <cell r="C87">
            <v>0</v>
          </cell>
          <cell r="D87">
            <v>0</v>
          </cell>
          <cell r="E87">
            <v>57667.64</v>
          </cell>
          <cell r="F87">
            <v>0</v>
          </cell>
          <cell r="G87">
            <v>0</v>
          </cell>
        </row>
        <row r="88">
          <cell r="B88" t="str">
            <v>059</v>
          </cell>
          <cell r="C88">
            <v>0</v>
          </cell>
          <cell r="D88">
            <v>0</v>
          </cell>
          <cell r="E88">
            <v>186660.99999999997</v>
          </cell>
          <cell r="F88">
            <v>0</v>
          </cell>
          <cell r="G88">
            <v>0</v>
          </cell>
        </row>
        <row r="89">
          <cell r="B89" t="str">
            <v>212</v>
          </cell>
          <cell r="C89">
            <v>215716</v>
          </cell>
          <cell r="D89">
            <v>0</v>
          </cell>
          <cell r="E89">
            <v>-50599</v>
          </cell>
          <cell r="F89">
            <v>4</v>
          </cell>
          <cell r="G89">
            <v>0</v>
          </cell>
        </row>
        <row r="90">
          <cell r="B90" t="str">
            <v>821</v>
          </cell>
          <cell r="C90">
            <v>9670</v>
          </cell>
          <cell r="D90">
            <v>-125202.98000000001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0</v>
          </cell>
          <cell r="C91">
            <v>225386</v>
          </cell>
          <cell r="D91">
            <v>-125202.98000000001</v>
          </cell>
          <cell r="E91">
            <v>193729.63999999996</v>
          </cell>
          <cell r="F91">
            <v>4</v>
          </cell>
          <cell r="G91">
            <v>0</v>
          </cell>
        </row>
        <row r="92">
          <cell r="B92" t="str">
            <v>800</v>
          </cell>
          <cell r="C92">
            <v>36368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B93">
            <v>0</v>
          </cell>
          <cell r="C93">
            <v>36368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817</v>
          </cell>
          <cell r="C94">
            <v>76074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>
            <v>0</v>
          </cell>
          <cell r="C95">
            <v>76074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819</v>
          </cell>
          <cell r="C96">
            <v>54478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0</v>
          </cell>
          <cell r="C97">
            <v>54478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B98" t="str">
            <v>236</v>
          </cell>
          <cell r="C98">
            <v>2443176</v>
          </cell>
          <cell r="D98">
            <v>0</v>
          </cell>
          <cell r="E98">
            <v>0</v>
          </cell>
          <cell r="F98">
            <v>0</v>
          </cell>
          <cell r="G98">
            <v>-1329311</v>
          </cell>
        </row>
        <row r="99">
          <cell r="B99">
            <v>0</v>
          </cell>
          <cell r="C99">
            <v>2443176</v>
          </cell>
          <cell r="D99">
            <v>0</v>
          </cell>
          <cell r="E99">
            <v>0</v>
          </cell>
          <cell r="F99">
            <v>0</v>
          </cell>
          <cell r="G99">
            <v>-1329311</v>
          </cell>
        </row>
        <row r="100">
          <cell r="B100" t="str">
            <v>057</v>
          </cell>
          <cell r="C100">
            <v>32951</v>
          </cell>
          <cell r="D100">
            <v>-291794.59000000003</v>
          </cell>
          <cell r="E100">
            <v>210246.09999999998</v>
          </cell>
          <cell r="F100">
            <v>0</v>
          </cell>
          <cell r="G100">
            <v>0</v>
          </cell>
        </row>
        <row r="101">
          <cell r="B101">
            <v>0</v>
          </cell>
          <cell r="C101">
            <v>32951</v>
          </cell>
          <cell r="D101">
            <v>-291794.59000000003</v>
          </cell>
          <cell r="E101">
            <v>210246.09999999998</v>
          </cell>
          <cell r="F101">
            <v>0</v>
          </cell>
          <cell r="G101">
            <v>0</v>
          </cell>
        </row>
        <row r="102">
          <cell r="C102">
            <v>-12332037</v>
          </cell>
          <cell r="D102">
            <v>-81161465.909999624</v>
          </cell>
          <cell r="E102">
            <v>174195432.93999991</v>
          </cell>
          <cell r="F102">
            <v>-4.41</v>
          </cell>
          <cell r="G102">
            <v>-1329311</v>
          </cell>
        </row>
      </sheetData>
      <sheetData sheetId="8"/>
      <sheetData sheetId="9">
        <row r="14">
          <cell r="A14" t="str">
            <v>001</v>
          </cell>
          <cell r="B14">
            <v>1</v>
          </cell>
          <cell r="C14">
            <v>250</v>
          </cell>
          <cell r="F14">
            <v>250</v>
          </cell>
        </row>
        <row r="15">
          <cell r="A15" t="str">
            <v>002</v>
          </cell>
          <cell r="B15">
            <v>2</v>
          </cell>
          <cell r="C15">
            <v>19962671</v>
          </cell>
          <cell r="D15">
            <v>20211088</v>
          </cell>
          <cell r="E15">
            <v>-18485131</v>
          </cell>
          <cell r="F15">
            <v>21688628</v>
          </cell>
        </row>
        <row r="16">
          <cell r="A16" t="str">
            <v>003</v>
          </cell>
          <cell r="B16">
            <v>3</v>
          </cell>
          <cell r="C16">
            <v>19305</v>
          </cell>
          <cell r="D16">
            <v>11898606</v>
          </cell>
          <cell r="E16">
            <v>-12213683</v>
          </cell>
          <cell r="F16">
            <v>-295773</v>
          </cell>
        </row>
        <row r="17">
          <cell r="A17" t="str">
            <v>004</v>
          </cell>
          <cell r="B17">
            <v>4</v>
          </cell>
          <cell r="C17">
            <v>259</v>
          </cell>
          <cell r="D17">
            <v>6586</v>
          </cell>
          <cell r="E17">
            <v>-6586</v>
          </cell>
          <cell r="F17">
            <v>259</v>
          </cell>
        </row>
        <row r="18">
          <cell r="A18" t="str">
            <v>005</v>
          </cell>
          <cell r="B18">
            <v>5</v>
          </cell>
          <cell r="C18">
            <v>1252262</v>
          </cell>
          <cell r="D18">
            <v>26645849</v>
          </cell>
          <cell r="E18">
            <v>-27395406</v>
          </cell>
          <cell r="F18">
            <v>502704</v>
          </cell>
        </row>
        <row r="19">
          <cell r="A19" t="str">
            <v>006</v>
          </cell>
          <cell r="B19">
            <v>6</v>
          </cell>
          <cell r="C19">
            <v>18884</v>
          </cell>
          <cell r="D19">
            <v>705677</v>
          </cell>
          <cell r="E19">
            <v>-723479</v>
          </cell>
          <cell r="F19">
            <v>1082</v>
          </cell>
        </row>
        <row r="20">
          <cell r="A20" t="str">
            <v>007</v>
          </cell>
          <cell r="B20">
            <v>7</v>
          </cell>
          <cell r="C20">
            <v>6240712</v>
          </cell>
          <cell r="D20">
            <v>30102030</v>
          </cell>
          <cell r="E20">
            <v>-29922846</v>
          </cell>
          <cell r="F20">
            <v>6419895</v>
          </cell>
        </row>
        <row r="21">
          <cell r="A21" t="str">
            <v>008</v>
          </cell>
          <cell r="B21">
            <v>8</v>
          </cell>
          <cell r="C21">
            <v>2878</v>
          </cell>
          <cell r="E21">
            <v>0</v>
          </cell>
          <cell r="F21">
            <v>2878</v>
          </cell>
        </row>
        <row r="22">
          <cell r="A22" t="str">
            <v>009</v>
          </cell>
          <cell r="B22">
            <v>9</v>
          </cell>
          <cell r="C22">
            <v>22804183</v>
          </cell>
          <cell r="D22">
            <v>52217386</v>
          </cell>
          <cell r="E22">
            <v>-56490095</v>
          </cell>
          <cell r="F22">
            <v>18531474</v>
          </cell>
        </row>
        <row r="23">
          <cell r="A23" t="str">
            <v>010</v>
          </cell>
          <cell r="B23">
            <v>10</v>
          </cell>
          <cell r="C23">
            <v>216280</v>
          </cell>
          <cell r="D23">
            <v>2428844</v>
          </cell>
          <cell r="E23">
            <v>-2553390</v>
          </cell>
          <cell r="F23">
            <v>91734</v>
          </cell>
        </row>
        <row r="24">
          <cell r="A24" t="str">
            <v>011</v>
          </cell>
          <cell r="B24">
            <v>11</v>
          </cell>
        </row>
        <row r="25">
          <cell r="A25" t="str">
            <v>012</v>
          </cell>
          <cell r="B25">
            <v>12</v>
          </cell>
          <cell r="C25">
            <v>629930</v>
          </cell>
          <cell r="D25">
            <v>5020410</v>
          </cell>
          <cell r="E25">
            <v>-2361033</v>
          </cell>
          <cell r="F25">
            <v>3289308</v>
          </cell>
        </row>
        <row r="26">
          <cell r="A26" t="str">
            <v>013</v>
          </cell>
          <cell r="B26">
            <v>13</v>
          </cell>
          <cell r="C26">
            <v>84200</v>
          </cell>
          <cell r="D26">
            <v>364102</v>
          </cell>
          <cell r="E26">
            <v>-362349</v>
          </cell>
          <cell r="F26">
            <v>85954</v>
          </cell>
        </row>
        <row r="27">
          <cell r="A27" t="str">
            <v>014</v>
          </cell>
          <cell r="B27">
            <v>14</v>
          </cell>
          <cell r="C27">
            <v>29</v>
          </cell>
          <cell r="F27">
            <v>29</v>
          </cell>
        </row>
        <row r="28">
          <cell r="A28" t="str">
            <v>015</v>
          </cell>
          <cell r="B28">
            <v>15</v>
          </cell>
          <cell r="C28">
            <v>2</v>
          </cell>
          <cell r="F28">
            <v>2</v>
          </cell>
        </row>
        <row r="29">
          <cell r="A29" t="str">
            <v>016</v>
          </cell>
          <cell r="B29">
            <v>16</v>
          </cell>
          <cell r="C29">
            <v>10116467</v>
          </cell>
          <cell r="D29">
            <v>15050508</v>
          </cell>
          <cell r="E29">
            <v>-25068377</v>
          </cell>
          <cell r="F29">
            <v>98598</v>
          </cell>
        </row>
        <row r="30">
          <cell r="A30" t="str">
            <v>017</v>
          </cell>
          <cell r="B30">
            <v>17</v>
          </cell>
          <cell r="C30">
            <v>2</v>
          </cell>
          <cell r="E30">
            <v>0</v>
          </cell>
          <cell r="F30">
            <v>2</v>
          </cell>
        </row>
        <row r="31">
          <cell r="A31" t="str">
            <v>018</v>
          </cell>
          <cell r="B31">
            <v>18</v>
          </cell>
          <cell r="C31">
            <v>19</v>
          </cell>
          <cell r="D31">
            <v>9932</v>
          </cell>
          <cell r="E31">
            <v>-9888</v>
          </cell>
          <cell r="F31">
            <v>64</v>
          </cell>
        </row>
        <row r="32">
          <cell r="A32" t="str">
            <v>019</v>
          </cell>
          <cell r="B32">
            <v>19</v>
          </cell>
          <cell r="C32">
            <v>565408</v>
          </cell>
          <cell r="D32">
            <v>3547197</v>
          </cell>
          <cell r="E32">
            <v>-3486372</v>
          </cell>
          <cell r="F32">
            <v>626234</v>
          </cell>
        </row>
        <row r="33">
          <cell r="A33" t="str">
            <v>020</v>
          </cell>
          <cell r="B33">
            <v>20</v>
          </cell>
          <cell r="C33">
            <v>27468</v>
          </cell>
          <cell r="D33">
            <v>607225</v>
          </cell>
          <cell r="E33">
            <v>-631055</v>
          </cell>
          <cell r="F33">
            <v>3639</v>
          </cell>
        </row>
        <row r="34">
          <cell r="A34" t="str">
            <v>021</v>
          </cell>
          <cell r="B34">
            <v>21</v>
          </cell>
          <cell r="C34">
            <v>161497</v>
          </cell>
          <cell r="D34">
            <v>10201764</v>
          </cell>
          <cell r="E34">
            <v>-10341883</v>
          </cell>
          <cell r="F34">
            <v>21378</v>
          </cell>
        </row>
        <row r="35">
          <cell r="A35" t="str">
            <v>024</v>
          </cell>
          <cell r="B35">
            <v>24</v>
          </cell>
          <cell r="C35">
            <v>3329599</v>
          </cell>
          <cell r="F35">
            <v>3329599</v>
          </cell>
        </row>
        <row r="36">
          <cell r="A36" t="str">
            <v>030</v>
          </cell>
          <cell r="B36">
            <v>30</v>
          </cell>
          <cell r="C36">
            <v>451539</v>
          </cell>
          <cell r="D36">
            <v>93176</v>
          </cell>
          <cell r="E36">
            <v>-267900</v>
          </cell>
          <cell r="F36">
            <v>276814</v>
          </cell>
        </row>
        <row r="37">
          <cell r="A37" t="str">
            <v>033</v>
          </cell>
          <cell r="B37">
            <v>33</v>
          </cell>
          <cell r="C37">
            <v>605239</v>
          </cell>
          <cell r="D37">
            <v>7637053</v>
          </cell>
          <cell r="E37">
            <v>-8692503</v>
          </cell>
          <cell r="F37">
            <v>-450211</v>
          </cell>
        </row>
        <row r="38">
          <cell r="A38" t="str">
            <v>034</v>
          </cell>
          <cell r="B38">
            <v>34</v>
          </cell>
          <cell r="C38">
            <v>-1826554</v>
          </cell>
          <cell r="D38">
            <v>2029000</v>
          </cell>
          <cell r="E38">
            <v>-1404402</v>
          </cell>
          <cell r="F38">
            <v>-1201956</v>
          </cell>
        </row>
        <row r="39">
          <cell r="A39" t="str">
            <v>035</v>
          </cell>
          <cell r="B39">
            <v>35</v>
          </cell>
          <cell r="C39">
            <v>-1325560</v>
          </cell>
          <cell r="D39">
            <v>3317169</v>
          </cell>
          <cell r="E39">
            <v>-3224868</v>
          </cell>
          <cell r="F39">
            <v>-1233259</v>
          </cell>
        </row>
        <row r="40">
          <cell r="A40" t="str">
            <v>036</v>
          </cell>
          <cell r="B40">
            <v>36</v>
          </cell>
          <cell r="C40">
            <v>70659</v>
          </cell>
          <cell r="D40">
            <v>2264002</v>
          </cell>
          <cell r="E40">
            <v>-2463139</v>
          </cell>
          <cell r="F40">
            <v>-128478</v>
          </cell>
        </row>
        <row r="41">
          <cell r="A41" t="str">
            <v>047</v>
          </cell>
          <cell r="B41">
            <v>47</v>
          </cell>
        </row>
        <row r="42">
          <cell r="A42" t="str">
            <v>072</v>
          </cell>
          <cell r="B42">
            <v>72</v>
          </cell>
          <cell r="C42">
            <v>-3</v>
          </cell>
          <cell r="F42">
            <v>-3</v>
          </cell>
        </row>
        <row r="43">
          <cell r="A43" t="str">
            <v>077</v>
          </cell>
          <cell r="B43">
            <v>77</v>
          </cell>
          <cell r="C43">
            <v>3581208</v>
          </cell>
          <cell r="D43">
            <v>40670234</v>
          </cell>
          <cell r="E43">
            <v>-41456696</v>
          </cell>
          <cell r="F43">
            <v>2794746</v>
          </cell>
        </row>
        <row r="44">
          <cell r="A44" t="str">
            <v>079</v>
          </cell>
          <cell r="B44">
            <v>79</v>
          </cell>
          <cell r="C44">
            <v>1788341</v>
          </cell>
          <cell r="D44">
            <v>-2535</v>
          </cell>
          <cell r="E44">
            <v>0</v>
          </cell>
          <cell r="F44">
            <v>1785806</v>
          </cell>
        </row>
        <row r="45">
          <cell r="A45" t="str">
            <v>081</v>
          </cell>
          <cell r="B45">
            <v>81</v>
          </cell>
          <cell r="C45">
            <v>213716</v>
          </cell>
          <cell r="D45">
            <v>25148807</v>
          </cell>
          <cell r="E45">
            <v>-24879136</v>
          </cell>
          <cell r="F45">
            <v>483387</v>
          </cell>
        </row>
        <row r="46">
          <cell r="A46" t="str">
            <v>088</v>
          </cell>
          <cell r="B46">
            <v>88</v>
          </cell>
          <cell r="C46">
            <v>674800</v>
          </cell>
          <cell r="E46">
            <v>0</v>
          </cell>
          <cell r="F46">
            <v>674800</v>
          </cell>
        </row>
        <row r="47">
          <cell r="A47" t="str">
            <v>089</v>
          </cell>
          <cell r="B47">
            <v>89</v>
          </cell>
          <cell r="C47">
            <v>0</v>
          </cell>
          <cell r="F47">
            <v>0</v>
          </cell>
        </row>
        <row r="48">
          <cell r="A48" t="str">
            <v>091</v>
          </cell>
          <cell r="B48">
            <v>91</v>
          </cell>
          <cell r="C48">
            <v>2500</v>
          </cell>
          <cell r="D48">
            <v>109111</v>
          </cell>
          <cell r="E48">
            <v>-106575</v>
          </cell>
          <cell r="F48">
            <v>5036</v>
          </cell>
        </row>
        <row r="49">
          <cell r="A49" t="str">
            <v>093</v>
          </cell>
          <cell r="B49">
            <v>93</v>
          </cell>
          <cell r="C49">
            <v>4700701</v>
          </cell>
          <cell r="D49">
            <v>24056674</v>
          </cell>
          <cell r="E49">
            <v>-26054904</v>
          </cell>
          <cell r="F49">
            <v>2702471</v>
          </cell>
        </row>
        <row r="50">
          <cell r="A50" t="str">
            <v>096</v>
          </cell>
          <cell r="B50">
            <v>96</v>
          </cell>
          <cell r="C50">
            <v>785733</v>
          </cell>
          <cell r="D50">
            <v>7867891</v>
          </cell>
          <cell r="E50">
            <v>-5147489</v>
          </cell>
          <cell r="F50">
            <v>3506136</v>
          </cell>
        </row>
        <row r="51">
          <cell r="A51" t="str">
            <v>099</v>
          </cell>
          <cell r="B51">
            <v>99</v>
          </cell>
          <cell r="C51">
            <v>0</v>
          </cell>
          <cell r="F51">
            <v>0</v>
          </cell>
        </row>
        <row r="52">
          <cell r="A52" t="str">
            <v>107</v>
          </cell>
          <cell r="B52">
            <v>107</v>
          </cell>
          <cell r="C52">
            <v>-4553226</v>
          </cell>
          <cell r="D52">
            <v>0</v>
          </cell>
          <cell r="E52">
            <v>0</v>
          </cell>
          <cell r="F52">
            <v>-4553226</v>
          </cell>
        </row>
        <row r="53">
          <cell r="A53" t="str">
            <v>170</v>
          </cell>
          <cell r="B53">
            <v>170</v>
          </cell>
          <cell r="C53">
            <v>5814945</v>
          </cell>
          <cell r="D53">
            <v>50002438</v>
          </cell>
          <cell r="E53">
            <v>-52533092</v>
          </cell>
          <cell r="F53">
            <v>3284291</v>
          </cell>
        </row>
        <row r="54">
          <cell r="A54" t="str">
            <v>171</v>
          </cell>
          <cell r="B54">
            <v>171</v>
          </cell>
          <cell r="C54">
            <v>420</v>
          </cell>
          <cell r="D54">
            <v>640486</v>
          </cell>
          <cell r="E54">
            <v>1187</v>
          </cell>
          <cell r="F54">
            <v>642093</v>
          </cell>
        </row>
        <row r="55">
          <cell r="A55" t="str">
            <v>180</v>
          </cell>
          <cell r="B55">
            <v>180</v>
          </cell>
          <cell r="C55">
            <v>191387482</v>
          </cell>
          <cell r="F55">
            <v>191387482</v>
          </cell>
        </row>
        <row r="56">
          <cell r="A56" t="str">
            <v>190</v>
          </cell>
          <cell r="B56">
            <v>190</v>
          </cell>
          <cell r="C56">
            <v>15194076</v>
          </cell>
          <cell r="D56">
            <v>319541371</v>
          </cell>
          <cell r="E56">
            <v>-307696030</v>
          </cell>
          <cell r="F56">
            <v>27039417</v>
          </cell>
        </row>
        <row r="57">
          <cell r="A57" t="str">
            <v>212</v>
          </cell>
          <cell r="B57">
            <v>212</v>
          </cell>
          <cell r="C57">
            <v>1074514</v>
          </cell>
          <cell r="D57">
            <v>224509</v>
          </cell>
          <cell r="E57">
            <v>-1246770</v>
          </cell>
          <cell r="F57">
            <v>52253</v>
          </cell>
        </row>
        <row r="58">
          <cell r="A58" t="str">
            <v>818</v>
          </cell>
          <cell r="B58">
            <v>231</v>
          </cell>
          <cell r="C58">
            <v>-198</v>
          </cell>
          <cell r="E58">
            <v>0</v>
          </cell>
          <cell r="F58">
            <v>-198</v>
          </cell>
        </row>
        <row r="59">
          <cell r="A59" t="str">
            <v>800</v>
          </cell>
          <cell r="B59">
            <v>232</v>
          </cell>
          <cell r="C59">
            <v>902928</v>
          </cell>
          <cell r="D59">
            <v>44952</v>
          </cell>
          <cell r="E59">
            <v>-177681</v>
          </cell>
          <cell r="F59">
            <v>770198</v>
          </cell>
        </row>
        <row r="60">
          <cell r="A60" t="str">
            <v>817</v>
          </cell>
          <cell r="B60">
            <v>233</v>
          </cell>
          <cell r="C60">
            <v>1025650</v>
          </cell>
          <cell r="E60">
            <v>-350695</v>
          </cell>
          <cell r="F60">
            <v>674955</v>
          </cell>
        </row>
        <row r="61">
          <cell r="A61" t="str">
            <v>819</v>
          </cell>
          <cell r="B61">
            <v>234</v>
          </cell>
          <cell r="C61">
            <v>1312000</v>
          </cell>
          <cell r="D61">
            <v>753608</v>
          </cell>
          <cell r="E61">
            <v>-2065608</v>
          </cell>
          <cell r="F61">
            <v>0</v>
          </cell>
        </row>
        <row r="62">
          <cell r="A62" t="str">
            <v>236</v>
          </cell>
          <cell r="B62">
            <v>236</v>
          </cell>
          <cell r="C62">
            <v>-701</v>
          </cell>
          <cell r="D62">
            <v>38000</v>
          </cell>
          <cell r="E62">
            <v>-37299</v>
          </cell>
          <cell r="F62">
            <v>0</v>
          </cell>
        </row>
        <row r="63">
          <cell r="A63" t="str">
            <v>055</v>
          </cell>
          <cell r="B63">
            <v>301</v>
          </cell>
          <cell r="C63">
            <v>196</v>
          </cell>
          <cell r="F63">
            <v>196</v>
          </cell>
        </row>
        <row r="64">
          <cell r="A64" t="str">
            <v>057</v>
          </cell>
          <cell r="B64">
            <v>303</v>
          </cell>
          <cell r="C64">
            <v>-145238</v>
          </cell>
          <cell r="D64">
            <v>355864</v>
          </cell>
          <cell r="E64">
            <v>372629</v>
          </cell>
          <cell r="F64">
            <v>583256</v>
          </cell>
        </row>
        <row r="65">
          <cell r="A65" t="str">
            <v>700</v>
          </cell>
          <cell r="B65">
            <v>700</v>
          </cell>
          <cell r="C65">
            <v>-39588764</v>
          </cell>
          <cell r="D65">
            <v>288070523</v>
          </cell>
          <cell r="E65">
            <v>-251577931</v>
          </cell>
          <cell r="F65">
            <v>-3096171</v>
          </cell>
        </row>
        <row r="66">
          <cell r="A66" t="str">
            <v>031</v>
          </cell>
          <cell r="B66">
            <v>31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098</v>
          </cell>
          <cell r="B67">
            <v>98</v>
          </cell>
          <cell r="C67">
            <v>-145</v>
          </cell>
          <cell r="F67">
            <v>-145</v>
          </cell>
        </row>
        <row r="68">
          <cell r="A68" t="str">
            <v>086</v>
          </cell>
          <cell r="B68">
            <v>86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060</v>
          </cell>
          <cell r="B69">
            <v>60</v>
          </cell>
          <cell r="C69">
            <v>0</v>
          </cell>
          <cell r="F69">
            <v>0</v>
          </cell>
        </row>
        <row r="70">
          <cell r="A70">
            <v>0</v>
          </cell>
          <cell r="B70" t="e">
            <v>#N/A</v>
          </cell>
          <cell r="C70">
            <v>0</v>
          </cell>
          <cell r="F70">
            <v>0</v>
          </cell>
        </row>
        <row r="71">
          <cell r="A71" t="str">
            <v>090</v>
          </cell>
          <cell r="B71">
            <v>90</v>
          </cell>
          <cell r="E71">
            <v>0</v>
          </cell>
          <cell r="F71">
            <v>0</v>
          </cell>
        </row>
        <row r="72">
          <cell r="A72" t="str">
            <v>041</v>
          </cell>
          <cell r="B72">
            <v>41</v>
          </cell>
          <cell r="E72">
            <v>0</v>
          </cell>
          <cell r="F72">
            <v>0</v>
          </cell>
        </row>
        <row r="73">
          <cell r="A73" t="str">
            <v>080</v>
          </cell>
          <cell r="B73">
            <v>80</v>
          </cell>
          <cell r="E73">
            <v>0</v>
          </cell>
          <cell r="F73">
            <v>0</v>
          </cell>
        </row>
        <row r="74">
          <cell r="A74" t="str">
            <v>001060</v>
          </cell>
          <cell r="B74" t="str">
            <v>Grand Total</v>
          </cell>
          <cell r="C74">
            <v>247578562</v>
          </cell>
          <cell r="D74">
            <v>951879539</v>
          </cell>
          <cell r="E74">
            <v>-919060474</v>
          </cell>
          <cell r="F74">
            <v>280397626</v>
          </cell>
        </row>
      </sheetData>
      <sheetData sheetId="10"/>
      <sheetData sheetId="11">
        <row r="14">
          <cell r="D14" t="str">
            <v>056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</row>
      </sheetData>
      <sheetData sheetId="20">
        <row r="10">
          <cell r="D10" t="str">
            <v>002</v>
          </cell>
          <cell r="E10">
            <v>22140326.310000069</v>
          </cell>
          <cell r="F10">
            <v>-7894438.1399999941</v>
          </cell>
          <cell r="G10">
            <v>0</v>
          </cell>
          <cell r="H10">
            <v>0</v>
          </cell>
          <cell r="I10">
            <v>14245888.170000076</v>
          </cell>
        </row>
        <row r="11">
          <cell r="D11" t="str">
            <v>012</v>
          </cell>
          <cell r="E11">
            <v>3289307.2199999983</v>
          </cell>
          <cell r="F11">
            <v>174391.45999999944</v>
          </cell>
          <cell r="G11">
            <v>0</v>
          </cell>
          <cell r="H11">
            <v>0</v>
          </cell>
          <cell r="I11">
            <v>3463698.6799999978</v>
          </cell>
        </row>
        <row r="12">
          <cell r="D12">
            <v>0</v>
          </cell>
          <cell r="E12">
            <v>25429633.530000068</v>
          </cell>
          <cell r="F12">
            <v>-7720046.679999995</v>
          </cell>
          <cell r="G12">
            <v>0</v>
          </cell>
          <cell r="H12">
            <v>0</v>
          </cell>
          <cell r="I12">
            <v>17709586.850000076</v>
          </cell>
        </row>
        <row r="13">
          <cell r="D13">
            <v>0</v>
          </cell>
          <cell r="E13">
            <v>25429633.530000068</v>
          </cell>
          <cell r="F13">
            <v>-7720046.679999995</v>
          </cell>
          <cell r="G13">
            <v>0</v>
          </cell>
          <cell r="H13">
            <v>0</v>
          </cell>
          <cell r="I13">
            <v>17709586.850000076</v>
          </cell>
        </row>
        <row r="14">
          <cell r="D14" t="str">
            <v>007</v>
          </cell>
          <cell r="E14">
            <v>4796968.7100000111</v>
          </cell>
          <cell r="F14">
            <v>-1367758.9400000002</v>
          </cell>
          <cell r="G14">
            <v>0</v>
          </cell>
          <cell r="H14">
            <v>0</v>
          </cell>
          <cell r="I14">
            <v>3429209.7700000107</v>
          </cell>
        </row>
        <row r="15">
          <cell r="D15" t="str">
            <v>077</v>
          </cell>
          <cell r="E15">
            <v>1012998.8700000041</v>
          </cell>
          <cell r="F15">
            <v>1986522.3000000049</v>
          </cell>
          <cell r="G15">
            <v>0</v>
          </cell>
          <cell r="H15">
            <v>0</v>
          </cell>
          <cell r="I15">
            <v>2999521.1700000092</v>
          </cell>
        </row>
        <row r="16">
          <cell r="D16" t="str">
            <v>107</v>
          </cell>
          <cell r="E16">
            <v>-1388912.6599999915</v>
          </cell>
          <cell r="F16">
            <v>1551627.599999998</v>
          </cell>
          <cell r="G16">
            <v>0</v>
          </cell>
          <cell r="H16">
            <v>0</v>
          </cell>
          <cell r="I16">
            <v>162714.94000000646</v>
          </cell>
        </row>
        <row r="17">
          <cell r="D17">
            <v>0</v>
          </cell>
          <cell r="E17">
            <v>4421054.9200000232</v>
          </cell>
          <cell r="F17">
            <v>2170390.9600000028</v>
          </cell>
          <cell r="G17">
            <v>0</v>
          </cell>
          <cell r="H17">
            <v>0</v>
          </cell>
          <cell r="I17">
            <v>6591445.8800000269</v>
          </cell>
        </row>
        <row r="18">
          <cell r="D18">
            <v>0</v>
          </cell>
          <cell r="E18">
            <v>4421054.9200000232</v>
          </cell>
          <cell r="F18">
            <v>2170390.9600000028</v>
          </cell>
          <cell r="G18">
            <v>0</v>
          </cell>
          <cell r="H18">
            <v>0</v>
          </cell>
          <cell r="I18">
            <v>6591445.8800000269</v>
          </cell>
        </row>
        <row r="19">
          <cell r="D19" t="str">
            <v>003</v>
          </cell>
          <cell r="E19">
            <v>-264369.56999999989</v>
          </cell>
          <cell r="F19">
            <v>577738.92000000062</v>
          </cell>
          <cell r="G19">
            <v>0</v>
          </cell>
          <cell r="H19">
            <v>0</v>
          </cell>
          <cell r="I19">
            <v>313369.35000000073</v>
          </cell>
        </row>
        <row r="20">
          <cell r="D20" t="str">
            <v>004</v>
          </cell>
          <cell r="E20">
            <v>58.839999999992273</v>
          </cell>
          <cell r="F20">
            <v>-0.51999999999999991</v>
          </cell>
          <cell r="G20">
            <v>0</v>
          </cell>
          <cell r="H20">
            <v>0</v>
          </cell>
          <cell r="I20">
            <v>58.31999999999227</v>
          </cell>
        </row>
        <row r="21">
          <cell r="D21" t="str">
            <v>005</v>
          </cell>
          <cell r="E21">
            <v>561304.49000000511</v>
          </cell>
          <cell r="F21">
            <v>3106664.0499999993</v>
          </cell>
          <cell r="G21">
            <v>0</v>
          </cell>
          <cell r="H21">
            <v>0</v>
          </cell>
          <cell r="I21">
            <v>3667968.5400000047</v>
          </cell>
        </row>
        <row r="22">
          <cell r="D22" t="str">
            <v>006</v>
          </cell>
          <cell r="E22">
            <v>871.90999999996347</v>
          </cell>
          <cell r="F22">
            <v>4385.9799999999886</v>
          </cell>
          <cell r="G22">
            <v>0</v>
          </cell>
          <cell r="H22">
            <v>0</v>
          </cell>
          <cell r="I22">
            <v>5257.8899999999521</v>
          </cell>
        </row>
        <row r="23">
          <cell r="D23" t="str">
            <v>008</v>
          </cell>
          <cell r="E23">
            <v>410.29999999976371</v>
          </cell>
          <cell r="F23">
            <v>0</v>
          </cell>
          <cell r="G23">
            <v>0</v>
          </cell>
          <cell r="H23">
            <v>0</v>
          </cell>
          <cell r="I23">
            <v>410.29999999976371</v>
          </cell>
        </row>
        <row r="24">
          <cell r="D24" t="str">
            <v>010</v>
          </cell>
          <cell r="E24">
            <v>309162.93000000931</v>
          </cell>
          <cell r="F24">
            <v>461830.08000000071</v>
          </cell>
          <cell r="G24">
            <v>0</v>
          </cell>
          <cell r="H24">
            <v>0</v>
          </cell>
          <cell r="I24">
            <v>770993.01000001002</v>
          </cell>
        </row>
        <row r="25">
          <cell r="D25" t="str">
            <v>013</v>
          </cell>
          <cell r="E25">
            <v>86158.189999999842</v>
          </cell>
          <cell r="F25">
            <v>30478.920000000089</v>
          </cell>
          <cell r="G25">
            <v>0</v>
          </cell>
          <cell r="H25">
            <v>0</v>
          </cell>
          <cell r="I25">
            <v>116637.10999999993</v>
          </cell>
        </row>
        <row r="26">
          <cell r="D26" t="str">
            <v>014</v>
          </cell>
          <cell r="E26">
            <v>1.2</v>
          </cell>
          <cell r="F26">
            <v>-1.2</v>
          </cell>
          <cell r="G26">
            <v>0</v>
          </cell>
          <cell r="H26">
            <v>0</v>
          </cell>
          <cell r="I26">
            <v>0</v>
          </cell>
        </row>
        <row r="27">
          <cell r="D27" t="str">
            <v>015</v>
          </cell>
          <cell r="E27">
            <v>1.2</v>
          </cell>
          <cell r="F27">
            <v>-1.2</v>
          </cell>
          <cell r="G27">
            <v>0</v>
          </cell>
          <cell r="H27">
            <v>0</v>
          </cell>
          <cell r="I27">
            <v>0</v>
          </cell>
        </row>
        <row r="28">
          <cell r="D28" t="str">
            <v>016</v>
          </cell>
          <cell r="E28">
            <v>126904.88000000082</v>
          </cell>
          <cell r="F28">
            <v>379611.22999999992</v>
          </cell>
          <cell r="G28">
            <v>0</v>
          </cell>
          <cell r="H28">
            <v>0</v>
          </cell>
          <cell r="I28">
            <v>506516.11000000074</v>
          </cell>
        </row>
        <row r="29">
          <cell r="D29" t="str">
            <v>017</v>
          </cell>
          <cell r="E29">
            <v>1.77</v>
          </cell>
          <cell r="F29">
            <v>-0.15</v>
          </cell>
          <cell r="G29">
            <v>0</v>
          </cell>
          <cell r="H29">
            <v>0</v>
          </cell>
          <cell r="I29">
            <v>1.62</v>
          </cell>
        </row>
        <row r="30">
          <cell r="D30" t="str">
            <v>018</v>
          </cell>
          <cell r="E30">
            <v>74.920000000010461</v>
          </cell>
          <cell r="F30">
            <v>-46.419999999999959</v>
          </cell>
          <cell r="G30">
            <v>0</v>
          </cell>
          <cell r="H30">
            <v>0</v>
          </cell>
          <cell r="I30">
            <v>28.500000000010502</v>
          </cell>
        </row>
        <row r="31">
          <cell r="D31" t="str">
            <v>019</v>
          </cell>
          <cell r="E31">
            <v>634513.8600000029</v>
          </cell>
          <cell r="F31">
            <v>-532148.20000000019</v>
          </cell>
          <cell r="G31">
            <v>0</v>
          </cell>
          <cell r="H31">
            <v>0</v>
          </cell>
          <cell r="I31">
            <v>102365.66000000271</v>
          </cell>
        </row>
        <row r="32">
          <cell r="D32" t="str">
            <v>020</v>
          </cell>
          <cell r="E32">
            <v>9047.9200000003257</v>
          </cell>
          <cell r="F32">
            <v>80090.020000000048</v>
          </cell>
          <cell r="G32">
            <v>0</v>
          </cell>
          <cell r="H32">
            <v>0</v>
          </cell>
          <cell r="I32">
            <v>89137.940000000381</v>
          </cell>
        </row>
        <row r="33">
          <cell r="D33" t="str">
            <v>021</v>
          </cell>
          <cell r="E33">
            <v>25692.559999996534</v>
          </cell>
          <cell r="F33">
            <v>861874.78999999957</v>
          </cell>
          <cell r="G33">
            <v>0</v>
          </cell>
          <cell r="H33">
            <v>0</v>
          </cell>
          <cell r="I33">
            <v>887567.34999999614</v>
          </cell>
        </row>
        <row r="34">
          <cell r="D34" t="str">
            <v>022</v>
          </cell>
          <cell r="E34">
            <v>1941.6899999999441</v>
          </cell>
          <cell r="F34">
            <v>-1941.69</v>
          </cell>
          <cell r="G34">
            <v>0</v>
          </cell>
          <cell r="H34">
            <v>0</v>
          </cell>
          <cell r="I34">
            <v>-5.5933924159035087E-11</v>
          </cell>
        </row>
        <row r="35">
          <cell r="D35">
            <v>0</v>
          </cell>
          <cell r="E35">
            <v>1491777.0900000145</v>
          </cell>
          <cell r="F35">
            <v>4968534.6099999985</v>
          </cell>
          <cell r="G35">
            <v>0</v>
          </cell>
          <cell r="H35">
            <v>0</v>
          </cell>
          <cell r="I35">
            <v>6460311.7000000151</v>
          </cell>
        </row>
        <row r="36">
          <cell r="D36">
            <v>0</v>
          </cell>
          <cell r="E36">
            <v>1491777.0900000145</v>
          </cell>
          <cell r="F36">
            <v>4968534.6099999985</v>
          </cell>
          <cell r="G36">
            <v>0</v>
          </cell>
          <cell r="H36">
            <v>0</v>
          </cell>
          <cell r="I36">
            <v>6460311.7000000151</v>
          </cell>
        </row>
        <row r="37">
          <cell r="D37" t="str">
            <v>009</v>
          </cell>
          <cell r="E37">
            <v>18586869.830000062</v>
          </cell>
          <cell r="F37">
            <v>-3908949.0099999961</v>
          </cell>
          <cell r="G37">
            <v>0</v>
          </cell>
          <cell r="H37">
            <v>0</v>
          </cell>
          <cell r="I37">
            <v>14677920.820000065</v>
          </cell>
        </row>
        <row r="38">
          <cell r="D38" t="str">
            <v>091</v>
          </cell>
          <cell r="E38">
            <v>-31786.539999999688</v>
          </cell>
          <cell r="F38">
            <v>510056.96000000014</v>
          </cell>
          <cell r="G38">
            <v>0</v>
          </cell>
          <cell r="H38">
            <v>0</v>
          </cell>
          <cell r="I38">
            <v>478270.42000000045</v>
          </cell>
        </row>
        <row r="39">
          <cell r="D39" t="str">
            <v>093</v>
          </cell>
          <cell r="E39">
            <v>3636428.1800000118</v>
          </cell>
          <cell r="F39">
            <v>2286980.2599999988</v>
          </cell>
          <cell r="G39">
            <v>0</v>
          </cell>
          <cell r="H39">
            <v>0</v>
          </cell>
          <cell r="I39">
            <v>5923408.4400000107</v>
          </cell>
        </row>
        <row r="40">
          <cell r="D40" t="str">
            <v>096</v>
          </cell>
          <cell r="E40">
            <v>3520332.9200000037</v>
          </cell>
          <cell r="F40">
            <v>-107121.43999999983</v>
          </cell>
          <cell r="G40">
            <v>0</v>
          </cell>
          <cell r="H40">
            <v>0</v>
          </cell>
          <cell r="I40">
            <v>3413211.4800000037</v>
          </cell>
        </row>
        <row r="41">
          <cell r="D41" t="str">
            <v>095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D42">
            <v>0</v>
          </cell>
          <cell r="E42">
            <v>25711844.390000075</v>
          </cell>
          <cell r="F42">
            <v>-1219033.2299999972</v>
          </cell>
          <cell r="G42">
            <v>0</v>
          </cell>
          <cell r="H42">
            <v>0</v>
          </cell>
          <cell r="I42">
            <v>24492811.160000078</v>
          </cell>
        </row>
        <row r="43">
          <cell r="D43">
            <v>0</v>
          </cell>
          <cell r="E43">
            <v>25711844.390000075</v>
          </cell>
          <cell r="F43">
            <v>-1219033.2299999972</v>
          </cell>
          <cell r="G43">
            <v>0</v>
          </cell>
          <cell r="H43">
            <v>0</v>
          </cell>
          <cell r="I43">
            <v>24492811.160000078</v>
          </cell>
        </row>
        <row r="44">
          <cell r="D44" t="str">
            <v>030</v>
          </cell>
          <cell r="E44">
            <v>30366.46999999776</v>
          </cell>
          <cell r="F44">
            <v>285171.82999999978</v>
          </cell>
          <cell r="G44">
            <v>0</v>
          </cell>
          <cell r="H44">
            <v>0</v>
          </cell>
          <cell r="I44">
            <v>315538.29999999754</v>
          </cell>
        </row>
        <row r="45">
          <cell r="D45" t="str">
            <v>031</v>
          </cell>
          <cell r="E45">
            <v>4334.18999999691</v>
          </cell>
          <cell r="F45">
            <v>14296.860000000219</v>
          </cell>
          <cell r="G45">
            <v>0</v>
          </cell>
          <cell r="H45">
            <v>0</v>
          </cell>
          <cell r="I45">
            <v>18631.049999997129</v>
          </cell>
        </row>
        <row r="46">
          <cell r="D46" t="str">
            <v>033</v>
          </cell>
          <cell r="E46">
            <v>42534.330000001471</v>
          </cell>
          <cell r="F46">
            <v>2792128.48</v>
          </cell>
          <cell r="G46">
            <v>0</v>
          </cell>
          <cell r="H46">
            <v>0</v>
          </cell>
          <cell r="I46">
            <v>2834662.8100000015</v>
          </cell>
        </row>
        <row r="47">
          <cell r="D47" t="str">
            <v>034</v>
          </cell>
          <cell r="E47">
            <v>93184.320000001928</v>
          </cell>
          <cell r="F47">
            <v>14070.979999999638</v>
          </cell>
          <cell r="G47">
            <v>0</v>
          </cell>
          <cell r="H47">
            <v>0</v>
          </cell>
          <cell r="I47">
            <v>107255.30000000156</v>
          </cell>
        </row>
        <row r="48">
          <cell r="D48" t="str">
            <v>035</v>
          </cell>
          <cell r="E48">
            <v>184090.4599999967</v>
          </cell>
          <cell r="F48">
            <v>-82635.979999999836</v>
          </cell>
          <cell r="G48">
            <v>0</v>
          </cell>
          <cell r="H48">
            <v>0</v>
          </cell>
          <cell r="I48">
            <v>101454.47999999687</v>
          </cell>
        </row>
        <row r="49">
          <cell r="D49" t="str">
            <v>036</v>
          </cell>
          <cell r="E49">
            <v>7466.1099999981525</v>
          </cell>
          <cell r="F49">
            <v>4196463.7700000005</v>
          </cell>
          <cell r="G49">
            <v>0</v>
          </cell>
          <cell r="H49">
            <v>0</v>
          </cell>
          <cell r="I49">
            <v>4203929.879999999</v>
          </cell>
        </row>
        <row r="50">
          <cell r="D50" t="str">
            <v>041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D51" t="str">
            <v>079</v>
          </cell>
          <cell r="E51">
            <v>-2534.9799999999996</v>
          </cell>
          <cell r="F51">
            <v>0</v>
          </cell>
          <cell r="G51">
            <v>0</v>
          </cell>
          <cell r="H51">
            <v>0</v>
          </cell>
          <cell r="I51">
            <v>-2534.9799999999996</v>
          </cell>
        </row>
        <row r="52">
          <cell r="D52" t="str">
            <v>081</v>
          </cell>
          <cell r="E52">
            <v>2215700.1599999894</v>
          </cell>
          <cell r="F52">
            <v>834378.48000000312</v>
          </cell>
          <cell r="G52">
            <v>0</v>
          </cell>
          <cell r="H52">
            <v>0</v>
          </cell>
          <cell r="I52">
            <v>3050078.6399999927</v>
          </cell>
        </row>
        <row r="53">
          <cell r="D53">
            <v>0</v>
          </cell>
          <cell r="E53">
            <v>2575141.0599999824</v>
          </cell>
          <cell r="F53">
            <v>8053874.4200000027</v>
          </cell>
          <cell r="G53">
            <v>0</v>
          </cell>
          <cell r="H53">
            <v>0</v>
          </cell>
          <cell r="I53">
            <v>10629015.479999986</v>
          </cell>
        </row>
        <row r="54">
          <cell r="D54">
            <v>0</v>
          </cell>
          <cell r="E54">
            <v>2575141.0599999824</v>
          </cell>
          <cell r="F54">
            <v>8053874.4200000027</v>
          </cell>
          <cell r="G54">
            <v>0</v>
          </cell>
          <cell r="H54">
            <v>0</v>
          </cell>
          <cell r="I54">
            <v>10629015.479999986</v>
          </cell>
        </row>
        <row r="55">
          <cell r="D55" t="str">
            <v>170</v>
          </cell>
          <cell r="E55">
            <v>3488588.3599999854</v>
          </cell>
          <cell r="F55">
            <v>4717740.8100000015</v>
          </cell>
          <cell r="G55">
            <v>0</v>
          </cell>
          <cell r="H55">
            <v>0</v>
          </cell>
          <cell r="I55">
            <v>8206329.1699999869</v>
          </cell>
        </row>
        <row r="56">
          <cell r="D56" t="str">
            <v>171</v>
          </cell>
          <cell r="E56">
            <v>643016.46000000008</v>
          </cell>
          <cell r="F56">
            <v>-643016.46</v>
          </cell>
          <cell r="G56">
            <v>0</v>
          </cell>
          <cell r="H56">
            <v>0</v>
          </cell>
          <cell r="I56">
            <v>1.1641532182693481E-10</v>
          </cell>
        </row>
        <row r="57">
          <cell r="D57">
            <v>0</v>
          </cell>
          <cell r="E57">
            <v>4131604.8199999854</v>
          </cell>
          <cell r="F57">
            <v>4074724.3500000015</v>
          </cell>
          <cell r="G57">
            <v>0</v>
          </cell>
          <cell r="H57">
            <v>0</v>
          </cell>
          <cell r="I57">
            <v>8206329.1699999869</v>
          </cell>
        </row>
        <row r="58">
          <cell r="D58">
            <v>0</v>
          </cell>
          <cell r="E58">
            <v>4131604.8199999854</v>
          </cell>
          <cell r="F58">
            <v>4074724.3500000015</v>
          </cell>
          <cell r="G58">
            <v>0</v>
          </cell>
          <cell r="H58">
            <v>0</v>
          </cell>
          <cell r="I58">
            <v>8206329.1699999869</v>
          </cell>
        </row>
        <row r="59">
          <cell r="D59" t="str">
            <v>190</v>
          </cell>
          <cell r="E59">
            <v>23580312.559999622</v>
          </cell>
          <cell r="F59">
            <v>12835058.160000069</v>
          </cell>
          <cell r="G59">
            <v>0</v>
          </cell>
          <cell r="H59">
            <v>0</v>
          </cell>
          <cell r="I59">
            <v>36415370.719999693</v>
          </cell>
        </row>
        <row r="60">
          <cell r="D60" t="str">
            <v>200</v>
          </cell>
          <cell r="E60">
            <v>1770439.9699999997</v>
          </cell>
          <cell r="F60">
            <v>0</v>
          </cell>
          <cell r="G60">
            <v>0</v>
          </cell>
          <cell r="H60">
            <v>0</v>
          </cell>
          <cell r="I60">
            <v>1770439.9699999997</v>
          </cell>
        </row>
        <row r="61">
          <cell r="D61" t="str">
            <v>204</v>
          </cell>
          <cell r="E61">
            <v>1000358.4899999999</v>
          </cell>
          <cell r="F61">
            <v>0</v>
          </cell>
          <cell r="G61">
            <v>0</v>
          </cell>
          <cell r="H61">
            <v>0</v>
          </cell>
          <cell r="I61">
            <v>1000358.4899999999</v>
          </cell>
        </row>
        <row r="62">
          <cell r="D62" t="str">
            <v>196</v>
          </cell>
          <cell r="E62">
            <v>0</v>
          </cell>
          <cell r="F62">
            <v>125.03</v>
          </cell>
          <cell r="G62">
            <v>0</v>
          </cell>
          <cell r="H62">
            <v>0</v>
          </cell>
          <cell r="I62">
            <v>125.03</v>
          </cell>
        </row>
        <row r="63">
          <cell r="D63">
            <v>0</v>
          </cell>
          <cell r="E63">
            <v>26351111.01999962</v>
          </cell>
          <cell r="F63">
            <v>12835183.190000068</v>
          </cell>
          <cell r="G63">
            <v>0</v>
          </cell>
          <cell r="H63">
            <v>0</v>
          </cell>
          <cell r="I63">
            <v>39186294.209999695</v>
          </cell>
        </row>
        <row r="64">
          <cell r="D64">
            <v>0</v>
          </cell>
          <cell r="E64">
            <v>26351111.01999962</v>
          </cell>
          <cell r="F64">
            <v>12835183.190000068</v>
          </cell>
          <cell r="G64">
            <v>0</v>
          </cell>
          <cell r="H64">
            <v>0</v>
          </cell>
          <cell r="I64">
            <v>39186294.209999695</v>
          </cell>
        </row>
        <row r="65">
          <cell r="D65" t="str">
            <v>700</v>
          </cell>
          <cell r="E65">
            <v>188204221.90000007</v>
          </cell>
          <cell r="F65">
            <v>-119109167.8300003</v>
          </cell>
          <cell r="G65">
            <v>0</v>
          </cell>
          <cell r="H65">
            <v>0</v>
          </cell>
          <cell r="I65">
            <v>69095054.069999769</v>
          </cell>
        </row>
        <row r="66">
          <cell r="D66" t="str">
            <v>711</v>
          </cell>
          <cell r="E66">
            <v>577.82000000000005</v>
          </cell>
          <cell r="F66">
            <v>412.05999999999995</v>
          </cell>
          <cell r="G66">
            <v>0</v>
          </cell>
          <cell r="H66">
            <v>0</v>
          </cell>
          <cell r="I66">
            <v>989.88</v>
          </cell>
        </row>
        <row r="67">
          <cell r="D67">
            <v>0</v>
          </cell>
          <cell r="E67">
            <v>188204799.72000006</v>
          </cell>
          <cell r="F67">
            <v>-119108755.77000029</v>
          </cell>
          <cell r="G67">
            <v>0</v>
          </cell>
          <cell r="H67">
            <v>0</v>
          </cell>
          <cell r="I67">
            <v>69096043.949999765</v>
          </cell>
        </row>
        <row r="68">
          <cell r="D68">
            <v>0</v>
          </cell>
          <cell r="E68">
            <v>188204799.72000006</v>
          </cell>
          <cell r="F68">
            <v>-119108755.77000029</v>
          </cell>
          <cell r="G68">
            <v>0</v>
          </cell>
          <cell r="H68">
            <v>0</v>
          </cell>
          <cell r="I68">
            <v>69096043.949999765</v>
          </cell>
        </row>
        <row r="69">
          <cell r="D69">
            <v>0</v>
          </cell>
          <cell r="E69">
            <v>278316966.54999983</v>
          </cell>
          <cell r="F69">
            <v>-95945128.150000215</v>
          </cell>
          <cell r="G69">
            <v>0</v>
          </cell>
          <cell r="H69">
            <v>0</v>
          </cell>
          <cell r="I69">
            <v>182371838.39999965</v>
          </cell>
        </row>
        <row r="70">
          <cell r="D70" t="str">
            <v>056</v>
          </cell>
          <cell r="E70">
            <v>93748.790000000066</v>
          </cell>
          <cell r="F70">
            <v>4753.3300000000017</v>
          </cell>
          <cell r="G70">
            <v>0</v>
          </cell>
          <cell r="H70">
            <v>0</v>
          </cell>
          <cell r="I70">
            <v>98502.120000000068</v>
          </cell>
        </row>
        <row r="71">
          <cell r="D71" t="str">
            <v>059</v>
          </cell>
          <cell r="E71">
            <v>-145960.27000000014</v>
          </cell>
          <cell r="F71">
            <v>145984.23000000001</v>
          </cell>
          <cell r="G71">
            <v>0</v>
          </cell>
          <cell r="H71">
            <v>0</v>
          </cell>
          <cell r="I71">
            <v>23.959999999875436</v>
          </cell>
        </row>
        <row r="72">
          <cell r="D72" t="str">
            <v>821</v>
          </cell>
          <cell r="E72">
            <v>-29516.579999998561</v>
          </cell>
          <cell r="F72">
            <v>206384.2</v>
          </cell>
          <cell r="G72">
            <v>0</v>
          </cell>
          <cell r="H72">
            <v>0</v>
          </cell>
          <cell r="I72">
            <v>176867.62000000145</v>
          </cell>
        </row>
        <row r="73">
          <cell r="D73" t="str">
            <v>824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D74" t="str">
            <v>825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D75" t="str">
            <v>826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834</v>
          </cell>
          <cell r="E76">
            <v>6095.1399999999976</v>
          </cell>
          <cell r="F76">
            <v>0</v>
          </cell>
          <cell r="G76">
            <v>0</v>
          </cell>
          <cell r="H76">
            <v>0</v>
          </cell>
          <cell r="I76">
            <v>6095.1399999999976</v>
          </cell>
        </row>
        <row r="77">
          <cell r="D77">
            <v>0</v>
          </cell>
          <cell r="E77">
            <v>-75632.91999999863</v>
          </cell>
          <cell r="F77">
            <v>357121.76</v>
          </cell>
          <cell r="G77">
            <v>0</v>
          </cell>
          <cell r="H77">
            <v>0</v>
          </cell>
          <cell r="I77">
            <v>281488.84000000142</v>
          </cell>
        </row>
        <row r="78">
          <cell r="D78">
            <v>0</v>
          </cell>
          <cell r="E78">
            <v>-75632.91999999863</v>
          </cell>
          <cell r="F78">
            <v>357121.76</v>
          </cell>
          <cell r="G78">
            <v>0</v>
          </cell>
          <cell r="H78">
            <v>0</v>
          </cell>
          <cell r="I78">
            <v>281488.84000000142</v>
          </cell>
        </row>
        <row r="79">
          <cell r="D79" t="str">
            <v>818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 t="str">
            <v>800</v>
          </cell>
          <cell r="E82">
            <v>770198.03999999992</v>
          </cell>
          <cell r="F82">
            <v>14803.970000000001</v>
          </cell>
          <cell r="G82">
            <v>0</v>
          </cell>
          <cell r="H82">
            <v>0</v>
          </cell>
          <cell r="I82">
            <v>785002.00999999989</v>
          </cell>
        </row>
        <row r="83">
          <cell r="D83">
            <v>0</v>
          </cell>
          <cell r="E83">
            <v>770198.03999999992</v>
          </cell>
          <cell r="F83">
            <v>14803.970000000001</v>
          </cell>
          <cell r="G83">
            <v>0</v>
          </cell>
          <cell r="H83">
            <v>0</v>
          </cell>
          <cell r="I83">
            <v>785002.00999999989</v>
          </cell>
        </row>
        <row r="84">
          <cell r="D84">
            <v>0</v>
          </cell>
          <cell r="E84">
            <v>770198.03999999992</v>
          </cell>
          <cell r="F84">
            <v>14803.970000000001</v>
          </cell>
          <cell r="G84">
            <v>0</v>
          </cell>
          <cell r="H84">
            <v>0</v>
          </cell>
          <cell r="I84">
            <v>785002.00999999989</v>
          </cell>
        </row>
        <row r="85">
          <cell r="D85" t="str">
            <v>817</v>
          </cell>
          <cell r="E85">
            <v>674955.84</v>
          </cell>
          <cell r="F85">
            <v>13663.309999999998</v>
          </cell>
          <cell r="G85">
            <v>0</v>
          </cell>
          <cell r="H85">
            <v>0</v>
          </cell>
          <cell r="I85">
            <v>688619.14999999991</v>
          </cell>
        </row>
        <row r="86">
          <cell r="D86">
            <v>0</v>
          </cell>
          <cell r="E86">
            <v>674955.84</v>
          </cell>
          <cell r="F86">
            <v>13663.309999999998</v>
          </cell>
          <cell r="G86">
            <v>0</v>
          </cell>
          <cell r="H86">
            <v>0</v>
          </cell>
          <cell r="I86">
            <v>688619.14999999991</v>
          </cell>
        </row>
        <row r="87">
          <cell r="D87">
            <v>0</v>
          </cell>
          <cell r="E87">
            <v>674955.84</v>
          </cell>
          <cell r="F87">
            <v>13663.309999999998</v>
          </cell>
          <cell r="G87">
            <v>0</v>
          </cell>
          <cell r="H87">
            <v>0</v>
          </cell>
          <cell r="I87">
            <v>688619.14999999991</v>
          </cell>
        </row>
        <row r="88">
          <cell r="D88" t="str">
            <v>822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D91" t="str">
            <v>861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D92" t="str">
            <v>862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D93" t="str">
            <v>867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D94" t="str">
            <v>868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D95" t="str">
            <v>869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D98" t="str">
            <v>055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D101" t="str">
            <v>052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D102" t="str">
            <v>057</v>
          </cell>
          <cell r="E102">
            <v>711137.73000000045</v>
          </cell>
          <cell r="F102">
            <v>-776060.08</v>
          </cell>
          <cell r="G102">
            <v>0</v>
          </cell>
          <cell r="H102">
            <v>0</v>
          </cell>
          <cell r="I102">
            <v>-64922.349999999627</v>
          </cell>
        </row>
        <row r="103">
          <cell r="D103" t="str">
            <v>058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D104" t="str">
            <v>060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D105">
            <v>0</v>
          </cell>
          <cell r="E105">
            <v>711137.73000000045</v>
          </cell>
          <cell r="F105">
            <v>-776060.08000000007</v>
          </cell>
          <cell r="G105">
            <v>0</v>
          </cell>
          <cell r="H105">
            <v>0</v>
          </cell>
          <cell r="I105">
            <v>-64922.349999999627</v>
          </cell>
        </row>
        <row r="106">
          <cell r="D106">
            <v>0</v>
          </cell>
          <cell r="E106">
            <v>711137.73000000045</v>
          </cell>
          <cell r="F106">
            <v>-776060.08000000007</v>
          </cell>
          <cell r="G106">
            <v>0</v>
          </cell>
          <cell r="H106">
            <v>0</v>
          </cell>
          <cell r="I106">
            <v>-64922.349999999627</v>
          </cell>
        </row>
        <row r="107">
          <cell r="D107">
            <v>0</v>
          </cell>
          <cell r="E107">
            <v>2080658.6900000018</v>
          </cell>
          <cell r="F107">
            <v>-390471.0400000001</v>
          </cell>
          <cell r="G107">
            <v>0</v>
          </cell>
          <cell r="H107">
            <v>0</v>
          </cell>
          <cell r="I107">
            <v>1690187.6500000015</v>
          </cell>
        </row>
        <row r="108">
          <cell r="D108">
            <v>0</v>
          </cell>
          <cell r="E108">
            <v>280397625.23999989</v>
          </cell>
          <cell r="F108">
            <v>-96335599.190000206</v>
          </cell>
          <cell r="G108">
            <v>0</v>
          </cell>
          <cell r="H108">
            <v>0</v>
          </cell>
          <cell r="I108">
            <v>184062026.04999965</v>
          </cell>
        </row>
        <row r="109">
          <cell r="D109">
            <v>0</v>
          </cell>
          <cell r="E109">
            <v>0</v>
          </cell>
          <cell r="F109">
            <v>-96335599.180002123</v>
          </cell>
          <cell r="G109" t="str">
            <v>Essbase</v>
          </cell>
        </row>
        <row r="110">
          <cell r="D110">
            <v>0</v>
          </cell>
          <cell r="E110">
            <v>0</v>
          </cell>
          <cell r="F110">
            <v>-9.9980831146240234E-3</v>
          </cell>
          <cell r="G110">
            <v>0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</row>
      </sheetData>
      <sheetData sheetId="23">
        <row r="3">
          <cell r="A3" t="str">
            <v>001</v>
          </cell>
          <cell r="B3" t="str">
            <v>001DIV</v>
          </cell>
          <cell r="C3">
            <v>1</v>
          </cell>
          <cell r="D3" t="str">
            <v>000</v>
          </cell>
          <cell r="E3" t="str">
            <v>001000</v>
          </cell>
          <cell r="F3">
            <v>1000</v>
          </cell>
          <cell r="G3" t="str">
            <v>AU030ATR</v>
          </cell>
          <cell r="H3" t="str">
            <v>WEST TEXAS DIVISION-AMARILLO TRANSMISSION</v>
          </cell>
          <cell r="I3" t="str">
            <v>YES</v>
          </cell>
        </row>
        <row r="4">
          <cell r="A4" t="str">
            <v>002</v>
          </cell>
          <cell r="B4" t="str">
            <v>002DIV</v>
          </cell>
          <cell r="C4">
            <v>2</v>
          </cell>
          <cell r="D4" t="str">
            <v>000</v>
          </cell>
          <cell r="E4" t="str">
            <v>002000</v>
          </cell>
          <cell r="F4">
            <v>2000</v>
          </cell>
          <cell r="G4" t="str">
            <v>AU010SSU</v>
          </cell>
          <cell r="H4" t="str">
            <v>ATMOS ENERGY CORPORATION</v>
          </cell>
          <cell r="I4" t="str">
            <v>YES</v>
          </cell>
        </row>
        <row r="5">
          <cell r="A5" t="str">
            <v>003</v>
          </cell>
          <cell r="B5" t="str">
            <v>003DIV</v>
          </cell>
          <cell r="C5">
            <v>3</v>
          </cell>
          <cell r="D5" t="str">
            <v>000</v>
          </cell>
          <cell r="E5" t="str">
            <v>003000</v>
          </cell>
          <cell r="F5">
            <v>3000</v>
          </cell>
          <cell r="G5" t="str">
            <v>AU030AMR</v>
          </cell>
          <cell r="H5" t="str">
            <v>WEST TEXAS DIVISION-AMARILLO CITY PLANT DIVISION</v>
          </cell>
          <cell r="I5" t="str">
            <v>YES</v>
          </cell>
        </row>
        <row r="6">
          <cell r="A6" t="str">
            <v>004</v>
          </cell>
          <cell r="B6" t="str">
            <v>004DIV</v>
          </cell>
          <cell r="C6">
            <v>4</v>
          </cell>
          <cell r="D6" t="str">
            <v>000</v>
          </cell>
          <cell r="E6" t="str">
            <v>004000</v>
          </cell>
          <cell r="F6">
            <v>4000</v>
          </cell>
          <cell r="G6" t="str">
            <v>AU030FSD</v>
          </cell>
          <cell r="H6" t="str">
            <v>WEST TEXAS DIVISION-FRITCH, SANFORD</v>
          </cell>
          <cell r="I6" t="str">
            <v>YES</v>
          </cell>
        </row>
        <row r="7">
          <cell r="A7" t="str">
            <v>005</v>
          </cell>
          <cell r="B7" t="str">
            <v>005DIV</v>
          </cell>
          <cell r="C7">
            <v>5</v>
          </cell>
          <cell r="D7" t="str">
            <v>000</v>
          </cell>
          <cell r="E7" t="str">
            <v>005000</v>
          </cell>
          <cell r="F7">
            <v>5000</v>
          </cell>
          <cell r="G7" t="str">
            <v>AU030WTX</v>
          </cell>
          <cell r="H7" t="str">
            <v>WEST TEXAS DIVISION-WEST TEXAS CITY PLANT DIVISION</v>
          </cell>
          <cell r="I7" t="str">
            <v>YES</v>
          </cell>
        </row>
        <row r="8">
          <cell r="A8" t="str">
            <v>006</v>
          </cell>
          <cell r="B8" t="str">
            <v>006DIV</v>
          </cell>
          <cell r="C8">
            <v>6</v>
          </cell>
          <cell r="D8" t="str">
            <v>000</v>
          </cell>
          <cell r="E8" t="str">
            <v>006000</v>
          </cell>
          <cell r="F8">
            <v>6000</v>
          </cell>
          <cell r="G8" t="str">
            <v>AU030DHT</v>
          </cell>
          <cell r="H8" t="str">
            <v>WEST TEXAS DIVISION-DALHART</v>
          </cell>
          <cell r="I8" t="str">
            <v>YES</v>
          </cell>
        </row>
        <row r="9">
          <cell r="A9" t="str">
            <v>007</v>
          </cell>
          <cell r="B9" t="str">
            <v>007DIV</v>
          </cell>
          <cell r="C9">
            <v>7</v>
          </cell>
          <cell r="D9" t="str">
            <v>000</v>
          </cell>
          <cell r="E9" t="str">
            <v>007000</v>
          </cell>
          <cell r="F9">
            <v>7000</v>
          </cell>
          <cell r="G9" t="str">
            <v>AU020TLA</v>
          </cell>
          <cell r="H9" t="str">
            <v>LOUISIANA DIVISION- TRANS LA</v>
          </cell>
          <cell r="I9" t="str">
            <v>YES</v>
          </cell>
        </row>
        <row r="10">
          <cell r="A10" t="str">
            <v>008</v>
          </cell>
          <cell r="B10" t="str">
            <v>008DIV</v>
          </cell>
          <cell r="C10">
            <v>8</v>
          </cell>
          <cell r="D10" t="str">
            <v>000</v>
          </cell>
          <cell r="E10" t="str">
            <v>008000</v>
          </cell>
          <cell r="F10">
            <v>8000</v>
          </cell>
          <cell r="G10" t="str">
            <v>AU030IRR</v>
          </cell>
          <cell r="H10" t="str">
            <v>WEST TEXAS DIVISION-IRRIGATION</v>
          </cell>
          <cell r="I10" t="str">
            <v>YES</v>
          </cell>
        </row>
        <row r="11">
          <cell r="A11" t="str">
            <v>009</v>
          </cell>
          <cell r="B11" t="str">
            <v>009DIV</v>
          </cell>
          <cell r="C11">
            <v>9</v>
          </cell>
          <cell r="D11" t="str">
            <v>000</v>
          </cell>
          <cell r="E11" t="str">
            <v>009000</v>
          </cell>
          <cell r="F11">
            <v>9000</v>
          </cell>
          <cell r="G11" t="str">
            <v>AU050WKG</v>
          </cell>
          <cell r="H11" t="str">
            <v>MID STATES DIVISION- KENTUCKY</v>
          </cell>
          <cell r="I11" t="str">
            <v>YES</v>
          </cell>
        </row>
        <row r="12">
          <cell r="A12" t="str">
            <v>010</v>
          </cell>
          <cell r="B12" t="str">
            <v>010DIV</v>
          </cell>
          <cell r="C12">
            <v>10</v>
          </cell>
          <cell r="D12" t="str">
            <v>000</v>
          </cell>
          <cell r="E12" t="str">
            <v>010000</v>
          </cell>
          <cell r="F12">
            <v>10000</v>
          </cell>
          <cell r="G12" t="str">
            <v>AU030GOF</v>
          </cell>
          <cell r="H12" t="str">
            <v>WEST TEXAS DIVISION-TEXAS GENERAL OFFICE</v>
          </cell>
          <cell r="I12" t="str">
            <v>YES</v>
          </cell>
        </row>
        <row r="13">
          <cell r="A13" t="str">
            <v>011</v>
          </cell>
          <cell r="B13" t="str">
            <v>011DIV</v>
          </cell>
          <cell r="C13">
            <v>11</v>
          </cell>
          <cell r="D13" t="str">
            <v>000</v>
          </cell>
          <cell r="E13" t="str">
            <v>011000</v>
          </cell>
          <cell r="F13">
            <v>11000</v>
          </cell>
          <cell r="G13" t="str">
            <v>AU030F10</v>
          </cell>
          <cell r="H13" t="str">
            <v>WEST TEXAS DIVISION- FAIN 10"</v>
          </cell>
          <cell r="I13" t="str">
            <v>NO</v>
          </cell>
        </row>
        <row r="14">
          <cell r="A14" t="str">
            <v>012</v>
          </cell>
          <cell r="B14" t="str">
            <v>012DIV</v>
          </cell>
          <cell r="C14">
            <v>12</v>
          </cell>
          <cell r="D14" t="str">
            <v>000</v>
          </cell>
          <cell r="E14" t="str">
            <v>012000</v>
          </cell>
          <cell r="F14">
            <v>12000</v>
          </cell>
          <cell r="G14" t="str">
            <v>AU010CAL</v>
          </cell>
          <cell r="H14" t="str">
            <v>ATMOS UTILITY CALL CENTER</v>
          </cell>
          <cell r="I14" t="str">
            <v>YES</v>
          </cell>
        </row>
        <row r="15">
          <cell r="A15" t="str">
            <v>013</v>
          </cell>
          <cell r="B15" t="str">
            <v>013DIV</v>
          </cell>
          <cell r="C15">
            <v>13</v>
          </cell>
          <cell r="D15" t="str">
            <v>000</v>
          </cell>
          <cell r="E15" t="str">
            <v>013000</v>
          </cell>
          <cell r="F15">
            <v>13000</v>
          </cell>
          <cell r="G15" t="str">
            <v>AU030AMRRU</v>
          </cell>
          <cell r="H15" t="str">
            <v>WEST TEXAS DIVISION-AMARILLO RURAL DIVISION</v>
          </cell>
          <cell r="I15" t="str">
            <v>YES</v>
          </cell>
        </row>
        <row r="16">
          <cell r="A16" t="str">
            <v>014</v>
          </cell>
          <cell r="B16" t="str">
            <v>014DIV</v>
          </cell>
          <cell r="C16">
            <v>14</v>
          </cell>
          <cell r="D16" t="str">
            <v>000</v>
          </cell>
          <cell r="E16" t="str">
            <v>014000</v>
          </cell>
          <cell r="F16">
            <v>14000</v>
          </cell>
          <cell r="G16" t="str">
            <v>AU030NIN</v>
          </cell>
          <cell r="H16" t="str">
            <v>WEST TEXAS DIVISION-NON-REG INDUSTRIAL</v>
          </cell>
          <cell r="I16" t="str">
            <v>YES</v>
          </cell>
        </row>
        <row r="17">
          <cell r="A17" t="str">
            <v>015</v>
          </cell>
          <cell r="B17" t="str">
            <v>015DIV</v>
          </cell>
          <cell r="C17">
            <v>15</v>
          </cell>
          <cell r="D17" t="str">
            <v>000</v>
          </cell>
          <cell r="E17" t="str">
            <v>015000</v>
          </cell>
          <cell r="F17">
            <v>15000</v>
          </cell>
          <cell r="G17" t="str">
            <v>AU030RIN</v>
          </cell>
          <cell r="H17" t="str">
            <v>WEST TEXAS DIVISION-REG INDUSTRIAL</v>
          </cell>
          <cell r="I17" t="str">
            <v>YES</v>
          </cell>
        </row>
        <row r="18">
          <cell r="A18" t="str">
            <v>016</v>
          </cell>
          <cell r="B18" t="str">
            <v>016DIV</v>
          </cell>
          <cell r="C18">
            <v>16</v>
          </cell>
          <cell r="D18" t="str">
            <v>000</v>
          </cell>
          <cell r="E18" t="str">
            <v>016000</v>
          </cell>
          <cell r="F18">
            <v>16000</v>
          </cell>
          <cell r="G18" t="str">
            <v>AU030LUB</v>
          </cell>
          <cell r="H18" t="str">
            <v>WEST TEXAS DIVISION-LUBBOCK CITY PLANT</v>
          </cell>
          <cell r="I18" t="str">
            <v>YES</v>
          </cell>
        </row>
        <row r="19">
          <cell r="A19" t="str">
            <v>017</v>
          </cell>
          <cell r="B19" t="str">
            <v>017DIV</v>
          </cell>
          <cell r="C19">
            <v>17</v>
          </cell>
          <cell r="D19" t="str">
            <v>000</v>
          </cell>
          <cell r="E19" t="str">
            <v>017000</v>
          </cell>
          <cell r="F19">
            <v>17000</v>
          </cell>
          <cell r="G19" t="str">
            <v>AU030DHTRU</v>
          </cell>
          <cell r="H19" t="str">
            <v>WEST TEXAS DIVISION-DALHART RUARL DIVISION</v>
          </cell>
          <cell r="I19" t="str">
            <v>YES</v>
          </cell>
        </row>
        <row r="20">
          <cell r="A20" t="str">
            <v>018</v>
          </cell>
          <cell r="B20" t="str">
            <v>018DIV</v>
          </cell>
          <cell r="C20">
            <v>18</v>
          </cell>
          <cell r="D20" t="str">
            <v>000</v>
          </cell>
          <cell r="E20" t="str">
            <v>018000</v>
          </cell>
          <cell r="F20">
            <v>18000</v>
          </cell>
          <cell r="G20" t="str">
            <v>AU030DHTIR</v>
          </cell>
          <cell r="H20" t="str">
            <v>WEST TEXAS DIVISION-DALHART RURAL IRRIGATION DIVISIO</v>
          </cell>
          <cell r="I20" t="str">
            <v>YES</v>
          </cell>
        </row>
        <row r="21">
          <cell r="A21" t="str">
            <v>019</v>
          </cell>
          <cell r="B21" t="str">
            <v>019DIV</v>
          </cell>
          <cell r="C21">
            <v>19</v>
          </cell>
          <cell r="D21" t="str">
            <v>000</v>
          </cell>
          <cell r="E21" t="str">
            <v>019000</v>
          </cell>
          <cell r="F21">
            <v>19000</v>
          </cell>
          <cell r="G21" t="str">
            <v>AU030TRI</v>
          </cell>
          <cell r="H21" t="str">
            <v>WEST TEXAS DIVISION-TRIANGLE</v>
          </cell>
          <cell r="I21" t="str">
            <v>YES</v>
          </cell>
        </row>
        <row r="22">
          <cell r="A22" t="str">
            <v>020</v>
          </cell>
          <cell r="B22" t="str">
            <v>020DIV</v>
          </cell>
          <cell r="C22">
            <v>20</v>
          </cell>
          <cell r="D22" t="str">
            <v>000</v>
          </cell>
          <cell r="E22" t="str">
            <v>020000</v>
          </cell>
          <cell r="F22">
            <v>20000</v>
          </cell>
          <cell r="G22" t="str">
            <v>AU030LUBEN</v>
          </cell>
          <cell r="H22" t="str">
            <v>WEST TEXAS DIVISION-LUBBOCK ENVIRONS</v>
          </cell>
          <cell r="I22" t="str">
            <v>YES</v>
          </cell>
        </row>
        <row r="23">
          <cell r="A23" t="str">
            <v>021</v>
          </cell>
          <cell r="B23" t="str">
            <v>021DIV</v>
          </cell>
          <cell r="C23">
            <v>21</v>
          </cell>
          <cell r="D23" t="str">
            <v>000</v>
          </cell>
          <cell r="E23" t="str">
            <v>021000</v>
          </cell>
          <cell r="F23">
            <v>21000</v>
          </cell>
          <cell r="G23" t="str">
            <v>AU030WTXRU</v>
          </cell>
          <cell r="H23" t="str">
            <v>WEST TEXAS DIVISION-WEST TEXAS RURAL DIVISION</v>
          </cell>
          <cell r="I23" t="str">
            <v>YES</v>
          </cell>
        </row>
        <row r="24">
          <cell r="A24" t="str">
            <v>022</v>
          </cell>
          <cell r="B24" t="str">
            <v>022DIV</v>
          </cell>
          <cell r="C24">
            <v>22</v>
          </cell>
          <cell r="D24" t="str">
            <v>000</v>
          </cell>
          <cell r="E24" t="str">
            <v>022000</v>
          </cell>
          <cell r="F24">
            <v>22000</v>
          </cell>
          <cell r="G24" t="str">
            <v>AU030GOF</v>
          </cell>
          <cell r="H24" t="str">
            <v>WEST TEXAS DIVISION-TEXAS METER SHOP</v>
          </cell>
          <cell r="I24" t="str">
            <v>PARTIAL</v>
          </cell>
        </row>
        <row r="25">
          <cell r="A25" t="str">
            <v>023</v>
          </cell>
          <cell r="B25" t="str">
            <v>023DIV</v>
          </cell>
          <cell r="C25">
            <v>23</v>
          </cell>
          <cell r="D25" t="str">
            <v>000</v>
          </cell>
          <cell r="E25" t="str">
            <v>023000</v>
          </cell>
          <cell r="F25">
            <v>23000</v>
          </cell>
          <cell r="G25" t="str">
            <v>AU020TLA</v>
          </cell>
          <cell r="H25" t="str">
            <v>LOUISIANA DIVISION- TRANS LA</v>
          </cell>
          <cell r="I25" t="str">
            <v>NO</v>
          </cell>
        </row>
        <row r="26">
          <cell r="A26" t="str">
            <v>024</v>
          </cell>
          <cell r="B26" t="str">
            <v>024DIV</v>
          </cell>
          <cell r="C26">
            <v>24</v>
          </cell>
          <cell r="D26" t="str">
            <v>000</v>
          </cell>
          <cell r="E26" t="str">
            <v>024000</v>
          </cell>
          <cell r="F26">
            <v>24000</v>
          </cell>
          <cell r="G26" t="str">
            <v>AU060CO</v>
          </cell>
          <cell r="H26" t="str">
            <v>COLORADO-KANSAS DIVISION- CO</v>
          </cell>
          <cell r="I26" t="str">
            <v>NO</v>
          </cell>
        </row>
        <row r="27">
          <cell r="A27" t="str">
            <v>029</v>
          </cell>
          <cell r="B27" t="str">
            <v>029DIV</v>
          </cell>
          <cell r="C27">
            <v>29</v>
          </cell>
          <cell r="D27" t="str">
            <v>000</v>
          </cell>
          <cell r="E27" t="str">
            <v>029000</v>
          </cell>
          <cell r="F27">
            <v>29000</v>
          </cell>
          <cell r="G27" t="str">
            <v>AU060BTR</v>
          </cell>
          <cell r="H27" t="str">
            <v>COLORADO-KANSAS DIVISION- BUTLER</v>
          </cell>
          <cell r="I27" t="str">
            <v>YES</v>
          </cell>
        </row>
        <row r="28">
          <cell r="A28" t="str">
            <v>030</v>
          </cell>
          <cell r="B28" t="str">
            <v>030DIV</v>
          </cell>
          <cell r="C28">
            <v>30</v>
          </cell>
          <cell r="D28" t="str">
            <v>000</v>
          </cell>
          <cell r="E28" t="str">
            <v>030000</v>
          </cell>
          <cell r="F28">
            <v>30000</v>
          </cell>
          <cell r="G28" t="str">
            <v>AU060GOF</v>
          </cell>
          <cell r="H28" t="str">
            <v>COLORADO-KANSAS DIVISION- GENERAL OFFICE</v>
          </cell>
          <cell r="I28" t="str">
            <v>YES</v>
          </cell>
        </row>
        <row r="29">
          <cell r="A29" t="str">
            <v>031</v>
          </cell>
          <cell r="B29" t="str">
            <v>031DIV</v>
          </cell>
          <cell r="C29">
            <v>31</v>
          </cell>
          <cell r="D29" t="str">
            <v>000</v>
          </cell>
          <cell r="E29" t="str">
            <v>031000</v>
          </cell>
          <cell r="F29">
            <v>31000</v>
          </cell>
          <cell r="G29" t="str">
            <v>AU060CO</v>
          </cell>
          <cell r="H29" t="str">
            <v>COLORADO-KANSAS DIVISION- CO</v>
          </cell>
          <cell r="I29" t="str">
            <v>YES</v>
          </cell>
        </row>
        <row r="30">
          <cell r="A30" t="str">
            <v>033</v>
          </cell>
          <cell r="B30" t="str">
            <v>033DIV</v>
          </cell>
          <cell r="C30">
            <v>33</v>
          </cell>
          <cell r="D30" t="str">
            <v>000</v>
          </cell>
          <cell r="E30" t="str">
            <v>033000</v>
          </cell>
          <cell r="F30">
            <v>33000</v>
          </cell>
          <cell r="G30" t="str">
            <v>AU060CO</v>
          </cell>
          <cell r="H30" t="str">
            <v>COLORADO-KANSAS DIVISION- CO</v>
          </cell>
          <cell r="I30" t="str">
            <v>YES</v>
          </cell>
        </row>
        <row r="31">
          <cell r="A31" t="str">
            <v>034</v>
          </cell>
          <cell r="B31" t="str">
            <v>034DIV</v>
          </cell>
          <cell r="C31">
            <v>34</v>
          </cell>
          <cell r="D31" t="str">
            <v>000</v>
          </cell>
          <cell r="E31" t="str">
            <v>034000</v>
          </cell>
          <cell r="F31">
            <v>34000</v>
          </cell>
          <cell r="G31" t="str">
            <v>AU060CO</v>
          </cell>
          <cell r="H31" t="str">
            <v>COLORADO-KANSAS DIVISION- CO</v>
          </cell>
          <cell r="I31" t="str">
            <v>YES</v>
          </cell>
        </row>
        <row r="32">
          <cell r="A32" t="str">
            <v>035</v>
          </cell>
          <cell r="B32" t="str">
            <v>035DIV</v>
          </cell>
          <cell r="C32">
            <v>35</v>
          </cell>
          <cell r="D32" t="str">
            <v>000</v>
          </cell>
          <cell r="E32" t="str">
            <v>035000</v>
          </cell>
          <cell r="F32">
            <v>35000</v>
          </cell>
          <cell r="G32" t="str">
            <v>AU060CO</v>
          </cell>
          <cell r="H32" t="str">
            <v>COLORADO-KANSAS DIVISION- CO</v>
          </cell>
          <cell r="I32" t="str">
            <v>YES</v>
          </cell>
        </row>
        <row r="33">
          <cell r="A33" t="str">
            <v>036</v>
          </cell>
          <cell r="B33" t="str">
            <v>036DIV</v>
          </cell>
          <cell r="C33">
            <v>36</v>
          </cell>
          <cell r="D33" t="str">
            <v>000</v>
          </cell>
          <cell r="E33" t="str">
            <v>036000</v>
          </cell>
          <cell r="F33">
            <v>36000</v>
          </cell>
          <cell r="G33" t="str">
            <v>AU060CO</v>
          </cell>
          <cell r="H33" t="str">
            <v>COLORADO-KANSAS DIVISION- CO</v>
          </cell>
          <cell r="I33" t="str">
            <v>YES</v>
          </cell>
        </row>
        <row r="34">
          <cell r="A34" t="str">
            <v>037</v>
          </cell>
          <cell r="B34" t="str">
            <v>037DIV</v>
          </cell>
          <cell r="C34">
            <v>37</v>
          </cell>
          <cell r="D34" t="str">
            <v>000</v>
          </cell>
          <cell r="E34" t="str">
            <v>037000</v>
          </cell>
          <cell r="F34">
            <v>37000</v>
          </cell>
          <cell r="G34" t="str">
            <v>AU060CO</v>
          </cell>
          <cell r="H34" t="str">
            <v>COLORADO-KANSAS DIVISION- CO</v>
          </cell>
          <cell r="I34" t="str">
            <v>NO</v>
          </cell>
        </row>
        <row r="35">
          <cell r="A35" t="str">
            <v>038</v>
          </cell>
          <cell r="B35" t="str">
            <v>038DIV</v>
          </cell>
          <cell r="C35">
            <v>38</v>
          </cell>
          <cell r="D35" t="str">
            <v>000</v>
          </cell>
          <cell r="E35" t="str">
            <v>038000</v>
          </cell>
          <cell r="F35">
            <v>38000</v>
          </cell>
          <cell r="G35" t="str">
            <v>AU060CO</v>
          </cell>
          <cell r="H35" t="str">
            <v>COLORADO-KANSAS DIVISION- CO</v>
          </cell>
          <cell r="I35" t="str">
            <v>NO</v>
          </cell>
        </row>
        <row r="36">
          <cell r="A36" t="str">
            <v>040</v>
          </cell>
          <cell r="B36" t="str">
            <v>040DIV</v>
          </cell>
          <cell r="C36">
            <v>40</v>
          </cell>
          <cell r="D36" t="str">
            <v>000</v>
          </cell>
          <cell r="E36" t="str">
            <v>040000</v>
          </cell>
          <cell r="F36">
            <v>40000</v>
          </cell>
          <cell r="G36" t="str">
            <v>AU030TXCNG</v>
          </cell>
          <cell r="H36" t="str">
            <v>WEST TEXAS DIVISION-TX CNG</v>
          </cell>
          <cell r="I36" t="str">
            <v>YES</v>
          </cell>
        </row>
        <row r="37">
          <cell r="A37" t="str">
            <v>041</v>
          </cell>
          <cell r="B37" t="str">
            <v>041DIV</v>
          </cell>
          <cell r="C37">
            <v>41</v>
          </cell>
          <cell r="D37" t="str">
            <v>000</v>
          </cell>
          <cell r="E37" t="str">
            <v>041000</v>
          </cell>
          <cell r="F37">
            <v>41000</v>
          </cell>
          <cell r="G37" t="str">
            <v>AU060CO</v>
          </cell>
          <cell r="H37" t="str">
            <v>COLORADO-KANSAS DIVISION- CO</v>
          </cell>
          <cell r="I37" t="str">
            <v>YES</v>
          </cell>
        </row>
        <row r="38">
          <cell r="A38" t="str">
            <v>047</v>
          </cell>
          <cell r="B38" t="str">
            <v>047DIV</v>
          </cell>
          <cell r="C38">
            <v>47</v>
          </cell>
          <cell r="D38" t="str">
            <v>000</v>
          </cell>
          <cell r="E38" t="str">
            <v>047000</v>
          </cell>
          <cell r="F38">
            <v>47000</v>
          </cell>
          <cell r="G38" t="str">
            <v>AU020LGS</v>
          </cell>
          <cell r="H38" t="str">
            <v>TRANS LA CNG DIVISION</v>
          </cell>
          <cell r="I38" t="str">
            <v>YES</v>
          </cell>
        </row>
        <row r="39">
          <cell r="A39" t="str">
            <v>070</v>
          </cell>
          <cell r="B39" t="str">
            <v>070DIV</v>
          </cell>
          <cell r="C39">
            <v>70</v>
          </cell>
          <cell r="D39" t="str">
            <v>000</v>
          </cell>
          <cell r="E39" t="str">
            <v>070000</v>
          </cell>
          <cell r="F39">
            <v>70000</v>
          </cell>
          <cell r="G39" t="str">
            <v>AU050KVL</v>
          </cell>
          <cell r="H39" t="str">
            <v>MID STATES DIVISION- MISSOURI - KIRSVILLE</v>
          </cell>
          <cell r="I39" t="str">
            <v>YES</v>
          </cell>
        </row>
        <row r="40">
          <cell r="A40" t="str">
            <v>071</v>
          </cell>
          <cell r="B40" t="str">
            <v>071DIV</v>
          </cell>
          <cell r="C40">
            <v>71</v>
          </cell>
          <cell r="D40" t="str">
            <v>000</v>
          </cell>
          <cell r="E40" t="str">
            <v>071000</v>
          </cell>
          <cell r="F40">
            <v>71000</v>
          </cell>
          <cell r="G40" t="str">
            <v>AU060BTR</v>
          </cell>
          <cell r="H40" t="str">
            <v>COLORADO-KANSAS DIVISION- BUTLER</v>
          </cell>
          <cell r="I40" t="str">
            <v>YES</v>
          </cell>
        </row>
        <row r="41">
          <cell r="A41" t="str">
            <v>072</v>
          </cell>
          <cell r="B41" t="str">
            <v>072DIV</v>
          </cell>
          <cell r="C41">
            <v>72</v>
          </cell>
          <cell r="D41" t="str">
            <v>000</v>
          </cell>
          <cell r="E41" t="str">
            <v>072000</v>
          </cell>
          <cell r="F41">
            <v>72000</v>
          </cell>
          <cell r="G41" t="str">
            <v>AU050SEA</v>
          </cell>
          <cell r="H41" t="str">
            <v>MID STATES DIVISION- MISSOURI - SOUTHEAST</v>
          </cell>
          <cell r="I41" t="str">
            <v>YES</v>
          </cell>
        </row>
        <row r="42">
          <cell r="A42" t="str">
            <v>077</v>
          </cell>
          <cell r="B42" t="str">
            <v>077DIV</v>
          </cell>
          <cell r="C42">
            <v>77</v>
          </cell>
          <cell r="D42" t="str">
            <v>000</v>
          </cell>
          <cell r="E42" t="str">
            <v>077000</v>
          </cell>
          <cell r="F42">
            <v>77000</v>
          </cell>
          <cell r="G42" t="str">
            <v>AU020LGS</v>
          </cell>
          <cell r="H42" t="str">
            <v>LOUISIANA DIVISION- LGS</v>
          </cell>
          <cell r="I42" t="str">
            <v>YES</v>
          </cell>
        </row>
        <row r="43">
          <cell r="A43" t="str">
            <v>079</v>
          </cell>
          <cell r="B43" t="str">
            <v>079DIV</v>
          </cell>
          <cell r="C43">
            <v>79</v>
          </cell>
          <cell r="D43" t="str">
            <v>000</v>
          </cell>
          <cell r="E43" t="str">
            <v>079000</v>
          </cell>
          <cell r="F43">
            <v>79000</v>
          </cell>
          <cell r="G43" t="str">
            <v>AU060KS</v>
          </cell>
          <cell r="H43" t="str">
            <v>COLORADO-KANSAS DIVISION- KS</v>
          </cell>
          <cell r="I43" t="str">
            <v>YES</v>
          </cell>
        </row>
        <row r="44">
          <cell r="A44" t="str">
            <v>080</v>
          </cell>
          <cell r="B44" t="str">
            <v>080DIV</v>
          </cell>
          <cell r="C44">
            <v>80</v>
          </cell>
          <cell r="D44" t="str">
            <v>000</v>
          </cell>
          <cell r="E44" t="str">
            <v>080000</v>
          </cell>
          <cell r="F44">
            <v>80000</v>
          </cell>
          <cell r="G44" t="str">
            <v>AU060KS</v>
          </cell>
          <cell r="H44" t="str">
            <v>COLORADO-KANSAS DIVISION- KS</v>
          </cell>
          <cell r="I44" t="str">
            <v>YES</v>
          </cell>
        </row>
        <row r="45">
          <cell r="A45" t="str">
            <v>081</v>
          </cell>
          <cell r="B45" t="str">
            <v>081DIV</v>
          </cell>
          <cell r="C45">
            <v>81</v>
          </cell>
          <cell r="D45" t="str">
            <v>000</v>
          </cell>
          <cell r="E45" t="str">
            <v>081000</v>
          </cell>
          <cell r="F45">
            <v>81000</v>
          </cell>
          <cell r="G45" t="str">
            <v>AU060KS</v>
          </cell>
          <cell r="H45" t="str">
            <v>COLORADO-KANSAS DIVISION- KS</v>
          </cell>
          <cell r="I45" t="str">
            <v>YES</v>
          </cell>
        </row>
        <row r="46">
          <cell r="A46" t="str">
            <v>081</v>
          </cell>
          <cell r="B46" t="str">
            <v>081DIV</v>
          </cell>
          <cell r="C46">
            <v>81</v>
          </cell>
          <cell r="D46" t="str">
            <v>000</v>
          </cell>
          <cell r="E46" t="str">
            <v>081000</v>
          </cell>
          <cell r="F46">
            <v>81000</v>
          </cell>
          <cell r="G46" t="str">
            <v>AU060KS</v>
          </cell>
          <cell r="H46" t="str">
            <v>COLORADO-KANSAS DIVISION- KS</v>
          </cell>
          <cell r="I46" t="str">
            <v>YES</v>
          </cell>
        </row>
        <row r="47">
          <cell r="A47" t="str">
            <v>082</v>
          </cell>
          <cell r="B47" t="str">
            <v>082DIV</v>
          </cell>
          <cell r="C47">
            <v>82</v>
          </cell>
          <cell r="D47" t="str">
            <v>000</v>
          </cell>
          <cell r="E47" t="str">
            <v>082000</v>
          </cell>
          <cell r="F47">
            <v>82000</v>
          </cell>
          <cell r="G47" t="str">
            <v>AU060KS</v>
          </cell>
          <cell r="H47" t="str">
            <v>COLORADO-KANSAS DIVISION- KS</v>
          </cell>
          <cell r="I47" t="str">
            <v>NO</v>
          </cell>
        </row>
        <row r="48">
          <cell r="A48" t="str">
            <v>083</v>
          </cell>
          <cell r="B48" t="str">
            <v>083DIV</v>
          </cell>
          <cell r="C48">
            <v>83</v>
          </cell>
          <cell r="D48" t="str">
            <v>000</v>
          </cell>
          <cell r="E48" t="str">
            <v>083000</v>
          </cell>
          <cell r="F48">
            <v>83000</v>
          </cell>
          <cell r="G48" t="str">
            <v>AU060KS</v>
          </cell>
          <cell r="H48" t="str">
            <v>COLORADO-KANSAS DIVISION- KS</v>
          </cell>
          <cell r="I48" t="str">
            <v>NO</v>
          </cell>
        </row>
        <row r="49">
          <cell r="A49" t="str">
            <v>084</v>
          </cell>
          <cell r="B49" t="str">
            <v>084DIV</v>
          </cell>
          <cell r="C49">
            <v>84</v>
          </cell>
          <cell r="D49" t="str">
            <v>000</v>
          </cell>
          <cell r="E49" t="str">
            <v>084000</v>
          </cell>
          <cell r="F49">
            <v>84000</v>
          </cell>
          <cell r="G49" t="str">
            <v>AU060KS</v>
          </cell>
          <cell r="H49" t="str">
            <v>COLORADO-KANSAS DIVISION- KS</v>
          </cell>
          <cell r="I49" t="str">
            <v>NO</v>
          </cell>
        </row>
        <row r="50">
          <cell r="A50" t="str">
            <v>085</v>
          </cell>
          <cell r="B50" t="str">
            <v>085DIV</v>
          </cell>
          <cell r="C50">
            <v>85</v>
          </cell>
          <cell r="D50" t="str">
            <v>000</v>
          </cell>
          <cell r="E50" t="str">
            <v>085000</v>
          </cell>
          <cell r="F50">
            <v>85000</v>
          </cell>
          <cell r="G50" t="str">
            <v>AU060KS</v>
          </cell>
          <cell r="H50" t="str">
            <v>COLORADO-KANSAS DIVISION- KS</v>
          </cell>
          <cell r="I50" t="str">
            <v>NO</v>
          </cell>
        </row>
        <row r="51">
          <cell r="A51" t="str">
            <v>086</v>
          </cell>
          <cell r="B51" t="str">
            <v>086DIV</v>
          </cell>
          <cell r="C51">
            <v>86</v>
          </cell>
          <cell r="D51" t="str">
            <v>000</v>
          </cell>
          <cell r="E51" t="str">
            <v>086000</v>
          </cell>
          <cell r="F51">
            <v>86000</v>
          </cell>
          <cell r="G51" t="str">
            <v>AU060KS</v>
          </cell>
          <cell r="H51" t="str">
            <v>COLORADO-KANSAS DIVISION- KS</v>
          </cell>
          <cell r="I51" t="str">
            <v>YES</v>
          </cell>
        </row>
        <row r="52">
          <cell r="A52" t="str">
            <v>088</v>
          </cell>
          <cell r="B52" t="str">
            <v>088DIV</v>
          </cell>
          <cell r="C52">
            <v>88</v>
          </cell>
          <cell r="D52" t="str">
            <v>000</v>
          </cell>
          <cell r="E52" t="str">
            <v>088000</v>
          </cell>
          <cell r="F52">
            <v>88000</v>
          </cell>
          <cell r="G52" t="str">
            <v>AU050GOF</v>
          </cell>
          <cell r="H52" t="str">
            <v>MID STATES DIVISION- GENERAL OFFICE</v>
          </cell>
          <cell r="I52" t="str">
            <v>NO</v>
          </cell>
        </row>
        <row r="53">
          <cell r="A53" t="str">
            <v>089</v>
          </cell>
          <cell r="B53" t="str">
            <v>089DIV</v>
          </cell>
          <cell r="C53">
            <v>89</v>
          </cell>
          <cell r="D53" t="str">
            <v>000</v>
          </cell>
          <cell r="E53" t="str">
            <v>089000</v>
          </cell>
          <cell r="F53">
            <v>89000</v>
          </cell>
          <cell r="G53" t="str">
            <v>AU050GA</v>
          </cell>
          <cell r="H53" t="str">
            <v>MID STATES DIVISION- GEORGIA</v>
          </cell>
          <cell r="I53" t="str">
            <v>YES</v>
          </cell>
        </row>
        <row r="54">
          <cell r="A54" t="str">
            <v>090</v>
          </cell>
          <cell r="B54" t="str">
            <v>090DIV</v>
          </cell>
          <cell r="C54">
            <v>90</v>
          </cell>
          <cell r="D54" t="str">
            <v>000</v>
          </cell>
          <cell r="E54" t="str">
            <v>090000</v>
          </cell>
          <cell r="F54">
            <v>90000</v>
          </cell>
          <cell r="G54" t="str">
            <v>AU050GOF</v>
          </cell>
          <cell r="H54" t="str">
            <v>MID STATES DIVISION- GENERAL OFFICE</v>
          </cell>
          <cell r="I54" t="str">
            <v>NO</v>
          </cell>
        </row>
        <row r="55">
          <cell r="A55" t="str">
            <v>091</v>
          </cell>
          <cell r="B55" t="str">
            <v>091DIV</v>
          </cell>
          <cell r="C55">
            <v>91</v>
          </cell>
          <cell r="D55" t="str">
            <v>000</v>
          </cell>
          <cell r="E55" t="str">
            <v>091000</v>
          </cell>
          <cell r="F55">
            <v>91000</v>
          </cell>
          <cell r="G55" t="str">
            <v>AU050GOF</v>
          </cell>
          <cell r="H55" t="str">
            <v>MID STATES DIVISION- GENERAL OFFICE</v>
          </cell>
          <cell r="I55" t="str">
            <v>YES</v>
          </cell>
        </row>
        <row r="56">
          <cell r="A56" t="str">
            <v>092</v>
          </cell>
          <cell r="B56" t="str">
            <v>092DIV</v>
          </cell>
          <cell r="C56">
            <v>92</v>
          </cell>
          <cell r="D56" t="str">
            <v>000</v>
          </cell>
          <cell r="E56" t="str">
            <v>092000</v>
          </cell>
          <cell r="F56">
            <v>92000</v>
          </cell>
          <cell r="G56" t="str">
            <v>AU050IL</v>
          </cell>
          <cell r="H56" t="str">
            <v>MID STATES DIVISION- ILLINOIS</v>
          </cell>
          <cell r="I56" t="str">
            <v>YES</v>
          </cell>
        </row>
        <row r="57">
          <cell r="A57" t="str">
            <v>093</v>
          </cell>
          <cell r="B57" t="str">
            <v>093DIV</v>
          </cell>
          <cell r="C57">
            <v>93</v>
          </cell>
          <cell r="D57" t="str">
            <v>000</v>
          </cell>
          <cell r="E57" t="str">
            <v>093000</v>
          </cell>
          <cell r="F57">
            <v>93000</v>
          </cell>
          <cell r="G57" t="str">
            <v>AU050TN</v>
          </cell>
          <cell r="H57" t="str">
            <v>MID STATES DIVISION- TENNESSEE</v>
          </cell>
          <cell r="I57" t="str">
            <v>YES</v>
          </cell>
        </row>
        <row r="58">
          <cell r="A58" t="str">
            <v>095</v>
          </cell>
          <cell r="B58" t="str">
            <v>095DIV</v>
          </cell>
          <cell r="C58">
            <v>95</v>
          </cell>
          <cell r="D58" t="str">
            <v>000</v>
          </cell>
          <cell r="E58" t="str">
            <v>095000</v>
          </cell>
          <cell r="F58">
            <v>95000</v>
          </cell>
          <cell r="G58" t="str">
            <v>AU050GA</v>
          </cell>
          <cell r="H58" t="str">
            <v>MID STATES DIVISION- GEORGIA</v>
          </cell>
          <cell r="I58" t="str">
            <v>YES</v>
          </cell>
        </row>
        <row r="59">
          <cell r="A59" t="str">
            <v>096</v>
          </cell>
          <cell r="B59" t="str">
            <v>096DIV</v>
          </cell>
          <cell r="C59">
            <v>96</v>
          </cell>
          <cell r="D59" t="str">
            <v>000</v>
          </cell>
          <cell r="E59" t="str">
            <v>096000</v>
          </cell>
          <cell r="F59">
            <v>96000</v>
          </cell>
          <cell r="G59" t="str">
            <v>AU050VA</v>
          </cell>
          <cell r="H59" t="str">
            <v>MID STATES DIVISION- VIRGINIA</v>
          </cell>
          <cell r="I59" t="str">
            <v>YES</v>
          </cell>
        </row>
        <row r="60">
          <cell r="A60" t="str">
            <v>097</v>
          </cell>
          <cell r="B60" t="str">
            <v>097DIV</v>
          </cell>
          <cell r="C60">
            <v>97</v>
          </cell>
          <cell r="D60" t="str">
            <v>000</v>
          </cell>
          <cell r="E60" t="str">
            <v>097000</v>
          </cell>
          <cell r="F60">
            <v>97000</v>
          </cell>
          <cell r="G60" t="str">
            <v>AU050UCG</v>
          </cell>
          <cell r="H60" t="str">
            <v>MID STATES DIVISION- MISSOURI - UCG</v>
          </cell>
          <cell r="I60" t="str">
            <v>YES</v>
          </cell>
        </row>
        <row r="61">
          <cell r="A61" t="str">
            <v>098</v>
          </cell>
          <cell r="B61" t="str">
            <v>098DIV</v>
          </cell>
          <cell r="C61">
            <v>98</v>
          </cell>
          <cell r="D61" t="str">
            <v>000</v>
          </cell>
          <cell r="E61" t="str">
            <v>098000</v>
          </cell>
          <cell r="F61">
            <v>98000</v>
          </cell>
          <cell r="G61" t="str">
            <v>AU050IA</v>
          </cell>
          <cell r="H61" t="str">
            <v>MID STATES DIVISION- IOWA</v>
          </cell>
          <cell r="I61" t="str">
            <v>YES</v>
          </cell>
        </row>
        <row r="62">
          <cell r="A62" t="str">
            <v>099</v>
          </cell>
          <cell r="B62" t="str">
            <v>099DIV</v>
          </cell>
          <cell r="C62">
            <v>99</v>
          </cell>
          <cell r="D62" t="str">
            <v>000</v>
          </cell>
          <cell r="E62" t="str">
            <v>099000</v>
          </cell>
          <cell r="F62">
            <v>99000</v>
          </cell>
          <cell r="G62" t="str">
            <v>AU050FTB</v>
          </cell>
          <cell r="H62" t="str">
            <v>MID STATES DIVISION- MISSOURI - FT. BENNING,</v>
          </cell>
          <cell r="I62" t="str">
            <v>YES</v>
          </cell>
        </row>
        <row r="63">
          <cell r="A63" t="str">
            <v>107</v>
          </cell>
          <cell r="B63" t="str">
            <v>107DIV</v>
          </cell>
          <cell r="C63">
            <v>107</v>
          </cell>
          <cell r="D63" t="str">
            <v>000</v>
          </cell>
          <cell r="E63" t="str">
            <v>107000</v>
          </cell>
          <cell r="F63">
            <v>107000</v>
          </cell>
          <cell r="G63" t="str">
            <v>AU020GOF</v>
          </cell>
          <cell r="H63" t="str">
            <v>LOUISIANA DIVISION- GENERAL OFFICE</v>
          </cell>
          <cell r="I63" t="str">
            <v>YES</v>
          </cell>
        </row>
        <row r="64">
          <cell r="A64" t="str">
            <v>170</v>
          </cell>
          <cell r="B64" t="str">
            <v>170DIV</v>
          </cell>
          <cell r="C64">
            <v>170</v>
          </cell>
          <cell r="D64" t="str">
            <v>000</v>
          </cell>
          <cell r="E64" t="str">
            <v>170000</v>
          </cell>
          <cell r="F64">
            <v>170000</v>
          </cell>
          <cell r="G64" t="str">
            <v>AU070MVG</v>
          </cell>
          <cell r="H64" t="str">
            <v>MISSISSIPPI VALLEY GAS DIVISION- MVG</v>
          </cell>
          <cell r="I64" t="str">
            <v>YES</v>
          </cell>
        </row>
        <row r="65">
          <cell r="A65" t="str">
            <v>821</v>
          </cell>
          <cell r="B65">
            <v>0</v>
          </cell>
          <cell r="C65">
            <v>0</v>
          </cell>
          <cell r="D65">
            <v>0</v>
          </cell>
          <cell r="E65" t="str">
            <v>821000</v>
          </cell>
          <cell r="F65">
            <v>821000</v>
          </cell>
          <cell r="G65" t="str">
            <v>AHLM212</v>
          </cell>
          <cell r="H65">
            <v>0</v>
          </cell>
          <cell r="I65">
            <v>0</v>
          </cell>
        </row>
        <row r="66">
          <cell r="A66" t="str">
            <v>700</v>
          </cell>
          <cell r="B66">
            <v>0</v>
          </cell>
          <cell r="C66">
            <v>0</v>
          </cell>
          <cell r="D66">
            <v>0</v>
          </cell>
          <cell r="E66" t="str">
            <v>700000</v>
          </cell>
          <cell r="F66">
            <v>700000</v>
          </cell>
          <cell r="G66" t="str">
            <v>AU180APT</v>
          </cell>
          <cell r="H66">
            <v>0</v>
          </cell>
          <cell r="I66">
            <v>0</v>
          </cell>
        </row>
        <row r="67">
          <cell r="A67" t="str">
            <v>190</v>
          </cell>
          <cell r="B67" t="str">
            <v>190DIV</v>
          </cell>
          <cell r="C67">
            <v>190</v>
          </cell>
          <cell r="D67" t="str">
            <v>000</v>
          </cell>
          <cell r="E67" t="str">
            <v>190000</v>
          </cell>
          <cell r="F67">
            <v>190000</v>
          </cell>
          <cell r="G67" t="str">
            <v>AU080GOF</v>
          </cell>
          <cell r="H67" t="str">
            <v>MID TEX GAS DIVISION</v>
          </cell>
          <cell r="I67" t="str">
            <v>YES</v>
          </cell>
        </row>
        <row r="68">
          <cell r="A68" t="str">
            <v>191</v>
          </cell>
          <cell r="B68" t="str">
            <v>191DIV</v>
          </cell>
          <cell r="C68">
            <v>191</v>
          </cell>
          <cell r="D68" t="str">
            <v>000</v>
          </cell>
          <cell r="E68" t="str">
            <v>191000</v>
          </cell>
          <cell r="F68">
            <v>191000</v>
          </cell>
          <cell r="G68" t="str">
            <v>AU080GOF</v>
          </cell>
          <cell r="H68" t="str">
            <v>MID TEX GAS DIVISION</v>
          </cell>
          <cell r="I68" t="str">
            <v>YES</v>
          </cell>
        </row>
        <row r="69">
          <cell r="A69" t="str">
            <v>192</v>
          </cell>
          <cell r="B69" t="str">
            <v>192DIV</v>
          </cell>
          <cell r="C69">
            <v>192</v>
          </cell>
          <cell r="D69" t="str">
            <v>000</v>
          </cell>
          <cell r="E69" t="str">
            <v>192000</v>
          </cell>
          <cell r="F69">
            <v>192000</v>
          </cell>
          <cell r="G69" t="str">
            <v>AU080GOF</v>
          </cell>
          <cell r="H69" t="str">
            <v>MID TEX GAS DIVISION</v>
          </cell>
          <cell r="I69" t="str">
            <v>YES</v>
          </cell>
        </row>
        <row r="70">
          <cell r="A70" t="str">
            <v>193</v>
          </cell>
          <cell r="B70" t="str">
            <v>193DIV</v>
          </cell>
          <cell r="C70">
            <v>193</v>
          </cell>
          <cell r="D70" t="str">
            <v>000</v>
          </cell>
          <cell r="E70" t="str">
            <v>193000</v>
          </cell>
          <cell r="F70">
            <v>193000</v>
          </cell>
          <cell r="G70" t="str">
            <v>AU080GOF</v>
          </cell>
          <cell r="H70" t="str">
            <v>MID TEX GAS DIVISION</v>
          </cell>
          <cell r="I70" t="str">
            <v>YES</v>
          </cell>
        </row>
        <row r="71">
          <cell r="A71" t="str">
            <v>194</v>
          </cell>
          <cell r="B71" t="str">
            <v>194DIV</v>
          </cell>
          <cell r="C71">
            <v>194</v>
          </cell>
          <cell r="D71" t="str">
            <v>000</v>
          </cell>
          <cell r="E71" t="str">
            <v>194000</v>
          </cell>
          <cell r="F71">
            <v>194000</v>
          </cell>
          <cell r="G71" t="str">
            <v>AU080GOF</v>
          </cell>
          <cell r="H71" t="str">
            <v>MID TEX GAS DIVISION</v>
          </cell>
          <cell r="I71" t="str">
            <v>YES</v>
          </cell>
        </row>
        <row r="72">
          <cell r="A72" t="str">
            <v>195</v>
          </cell>
          <cell r="B72" t="str">
            <v>195DIV</v>
          </cell>
          <cell r="C72">
            <v>195</v>
          </cell>
          <cell r="D72" t="str">
            <v>000</v>
          </cell>
          <cell r="E72" t="str">
            <v>195000</v>
          </cell>
          <cell r="F72">
            <v>195000</v>
          </cell>
          <cell r="G72" t="str">
            <v>AU080GOF</v>
          </cell>
          <cell r="H72" t="str">
            <v>MID TEX GAS DIVISION</v>
          </cell>
          <cell r="I72" t="str">
            <v>YES</v>
          </cell>
        </row>
        <row r="73">
          <cell r="A73" t="str">
            <v>200</v>
          </cell>
          <cell r="B73" t="str">
            <v>200DIV</v>
          </cell>
          <cell r="C73">
            <v>200</v>
          </cell>
          <cell r="D73" t="str">
            <v>000</v>
          </cell>
          <cell r="E73" t="str">
            <v>200000</v>
          </cell>
          <cell r="F73">
            <v>200000</v>
          </cell>
          <cell r="G73" t="str">
            <v>AU080GOF</v>
          </cell>
          <cell r="H73" t="str">
            <v>MID TEX GAS DIVISION</v>
          </cell>
          <cell r="I73" t="str">
            <v>YES</v>
          </cell>
        </row>
        <row r="74">
          <cell r="A74" t="str">
            <v>201</v>
          </cell>
          <cell r="B74" t="str">
            <v>201DIV</v>
          </cell>
          <cell r="C74">
            <v>201</v>
          </cell>
          <cell r="D74" t="str">
            <v>000</v>
          </cell>
          <cell r="E74" t="str">
            <v>201000</v>
          </cell>
          <cell r="F74">
            <v>201000</v>
          </cell>
          <cell r="G74" t="str">
            <v>AU080GOF</v>
          </cell>
          <cell r="H74" t="str">
            <v>MID TEX GAS DIVISION</v>
          </cell>
          <cell r="I74" t="str">
            <v>YES</v>
          </cell>
        </row>
        <row r="75">
          <cell r="A75" t="str">
            <v>202</v>
          </cell>
          <cell r="B75" t="str">
            <v>202DIV</v>
          </cell>
          <cell r="C75">
            <v>202</v>
          </cell>
          <cell r="D75" t="str">
            <v>000</v>
          </cell>
          <cell r="E75" t="str">
            <v>202000</v>
          </cell>
          <cell r="F75">
            <v>202000</v>
          </cell>
          <cell r="G75" t="str">
            <v>AU080GOF</v>
          </cell>
          <cell r="H75" t="str">
            <v>MID TEX GAS DIVISION</v>
          </cell>
          <cell r="I75" t="str">
            <v>YES</v>
          </cell>
        </row>
        <row r="76">
          <cell r="A76" t="str">
            <v>203</v>
          </cell>
          <cell r="B76" t="str">
            <v>203DIV</v>
          </cell>
          <cell r="C76">
            <v>203</v>
          </cell>
          <cell r="D76" t="str">
            <v>000</v>
          </cell>
          <cell r="E76" t="str">
            <v>203000</v>
          </cell>
          <cell r="F76">
            <v>203000</v>
          </cell>
          <cell r="G76" t="str">
            <v>AU080GOF</v>
          </cell>
          <cell r="H76" t="str">
            <v>MID TEX GAS DIVISION</v>
          </cell>
          <cell r="I76" t="str">
            <v>YES</v>
          </cell>
        </row>
        <row r="77">
          <cell r="A77" t="str">
            <v>204</v>
          </cell>
          <cell r="B77" t="str">
            <v>204DIV</v>
          </cell>
          <cell r="C77">
            <v>204</v>
          </cell>
          <cell r="D77" t="str">
            <v>000</v>
          </cell>
          <cell r="E77" t="str">
            <v>204000</v>
          </cell>
          <cell r="F77">
            <v>204000</v>
          </cell>
          <cell r="G77" t="str">
            <v>AU080GOF</v>
          </cell>
          <cell r="H77" t="str">
            <v>MID TEX GAS DIVISION</v>
          </cell>
          <cell r="I77" t="str">
            <v>YES</v>
          </cell>
        </row>
        <row r="78">
          <cell r="A78" t="str">
            <v>205</v>
          </cell>
          <cell r="B78" t="str">
            <v>205DIV</v>
          </cell>
          <cell r="C78">
            <v>205</v>
          </cell>
          <cell r="D78" t="str">
            <v>000</v>
          </cell>
          <cell r="E78" t="str">
            <v>205000</v>
          </cell>
          <cell r="F78">
            <v>205000</v>
          </cell>
          <cell r="G78" t="str">
            <v>AU080GOF</v>
          </cell>
          <cell r="H78" t="str">
            <v>MID TEX GAS DIVISION</v>
          </cell>
          <cell r="I78" t="str">
            <v>YES</v>
          </cell>
        </row>
        <row r="79">
          <cell r="A79" t="str">
            <v>206</v>
          </cell>
          <cell r="B79" t="str">
            <v>206DIV</v>
          </cell>
          <cell r="C79">
            <v>206</v>
          </cell>
          <cell r="D79" t="str">
            <v>000</v>
          </cell>
          <cell r="E79" t="str">
            <v>206000</v>
          </cell>
          <cell r="F79">
            <v>206000</v>
          </cell>
          <cell r="G79" t="str">
            <v>AU080GOF</v>
          </cell>
          <cell r="H79" t="str">
            <v>MID TEX GAS DIVISION</v>
          </cell>
          <cell r="I79" t="str">
            <v>YES</v>
          </cell>
        </row>
        <row r="80">
          <cell r="A80" t="str">
            <v>207</v>
          </cell>
          <cell r="B80" t="str">
            <v>207DIV</v>
          </cell>
          <cell r="C80">
            <v>207</v>
          </cell>
          <cell r="D80" t="str">
            <v>000</v>
          </cell>
          <cell r="E80" t="str">
            <v>207000</v>
          </cell>
          <cell r="F80">
            <v>207000</v>
          </cell>
          <cell r="G80" t="str">
            <v>AU080GOF</v>
          </cell>
          <cell r="H80" t="str">
            <v>MID TEX GAS DIVISION</v>
          </cell>
          <cell r="I80" t="str">
            <v>YES</v>
          </cell>
        </row>
        <row r="81">
          <cell r="A81" t="str">
            <v>208</v>
          </cell>
          <cell r="B81" t="str">
            <v>208DIV</v>
          </cell>
          <cell r="C81">
            <v>208</v>
          </cell>
          <cell r="D81" t="str">
            <v>000</v>
          </cell>
          <cell r="E81" t="str">
            <v>208000</v>
          </cell>
          <cell r="F81">
            <v>208000</v>
          </cell>
          <cell r="G81" t="str">
            <v>AU080GOF</v>
          </cell>
          <cell r="H81" t="str">
            <v>MID TEX GAS DIVISION</v>
          </cell>
          <cell r="I81" t="str">
            <v>YES</v>
          </cell>
        </row>
        <row r="82">
          <cell r="A82" t="str">
            <v>979</v>
          </cell>
          <cell r="B82" t="str">
            <v>979DIV</v>
          </cell>
          <cell r="C82">
            <v>979</v>
          </cell>
          <cell r="D82" t="str">
            <v>000</v>
          </cell>
          <cell r="E82" t="str">
            <v>979000</v>
          </cell>
          <cell r="F82">
            <v>979000</v>
          </cell>
          <cell r="G82" t="str">
            <v>AU030AMREL</v>
          </cell>
          <cell r="H82" t="str">
            <v>WEST TEXAS DIVISION-AMARILLO ELIMINATION DIVISION</v>
          </cell>
          <cell r="I82" t="str">
            <v>YES</v>
          </cell>
        </row>
        <row r="83">
          <cell r="A83" t="str">
            <v>980</v>
          </cell>
          <cell r="B83" t="str">
            <v>980DIV</v>
          </cell>
          <cell r="C83">
            <v>980</v>
          </cell>
          <cell r="D83" t="str">
            <v>000</v>
          </cell>
          <cell r="E83" t="str">
            <v>980000</v>
          </cell>
          <cell r="F83">
            <v>980000</v>
          </cell>
          <cell r="G83" t="str">
            <v>AU030TRI</v>
          </cell>
          <cell r="H83" t="str">
            <v>WEST TEXAS DIVISION-TRIANGLE</v>
          </cell>
          <cell r="I83" t="str">
            <v>YES</v>
          </cell>
        </row>
        <row r="84">
          <cell r="A84" t="str">
            <v>171</v>
          </cell>
          <cell r="B84" t="str">
            <v>171DIV</v>
          </cell>
          <cell r="C84">
            <v>171</v>
          </cell>
          <cell r="D84" t="str">
            <v>000</v>
          </cell>
          <cell r="E84" t="str">
            <v>171000</v>
          </cell>
          <cell r="F84">
            <v>171000</v>
          </cell>
          <cell r="G84" t="str">
            <v>AU070PBR</v>
          </cell>
          <cell r="H84">
            <v>0</v>
          </cell>
          <cell r="I84">
            <v>0</v>
          </cell>
        </row>
        <row r="85">
          <cell r="A85" t="str">
            <v>998</v>
          </cell>
          <cell r="B85" t="str">
            <v>998DIV</v>
          </cell>
          <cell r="C85" t="str">
            <v>998</v>
          </cell>
          <cell r="D85">
            <v>0</v>
          </cell>
          <cell r="E85">
            <v>0</v>
          </cell>
          <cell r="F85">
            <v>0</v>
          </cell>
          <cell r="G85" t="str">
            <v>C999</v>
          </cell>
          <cell r="H85" t="str">
            <v>LIBERTY USE ONLY does not rollup into AEC</v>
          </cell>
          <cell r="I85" t="str">
            <v>YES</v>
          </cell>
        </row>
        <row r="86">
          <cell r="A86" t="str">
            <v>834</v>
          </cell>
          <cell r="B86">
            <v>0</v>
          </cell>
          <cell r="C86">
            <v>0</v>
          </cell>
          <cell r="D86">
            <v>0</v>
          </cell>
          <cell r="E86" t="str">
            <v>834000</v>
          </cell>
          <cell r="F86" t="str">
            <v>834000</v>
          </cell>
          <cell r="G86" t="str">
            <v>AHLM212</v>
          </cell>
          <cell r="H86">
            <v>0</v>
          </cell>
          <cell r="I86">
            <v>0</v>
          </cell>
        </row>
        <row r="87">
          <cell r="A87" t="str">
            <v>711</v>
          </cell>
          <cell r="B87">
            <v>0</v>
          </cell>
          <cell r="C87">
            <v>0</v>
          </cell>
          <cell r="D87">
            <v>0</v>
          </cell>
          <cell r="E87" t="str">
            <v>711000</v>
          </cell>
          <cell r="F87" t="str">
            <v>711000</v>
          </cell>
          <cell r="G87" t="str">
            <v>AU180APT</v>
          </cell>
          <cell r="H87">
            <v>0</v>
          </cell>
          <cell r="I87">
            <v>0</v>
          </cell>
        </row>
        <row r="88">
          <cell r="A88" t="str">
            <v>196</v>
          </cell>
          <cell r="B88">
            <v>0</v>
          </cell>
          <cell r="C88">
            <v>0</v>
          </cell>
          <cell r="D88">
            <v>0</v>
          </cell>
          <cell r="E88" t="str">
            <v>196000</v>
          </cell>
          <cell r="F88" t="str">
            <v>196000</v>
          </cell>
          <cell r="G88" t="str">
            <v>AU080GOF</v>
          </cell>
          <cell r="H88">
            <v>0</v>
          </cell>
          <cell r="I88">
            <v>0</v>
          </cell>
        </row>
        <row r="89">
          <cell r="A89" t="str">
            <v>055</v>
          </cell>
          <cell r="B89">
            <v>0</v>
          </cell>
          <cell r="C89">
            <v>0</v>
          </cell>
          <cell r="D89">
            <v>0</v>
          </cell>
          <cell r="E89" t="str">
            <v>055</v>
          </cell>
          <cell r="F89">
            <v>0</v>
          </cell>
          <cell r="G89" t="str">
            <v>AHLOE301</v>
          </cell>
          <cell r="H89">
            <v>0</v>
          </cell>
          <cell r="I89">
            <v>0</v>
          </cell>
        </row>
        <row r="90">
          <cell r="A90" t="str">
            <v>180</v>
          </cell>
          <cell r="B90">
            <v>0</v>
          </cell>
          <cell r="C90">
            <v>0</v>
          </cell>
          <cell r="D90">
            <v>0</v>
          </cell>
          <cell r="E90" t="str">
            <v>181000</v>
          </cell>
          <cell r="F90">
            <v>0</v>
          </cell>
          <cell r="G90" t="str">
            <v>AU180APT</v>
          </cell>
          <cell r="H90">
            <v>0</v>
          </cell>
          <cell r="I90">
            <v>0</v>
          </cell>
        </row>
        <row r="91">
          <cell r="A91" t="str">
            <v>822</v>
          </cell>
          <cell r="B91">
            <v>0</v>
          </cell>
          <cell r="C91">
            <v>0</v>
          </cell>
          <cell r="D91">
            <v>0</v>
          </cell>
          <cell r="E91" t="str">
            <v>822000</v>
          </cell>
          <cell r="F91">
            <v>0</v>
          </cell>
          <cell r="G91" t="str">
            <v>AHCOS234</v>
          </cell>
          <cell r="H91">
            <v>0</v>
          </cell>
          <cell r="I91">
            <v>0</v>
          </cell>
        </row>
        <row r="92">
          <cell r="A92" t="str">
            <v>867</v>
          </cell>
          <cell r="B92">
            <v>0</v>
          </cell>
          <cell r="C92">
            <v>0</v>
          </cell>
          <cell r="D92">
            <v>0</v>
          </cell>
          <cell r="E92" t="str">
            <v>867000</v>
          </cell>
          <cell r="F92">
            <v>0</v>
          </cell>
          <cell r="G92" t="str">
            <v>AHLOS236</v>
          </cell>
          <cell r="H92">
            <v>0</v>
          </cell>
          <cell r="I92">
            <v>0</v>
          </cell>
        </row>
        <row r="93">
          <cell r="A93" t="str">
            <v>212</v>
          </cell>
          <cell r="B93">
            <v>0</v>
          </cell>
          <cell r="C93">
            <v>0</v>
          </cell>
          <cell r="D93">
            <v>0</v>
          </cell>
          <cell r="E93" t="str">
            <v>212</v>
          </cell>
          <cell r="F93">
            <v>0</v>
          </cell>
          <cell r="G93" t="str">
            <v>AHLM212</v>
          </cell>
          <cell r="H93">
            <v>0</v>
          </cell>
          <cell r="I93">
            <v>0</v>
          </cell>
        </row>
        <row r="94">
          <cell r="A94" t="str">
            <v>818</v>
          </cell>
          <cell r="B94">
            <v>0</v>
          </cell>
          <cell r="C94">
            <v>0</v>
          </cell>
          <cell r="D94">
            <v>0</v>
          </cell>
          <cell r="E94" t="str">
            <v>818000</v>
          </cell>
          <cell r="F94">
            <v>0</v>
          </cell>
          <cell r="G94" t="str">
            <v>AHCOS231</v>
          </cell>
          <cell r="H94">
            <v>0</v>
          </cell>
          <cell r="I94">
            <v>0</v>
          </cell>
        </row>
        <row r="95">
          <cell r="A95" t="str">
            <v>800</v>
          </cell>
          <cell r="B95">
            <v>0</v>
          </cell>
          <cell r="C95">
            <v>0</v>
          </cell>
          <cell r="D95">
            <v>0</v>
          </cell>
          <cell r="E95" t="str">
            <v>800000</v>
          </cell>
          <cell r="F95">
            <v>0</v>
          </cell>
          <cell r="G95" t="str">
            <v>AHCOS232</v>
          </cell>
          <cell r="H95">
            <v>0</v>
          </cell>
          <cell r="I95">
            <v>0</v>
          </cell>
        </row>
        <row r="96">
          <cell r="A96" t="str">
            <v>817</v>
          </cell>
          <cell r="B96">
            <v>0</v>
          </cell>
          <cell r="C96">
            <v>0</v>
          </cell>
          <cell r="D96">
            <v>0</v>
          </cell>
          <cell r="E96" t="str">
            <v>817000</v>
          </cell>
          <cell r="F96">
            <v>0</v>
          </cell>
          <cell r="G96" t="str">
            <v>AHCOS233</v>
          </cell>
          <cell r="H96">
            <v>0</v>
          </cell>
          <cell r="I96">
            <v>0</v>
          </cell>
        </row>
        <row r="97">
          <cell r="A97" t="str">
            <v>819</v>
          </cell>
          <cell r="B97">
            <v>0</v>
          </cell>
          <cell r="C97">
            <v>0</v>
          </cell>
          <cell r="D97">
            <v>0</v>
          </cell>
          <cell r="E97" t="str">
            <v>819000</v>
          </cell>
          <cell r="F97">
            <v>0</v>
          </cell>
          <cell r="G97" t="str">
            <v>AHCOS234</v>
          </cell>
          <cell r="H97">
            <v>0</v>
          </cell>
          <cell r="I97">
            <v>0</v>
          </cell>
        </row>
        <row r="98">
          <cell r="A98" t="str">
            <v>236</v>
          </cell>
          <cell r="B98">
            <v>0</v>
          </cell>
          <cell r="C98">
            <v>0</v>
          </cell>
          <cell r="D98">
            <v>0</v>
          </cell>
          <cell r="E98" t="str">
            <v>236</v>
          </cell>
          <cell r="F98">
            <v>0</v>
          </cell>
          <cell r="G98" t="str">
            <v>AHLOS236</v>
          </cell>
          <cell r="H98">
            <v>0</v>
          </cell>
          <cell r="I98">
            <v>0</v>
          </cell>
        </row>
        <row r="99">
          <cell r="A99" t="str">
            <v>059</v>
          </cell>
          <cell r="B99">
            <v>0</v>
          </cell>
          <cell r="C99">
            <v>0</v>
          </cell>
          <cell r="D99">
            <v>0</v>
          </cell>
          <cell r="E99" t="str">
            <v>059000</v>
          </cell>
          <cell r="F99">
            <v>59000</v>
          </cell>
          <cell r="G99" t="str">
            <v>AHLM212</v>
          </cell>
          <cell r="H99">
            <v>0</v>
          </cell>
          <cell r="I99">
            <v>0</v>
          </cell>
        </row>
        <row r="100">
          <cell r="A100" t="str">
            <v>057</v>
          </cell>
          <cell r="B100">
            <v>0</v>
          </cell>
          <cell r="C100">
            <v>0</v>
          </cell>
          <cell r="D100">
            <v>0</v>
          </cell>
          <cell r="E100" t="str">
            <v>057000</v>
          </cell>
          <cell r="F100">
            <v>57000</v>
          </cell>
          <cell r="G100" t="str">
            <v>AHCOS303</v>
          </cell>
          <cell r="H100">
            <v>0</v>
          </cell>
          <cell r="I100">
            <v>0</v>
          </cell>
        </row>
        <row r="101">
          <cell r="A101" t="str">
            <v>056</v>
          </cell>
          <cell r="B101">
            <v>0</v>
          </cell>
          <cell r="C101">
            <v>0</v>
          </cell>
          <cell r="D101">
            <v>0</v>
          </cell>
          <cell r="E101" t="str">
            <v>056000</v>
          </cell>
          <cell r="F101">
            <v>56000</v>
          </cell>
          <cell r="G101" t="str">
            <v>AHLM212</v>
          </cell>
          <cell r="H101">
            <v>0</v>
          </cell>
          <cell r="I101">
            <v>0</v>
          </cell>
        </row>
      </sheetData>
      <sheetData sheetId="2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WIP Summary (Co)"/>
      <sheetName val="Tax WIP Summary (OTP)"/>
      <sheetName val="Tax WIP -FXA04 GainLoss"/>
      <sheetName val="EOY Bal by rate div"/>
      <sheetName val="RD List"/>
      <sheetName val="Summary Sch M &amp; TBA"/>
      <sheetName val="PT Basis Adj"/>
      <sheetName val="Rollforward - Tax CWIP_RWIP"/>
      <sheetName val="Combined Data"/>
      <sheetName val="2015 Tax CWIP Bal"/>
      <sheetName val="TR15 Tax RWIP"/>
      <sheetName val="AIC"/>
      <sheetName val="Cap Depr"/>
      <sheetName val="Cap Int"/>
      <sheetName val="Cap OH"/>
      <sheetName val="Cap Software"/>
      <sheetName val="Misc"/>
      <sheetName val="Repairs"/>
      <sheetName val="Tx Rule 8209"/>
      <sheetName val="COR on Ntwk Assets"/>
      <sheetName val="PPE_Cost - CWIP"/>
      <sheetName val="Essbase CWIP"/>
      <sheetName val="Basis Adj"/>
      <sheetName val="Rate Division"/>
      <sheetName val="bk mapping"/>
    </sheetNames>
    <sheetDataSet>
      <sheetData sheetId="0"/>
      <sheetData sheetId="1"/>
      <sheetData sheetId="2"/>
      <sheetData sheetId="3"/>
      <sheetData sheetId="4"/>
      <sheetData sheetId="5">
        <row r="72">
          <cell r="AL72">
            <v>-457677512.41715419</v>
          </cell>
        </row>
      </sheetData>
      <sheetData sheetId="6"/>
      <sheetData sheetId="7">
        <row r="41">
          <cell r="A41" t="str">
            <v>Sum of Amount</v>
          </cell>
        </row>
      </sheetData>
      <sheetData sheetId="8"/>
      <sheetData sheetId="9">
        <row r="14">
          <cell r="A14" t="str">
            <v>001</v>
          </cell>
        </row>
      </sheetData>
      <sheetData sheetId="10"/>
      <sheetData sheetId="11">
        <row r="14">
          <cell r="D14" t="str">
            <v>212</v>
          </cell>
        </row>
      </sheetData>
      <sheetData sheetId="12">
        <row r="16">
          <cell r="D16" t="str">
            <v>077</v>
          </cell>
        </row>
      </sheetData>
      <sheetData sheetId="13">
        <row r="13">
          <cell r="D13" t="str">
            <v>212</v>
          </cell>
        </row>
      </sheetData>
      <sheetData sheetId="14">
        <row r="12">
          <cell r="D12" t="str">
            <v>002</v>
          </cell>
          <cell r="E12">
            <v>-1422913</v>
          </cell>
          <cell r="F12">
            <v>-1294609.029999997</v>
          </cell>
          <cell r="G12">
            <v>1846831.0100000037</v>
          </cell>
          <cell r="H12">
            <v>0</v>
          </cell>
          <cell r="I12">
            <v>-870691.01999999327</v>
          </cell>
          <cell r="J12">
            <v>182536</v>
          </cell>
          <cell r="K12">
            <v>69851.809999999954</v>
          </cell>
          <cell r="L12">
            <v>-27528.51999999999</v>
          </cell>
          <cell r="M12">
            <v>0</v>
          </cell>
        </row>
        <row r="13">
          <cell r="D13" t="str">
            <v>012</v>
          </cell>
          <cell r="E13">
            <v>-272797</v>
          </cell>
          <cell r="F13">
            <v>-266655.5400000001</v>
          </cell>
          <cell r="G13">
            <v>338233.45000000013</v>
          </cell>
          <cell r="H13">
            <v>0</v>
          </cell>
          <cell r="I13">
            <v>-201219.08999999991</v>
          </cell>
          <cell r="J13">
            <v>39222</v>
          </cell>
          <cell r="K13">
            <v>14334.279999999992</v>
          </cell>
          <cell r="L13">
            <v>-2640.31</v>
          </cell>
          <cell r="M13">
            <v>0</v>
          </cell>
        </row>
        <row r="14">
          <cell r="D14" t="str">
            <v>007</v>
          </cell>
          <cell r="E14">
            <v>-86637</v>
          </cell>
          <cell r="F14">
            <v>-1583834.7699999907</v>
          </cell>
          <cell r="G14">
            <v>1489319.1500000015</v>
          </cell>
          <cell r="H14">
            <v>0</v>
          </cell>
          <cell r="I14">
            <v>-181152.61999998917</v>
          </cell>
          <cell r="J14">
            <v>9869</v>
          </cell>
          <cell r="K14">
            <v>67147.710000000006</v>
          </cell>
          <cell r="L14">
            <v>-61123.129999999968</v>
          </cell>
          <cell r="M14">
            <v>0</v>
          </cell>
        </row>
        <row r="15">
          <cell r="D15" t="str">
            <v>077</v>
          </cell>
          <cell r="E15">
            <v>-150553</v>
          </cell>
          <cell r="F15">
            <v>-2765248.0199999888</v>
          </cell>
          <cell r="G15">
            <v>2525021.0700000017</v>
          </cell>
          <cell r="H15">
            <v>0</v>
          </cell>
          <cell r="I15">
            <v>-390779.94999998715</v>
          </cell>
          <cell r="J15">
            <v>17219</v>
          </cell>
          <cell r="K15">
            <v>128884.30999999997</v>
          </cell>
          <cell r="L15">
            <v>-108834.31999999972</v>
          </cell>
          <cell r="M15">
            <v>0</v>
          </cell>
        </row>
        <row r="16">
          <cell r="D16" t="str">
            <v>107</v>
          </cell>
          <cell r="E16">
            <v>-208</v>
          </cell>
          <cell r="F16">
            <v>0</v>
          </cell>
          <cell r="G16">
            <v>0</v>
          </cell>
          <cell r="H16">
            <v>0</v>
          </cell>
          <cell r="I16">
            <v>-208</v>
          </cell>
          <cell r="J16">
            <v>24</v>
          </cell>
          <cell r="K16">
            <v>0</v>
          </cell>
          <cell r="L16">
            <v>0</v>
          </cell>
          <cell r="M16">
            <v>0</v>
          </cell>
        </row>
        <row r="17">
          <cell r="D17" t="str">
            <v>003</v>
          </cell>
          <cell r="E17">
            <v>-6672</v>
          </cell>
          <cell r="F17">
            <v>-503294.69999999856</v>
          </cell>
          <cell r="G17">
            <v>450306.16999999963</v>
          </cell>
          <cell r="H17">
            <v>0</v>
          </cell>
          <cell r="I17">
            <v>-59660.529999998922</v>
          </cell>
          <cell r="J17">
            <v>757</v>
          </cell>
          <cell r="K17">
            <v>24733.079999999994</v>
          </cell>
          <cell r="L17">
            <v>-20170.940000000017</v>
          </cell>
          <cell r="M17">
            <v>0</v>
          </cell>
        </row>
        <row r="18">
          <cell r="D18" t="str">
            <v>005</v>
          </cell>
          <cell r="E18">
            <v>-20661</v>
          </cell>
          <cell r="F18">
            <v>-1587171.919999989</v>
          </cell>
          <cell r="G18">
            <v>1478241.060000001</v>
          </cell>
          <cell r="H18">
            <v>0</v>
          </cell>
          <cell r="I18">
            <v>-129591.859999988</v>
          </cell>
          <cell r="J18">
            <v>2384</v>
          </cell>
          <cell r="K18">
            <v>79363.360000000015</v>
          </cell>
          <cell r="L18">
            <v>-71954.78999999995</v>
          </cell>
          <cell r="M18">
            <v>0</v>
          </cell>
        </row>
        <row r="19">
          <cell r="D19" t="str">
            <v>006</v>
          </cell>
          <cell r="E19">
            <v>-56</v>
          </cell>
          <cell r="F19">
            <v>-31275.909999999996</v>
          </cell>
          <cell r="G19">
            <v>29937.099999999984</v>
          </cell>
          <cell r="H19">
            <v>0</v>
          </cell>
          <cell r="I19">
            <v>-1394.8100000000122</v>
          </cell>
          <cell r="J19">
            <v>6</v>
          </cell>
          <cell r="K19">
            <v>1260.44</v>
          </cell>
          <cell r="L19">
            <v>-1358.3300000000008</v>
          </cell>
          <cell r="M19">
            <v>0</v>
          </cell>
        </row>
        <row r="20">
          <cell r="D20" t="str">
            <v>010</v>
          </cell>
          <cell r="E20">
            <v>7253</v>
          </cell>
          <cell r="F20">
            <v>-81533.63999999997</v>
          </cell>
          <cell r="G20">
            <v>79267.140000000014</v>
          </cell>
          <cell r="H20">
            <v>0</v>
          </cell>
          <cell r="I20">
            <v>4986.5000000000437</v>
          </cell>
          <cell r="J20">
            <v>-1184</v>
          </cell>
          <cell r="K20">
            <v>4495.7500000000018</v>
          </cell>
          <cell r="L20">
            <v>-3998.0600000000009</v>
          </cell>
          <cell r="M20">
            <v>0</v>
          </cell>
        </row>
        <row r="21">
          <cell r="D21" t="str">
            <v>013</v>
          </cell>
          <cell r="E21">
            <v>-237</v>
          </cell>
          <cell r="F21">
            <v>-150392.57999999999</v>
          </cell>
          <cell r="G21">
            <v>146533.43000000002</v>
          </cell>
          <cell r="H21">
            <v>0</v>
          </cell>
          <cell r="I21">
            <v>-4096.1499999999651</v>
          </cell>
          <cell r="J21">
            <v>27</v>
          </cell>
          <cell r="K21">
            <v>5661.9</v>
          </cell>
          <cell r="L21">
            <v>-5607.5099999999993</v>
          </cell>
          <cell r="M21">
            <v>0</v>
          </cell>
        </row>
        <row r="22">
          <cell r="D22" t="str">
            <v>016</v>
          </cell>
          <cell r="E22">
            <v>-6521</v>
          </cell>
          <cell r="F22">
            <v>-445179.11999999936</v>
          </cell>
          <cell r="G22">
            <v>409809.64000000019</v>
          </cell>
          <cell r="H22">
            <v>0</v>
          </cell>
          <cell r="I22">
            <v>-41890.479999999166</v>
          </cell>
          <cell r="J22">
            <v>782</v>
          </cell>
          <cell r="K22">
            <v>21293.240000000016</v>
          </cell>
          <cell r="L22">
            <v>-19750.22</v>
          </cell>
          <cell r="M22">
            <v>0</v>
          </cell>
        </row>
        <row r="23">
          <cell r="D23" t="str">
            <v>018</v>
          </cell>
          <cell r="E23">
            <v>-36</v>
          </cell>
          <cell r="F23">
            <v>-64.42</v>
          </cell>
          <cell r="G23">
            <v>36.07</v>
          </cell>
          <cell r="H23">
            <v>0</v>
          </cell>
          <cell r="I23">
            <v>-64.349999999999994</v>
          </cell>
          <cell r="J23">
            <v>4</v>
          </cell>
          <cell r="K23">
            <v>2.33</v>
          </cell>
          <cell r="L23">
            <v>-1.3800000000000001</v>
          </cell>
          <cell r="M23">
            <v>0</v>
          </cell>
        </row>
        <row r="24">
          <cell r="D24" t="str">
            <v>019</v>
          </cell>
          <cell r="E24">
            <v>-34875</v>
          </cell>
          <cell r="F24">
            <v>-185902.55999999982</v>
          </cell>
          <cell r="G24">
            <v>211178.99000000008</v>
          </cell>
          <cell r="H24">
            <v>0</v>
          </cell>
          <cell r="I24">
            <v>-9598.5699999997451</v>
          </cell>
          <cell r="J24">
            <v>4620</v>
          </cell>
          <cell r="K24">
            <v>9730.5300000000079</v>
          </cell>
          <cell r="L24">
            <v>-9483.0399999999972</v>
          </cell>
          <cell r="M24">
            <v>0</v>
          </cell>
        </row>
        <row r="25">
          <cell r="D25" t="str">
            <v>020</v>
          </cell>
          <cell r="E25">
            <v>-75</v>
          </cell>
          <cell r="F25">
            <v>-83957.01999999999</v>
          </cell>
          <cell r="G25">
            <v>77982.170000000056</v>
          </cell>
          <cell r="H25">
            <v>0</v>
          </cell>
          <cell r="I25">
            <v>-6049.8499999999331</v>
          </cell>
          <cell r="J25">
            <v>9</v>
          </cell>
          <cell r="K25">
            <v>4541.579999999999</v>
          </cell>
          <cell r="L25">
            <v>-3921.5499999999993</v>
          </cell>
          <cell r="M25">
            <v>0</v>
          </cell>
        </row>
        <row r="26">
          <cell r="D26" t="str">
            <v>021</v>
          </cell>
          <cell r="E26">
            <v>-2784</v>
          </cell>
          <cell r="F26">
            <v>-205288.91999999978</v>
          </cell>
          <cell r="G26">
            <v>145524.23999999976</v>
          </cell>
          <cell r="H26">
            <v>0</v>
          </cell>
          <cell r="I26">
            <v>-62548.680000000022</v>
          </cell>
          <cell r="J26">
            <v>328</v>
          </cell>
          <cell r="K26">
            <v>10997.35</v>
          </cell>
          <cell r="L26">
            <v>-5943.220000000003</v>
          </cell>
          <cell r="M26">
            <v>0</v>
          </cell>
        </row>
        <row r="27">
          <cell r="D27" t="str">
            <v>009</v>
          </cell>
          <cell r="E27">
            <v>-1139827</v>
          </cell>
          <cell r="F27">
            <v>-3091104.430000009</v>
          </cell>
          <cell r="G27">
            <v>3368808.5599999991</v>
          </cell>
          <cell r="H27">
            <v>0</v>
          </cell>
          <cell r="I27">
            <v>-862122.87000000989</v>
          </cell>
          <cell r="J27">
            <v>137952</v>
          </cell>
          <cell r="K27">
            <v>150798.81000000017</v>
          </cell>
          <cell r="L27">
            <v>-103514.74000000002</v>
          </cell>
          <cell r="M27">
            <v>0</v>
          </cell>
        </row>
        <row r="28">
          <cell r="D28" t="str">
            <v>088</v>
          </cell>
          <cell r="E28">
            <v>-285985</v>
          </cell>
          <cell r="F28">
            <v>0</v>
          </cell>
          <cell r="G28">
            <v>0</v>
          </cell>
          <cell r="H28">
            <v>285985</v>
          </cell>
          <cell r="I28">
            <v>0</v>
          </cell>
          <cell r="J28">
            <v>57072</v>
          </cell>
          <cell r="K28">
            <v>0</v>
          </cell>
          <cell r="L28">
            <v>0</v>
          </cell>
          <cell r="M28">
            <v>0</v>
          </cell>
        </row>
        <row r="29">
          <cell r="D29" t="str">
            <v>089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D30" t="str">
            <v>091</v>
          </cell>
          <cell r="E30">
            <v>-32</v>
          </cell>
          <cell r="F30">
            <v>-871.27</v>
          </cell>
          <cell r="G30">
            <v>871.27</v>
          </cell>
          <cell r="H30">
            <v>-285985</v>
          </cell>
          <cell r="I30">
            <v>-286017</v>
          </cell>
          <cell r="J30">
            <v>4</v>
          </cell>
          <cell r="K30">
            <v>32.409999999999997</v>
          </cell>
          <cell r="L30">
            <v>-32.409999999999997</v>
          </cell>
          <cell r="M30">
            <v>0</v>
          </cell>
        </row>
        <row r="31">
          <cell r="D31" t="str">
            <v>093</v>
          </cell>
          <cell r="E31">
            <v>-161081</v>
          </cell>
          <cell r="F31">
            <v>-1866995.2800000012</v>
          </cell>
          <cell r="G31">
            <v>1714121.2700000037</v>
          </cell>
          <cell r="H31">
            <v>0</v>
          </cell>
          <cell r="I31">
            <v>-313955.00999999745</v>
          </cell>
          <cell r="J31">
            <v>21177</v>
          </cell>
          <cell r="K31">
            <v>91757.1700000001</v>
          </cell>
          <cell r="L31">
            <v>-71419.240000000122</v>
          </cell>
          <cell r="M31">
            <v>0</v>
          </cell>
        </row>
        <row r="32">
          <cell r="D32" t="str">
            <v>096</v>
          </cell>
          <cell r="E32">
            <v>-183906</v>
          </cell>
          <cell r="F32">
            <v>-413879.34999999974</v>
          </cell>
          <cell r="G32">
            <v>406403.43999999977</v>
          </cell>
          <cell r="H32">
            <v>0</v>
          </cell>
          <cell r="I32">
            <v>-191381.90999999997</v>
          </cell>
          <cell r="J32">
            <v>21850</v>
          </cell>
          <cell r="K32">
            <v>22831.880000000012</v>
          </cell>
          <cell r="L32">
            <v>-9782.6899999999951</v>
          </cell>
          <cell r="M32">
            <v>0</v>
          </cell>
        </row>
        <row r="33">
          <cell r="D33" t="str">
            <v>024</v>
          </cell>
          <cell r="E33">
            <v>-170876</v>
          </cell>
          <cell r="F33">
            <v>0</v>
          </cell>
          <cell r="G33">
            <v>0</v>
          </cell>
          <cell r="H33">
            <v>138719.0500000008</v>
          </cell>
          <cell r="I33">
            <v>-32156.949999999197</v>
          </cell>
          <cell r="J33">
            <v>27010</v>
          </cell>
          <cell r="K33">
            <v>0</v>
          </cell>
          <cell r="L33">
            <v>0</v>
          </cell>
          <cell r="M33">
            <v>-17101.409999999982</v>
          </cell>
        </row>
        <row r="34">
          <cell r="D34" t="str">
            <v>030</v>
          </cell>
          <cell r="E34">
            <v>290</v>
          </cell>
          <cell r="F34">
            <v>-4962.58</v>
          </cell>
          <cell r="G34">
            <v>4379.42</v>
          </cell>
          <cell r="H34">
            <v>0</v>
          </cell>
          <cell r="I34">
            <v>-293.15999999999985</v>
          </cell>
          <cell r="J34">
            <v>-34</v>
          </cell>
          <cell r="K34">
            <v>397.72999999999996</v>
          </cell>
          <cell r="L34">
            <v>-307.32</v>
          </cell>
          <cell r="M34">
            <v>0</v>
          </cell>
        </row>
        <row r="35">
          <cell r="D35" t="str">
            <v>031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-83.65</v>
          </cell>
          <cell r="L35">
            <v>0</v>
          </cell>
          <cell r="M35">
            <v>0</v>
          </cell>
        </row>
        <row r="36">
          <cell r="D36" t="str">
            <v>033</v>
          </cell>
          <cell r="E36">
            <v>22687</v>
          </cell>
          <cell r="F36">
            <v>-444183.99999999924</v>
          </cell>
          <cell r="G36">
            <v>285508.36000000004</v>
          </cell>
          <cell r="H36">
            <v>-13523.770000000801</v>
          </cell>
          <cell r="I36">
            <v>-149512.41</v>
          </cell>
          <cell r="J36">
            <v>-2569</v>
          </cell>
          <cell r="K36">
            <v>22349.060000000009</v>
          </cell>
          <cell r="L36">
            <v>-13780.679999999998</v>
          </cell>
          <cell r="M36">
            <v>2568.99999999999</v>
          </cell>
        </row>
        <row r="37">
          <cell r="D37" t="str">
            <v>034</v>
          </cell>
          <cell r="E37">
            <v>62783</v>
          </cell>
          <cell r="F37">
            <v>-103386.03999999994</v>
          </cell>
          <cell r="G37">
            <v>93168.030000000042</v>
          </cell>
          <cell r="H37">
            <v>-60492.960000000101</v>
          </cell>
          <cell r="I37">
            <v>-7927.9699999999939</v>
          </cell>
          <cell r="J37">
            <v>-6931</v>
          </cell>
          <cell r="K37">
            <v>4716.3700000000008</v>
          </cell>
          <cell r="L37">
            <v>-4269.4299999999985</v>
          </cell>
          <cell r="M37">
            <v>6921.87</v>
          </cell>
        </row>
        <row r="38">
          <cell r="D38" t="str">
            <v>035</v>
          </cell>
          <cell r="E38">
            <v>62423</v>
          </cell>
          <cell r="F38">
            <v>-78592.029999999941</v>
          </cell>
          <cell r="G38">
            <v>76409.099999999846</v>
          </cell>
          <cell r="H38">
            <v>-64702.319999999898</v>
          </cell>
          <cell r="I38">
            <v>-4462.2499999999927</v>
          </cell>
          <cell r="J38">
            <v>-6866</v>
          </cell>
          <cell r="K38">
            <v>3579.0000000000009</v>
          </cell>
          <cell r="L38">
            <v>-3416.4200000000037</v>
          </cell>
          <cell r="M38">
            <v>6866</v>
          </cell>
        </row>
        <row r="39">
          <cell r="D39" t="str">
            <v>036</v>
          </cell>
          <cell r="E39">
            <v>6693</v>
          </cell>
          <cell r="F39">
            <v>-352202.85000000073</v>
          </cell>
          <cell r="G39">
            <v>132289.20000000001</v>
          </cell>
          <cell r="H39">
            <v>0</v>
          </cell>
          <cell r="I39">
            <v>-213220.65000000072</v>
          </cell>
          <cell r="J39">
            <v>-757</v>
          </cell>
          <cell r="K39">
            <v>19274.970000000008</v>
          </cell>
          <cell r="L39">
            <v>-5714.08</v>
          </cell>
          <cell r="M39">
            <v>744.53999999999201</v>
          </cell>
        </row>
        <row r="40">
          <cell r="D40" t="str">
            <v>079</v>
          </cell>
          <cell r="E40">
            <v>-91526</v>
          </cell>
          <cell r="F40">
            <v>0</v>
          </cell>
          <cell r="G40">
            <v>0</v>
          </cell>
          <cell r="H40">
            <v>17031.520000000201</v>
          </cell>
          <cell r="I40">
            <v>-74494.479999999807</v>
          </cell>
          <cell r="J40">
            <v>14617</v>
          </cell>
          <cell r="K40">
            <v>0</v>
          </cell>
          <cell r="L40">
            <v>0</v>
          </cell>
          <cell r="M40">
            <v>0</v>
          </cell>
        </row>
        <row r="41">
          <cell r="D41" t="str">
            <v>081</v>
          </cell>
          <cell r="E41">
            <v>-13280</v>
          </cell>
          <cell r="F41">
            <v>-1202281.7000000016</v>
          </cell>
          <cell r="G41">
            <v>1096742.2300000018</v>
          </cell>
          <cell r="H41">
            <v>-17031.520000000201</v>
          </cell>
          <cell r="I41">
            <v>-135850.98999999993</v>
          </cell>
          <cell r="J41">
            <v>1500</v>
          </cell>
          <cell r="K41">
            <v>58095.789999999899</v>
          </cell>
          <cell r="L41">
            <v>-47762.579999999994</v>
          </cell>
          <cell r="M41">
            <v>0</v>
          </cell>
        </row>
        <row r="42">
          <cell r="D42" t="str">
            <v>170</v>
          </cell>
          <cell r="E42">
            <v>-207074</v>
          </cell>
          <cell r="F42">
            <v>-3085295.93</v>
          </cell>
          <cell r="G42">
            <v>2580246.9399999753</v>
          </cell>
          <cell r="H42">
            <v>0</v>
          </cell>
          <cell r="I42">
            <v>-712122.9900000249</v>
          </cell>
          <cell r="J42">
            <v>24666</v>
          </cell>
          <cell r="K42">
            <v>146677.22999999969</v>
          </cell>
          <cell r="L42">
            <v>-117782.49000000018</v>
          </cell>
          <cell r="M42">
            <v>0</v>
          </cell>
        </row>
        <row r="43">
          <cell r="D43" t="str">
            <v>171</v>
          </cell>
          <cell r="E43">
            <v>-34975</v>
          </cell>
          <cell r="F43">
            <v>-26348.330000000005</v>
          </cell>
          <cell r="G43">
            <v>61172.539999999986</v>
          </cell>
          <cell r="H43">
            <v>0</v>
          </cell>
          <cell r="I43">
            <v>-150.79000000001543</v>
          </cell>
          <cell r="J43">
            <v>4321</v>
          </cell>
          <cell r="K43">
            <v>1006.72</v>
          </cell>
          <cell r="L43">
            <v>-1006.7199999999999</v>
          </cell>
          <cell r="M43">
            <v>0</v>
          </cell>
        </row>
        <row r="44">
          <cell r="D44" t="str">
            <v>190</v>
          </cell>
          <cell r="E44">
            <v>-1507920</v>
          </cell>
          <cell r="F44">
            <v>-18260190.669999834</v>
          </cell>
          <cell r="G44">
            <v>16765427.880000064</v>
          </cell>
          <cell r="H44">
            <v>0</v>
          </cell>
          <cell r="I44">
            <v>-3002682.78999977</v>
          </cell>
          <cell r="J44">
            <v>174081</v>
          </cell>
          <cell r="K44">
            <v>877986.99999999558</v>
          </cell>
          <cell r="L44">
            <v>-724932.19</v>
          </cell>
          <cell r="M44">
            <v>0</v>
          </cell>
        </row>
        <row r="45">
          <cell r="D45" t="str">
            <v>700</v>
          </cell>
          <cell r="E45">
            <v>-11243772</v>
          </cell>
          <cell r="F45">
            <v>-18635520.070000034</v>
          </cell>
          <cell r="G45">
            <v>25746147.350000147</v>
          </cell>
          <cell r="H45">
            <v>0</v>
          </cell>
          <cell r="I45">
            <v>-4133144.719999887</v>
          </cell>
          <cell r="J45">
            <v>1831033</v>
          </cell>
          <cell r="K45">
            <v>920121.22999999963</v>
          </cell>
          <cell r="L45">
            <v>-623735.42000000097</v>
          </cell>
          <cell r="M45">
            <v>0</v>
          </cell>
        </row>
        <row r="46">
          <cell r="D46">
            <v>0</v>
          </cell>
          <cell r="E46">
            <v>-16883149</v>
          </cell>
          <cell r="F46">
            <v>-56750222.679999843</v>
          </cell>
          <cell r="G46">
            <v>61559916.280000195</v>
          </cell>
          <cell r="H46">
            <v>0</v>
          </cell>
          <cell r="I46">
            <v>-12073455.399999645</v>
          </cell>
          <cell r="J46">
            <v>2554729</v>
          </cell>
          <cell r="K46">
            <v>2761839.389999995</v>
          </cell>
          <cell r="L46">
            <v>-2069771.7300000009</v>
          </cell>
          <cell r="M46">
            <v>-6.8212102632969618E-13</v>
          </cell>
        </row>
        <row r="47">
          <cell r="E47">
            <v>-16883149</v>
          </cell>
          <cell r="F47">
            <v>-56750222.679999843</v>
          </cell>
          <cell r="G47">
            <v>61559916.280000195</v>
          </cell>
          <cell r="H47">
            <v>0</v>
          </cell>
          <cell r="I47">
            <v>-12073455.399999645</v>
          </cell>
          <cell r="J47">
            <v>2554729</v>
          </cell>
          <cell r="K47">
            <v>2761839.389999995</v>
          </cell>
          <cell r="L47">
            <v>-2069771.7300000009</v>
          </cell>
          <cell r="M47">
            <v>-6.8212102632969618E-13</v>
          </cell>
        </row>
        <row r="48">
          <cell r="F48">
            <v>0</v>
          </cell>
          <cell r="G48">
            <v>0</v>
          </cell>
          <cell r="K48">
            <v>0</v>
          </cell>
          <cell r="L48">
            <v>0</v>
          </cell>
        </row>
      </sheetData>
      <sheetData sheetId="15">
        <row r="11">
          <cell r="F11" t="str">
            <v>212</v>
          </cell>
        </row>
      </sheetData>
      <sheetData sheetId="16"/>
      <sheetData sheetId="17"/>
      <sheetData sheetId="18"/>
      <sheetData sheetId="19">
        <row r="14">
          <cell r="C14" t="str">
            <v>002</v>
          </cell>
          <cell r="D14">
            <v>0</v>
          </cell>
          <cell r="E14">
            <v>-309202</v>
          </cell>
          <cell r="G14">
            <v>-308165</v>
          </cell>
          <cell r="H14">
            <v>0</v>
          </cell>
          <cell r="J14">
            <v>-1037</v>
          </cell>
          <cell r="K14">
            <v>-309202</v>
          </cell>
          <cell r="L14">
            <v>0</v>
          </cell>
        </row>
        <row r="15">
          <cell r="C15" t="str">
            <v>012</v>
          </cell>
          <cell r="D15">
            <v>0</v>
          </cell>
          <cell r="E15">
            <v>308165</v>
          </cell>
          <cell r="G15">
            <v>308165</v>
          </cell>
          <cell r="H15">
            <v>0</v>
          </cell>
          <cell r="J15">
            <v>0</v>
          </cell>
          <cell r="K15">
            <v>308165</v>
          </cell>
          <cell r="L15">
            <v>0</v>
          </cell>
        </row>
        <row r="16">
          <cell r="C16" t="str">
            <v>042</v>
          </cell>
          <cell r="D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-1037</v>
          </cell>
          <cell r="G17">
            <v>0</v>
          </cell>
          <cell r="H17">
            <v>0</v>
          </cell>
          <cell r="I17">
            <v>0</v>
          </cell>
          <cell r="J17">
            <v>-1037</v>
          </cell>
          <cell r="K17">
            <v>-1037</v>
          </cell>
          <cell r="L17">
            <v>0</v>
          </cell>
        </row>
        <row r="18">
          <cell r="C18" t="str">
            <v>007</v>
          </cell>
          <cell r="D18">
            <v>-1846306</v>
          </cell>
          <cell r="E18">
            <v>-19764</v>
          </cell>
          <cell r="G18">
            <v>-11389</v>
          </cell>
          <cell r="H18">
            <v>59211</v>
          </cell>
          <cell r="J18">
            <v>-1913893</v>
          </cell>
          <cell r="K18">
            <v>-1866071</v>
          </cell>
          <cell r="L18">
            <v>0</v>
          </cell>
        </row>
        <row r="19">
          <cell r="C19" t="str">
            <v>023</v>
          </cell>
          <cell r="D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 t="str">
            <v>047</v>
          </cell>
          <cell r="D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 t="str">
            <v>077</v>
          </cell>
          <cell r="D21">
            <v>-3983274</v>
          </cell>
          <cell r="E21">
            <v>11389</v>
          </cell>
          <cell r="G21">
            <v>11389</v>
          </cell>
          <cell r="H21">
            <v>144584</v>
          </cell>
          <cell r="J21">
            <v>-4127858</v>
          </cell>
          <cell r="K21">
            <v>-3971886</v>
          </cell>
          <cell r="L21">
            <v>0</v>
          </cell>
        </row>
        <row r="22">
          <cell r="C22" t="str">
            <v>107</v>
          </cell>
          <cell r="D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-5829581</v>
          </cell>
          <cell r="E23">
            <v>-8376</v>
          </cell>
          <cell r="G23">
            <v>0</v>
          </cell>
          <cell r="H23">
            <v>203794</v>
          </cell>
          <cell r="I23">
            <v>0</v>
          </cell>
          <cell r="J23">
            <v>-6041751</v>
          </cell>
          <cell r="K23">
            <v>-5837957</v>
          </cell>
          <cell r="L23">
            <v>0</v>
          </cell>
        </row>
        <row r="24">
          <cell r="C24" t="str">
            <v>001</v>
          </cell>
          <cell r="D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 t="str">
            <v>003</v>
          </cell>
          <cell r="D25">
            <v>-521497</v>
          </cell>
          <cell r="E25">
            <v>1873</v>
          </cell>
          <cell r="G25">
            <v>1873</v>
          </cell>
          <cell r="H25">
            <v>0</v>
          </cell>
          <cell r="J25">
            <v>-521497</v>
          </cell>
          <cell r="K25">
            <v>-519624</v>
          </cell>
          <cell r="L25">
            <v>0</v>
          </cell>
        </row>
        <row r="26">
          <cell r="C26" t="str">
            <v>004</v>
          </cell>
          <cell r="D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 t="str">
            <v>005</v>
          </cell>
          <cell r="D27">
            <v>-1697137</v>
          </cell>
          <cell r="E27">
            <v>-6043</v>
          </cell>
          <cell r="G27">
            <v>-6043</v>
          </cell>
          <cell r="H27">
            <v>3778</v>
          </cell>
          <cell r="J27">
            <v>-1700915</v>
          </cell>
          <cell r="K27">
            <v>-1703179</v>
          </cell>
          <cell r="L27">
            <v>0</v>
          </cell>
        </row>
        <row r="28">
          <cell r="C28" t="str">
            <v>006</v>
          </cell>
          <cell r="D28">
            <v>-100998</v>
          </cell>
          <cell r="E28">
            <v>-1873</v>
          </cell>
          <cell r="G28">
            <v>-1873</v>
          </cell>
          <cell r="H28">
            <v>0</v>
          </cell>
          <cell r="J28">
            <v>-100998</v>
          </cell>
          <cell r="K28">
            <v>-102871</v>
          </cell>
          <cell r="L28">
            <v>0</v>
          </cell>
        </row>
        <row r="29">
          <cell r="C29" t="str">
            <v>008</v>
          </cell>
          <cell r="D29">
            <v>0</v>
          </cell>
          <cell r="E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 t="str">
            <v>010</v>
          </cell>
          <cell r="D30">
            <v>0</v>
          </cell>
          <cell r="E30">
            <v>153785</v>
          </cell>
          <cell r="H30">
            <v>0</v>
          </cell>
          <cell r="I30">
            <v>146570</v>
          </cell>
          <cell r="J30">
            <v>7215</v>
          </cell>
          <cell r="K30">
            <v>153785</v>
          </cell>
          <cell r="L30">
            <v>0</v>
          </cell>
        </row>
        <row r="31">
          <cell r="C31" t="str">
            <v>011</v>
          </cell>
          <cell r="D31">
            <v>0</v>
          </cell>
          <cell r="E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 t="str">
            <v>013</v>
          </cell>
          <cell r="D32">
            <v>-60603</v>
          </cell>
          <cell r="E32">
            <v>0</v>
          </cell>
          <cell r="H32">
            <v>0</v>
          </cell>
          <cell r="J32">
            <v>-60603</v>
          </cell>
          <cell r="K32">
            <v>-60603</v>
          </cell>
          <cell r="L32">
            <v>0</v>
          </cell>
        </row>
        <row r="33">
          <cell r="C33" t="str">
            <v>014</v>
          </cell>
          <cell r="D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 t="str">
            <v>015</v>
          </cell>
          <cell r="D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 t="str">
            <v>016</v>
          </cell>
          <cell r="D35">
            <v>-480682</v>
          </cell>
          <cell r="E35">
            <v>-10178</v>
          </cell>
          <cell r="G35">
            <v>-16516</v>
          </cell>
          <cell r="H35">
            <v>9156</v>
          </cell>
          <cell r="I35">
            <v>6338</v>
          </cell>
          <cell r="J35">
            <v>-489838</v>
          </cell>
          <cell r="K35">
            <v>-490860</v>
          </cell>
          <cell r="L35">
            <v>0</v>
          </cell>
        </row>
        <row r="36">
          <cell r="C36" t="str">
            <v>017</v>
          </cell>
          <cell r="D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 t="str">
            <v>018</v>
          </cell>
          <cell r="D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 t="str">
            <v>019</v>
          </cell>
          <cell r="D38">
            <v>-70705</v>
          </cell>
          <cell r="E38">
            <v>0</v>
          </cell>
          <cell r="H38">
            <v>0</v>
          </cell>
          <cell r="J38">
            <v>-70705</v>
          </cell>
          <cell r="K38">
            <v>-70705</v>
          </cell>
          <cell r="L38">
            <v>0</v>
          </cell>
        </row>
        <row r="39">
          <cell r="C39" t="str">
            <v>020</v>
          </cell>
          <cell r="D39">
            <v>-17892</v>
          </cell>
          <cell r="E39">
            <v>10109</v>
          </cell>
          <cell r="G39">
            <v>10109</v>
          </cell>
          <cell r="H39">
            <v>0</v>
          </cell>
          <cell r="J39">
            <v>-17892</v>
          </cell>
          <cell r="K39">
            <v>-7783</v>
          </cell>
          <cell r="L39">
            <v>0</v>
          </cell>
        </row>
        <row r="40">
          <cell r="C40" t="str">
            <v>021</v>
          </cell>
          <cell r="D40">
            <v>-379919</v>
          </cell>
          <cell r="E40">
            <v>12450</v>
          </cell>
          <cell r="G40">
            <v>12450</v>
          </cell>
          <cell r="H40">
            <v>0</v>
          </cell>
          <cell r="J40">
            <v>-379919</v>
          </cell>
          <cell r="K40">
            <v>-367469</v>
          </cell>
          <cell r="L40">
            <v>0</v>
          </cell>
        </row>
        <row r="41">
          <cell r="C41" t="str">
            <v>022</v>
          </cell>
          <cell r="D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C42" t="str">
            <v>040</v>
          </cell>
          <cell r="D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-3329432</v>
          </cell>
          <cell r="E43">
            <v>160123</v>
          </cell>
          <cell r="G43">
            <v>0</v>
          </cell>
          <cell r="H43">
            <v>12934</v>
          </cell>
          <cell r="I43">
            <v>152908</v>
          </cell>
          <cell r="J43">
            <v>-3335151</v>
          </cell>
          <cell r="K43">
            <v>-3169308</v>
          </cell>
          <cell r="L43">
            <v>0</v>
          </cell>
        </row>
        <row r="44">
          <cell r="C44" t="str">
            <v>049</v>
          </cell>
          <cell r="D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 t="str">
            <v>009</v>
          </cell>
          <cell r="D46">
            <v>-6640479</v>
          </cell>
          <cell r="E46">
            <v>0</v>
          </cell>
          <cell r="H46">
            <v>26433</v>
          </cell>
          <cell r="J46">
            <v>-6666912</v>
          </cell>
          <cell r="K46">
            <v>-6640479</v>
          </cell>
          <cell r="L46">
            <v>0</v>
          </cell>
        </row>
        <row r="47">
          <cell r="C47" t="str">
            <v>088</v>
          </cell>
          <cell r="D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 t="str">
            <v>089</v>
          </cell>
          <cell r="D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090</v>
          </cell>
          <cell r="D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 t="str">
            <v>091</v>
          </cell>
          <cell r="D50">
            <v>5024</v>
          </cell>
          <cell r="E50">
            <v>4357</v>
          </cell>
          <cell r="H50">
            <v>0</v>
          </cell>
          <cell r="J50">
            <v>9381</v>
          </cell>
          <cell r="K50">
            <v>9381</v>
          </cell>
          <cell r="L50">
            <v>0</v>
          </cell>
        </row>
        <row r="51">
          <cell r="C51" t="str">
            <v>093</v>
          </cell>
          <cell r="D51">
            <v>-1700323</v>
          </cell>
          <cell r="E51">
            <v>0</v>
          </cell>
          <cell r="H51">
            <v>0</v>
          </cell>
          <cell r="J51">
            <v>-1700323</v>
          </cell>
          <cell r="K51">
            <v>-1700323</v>
          </cell>
          <cell r="L51">
            <v>0</v>
          </cell>
        </row>
        <row r="52">
          <cell r="C52" t="str">
            <v>094</v>
          </cell>
          <cell r="D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C53" t="str">
            <v>095</v>
          </cell>
          <cell r="D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 t="str">
            <v>096</v>
          </cell>
          <cell r="D54">
            <v>-494471</v>
          </cell>
          <cell r="E54">
            <v>0</v>
          </cell>
          <cell r="H54">
            <v>0</v>
          </cell>
          <cell r="J54">
            <v>-494471</v>
          </cell>
          <cell r="K54">
            <v>-494471</v>
          </cell>
          <cell r="L54">
            <v>0</v>
          </cell>
        </row>
        <row r="55">
          <cell r="D55">
            <v>-8830248</v>
          </cell>
          <cell r="E55">
            <v>4357</v>
          </cell>
          <cell r="G55">
            <v>0</v>
          </cell>
          <cell r="H55">
            <v>26433</v>
          </cell>
          <cell r="I55">
            <v>0</v>
          </cell>
          <cell r="J55">
            <v>-8852325</v>
          </cell>
          <cell r="K55">
            <v>-8825892</v>
          </cell>
          <cell r="L55">
            <v>0</v>
          </cell>
        </row>
        <row r="56">
          <cell r="C56" t="str">
            <v>024</v>
          </cell>
          <cell r="D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 t="str">
            <v>030</v>
          </cell>
          <cell r="D57">
            <v>0</v>
          </cell>
          <cell r="E57">
            <v>3174</v>
          </cell>
          <cell r="H57">
            <v>0</v>
          </cell>
          <cell r="J57">
            <v>3174</v>
          </cell>
          <cell r="K57">
            <v>3174</v>
          </cell>
          <cell r="L57">
            <v>0</v>
          </cell>
        </row>
        <row r="58">
          <cell r="C58" t="str">
            <v>031</v>
          </cell>
          <cell r="D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 t="str">
            <v>032</v>
          </cell>
          <cell r="D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 t="str">
            <v>033</v>
          </cell>
          <cell r="D60">
            <v>-364058</v>
          </cell>
          <cell r="E60">
            <v>0</v>
          </cell>
          <cell r="H60">
            <v>0</v>
          </cell>
          <cell r="J60">
            <v>-364058</v>
          </cell>
          <cell r="K60">
            <v>-364058</v>
          </cell>
          <cell r="L60">
            <v>0</v>
          </cell>
        </row>
        <row r="61">
          <cell r="C61" t="str">
            <v>034</v>
          </cell>
          <cell r="D61">
            <v>-207725</v>
          </cell>
          <cell r="E61">
            <v>-10054</v>
          </cell>
          <cell r="G61">
            <v>-10054</v>
          </cell>
          <cell r="H61">
            <v>10300</v>
          </cell>
          <cell r="J61">
            <v>-218025</v>
          </cell>
          <cell r="K61">
            <v>-217778</v>
          </cell>
          <cell r="L61">
            <v>0</v>
          </cell>
        </row>
        <row r="62">
          <cell r="C62" t="str">
            <v>035</v>
          </cell>
          <cell r="D62">
            <v>-302935</v>
          </cell>
          <cell r="E62">
            <v>0</v>
          </cell>
          <cell r="H62">
            <v>0</v>
          </cell>
          <cell r="J62">
            <v>-302935</v>
          </cell>
          <cell r="K62">
            <v>-302935</v>
          </cell>
          <cell r="L62">
            <v>0</v>
          </cell>
        </row>
        <row r="63">
          <cell r="C63" t="str">
            <v>036</v>
          </cell>
          <cell r="D63">
            <v>-237582</v>
          </cell>
          <cell r="E63">
            <v>10054</v>
          </cell>
          <cell r="G63">
            <v>10054</v>
          </cell>
          <cell r="H63">
            <v>0</v>
          </cell>
          <cell r="J63">
            <v>-237582</v>
          </cell>
          <cell r="K63">
            <v>-227528</v>
          </cell>
          <cell r="L63">
            <v>0</v>
          </cell>
        </row>
        <row r="64">
          <cell r="C64" t="str">
            <v>037</v>
          </cell>
          <cell r="D64">
            <v>0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 t="str">
            <v>038</v>
          </cell>
          <cell r="D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 t="str">
            <v>039</v>
          </cell>
          <cell r="D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 t="str">
            <v>041</v>
          </cell>
          <cell r="D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 t="str">
            <v>079</v>
          </cell>
          <cell r="D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 t="str">
            <v>080</v>
          </cell>
          <cell r="D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 t="str">
            <v>081</v>
          </cell>
          <cell r="D70">
            <v>-1556408</v>
          </cell>
          <cell r="E70">
            <v>0</v>
          </cell>
          <cell r="H70">
            <v>13922</v>
          </cell>
          <cell r="J70">
            <v>-1570330</v>
          </cell>
          <cell r="K70">
            <v>-1556408</v>
          </cell>
          <cell r="L70">
            <v>0</v>
          </cell>
        </row>
        <row r="71">
          <cell r="C71" t="str">
            <v>082</v>
          </cell>
          <cell r="D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083</v>
          </cell>
          <cell r="D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084</v>
          </cell>
          <cell r="D73">
            <v>0</v>
          </cell>
          <cell r="E73">
            <v>0</v>
          </cell>
          <cell r="H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085</v>
          </cell>
          <cell r="D74">
            <v>0</v>
          </cell>
          <cell r="E74">
            <v>0</v>
          </cell>
          <cell r="H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086</v>
          </cell>
          <cell r="D75">
            <v>0</v>
          </cell>
          <cell r="E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087</v>
          </cell>
          <cell r="D76">
            <v>0</v>
          </cell>
          <cell r="E76">
            <v>0</v>
          </cell>
          <cell r="H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D77">
            <v>-2668707</v>
          </cell>
          <cell r="E77">
            <v>3174</v>
          </cell>
          <cell r="G77">
            <v>0</v>
          </cell>
          <cell r="H77">
            <v>24222</v>
          </cell>
          <cell r="I77">
            <v>0</v>
          </cell>
          <cell r="J77">
            <v>-2689755</v>
          </cell>
          <cell r="K77">
            <v>-2665533</v>
          </cell>
          <cell r="L77">
            <v>0</v>
          </cell>
        </row>
        <row r="78">
          <cell r="C78" t="str">
            <v>170</v>
          </cell>
          <cell r="D78">
            <v>-4644361</v>
          </cell>
          <cell r="E78">
            <v>135403</v>
          </cell>
          <cell r="H78">
            <v>220555</v>
          </cell>
          <cell r="J78">
            <v>-4729513</v>
          </cell>
          <cell r="K78">
            <v>-4508958</v>
          </cell>
          <cell r="L78">
            <v>0</v>
          </cell>
        </row>
        <row r="79">
          <cell r="C79" t="str">
            <v>171</v>
          </cell>
          <cell r="D79">
            <v>0</v>
          </cell>
          <cell r="E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-4644361</v>
          </cell>
          <cell r="E80">
            <v>135403</v>
          </cell>
          <cell r="G80">
            <v>0</v>
          </cell>
          <cell r="H80">
            <v>220555</v>
          </cell>
          <cell r="I80">
            <v>0</v>
          </cell>
          <cell r="J80">
            <v>-4729513</v>
          </cell>
          <cell r="K80">
            <v>-4508958</v>
          </cell>
          <cell r="L80">
            <v>0</v>
          </cell>
        </row>
        <row r="81">
          <cell r="C81" t="str">
            <v>190</v>
          </cell>
          <cell r="D81">
            <v>-20284366</v>
          </cell>
          <cell r="E81">
            <v>-33028</v>
          </cell>
          <cell r="H81">
            <v>609464</v>
          </cell>
          <cell r="J81">
            <v>-20926859</v>
          </cell>
          <cell r="K81">
            <v>-20317395</v>
          </cell>
          <cell r="L81">
            <v>0</v>
          </cell>
        </row>
        <row r="82">
          <cell r="D82">
            <v>-20284366</v>
          </cell>
          <cell r="E82">
            <v>-33028</v>
          </cell>
          <cell r="G82">
            <v>0</v>
          </cell>
          <cell r="H82">
            <v>609464</v>
          </cell>
          <cell r="I82">
            <v>0</v>
          </cell>
          <cell r="J82">
            <v>-20926859</v>
          </cell>
          <cell r="K82">
            <v>-20317395</v>
          </cell>
          <cell r="L82">
            <v>0</v>
          </cell>
        </row>
        <row r="83">
          <cell r="C83" t="str">
            <v>700</v>
          </cell>
          <cell r="D83">
            <v>-5811054</v>
          </cell>
          <cell r="E83">
            <v>22640</v>
          </cell>
          <cell r="H83">
            <v>0</v>
          </cell>
          <cell r="J83">
            <v>-5788414</v>
          </cell>
          <cell r="K83">
            <v>-5788414</v>
          </cell>
          <cell r="L83">
            <v>0</v>
          </cell>
        </row>
        <row r="84">
          <cell r="D84">
            <v>-5811054</v>
          </cell>
          <cell r="E84">
            <v>22640</v>
          </cell>
          <cell r="G84">
            <v>0</v>
          </cell>
          <cell r="H84">
            <v>0</v>
          </cell>
          <cell r="I84">
            <v>0</v>
          </cell>
          <cell r="J84">
            <v>-5788414</v>
          </cell>
          <cell r="K84">
            <v>-5788414</v>
          </cell>
          <cell r="L84">
            <v>0</v>
          </cell>
        </row>
        <row r="85">
          <cell r="D85">
            <v>-51397749</v>
          </cell>
          <cell r="E85">
            <v>283256</v>
          </cell>
          <cell r="G85">
            <v>0</v>
          </cell>
          <cell r="H85">
            <v>1097403</v>
          </cell>
          <cell r="I85">
            <v>152908</v>
          </cell>
          <cell r="J85">
            <v>-52364805</v>
          </cell>
          <cell r="K85">
            <v>-51114493</v>
          </cell>
          <cell r="L85">
            <v>0</v>
          </cell>
        </row>
        <row r="86">
          <cell r="C86" t="str">
            <v>056</v>
          </cell>
          <cell r="D86">
            <v>-49</v>
          </cell>
          <cell r="E86">
            <v>0</v>
          </cell>
          <cell r="H86">
            <v>0</v>
          </cell>
          <cell r="J86">
            <v>-49</v>
          </cell>
          <cell r="K86">
            <v>-49</v>
          </cell>
          <cell r="L86">
            <v>0</v>
          </cell>
        </row>
        <row r="87">
          <cell r="C87" t="str">
            <v>059</v>
          </cell>
          <cell r="D87">
            <v>-2626</v>
          </cell>
          <cell r="E87">
            <v>0</v>
          </cell>
          <cell r="H87">
            <v>0</v>
          </cell>
          <cell r="J87">
            <v>-2626</v>
          </cell>
          <cell r="K87">
            <v>-2626</v>
          </cell>
          <cell r="L87">
            <v>0</v>
          </cell>
        </row>
        <row r="88">
          <cell r="C88" t="str">
            <v>821</v>
          </cell>
          <cell r="D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C89" t="str">
            <v>824</v>
          </cell>
          <cell r="D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 t="str">
            <v>825</v>
          </cell>
          <cell r="D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 t="str">
            <v>826</v>
          </cell>
          <cell r="D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 t="str">
            <v>834</v>
          </cell>
          <cell r="D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880</v>
          </cell>
          <cell r="D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D94">
            <v>-2675</v>
          </cell>
          <cell r="E94">
            <v>0</v>
          </cell>
          <cell r="G94">
            <v>0</v>
          </cell>
          <cell r="H94">
            <v>0</v>
          </cell>
          <cell r="I94">
            <v>0</v>
          </cell>
          <cell r="J94">
            <v>-2675</v>
          </cell>
          <cell r="K94">
            <v>-2675</v>
          </cell>
          <cell r="L94">
            <v>0</v>
          </cell>
        </row>
        <row r="95">
          <cell r="C95" t="str">
            <v>890</v>
          </cell>
          <cell r="D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 t="str">
            <v>818</v>
          </cell>
          <cell r="D97">
            <v>249770</v>
          </cell>
          <cell r="E97">
            <v>35121</v>
          </cell>
          <cell r="H97">
            <v>249770</v>
          </cell>
          <cell r="I97">
            <v>35121</v>
          </cell>
          <cell r="J97">
            <v>0</v>
          </cell>
          <cell r="K97">
            <v>284891</v>
          </cell>
          <cell r="L97">
            <v>0</v>
          </cell>
        </row>
        <row r="98">
          <cell r="D98">
            <v>249770</v>
          </cell>
          <cell r="E98">
            <v>35121</v>
          </cell>
          <cell r="G98">
            <v>0</v>
          </cell>
          <cell r="H98">
            <v>249770</v>
          </cell>
          <cell r="I98">
            <v>35121</v>
          </cell>
          <cell r="J98">
            <v>0</v>
          </cell>
          <cell r="K98">
            <v>284891</v>
          </cell>
          <cell r="L98">
            <v>0</v>
          </cell>
        </row>
        <row r="99">
          <cell r="C99" t="str">
            <v>800</v>
          </cell>
          <cell r="D99">
            <v>0</v>
          </cell>
          <cell r="E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817</v>
          </cell>
          <cell r="D101">
            <v>0</v>
          </cell>
          <cell r="E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 t="str">
            <v>822</v>
          </cell>
          <cell r="D103">
            <v>0</v>
          </cell>
          <cell r="E103">
            <v>0</v>
          </cell>
          <cell r="H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D104">
            <v>0</v>
          </cell>
          <cell r="E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 t="str">
            <v>861</v>
          </cell>
          <cell r="D105">
            <v>0</v>
          </cell>
          <cell r="E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 t="str">
            <v>864</v>
          </cell>
          <cell r="D106">
            <v>0</v>
          </cell>
          <cell r="E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 t="str">
            <v>867</v>
          </cell>
          <cell r="D107">
            <v>0</v>
          </cell>
          <cell r="E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 t="str">
            <v>868</v>
          </cell>
          <cell r="D108">
            <v>0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 t="str">
            <v>869</v>
          </cell>
          <cell r="D109">
            <v>0</v>
          </cell>
          <cell r="E109">
            <v>0</v>
          </cell>
          <cell r="H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 t="str">
            <v>872</v>
          </cell>
          <cell r="D110">
            <v>0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D111">
            <v>0</v>
          </cell>
          <cell r="E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 t="str">
            <v>864</v>
          </cell>
          <cell r="D112">
            <v>0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D113">
            <v>0</v>
          </cell>
          <cell r="E113">
            <v>0</v>
          </cell>
          <cell r="H113">
            <v>0</v>
          </cell>
          <cell r="K113">
            <v>0</v>
          </cell>
          <cell r="L113">
            <v>0</v>
          </cell>
        </row>
        <row r="114">
          <cell r="C114" t="str">
            <v>055</v>
          </cell>
          <cell r="D114">
            <v>0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D115">
            <v>0</v>
          </cell>
          <cell r="E115">
            <v>0</v>
          </cell>
          <cell r="H115">
            <v>0</v>
          </cell>
          <cell r="K115">
            <v>0</v>
          </cell>
          <cell r="L115">
            <v>0</v>
          </cell>
        </row>
        <row r="116">
          <cell r="C116" t="str">
            <v>052</v>
          </cell>
          <cell r="D116">
            <v>0</v>
          </cell>
          <cell r="E116">
            <v>8900</v>
          </cell>
          <cell r="H116">
            <v>0</v>
          </cell>
          <cell r="J116">
            <v>8900</v>
          </cell>
          <cell r="K116">
            <v>8900</v>
          </cell>
          <cell r="L116">
            <v>0</v>
          </cell>
        </row>
        <row r="117">
          <cell r="C117" t="str">
            <v>057</v>
          </cell>
          <cell r="D117">
            <v>0</v>
          </cell>
          <cell r="E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 t="str">
            <v>058</v>
          </cell>
          <cell r="D118">
            <v>0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 t="str">
            <v>060</v>
          </cell>
          <cell r="D119">
            <v>0</v>
          </cell>
          <cell r="E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D120">
            <v>0</v>
          </cell>
          <cell r="E120">
            <v>8900</v>
          </cell>
          <cell r="G120">
            <v>0</v>
          </cell>
          <cell r="H120">
            <v>0</v>
          </cell>
          <cell r="I120">
            <v>0</v>
          </cell>
          <cell r="J120">
            <v>8900</v>
          </cell>
          <cell r="K120">
            <v>8900</v>
          </cell>
          <cell r="L120">
            <v>0</v>
          </cell>
        </row>
        <row r="121">
          <cell r="C121" t="str">
            <v>053</v>
          </cell>
          <cell r="D121">
            <v>0</v>
          </cell>
          <cell r="E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D122">
            <v>0</v>
          </cell>
          <cell r="E122">
            <v>0</v>
          </cell>
          <cell r="H122">
            <v>0</v>
          </cell>
          <cell r="K122">
            <v>0</v>
          </cell>
          <cell r="L122">
            <v>0</v>
          </cell>
        </row>
        <row r="123">
          <cell r="D123">
            <v>247095</v>
          </cell>
          <cell r="E123">
            <v>44021</v>
          </cell>
          <cell r="G123">
            <v>0</v>
          </cell>
          <cell r="H123">
            <v>249770</v>
          </cell>
          <cell r="I123">
            <v>35121</v>
          </cell>
          <cell r="J123">
            <v>6226</v>
          </cell>
          <cell r="K123">
            <v>291116</v>
          </cell>
          <cell r="L123">
            <v>0</v>
          </cell>
        </row>
        <row r="124">
          <cell r="D124">
            <v>-51150654</v>
          </cell>
          <cell r="E124">
            <v>327277</v>
          </cell>
          <cell r="G124">
            <v>0</v>
          </cell>
          <cell r="H124">
            <v>1347173</v>
          </cell>
          <cell r="I124">
            <v>188029</v>
          </cell>
          <cell r="J124">
            <v>-52358579</v>
          </cell>
          <cell r="K124">
            <v>-50823377</v>
          </cell>
          <cell r="L124">
            <v>0</v>
          </cell>
        </row>
      </sheetData>
      <sheetData sheetId="20">
        <row r="10">
          <cell r="D10" t="str">
            <v>002</v>
          </cell>
        </row>
      </sheetData>
      <sheetData sheetId="21">
        <row r="20">
          <cell r="E20">
            <v>280397625.02000153</v>
          </cell>
        </row>
      </sheetData>
      <sheetData sheetId="22">
        <row r="11">
          <cell r="A11" t="str">
            <v>Comp 2Rate Div 2000</v>
          </cell>
          <cell r="B11" t="str">
            <v>Comp 2</v>
          </cell>
          <cell r="C11" t="str">
            <v>Rate Div 2</v>
          </cell>
          <cell r="D11" t="str">
            <v>Adds (Oct-Aug)</v>
          </cell>
          <cell r="E11" t="str">
            <v>Sum of Sept Adds Est</v>
          </cell>
          <cell r="F11" t="str">
            <v>Sum of AIC</v>
          </cell>
          <cell r="G11" t="str">
            <v>Sum of Cap Depr</v>
          </cell>
          <cell r="H11" t="str">
            <v>Sum of Cap Software</v>
          </cell>
          <cell r="I11" t="str">
            <v>Sum of Capitalized COR on Network Assets</v>
          </cell>
          <cell r="J11" t="str">
            <v>Sum of Tx Rule 8.209</v>
          </cell>
          <cell r="K11" t="str">
            <v>Sum of BK Cap Int (Sept Est)</v>
          </cell>
          <cell r="L11" t="str">
            <v>Sum of tax Cap Int (Sept Est)</v>
          </cell>
          <cell r="M11" t="str">
            <v>Sum of  BK Cap OH (Sept Est)</v>
          </cell>
          <cell r="N11" t="str">
            <v>Sum of  Tax Cap OH (Sept Est)</v>
          </cell>
          <cell r="O11" t="str">
            <v>Sum of Repairs</v>
          </cell>
        </row>
        <row r="12">
          <cell r="A12" t="str">
            <v>010002000</v>
          </cell>
          <cell r="B12" t="str">
            <v>010</v>
          </cell>
          <cell r="C12" t="str">
            <v>002</v>
          </cell>
          <cell r="D12">
            <v>9640304.1399999987</v>
          </cell>
          <cell r="E12">
            <v>18795877.972359717</v>
          </cell>
          <cell r="F12">
            <v>0</v>
          </cell>
          <cell r="G12">
            <v>0</v>
          </cell>
          <cell r="H12">
            <v>-19863238.98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-82231.741818181821</v>
          </cell>
          <cell r="N12">
            <v>1015.6299999999992</v>
          </cell>
          <cell r="O12">
            <v>0</v>
          </cell>
        </row>
        <row r="13">
          <cell r="A13" t="str">
            <v>010012000</v>
          </cell>
          <cell r="B13" t="str">
            <v>010</v>
          </cell>
          <cell r="C13" t="str">
            <v>012</v>
          </cell>
          <cell r="D13">
            <v>5517085.5199999996</v>
          </cell>
          <cell r="E13">
            <v>1027769.6858008818</v>
          </cell>
          <cell r="F13">
            <v>0</v>
          </cell>
          <cell r="G13">
            <v>0</v>
          </cell>
          <cell r="H13">
            <v>-3976337.6799999997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010 Total000</v>
          </cell>
          <cell r="B14" t="str">
            <v>010 Total</v>
          </cell>
          <cell r="C14">
            <v>0</v>
          </cell>
          <cell r="D14">
            <v>15157389.659999998</v>
          </cell>
          <cell r="E14">
            <v>19823647.658160597</v>
          </cell>
          <cell r="F14">
            <v>0</v>
          </cell>
          <cell r="G14">
            <v>0</v>
          </cell>
          <cell r="H14">
            <v>-23839576.66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-82231.741818181821</v>
          </cell>
          <cell r="N14">
            <v>1015.6299999999992</v>
          </cell>
          <cell r="O14">
            <v>0</v>
          </cell>
        </row>
        <row r="15">
          <cell r="A15" t="str">
            <v>020007000</v>
          </cell>
          <cell r="B15" t="str">
            <v>020</v>
          </cell>
          <cell r="C15" t="str">
            <v>007</v>
          </cell>
          <cell r="D15">
            <v>27620635.980000008</v>
          </cell>
          <cell r="E15">
            <v>3995426.8923336542</v>
          </cell>
          <cell r="F15">
            <v>1416123.1090909101</v>
          </cell>
          <cell r="G15">
            <v>-441973.60999999969</v>
          </cell>
          <cell r="H15">
            <v>0</v>
          </cell>
          <cell r="I15">
            <v>1430705.32</v>
          </cell>
          <cell r="J15">
            <v>0</v>
          </cell>
          <cell r="K15">
            <v>-1820.5436363636363</v>
          </cell>
          <cell r="L15">
            <v>7307.2309090909093</v>
          </cell>
          <cell r="M15">
            <v>-127210.96909090922</v>
          </cell>
          <cell r="N15">
            <v>4868.0063636363702</v>
          </cell>
          <cell r="O15">
            <v>-13730073.309721878</v>
          </cell>
        </row>
        <row r="16">
          <cell r="A16" t="str">
            <v>020077000</v>
          </cell>
          <cell r="B16" t="str">
            <v>020</v>
          </cell>
          <cell r="C16" t="str">
            <v>077</v>
          </cell>
          <cell r="D16">
            <v>45358934.650000013</v>
          </cell>
          <cell r="E16">
            <v>6561337.2349370057</v>
          </cell>
          <cell r="F16">
            <v>1051852.1563636365</v>
          </cell>
          <cell r="G16">
            <v>-1085752.3599999996</v>
          </cell>
          <cell r="H16">
            <v>0</v>
          </cell>
          <cell r="I16">
            <v>3273762.2300000004</v>
          </cell>
          <cell r="J16">
            <v>0</v>
          </cell>
          <cell r="K16">
            <v>-2870.1181818181867</v>
          </cell>
          <cell r="L16">
            <v>10955.332727272737</v>
          </cell>
          <cell r="M16">
            <v>-202694.10272727301</v>
          </cell>
          <cell r="N16">
            <v>7742.8018181818188</v>
          </cell>
          <cell r="O16">
            <v>-22046667.963005397</v>
          </cell>
        </row>
        <row r="17">
          <cell r="A17" t="str">
            <v>020 Total000</v>
          </cell>
          <cell r="B17" t="str">
            <v>020 Total</v>
          </cell>
          <cell r="C17">
            <v>0</v>
          </cell>
          <cell r="D17">
            <v>72979570.630000025</v>
          </cell>
          <cell r="E17">
            <v>10556764.127270659</v>
          </cell>
          <cell r="F17">
            <v>2467975.2654545465</v>
          </cell>
          <cell r="G17">
            <v>-1527725.9699999993</v>
          </cell>
          <cell r="H17">
            <v>0</v>
          </cell>
          <cell r="I17">
            <v>4704467.5500000007</v>
          </cell>
          <cell r="J17">
            <v>0</v>
          </cell>
          <cell r="K17">
            <v>-4690.661818181823</v>
          </cell>
          <cell r="L17">
            <v>18262.563636363644</v>
          </cell>
          <cell r="M17">
            <v>-329905.07181818224</v>
          </cell>
          <cell r="N17">
            <v>12610.808181818189</v>
          </cell>
          <cell r="O17">
            <v>-35776741.272727273</v>
          </cell>
        </row>
        <row r="18">
          <cell r="A18" t="str">
            <v>030003000</v>
          </cell>
          <cell r="B18" t="str">
            <v>030</v>
          </cell>
          <cell r="C18" t="str">
            <v>003</v>
          </cell>
          <cell r="D18">
            <v>10006844.569999998</v>
          </cell>
          <cell r="E18">
            <v>1386969.0776187275</v>
          </cell>
          <cell r="F18">
            <v>214177.06909090912</v>
          </cell>
          <cell r="G18">
            <v>-21712.320000000003</v>
          </cell>
          <cell r="H18">
            <v>0</v>
          </cell>
          <cell r="I18">
            <v>339045.6700000001</v>
          </cell>
          <cell r="J18">
            <v>-940518.19000000029</v>
          </cell>
          <cell r="K18">
            <v>-294.23727272727285</v>
          </cell>
          <cell r="L18">
            <v>1089.6281818181835</v>
          </cell>
          <cell r="M18">
            <v>-37677.129090909155</v>
          </cell>
          <cell r="N18">
            <v>1501.7227272727289</v>
          </cell>
          <cell r="O18">
            <v>-5689588.179577399</v>
          </cell>
        </row>
        <row r="19">
          <cell r="A19" t="str">
            <v>030005000</v>
          </cell>
          <cell r="B19" t="str">
            <v>030</v>
          </cell>
          <cell r="C19" t="str">
            <v>005</v>
          </cell>
          <cell r="D19">
            <v>29196597.810000002</v>
          </cell>
          <cell r="E19">
            <v>4046708.0357720256</v>
          </cell>
          <cell r="F19">
            <v>285864.94909090904</v>
          </cell>
          <cell r="G19">
            <v>-212863.30999999991</v>
          </cell>
          <cell r="H19">
            <v>0</v>
          </cell>
          <cell r="I19">
            <v>1370750.1999999997</v>
          </cell>
          <cell r="J19">
            <v>-2316474.2100000018</v>
          </cell>
          <cell r="K19">
            <v>-1056.7436363636373</v>
          </cell>
          <cell r="L19">
            <v>3739.9963636363614</v>
          </cell>
          <cell r="M19">
            <v>-109965.86818181818</v>
          </cell>
          <cell r="N19">
            <v>4337.7600000000029</v>
          </cell>
          <cell r="O19">
            <v>-16370341.227893848</v>
          </cell>
        </row>
        <row r="20">
          <cell r="A20" t="str">
            <v>030006000</v>
          </cell>
          <cell r="B20" t="str">
            <v>030</v>
          </cell>
          <cell r="C20" t="str">
            <v>006</v>
          </cell>
          <cell r="D20">
            <v>675459.30999999994</v>
          </cell>
          <cell r="E20">
            <v>93620.038725122533</v>
          </cell>
          <cell r="F20">
            <v>0</v>
          </cell>
          <cell r="G20">
            <v>0</v>
          </cell>
          <cell r="H20">
            <v>0</v>
          </cell>
          <cell r="I20">
            <v>77061.570000000022</v>
          </cell>
          <cell r="J20">
            <v>-54889.209999999992</v>
          </cell>
          <cell r="K20">
            <v>-7.6554545454545471</v>
          </cell>
          <cell r="L20">
            <v>12.071818181818175</v>
          </cell>
          <cell r="M20">
            <v>-2626.7936363636404</v>
          </cell>
          <cell r="N20">
            <v>103.41000000000008</v>
          </cell>
          <cell r="O20">
            <v>-370406.56060391874</v>
          </cell>
        </row>
        <row r="21">
          <cell r="A21" t="str">
            <v>030010000</v>
          </cell>
          <cell r="B21" t="str">
            <v>030</v>
          </cell>
          <cell r="C21" t="str">
            <v>010</v>
          </cell>
          <cell r="D21">
            <v>1312346.45</v>
          </cell>
          <cell r="E21">
            <v>181893.89597691246</v>
          </cell>
          <cell r="F21">
            <v>0</v>
          </cell>
          <cell r="G21">
            <v>0</v>
          </cell>
          <cell r="H21">
            <v>-11709.34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030013000</v>
          </cell>
          <cell r="B22" t="str">
            <v>030</v>
          </cell>
          <cell r="C22" t="str">
            <v>013</v>
          </cell>
          <cell r="D22">
            <v>3537208.89</v>
          </cell>
          <cell r="E22">
            <v>490264.37027072394</v>
          </cell>
          <cell r="F22">
            <v>0</v>
          </cell>
          <cell r="G22">
            <v>0</v>
          </cell>
          <cell r="H22">
            <v>0</v>
          </cell>
          <cell r="I22">
            <v>60602.670000000006</v>
          </cell>
          <cell r="J22">
            <v>-31581.439999999984</v>
          </cell>
          <cell r="K22">
            <v>-373.45727272727254</v>
          </cell>
          <cell r="L22">
            <v>1330.797272727274</v>
          </cell>
          <cell r="M22">
            <v>-13321.824545454523</v>
          </cell>
          <cell r="N22">
            <v>517.44545454545369</v>
          </cell>
          <cell r="O22">
            <v>-2068462.9031139791</v>
          </cell>
        </row>
        <row r="23">
          <cell r="A23" t="str">
            <v>030016000</v>
          </cell>
          <cell r="B23" t="str">
            <v>030</v>
          </cell>
          <cell r="C23" t="str">
            <v>016</v>
          </cell>
          <cell r="D23">
            <v>9005267.4100000001</v>
          </cell>
          <cell r="E23">
            <v>1248148.4393993828</v>
          </cell>
          <cell r="F23">
            <v>98751.50181818183</v>
          </cell>
          <cell r="G23">
            <v>-101541.50000000004</v>
          </cell>
          <cell r="H23">
            <v>0</v>
          </cell>
          <cell r="I23">
            <v>359458.70000000013</v>
          </cell>
          <cell r="J23">
            <v>-1135427.2900000007</v>
          </cell>
          <cell r="K23">
            <v>-150.29636363636362</v>
          </cell>
          <cell r="L23">
            <v>614.4372727272721</v>
          </cell>
          <cell r="M23">
            <v>-32633.023636363625</v>
          </cell>
          <cell r="N23">
            <v>1303.8945454545465</v>
          </cell>
          <cell r="O23">
            <v>-5042531.4709383333</v>
          </cell>
        </row>
        <row r="24">
          <cell r="A24" t="str">
            <v>030018000</v>
          </cell>
          <cell r="B24" t="str">
            <v>030</v>
          </cell>
          <cell r="C24" t="str">
            <v>018</v>
          </cell>
          <cell r="D24">
            <v>547.76</v>
          </cell>
          <cell r="E24">
            <v>75.920653772724094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-510.82000000000011</v>
          </cell>
          <cell r="K24">
            <v>0</v>
          </cell>
          <cell r="L24">
            <v>0</v>
          </cell>
          <cell r="M24">
            <v>-3.2790909090909111</v>
          </cell>
          <cell r="N24">
            <v>0.12545454545454526</v>
          </cell>
          <cell r="O24">
            <v>-320.31504925051598</v>
          </cell>
        </row>
        <row r="25">
          <cell r="A25" t="str">
            <v>030019000</v>
          </cell>
          <cell r="B25" t="str">
            <v>030</v>
          </cell>
          <cell r="C25" t="str">
            <v>019</v>
          </cell>
          <cell r="D25">
            <v>3159146.7800000003</v>
          </cell>
          <cell r="E25">
            <v>437864.19034174847</v>
          </cell>
          <cell r="F25">
            <v>125598.84</v>
          </cell>
          <cell r="G25">
            <v>-18005.289999999997</v>
          </cell>
          <cell r="H25">
            <v>0</v>
          </cell>
          <cell r="I25">
            <v>70704.740000000005</v>
          </cell>
          <cell r="J25">
            <v>0</v>
          </cell>
          <cell r="K25">
            <v>-448.36181818181831</v>
          </cell>
          <cell r="L25">
            <v>1250.4718181818189</v>
          </cell>
          <cell r="M25">
            <v>-14343.762727272726</v>
          </cell>
          <cell r="N25">
            <v>440.28090909090952</v>
          </cell>
          <cell r="O25">
            <v>-1826969.9807540348</v>
          </cell>
        </row>
        <row r="26">
          <cell r="A26" t="str">
            <v>030020000</v>
          </cell>
          <cell r="B26" t="str">
            <v>030</v>
          </cell>
          <cell r="C26" t="str">
            <v>020</v>
          </cell>
          <cell r="D26">
            <v>1359523.8900000004</v>
          </cell>
          <cell r="E26">
            <v>188432.78543237376</v>
          </cell>
          <cell r="F26">
            <v>1820.727272727273</v>
          </cell>
          <cell r="G26">
            <v>0</v>
          </cell>
          <cell r="H26">
            <v>0</v>
          </cell>
          <cell r="I26">
            <v>9617.1000000000022</v>
          </cell>
          <cell r="J26">
            <v>-24822.080000000002</v>
          </cell>
          <cell r="K26">
            <v>-84.169999999999959</v>
          </cell>
          <cell r="L26">
            <v>297.63363636363647</v>
          </cell>
          <cell r="M26">
            <v>-5784.9990909090848</v>
          </cell>
          <cell r="N26">
            <v>228.11454545454535</v>
          </cell>
          <cell r="O26">
            <v>-795012.34442566684</v>
          </cell>
        </row>
        <row r="27">
          <cell r="A27" t="str">
            <v>030021000</v>
          </cell>
          <cell r="B27" t="str">
            <v>030</v>
          </cell>
          <cell r="C27" t="str">
            <v>021</v>
          </cell>
          <cell r="D27">
            <v>3780283.6600000011</v>
          </cell>
          <cell r="E27">
            <v>523955.02941716486</v>
          </cell>
          <cell r="F27">
            <v>317092.10181818181</v>
          </cell>
          <cell r="G27">
            <v>0</v>
          </cell>
          <cell r="H27">
            <v>0</v>
          </cell>
          <cell r="I27">
            <v>341929.64</v>
          </cell>
          <cell r="J27">
            <v>-781955.98000000033</v>
          </cell>
          <cell r="K27">
            <v>-169.04818181818177</v>
          </cell>
          <cell r="L27">
            <v>589.87272727272716</v>
          </cell>
          <cell r="M27">
            <v>-13140.23363636364</v>
          </cell>
          <cell r="N27">
            <v>524.17909090909052</v>
          </cell>
          <cell r="O27">
            <v>-2205580.1994617316</v>
          </cell>
        </row>
        <row r="28">
          <cell r="A28" t="str">
            <v>030 Total000</v>
          </cell>
          <cell r="B28" t="str">
            <v>030 Total</v>
          </cell>
          <cell r="C28">
            <v>0</v>
          </cell>
          <cell r="D28">
            <v>62033226.530000016</v>
          </cell>
          <cell r="E28">
            <v>8597931.7836079542</v>
          </cell>
          <cell r="F28">
            <v>1043305.1890909091</v>
          </cell>
          <cell r="G28">
            <v>-354122.41999999993</v>
          </cell>
          <cell r="H28">
            <v>-11709.34</v>
          </cell>
          <cell r="I28">
            <v>2629170.2900000005</v>
          </cell>
          <cell r="J28">
            <v>-5286179.2200000035</v>
          </cell>
          <cell r="K28">
            <v>-2583.9700000000012</v>
          </cell>
          <cell r="L28">
            <v>8924.9090909090919</v>
          </cell>
          <cell r="M28">
            <v>-229496.91363636366</v>
          </cell>
          <cell r="N28">
            <v>8956.9327272727314</v>
          </cell>
          <cell r="O28">
            <v>-34369213.181818165</v>
          </cell>
        </row>
        <row r="29">
          <cell r="A29" t="str">
            <v>050009000</v>
          </cell>
          <cell r="B29" t="str">
            <v>050</v>
          </cell>
          <cell r="C29" t="str">
            <v>009</v>
          </cell>
          <cell r="D29">
            <v>53417405.120000005</v>
          </cell>
          <cell r="E29">
            <v>7799153.8926998423</v>
          </cell>
          <cell r="F29">
            <v>1736848.4290909087</v>
          </cell>
          <cell r="G29">
            <v>-178782.88999999996</v>
          </cell>
          <cell r="H29">
            <v>0</v>
          </cell>
          <cell r="I29">
            <v>6269105.1399999987</v>
          </cell>
          <cell r="J29">
            <v>0</v>
          </cell>
          <cell r="K29">
            <v>-18142.211818181822</v>
          </cell>
          <cell r="L29">
            <v>69862.194545454462</v>
          </cell>
          <cell r="M29">
            <v>-259555.68363636409</v>
          </cell>
          <cell r="N29">
            <v>6356.0963636363585</v>
          </cell>
          <cell r="O29">
            <v>-19562252.33761045</v>
          </cell>
        </row>
        <row r="30">
          <cell r="A30" t="str">
            <v>050091000</v>
          </cell>
          <cell r="B30" t="str">
            <v>050</v>
          </cell>
          <cell r="C30" t="str">
            <v>091</v>
          </cell>
          <cell r="D30">
            <v>16395.79</v>
          </cell>
          <cell r="E30">
            <v>2393.850639414758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050093000</v>
          </cell>
          <cell r="B31" t="str">
            <v>050</v>
          </cell>
          <cell r="C31" t="str">
            <v>093</v>
          </cell>
          <cell r="D31">
            <v>22727366.350000005</v>
          </cell>
          <cell r="E31">
            <v>3318286.003246014</v>
          </cell>
          <cell r="F31">
            <v>3661958.3672727305</v>
          </cell>
          <cell r="G31">
            <v>-109681.70999999999</v>
          </cell>
          <cell r="H31">
            <v>0</v>
          </cell>
          <cell r="I31">
            <v>1588122.5200000007</v>
          </cell>
          <cell r="J31">
            <v>0</v>
          </cell>
          <cell r="K31">
            <v>-3056.9945454545455</v>
          </cell>
          <cell r="L31">
            <v>13094.604545454555</v>
          </cell>
          <cell r="M31">
            <v>-114313.55909090911</v>
          </cell>
          <cell r="N31">
            <v>4032.4945454545459</v>
          </cell>
          <cell r="O31">
            <v>-8332749.6579188583</v>
          </cell>
        </row>
        <row r="32">
          <cell r="A32" t="str">
            <v>050095000</v>
          </cell>
          <cell r="B32" t="str">
            <v>050</v>
          </cell>
          <cell r="C32" t="str">
            <v>095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050096000</v>
          </cell>
          <cell r="B33" t="str">
            <v>050</v>
          </cell>
          <cell r="C33" t="str">
            <v>096</v>
          </cell>
          <cell r="D33">
            <v>7930385.370000001</v>
          </cell>
          <cell r="E33">
            <v>1157867.8483183759</v>
          </cell>
          <cell r="F33">
            <v>107092.71272727274</v>
          </cell>
          <cell r="G33">
            <v>-61742.990000000034</v>
          </cell>
          <cell r="H33">
            <v>0</v>
          </cell>
          <cell r="I33">
            <v>479970.15999999992</v>
          </cell>
          <cell r="J33">
            <v>0</v>
          </cell>
          <cell r="K33">
            <v>0</v>
          </cell>
          <cell r="L33">
            <v>4371.2590909090932</v>
          </cell>
          <cell r="M33">
            <v>-35565.656363636372</v>
          </cell>
          <cell r="N33">
            <v>765.94545454545369</v>
          </cell>
          <cell r="O33">
            <v>-2956864.4590161438</v>
          </cell>
        </row>
        <row r="34">
          <cell r="A34" t="str">
            <v>050 Total000</v>
          </cell>
          <cell r="B34" t="str">
            <v>050 Total</v>
          </cell>
          <cell r="C34">
            <v>0</v>
          </cell>
          <cell r="D34">
            <v>84091552.63000001</v>
          </cell>
          <cell r="E34">
            <v>12277701.594903648</v>
          </cell>
          <cell r="F34">
            <v>5505899.5090909116</v>
          </cell>
          <cell r="G34">
            <v>-350207.59</v>
          </cell>
          <cell r="H34">
            <v>0</v>
          </cell>
          <cell r="I34">
            <v>8337197.8199999994</v>
          </cell>
          <cell r="J34">
            <v>0</v>
          </cell>
          <cell r="K34">
            <v>-21199.206363636367</v>
          </cell>
          <cell r="L34">
            <v>87328.058181818109</v>
          </cell>
          <cell r="M34">
            <v>-409434.89909090957</v>
          </cell>
          <cell r="N34">
            <v>11154.536363636358</v>
          </cell>
          <cell r="O34">
            <v>-30851866.454545453</v>
          </cell>
        </row>
        <row r="35">
          <cell r="A35" t="str">
            <v>060030000</v>
          </cell>
          <cell r="B35" t="str">
            <v>060</v>
          </cell>
          <cell r="C35" t="str">
            <v>030</v>
          </cell>
          <cell r="D35">
            <v>28524.379999999997</v>
          </cell>
          <cell r="E35">
            <v>4737.497015988728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060033000</v>
          </cell>
          <cell r="B36" t="str">
            <v>060</v>
          </cell>
          <cell r="C36" t="str">
            <v>033</v>
          </cell>
          <cell r="D36">
            <v>5123736.3900000015</v>
          </cell>
          <cell r="E36">
            <v>850980.31432542461</v>
          </cell>
          <cell r="F36">
            <v>1067485.5163636366</v>
          </cell>
          <cell r="G36">
            <v>-31497.670000000009</v>
          </cell>
          <cell r="H36">
            <v>0</v>
          </cell>
          <cell r="I36">
            <v>324095.72000000015</v>
          </cell>
          <cell r="J36">
            <v>0</v>
          </cell>
          <cell r="K36">
            <v>-72.943636363636315</v>
          </cell>
          <cell r="L36">
            <v>251.01090909090914</v>
          </cell>
          <cell r="M36">
            <v>-23020.063636363633</v>
          </cell>
          <cell r="N36">
            <v>915.43363636363597</v>
          </cell>
          <cell r="O36">
            <v>-3326941.0218656911</v>
          </cell>
        </row>
        <row r="37">
          <cell r="A37" t="str">
            <v>060034000</v>
          </cell>
          <cell r="B37" t="str">
            <v>060</v>
          </cell>
          <cell r="C37" t="str">
            <v>034</v>
          </cell>
          <cell r="D37">
            <v>1753298.24</v>
          </cell>
          <cell r="E37">
            <v>291198.09721151827</v>
          </cell>
          <cell r="F37">
            <v>308367.63272727281</v>
          </cell>
          <cell r="G37">
            <v>-26101.46</v>
          </cell>
          <cell r="H37">
            <v>0</v>
          </cell>
          <cell r="I37">
            <v>192689.62999999998</v>
          </cell>
          <cell r="J37">
            <v>0</v>
          </cell>
          <cell r="K37">
            <v>-22.650909090909067</v>
          </cell>
          <cell r="L37">
            <v>87.123636363636351</v>
          </cell>
          <cell r="M37">
            <v>-7798.9890909090891</v>
          </cell>
          <cell r="N37">
            <v>304.92909090909092</v>
          </cell>
          <cell r="O37">
            <v>-1097871.3915823023</v>
          </cell>
        </row>
        <row r="38">
          <cell r="A38" t="str">
            <v>060035000</v>
          </cell>
          <cell r="B38" t="str">
            <v>060</v>
          </cell>
          <cell r="C38" t="str">
            <v>035</v>
          </cell>
          <cell r="D38">
            <v>1672257.4400000002</v>
          </cell>
          <cell r="E38">
            <v>277738.36388257868</v>
          </cell>
          <cell r="F38">
            <v>18750.010909090903</v>
          </cell>
          <cell r="G38">
            <v>-16880.440000000006</v>
          </cell>
          <cell r="H38">
            <v>0</v>
          </cell>
          <cell r="I38">
            <v>284912.9200000001</v>
          </cell>
          <cell r="J38">
            <v>0</v>
          </cell>
          <cell r="K38">
            <v>-27.739090909090912</v>
          </cell>
          <cell r="L38">
            <v>98.370909090909194</v>
          </cell>
          <cell r="M38">
            <v>-6489.5209090909048</v>
          </cell>
          <cell r="N38">
            <v>241.48909090909086</v>
          </cell>
          <cell r="O38">
            <v>-900747.60515777452</v>
          </cell>
        </row>
        <row r="39">
          <cell r="A39" t="str">
            <v>060036000</v>
          </cell>
          <cell r="B39" t="str">
            <v>060</v>
          </cell>
          <cell r="C39" t="str">
            <v>036</v>
          </cell>
          <cell r="D39">
            <v>2090920.2400000002</v>
          </cell>
          <cell r="E39">
            <v>347272.34729275224</v>
          </cell>
          <cell r="F39">
            <v>469032.62181818188</v>
          </cell>
          <cell r="G39">
            <v>-24568.349999999988</v>
          </cell>
          <cell r="H39">
            <v>0</v>
          </cell>
          <cell r="I39">
            <v>212809.53</v>
          </cell>
          <cell r="J39">
            <v>0</v>
          </cell>
          <cell r="K39">
            <v>-162.87272727272739</v>
          </cell>
          <cell r="L39">
            <v>586.34727272727287</v>
          </cell>
          <cell r="M39">
            <v>-10095.474545454546</v>
          </cell>
          <cell r="N39">
            <v>406.05000000000013</v>
          </cell>
          <cell r="O39">
            <v>-1371639.2731192547</v>
          </cell>
        </row>
        <row r="40">
          <cell r="A40" t="str">
            <v>060081000</v>
          </cell>
          <cell r="B40" t="str">
            <v>060</v>
          </cell>
          <cell r="C40" t="str">
            <v>081</v>
          </cell>
          <cell r="D40">
            <v>17404805.49000001</v>
          </cell>
          <cell r="E40">
            <v>2890692.5960437786</v>
          </cell>
          <cell r="F40">
            <v>4385947.6581818182</v>
          </cell>
          <cell r="G40">
            <v>-194222.49000000011</v>
          </cell>
          <cell r="H40">
            <v>0</v>
          </cell>
          <cell r="I40">
            <v>1432353.33</v>
          </cell>
          <cell r="J40">
            <v>0</v>
          </cell>
          <cell r="K40">
            <v>-1003.5363636363638</v>
          </cell>
          <cell r="L40">
            <v>3806.5172727272734</v>
          </cell>
          <cell r="M40">
            <v>-90499.097272727202</v>
          </cell>
          <cell r="N40">
            <v>3350.6654545454517</v>
          </cell>
          <cell r="O40">
            <v>-11299158.071911344</v>
          </cell>
        </row>
        <row r="41">
          <cell r="A41" t="str">
            <v>060 Total000</v>
          </cell>
          <cell r="B41" t="str">
            <v>060 Total</v>
          </cell>
          <cell r="C41">
            <v>0</v>
          </cell>
          <cell r="D41">
            <v>28073542.180000011</v>
          </cell>
          <cell r="E41">
            <v>4662619.2157720411</v>
          </cell>
          <cell r="F41">
            <v>6249583.4400000004</v>
          </cell>
          <cell r="G41">
            <v>-293270.41000000009</v>
          </cell>
          <cell r="H41">
            <v>0</v>
          </cell>
          <cell r="I41">
            <v>2446861.1300000004</v>
          </cell>
          <cell r="J41">
            <v>0</v>
          </cell>
          <cell r="K41">
            <v>-1289.7427272727275</v>
          </cell>
          <cell r="L41">
            <v>4829.3700000000008</v>
          </cell>
          <cell r="M41">
            <v>-137903.14545454539</v>
          </cell>
          <cell r="N41">
            <v>5218.5672727272695</v>
          </cell>
          <cell r="O41">
            <v>-17996357.363636367</v>
          </cell>
        </row>
        <row r="42">
          <cell r="A42" t="str">
            <v>070170000</v>
          </cell>
          <cell r="B42" t="str">
            <v>070</v>
          </cell>
          <cell r="C42" t="str">
            <v>170</v>
          </cell>
          <cell r="D42">
            <v>53054238.99000001</v>
          </cell>
          <cell r="E42">
            <v>7943505.5008457564</v>
          </cell>
          <cell r="F42">
            <v>889982.47636363714</v>
          </cell>
          <cell r="G42">
            <v>-1394076.7000000011</v>
          </cell>
          <cell r="H42">
            <v>0</v>
          </cell>
          <cell r="I42">
            <v>3769120.3899999997</v>
          </cell>
          <cell r="J42">
            <v>0</v>
          </cell>
          <cell r="K42">
            <v>-4243.7045454545432</v>
          </cell>
          <cell r="L42">
            <v>16332.930909090905</v>
          </cell>
          <cell r="M42">
            <v>-213063.94636363626</v>
          </cell>
          <cell r="N42">
            <v>8736.6099999999988</v>
          </cell>
          <cell r="O42">
            <v>-25619473.780747838</v>
          </cell>
        </row>
        <row r="43">
          <cell r="A43" t="str">
            <v>070171000</v>
          </cell>
          <cell r="B43" t="str">
            <v>070</v>
          </cell>
          <cell r="C43" t="str">
            <v>171</v>
          </cell>
          <cell r="D43">
            <v>1322886.3299999998</v>
          </cell>
          <cell r="E43">
            <v>198068.14760512041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-348.67636363636348</v>
          </cell>
          <cell r="L43">
            <v>1517.097272727271</v>
          </cell>
          <cell r="M43">
            <v>-5561.1399999999921</v>
          </cell>
          <cell r="N43">
            <v>91.519999999999982</v>
          </cell>
          <cell r="O43">
            <v>-667562.49197943159</v>
          </cell>
        </row>
        <row r="44">
          <cell r="A44" t="str">
            <v>070 Total000</v>
          </cell>
          <cell r="B44" t="str">
            <v>070 Total</v>
          </cell>
          <cell r="C44">
            <v>0</v>
          </cell>
          <cell r="D44">
            <v>54377125.320000008</v>
          </cell>
          <cell r="E44">
            <v>8141573.6484508766</v>
          </cell>
          <cell r="F44">
            <v>889982.47636363714</v>
          </cell>
          <cell r="G44">
            <v>-1394076.7000000011</v>
          </cell>
          <cell r="H44">
            <v>0</v>
          </cell>
          <cell r="I44">
            <v>3769120.3899999997</v>
          </cell>
          <cell r="J44">
            <v>0</v>
          </cell>
          <cell r="K44">
            <v>-4592.3809090909072</v>
          </cell>
          <cell r="L44">
            <v>17850.028181818176</v>
          </cell>
          <cell r="M44">
            <v>-218625.08636363625</v>
          </cell>
          <cell r="N44">
            <v>8828.1299999999992</v>
          </cell>
          <cell r="O44">
            <v>-26287036.27272727</v>
          </cell>
        </row>
        <row r="45">
          <cell r="A45" t="str">
            <v>080190000</v>
          </cell>
          <cell r="B45" t="str">
            <v>080</v>
          </cell>
          <cell r="C45" t="str">
            <v>190</v>
          </cell>
          <cell r="D45">
            <v>326962821.93000019</v>
          </cell>
          <cell r="E45">
            <v>40406413.847168133</v>
          </cell>
          <cell r="F45">
            <v>44588124.567272782</v>
          </cell>
          <cell r="G45">
            <v>-1185873.1099999992</v>
          </cell>
          <cell r="H45">
            <v>-236059.85</v>
          </cell>
          <cell r="I45">
            <v>19367215.489999998</v>
          </cell>
          <cell r="J45">
            <v>-32001754.760000214</v>
          </cell>
          <cell r="K45">
            <v>-30255.938181818165</v>
          </cell>
          <cell r="L45">
            <v>111092.67818181821</v>
          </cell>
          <cell r="M45">
            <v>-1416969.6563636342</v>
          </cell>
          <cell r="N45">
            <v>53303.940000000053</v>
          </cell>
          <cell r="O45">
            <v>-226584208.45454544</v>
          </cell>
        </row>
        <row r="46">
          <cell r="A46" t="str">
            <v>080 Total000</v>
          </cell>
          <cell r="B46" t="str">
            <v>080 Total</v>
          </cell>
          <cell r="C46">
            <v>0</v>
          </cell>
          <cell r="D46">
            <v>326962821.93000019</v>
          </cell>
          <cell r="E46">
            <v>40406413.847168133</v>
          </cell>
          <cell r="F46">
            <v>44588124.567272782</v>
          </cell>
          <cell r="G46">
            <v>-1185873.1099999992</v>
          </cell>
          <cell r="H46">
            <v>-236059.85</v>
          </cell>
          <cell r="I46">
            <v>19367215.489999998</v>
          </cell>
          <cell r="J46">
            <v>-32001754.760000214</v>
          </cell>
          <cell r="K46">
            <v>-30255.938181818165</v>
          </cell>
          <cell r="L46">
            <v>111092.67818181821</v>
          </cell>
          <cell r="M46">
            <v>-1416969.6563636342</v>
          </cell>
          <cell r="N46">
            <v>53303.940000000053</v>
          </cell>
          <cell r="O46">
            <v>-226584208.45454544</v>
          </cell>
        </row>
        <row r="47">
          <cell r="A47" t="str">
            <v>180700000</v>
          </cell>
          <cell r="B47" t="str">
            <v>180</v>
          </cell>
          <cell r="C47" t="str">
            <v>700</v>
          </cell>
          <cell r="D47">
            <v>307089710.78999996</v>
          </cell>
          <cell r="E47">
            <v>163000000.00000006</v>
          </cell>
          <cell r="F47">
            <v>3857756.5854545459</v>
          </cell>
          <cell r="G47">
            <v>-407091.01000000013</v>
          </cell>
          <cell r="H47">
            <v>-92628.010000000009</v>
          </cell>
          <cell r="I47">
            <v>5257868.88</v>
          </cell>
          <cell r="J47">
            <v>0</v>
          </cell>
          <cell r="K47">
            <v>-134914.79090909078</v>
          </cell>
          <cell r="L47">
            <v>579137.3418181818</v>
          </cell>
          <cell r="M47">
            <v>-1569571.3845454529</v>
          </cell>
          <cell r="N47">
            <v>32893.082727272704</v>
          </cell>
          <cell r="O47">
            <v>-38826503.967154175</v>
          </cell>
        </row>
        <row r="48">
          <cell r="A48" t="str">
            <v>180 Total000</v>
          </cell>
          <cell r="B48" t="str">
            <v>180 Total</v>
          </cell>
          <cell r="C48">
            <v>0</v>
          </cell>
          <cell r="D48">
            <v>307089710.78999996</v>
          </cell>
          <cell r="E48">
            <v>163000000.00000006</v>
          </cell>
          <cell r="F48">
            <v>3857756.5854545459</v>
          </cell>
          <cell r="G48">
            <v>-407091.01000000013</v>
          </cell>
          <cell r="H48">
            <v>-92628.010000000009</v>
          </cell>
          <cell r="I48">
            <v>5257868.88</v>
          </cell>
          <cell r="J48">
            <v>0</v>
          </cell>
          <cell r="K48">
            <v>-134914.79090909078</v>
          </cell>
          <cell r="L48">
            <v>579137.3418181818</v>
          </cell>
          <cell r="M48">
            <v>-1569571.3845454529</v>
          </cell>
          <cell r="N48">
            <v>32893.082727272704</v>
          </cell>
          <cell r="O48">
            <v>-38826503.967154175</v>
          </cell>
        </row>
        <row r="49">
          <cell r="A49" t="str">
            <v>212056000</v>
          </cell>
          <cell r="B49" t="str">
            <v>212</v>
          </cell>
          <cell r="C49" t="str">
            <v>056</v>
          </cell>
          <cell r="D49">
            <v>22375.480000000003</v>
          </cell>
          <cell r="E49">
            <v>-21868.968219846713</v>
          </cell>
          <cell r="F49">
            <v>62910.152727272718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212059000</v>
          </cell>
          <cell r="B50" t="str">
            <v>212</v>
          </cell>
          <cell r="C50" t="str">
            <v>059</v>
          </cell>
          <cell r="D50">
            <v>-65767.330000000016</v>
          </cell>
          <cell r="E50">
            <v>64278.560713520841</v>
          </cell>
          <cell r="F50">
            <v>203630.18181818182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212821000</v>
          </cell>
          <cell r="B51" t="str">
            <v>212</v>
          </cell>
          <cell r="C51" t="str">
            <v>821</v>
          </cell>
          <cell r="D51">
            <v>3631.11</v>
          </cell>
          <cell r="E51">
            <v>-3548.9128810987563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212 Total000</v>
          </cell>
          <cell r="B52" t="str">
            <v>212 Total</v>
          </cell>
          <cell r="C52">
            <v>0</v>
          </cell>
          <cell r="D52">
            <v>-39760.740000000013</v>
          </cell>
          <cell r="E52">
            <v>38860.679612575375</v>
          </cell>
          <cell r="F52">
            <v>266540.33454545453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232800000</v>
          </cell>
          <cell r="B53" t="str">
            <v>232</v>
          </cell>
          <cell r="C53" t="str">
            <v>800</v>
          </cell>
          <cell r="D53">
            <v>45036.1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232 Total000</v>
          </cell>
          <cell r="B54" t="str">
            <v>232 Total</v>
          </cell>
          <cell r="C54">
            <v>0</v>
          </cell>
          <cell r="D54">
            <v>45036.1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233817000</v>
          </cell>
          <cell r="B55" t="str">
            <v>233</v>
          </cell>
          <cell r="C55" t="str">
            <v>817</v>
          </cell>
          <cell r="D55">
            <v>74600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233 Total000</v>
          </cell>
          <cell r="B56" t="str">
            <v>233 Total</v>
          </cell>
          <cell r="C56">
            <v>0</v>
          </cell>
          <cell r="D56">
            <v>74600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303057000</v>
          </cell>
          <cell r="B57" t="str">
            <v>303</v>
          </cell>
          <cell r="C57" t="str">
            <v>057</v>
          </cell>
          <cell r="D57">
            <v>826692.4600000002</v>
          </cell>
          <cell r="E57">
            <v>0</v>
          </cell>
          <cell r="F57">
            <v>229359.38181818184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303 Total000</v>
          </cell>
          <cell r="B58" t="str">
            <v>303 Total</v>
          </cell>
          <cell r="C58">
            <v>0</v>
          </cell>
          <cell r="D58">
            <v>826692.4600000002</v>
          </cell>
          <cell r="E58">
            <v>0</v>
          </cell>
          <cell r="F58">
            <v>229359.38181818184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Grand Total000</v>
          </cell>
          <cell r="B59" t="str">
            <v>Grand Total</v>
          </cell>
          <cell r="C59">
            <v>0</v>
          </cell>
          <cell r="D59">
            <v>951671507.49000013</v>
          </cell>
          <cell r="E59">
            <v>267505512.55494654</v>
          </cell>
          <cell r="F59">
            <v>65098526.74909097</v>
          </cell>
          <cell r="G59">
            <v>-5512367.21</v>
          </cell>
          <cell r="H59">
            <v>-24179973.860000003</v>
          </cell>
          <cell r="I59">
            <v>46511901.550000004</v>
          </cell>
          <cell r="J59">
            <v>-37287933.98000022</v>
          </cell>
          <cell r="K59">
            <v>-199526.69090909077</v>
          </cell>
          <cell r="L59">
            <v>827424.94909090898</v>
          </cell>
          <cell r="M59">
            <v>-4394137.8990909066</v>
          </cell>
          <cell r="N59">
            <v>133981.62727272732</v>
          </cell>
          <cell r="O59">
            <v>-410691926.96715415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</v>
          </cell>
          <cell r="B61">
            <v>0</v>
          </cell>
          <cell r="C61">
            <v>0</v>
          </cell>
          <cell r="D61" t="str">
            <v>Actuals Basis Adj thru August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-2194793.5999999987</v>
          </cell>
          <cell r="M61">
            <v>9101674.4400000013</v>
          </cell>
          <cell r="N61">
            <v>-48398168.449999988</v>
          </cell>
          <cell r="O61">
            <v>1476164.06</v>
          </cell>
        </row>
        <row r="62">
          <cell r="A62" t="str">
            <v>000</v>
          </cell>
          <cell r="B62">
            <v>0</v>
          </cell>
          <cell r="C62">
            <v>0</v>
          </cell>
          <cell r="D62" t="str">
            <v>Total FY 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-2394320.2909090896</v>
          </cell>
          <cell r="M62">
            <v>9929099.3890909106</v>
          </cell>
          <cell r="N62">
            <v>-52792306.349090897</v>
          </cell>
          <cell r="O62">
            <v>1610145.6872727275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0</v>
          </cell>
          <cell r="D64" t="str">
            <v>Per Report #33</v>
          </cell>
          <cell r="E64">
            <v>0</v>
          </cell>
          <cell r="F64">
            <v>1219116296</v>
          </cell>
          <cell r="G64">
            <v>65098527</v>
          </cell>
          <cell r="H64">
            <v>-5512371</v>
          </cell>
          <cell r="I64">
            <v>24179974</v>
          </cell>
          <cell r="J64">
            <v>46511899</v>
          </cell>
          <cell r="K64">
            <v>37287933</v>
          </cell>
          <cell r="L64">
            <v>-2394312.6</v>
          </cell>
          <cell r="M64">
            <v>9929088.4399999995</v>
          </cell>
          <cell r="N64">
            <v>-52788948.659999996</v>
          </cell>
          <cell r="O64">
            <v>1610146.06</v>
          </cell>
        </row>
        <row r="65">
          <cell r="B65">
            <v>0</v>
          </cell>
          <cell r="C65">
            <v>0</v>
          </cell>
          <cell r="D65" t="str">
            <v>Proof</v>
          </cell>
          <cell r="E65">
            <v>0</v>
          </cell>
          <cell r="F65">
            <v>60724.044946670532</v>
          </cell>
          <cell r="G65">
            <v>-0.25090902298688889</v>
          </cell>
          <cell r="H65">
            <v>3.7900000009685755</v>
          </cell>
          <cell r="I65">
            <v>0.13999999687075615</v>
          </cell>
          <cell r="J65">
            <v>2.5500000044703484</v>
          </cell>
          <cell r="K65">
            <v>0</v>
          </cell>
          <cell r="L65">
            <v>-7.6909090895205736</v>
          </cell>
          <cell r="M65">
            <v>10.949090911075473</v>
          </cell>
          <cell r="N65">
            <v>-3357.6890909001231</v>
          </cell>
          <cell r="O65">
            <v>-0.37272727256640792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 t="str">
            <v>050</v>
          </cell>
          <cell r="F67">
            <v>96369254.224903628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96308530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60724.22490362823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</sheetData>
      <sheetData sheetId="23">
        <row r="3">
          <cell r="A3" t="str">
            <v>001</v>
          </cell>
        </row>
      </sheetData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11977950.390000001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609298.11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268630.56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8827781.6999999993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2501595.63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4916414.75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26380909.25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O246">
            <v>5286991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O247">
            <v>4268737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O248">
            <v>435837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O249">
            <v>519455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O250">
            <v>-298269</v>
          </cell>
        </row>
        <row r="251">
          <cell r="B251" t="str">
            <v xml:space="preserve">  Pipeline Integrity</v>
          </cell>
          <cell r="O251">
            <v>0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O252">
            <v>-1166000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O253">
            <v>118376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O254">
            <v>6921186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O255">
            <v>24247761</v>
          </cell>
        </row>
        <row r="256">
          <cell r="B256" t="str">
            <v xml:space="preserve">  Vehicles</v>
          </cell>
          <cell r="O256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Atmos Pipeline - Texas</v>
          </cell>
          <cell r="D10" t="str">
            <v>M-T-D</v>
          </cell>
          <cell r="H10" t="str">
            <v>Y-T-D</v>
          </cell>
          <cell r="L10" t="str">
            <v>FY 2007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-1437.8920000000001</v>
          </cell>
          <cell r="D12">
            <v>891.85328094106183</v>
          </cell>
          <cell r="E12">
            <v>2329.745280941062</v>
          </cell>
          <cell r="G12">
            <v>-2437.143</v>
          </cell>
          <cell r="H12">
            <v>1248.6206172152527</v>
          </cell>
          <cell r="I12">
            <v>3685.7636172152525</v>
          </cell>
          <cell r="K12">
            <v>8298.6861400154521</v>
          </cell>
          <cell r="L12">
            <v>12498.686140015452</v>
          </cell>
          <cell r="M12">
            <v>-4200</v>
          </cell>
          <cell r="N12">
            <v>-0.50610421085188551</v>
          </cell>
        </row>
        <row r="14">
          <cell r="A14" t="str">
            <v xml:space="preserve">  Equipment</v>
          </cell>
          <cell r="C14">
            <v>215.94900000000001</v>
          </cell>
          <cell r="D14">
            <v>31.247985510788904</v>
          </cell>
          <cell r="E14">
            <v>-184.7010144892111</v>
          </cell>
          <cell r="G14">
            <v>15.971</v>
          </cell>
          <cell r="H14">
            <v>93.743957020777842</v>
          </cell>
          <cell r="I14">
            <v>77.772957020777838</v>
          </cell>
          <cell r="K14">
            <v>249.98388513091749</v>
          </cell>
          <cell r="L14">
            <v>250</v>
          </cell>
          <cell r="M14">
            <v>-1.611486908251436E-2</v>
          </cell>
          <cell r="N14">
            <v>-6.4463631621994124E-5</v>
          </cell>
        </row>
        <row r="15">
          <cell r="A15" t="str">
            <v xml:space="preserve">  Information Technology</v>
          </cell>
          <cell r="C15">
            <v>11.896000000000001</v>
          </cell>
          <cell r="D15">
            <v>0</v>
          </cell>
          <cell r="E15">
            <v>-11.896000000000001</v>
          </cell>
          <cell r="G15">
            <v>99.587000000000003</v>
          </cell>
          <cell r="H15">
            <v>880.50055437366746</v>
          </cell>
          <cell r="I15">
            <v>780.91355437366747</v>
          </cell>
          <cell r="K15">
            <v>1138.5826288727633</v>
          </cell>
          <cell r="L15">
            <v>1156.5826288727633</v>
          </cell>
          <cell r="M15">
            <v>-18</v>
          </cell>
          <cell r="N15">
            <v>-1.5809129301244153E-2</v>
          </cell>
        </row>
        <row r="16">
          <cell r="A16" t="str">
            <v xml:space="preserve">  Miscellaneous</v>
          </cell>
          <cell r="C16">
            <v>851.72299999999996</v>
          </cell>
          <cell r="D16">
            <v>0</v>
          </cell>
          <cell r="E16">
            <v>-851.72299999999996</v>
          </cell>
          <cell r="G16">
            <v>699.04899999999998</v>
          </cell>
          <cell r="H16">
            <v>0</v>
          </cell>
          <cell r="I16">
            <v>-699.04899999999998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-651.85</v>
          </cell>
          <cell r="D17">
            <v>0</v>
          </cell>
          <cell r="E17">
            <v>651.85</v>
          </cell>
          <cell r="G17">
            <v>-2E-3</v>
          </cell>
          <cell r="H17">
            <v>0</v>
          </cell>
          <cell r="I17">
            <v>2E-3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927.90553699224438</v>
          </cell>
          <cell r="E18">
            <v>927.90553699224438</v>
          </cell>
          <cell r="G18">
            <v>0</v>
          </cell>
          <cell r="H18">
            <v>4673.5711577074717</v>
          </cell>
          <cell r="I18">
            <v>4673.5711577074717</v>
          </cell>
          <cell r="K18">
            <v>10241.004397845049</v>
          </cell>
          <cell r="L18">
            <v>10241</v>
          </cell>
          <cell r="M18">
            <v>4.3978450485155918E-3</v>
          </cell>
          <cell r="N18">
            <v>4.2943493408136837E-7</v>
          </cell>
        </row>
        <row r="19">
          <cell r="A19" t="str">
            <v xml:space="preserve">  Public Improvements</v>
          </cell>
          <cell r="C19">
            <v>525.005</v>
          </cell>
          <cell r="D19">
            <v>316.63433578026508</v>
          </cell>
          <cell r="E19">
            <v>-208.37066421973492</v>
          </cell>
          <cell r="G19">
            <v>1064.634</v>
          </cell>
          <cell r="H19">
            <v>1899.8060311037957</v>
          </cell>
          <cell r="I19">
            <v>835.17203110379569</v>
          </cell>
          <cell r="K19">
            <v>3799.6120596659221</v>
          </cell>
          <cell r="L19">
            <v>3800</v>
          </cell>
          <cell r="M19">
            <v>-0.38794033407793904</v>
          </cell>
          <cell r="N19">
            <v>-1.0209998494215971E-4</v>
          </cell>
        </row>
        <row r="20">
          <cell r="A20" t="str">
            <v xml:space="preserve">  Structures</v>
          </cell>
          <cell r="C20">
            <v>5.7679999999999998</v>
          </cell>
          <cell r="D20">
            <v>0</v>
          </cell>
          <cell r="E20">
            <v>-5.7679999999999998</v>
          </cell>
          <cell r="G20">
            <v>-55.463000000000001</v>
          </cell>
          <cell r="H20">
            <v>19.388113275780395</v>
          </cell>
          <cell r="I20">
            <v>74.851113275780392</v>
          </cell>
          <cell r="K20">
            <v>665.65883014808526</v>
          </cell>
          <cell r="L20">
            <v>666</v>
          </cell>
          <cell r="M20">
            <v>-0.34116985191474214</v>
          </cell>
          <cell r="N20">
            <v>-5.1252959693908677E-4</v>
          </cell>
        </row>
        <row r="21">
          <cell r="A21" t="str">
            <v xml:space="preserve">  System Improvement</v>
          </cell>
          <cell r="C21">
            <v>2603.1060000000002</v>
          </cell>
          <cell r="D21">
            <v>41.904557765135777</v>
          </cell>
          <cell r="E21">
            <v>-2561.2014422348643</v>
          </cell>
          <cell r="G21">
            <v>21712.428</v>
          </cell>
          <cell r="H21">
            <v>1371.4922138779355</v>
          </cell>
          <cell r="I21">
            <v>-20340.935786122063</v>
          </cell>
          <cell r="K21">
            <v>2680.5522820473457</v>
          </cell>
          <cell r="L21">
            <v>2681</v>
          </cell>
          <cell r="M21">
            <v>-0.44771795265432957</v>
          </cell>
          <cell r="N21">
            <v>-1.6702451791478307E-4</v>
          </cell>
        </row>
        <row r="22">
          <cell r="A22" t="str">
            <v xml:space="preserve">  System Integrity</v>
          </cell>
          <cell r="C22">
            <v>694.24900000000002</v>
          </cell>
          <cell r="D22">
            <v>3225.5185844160819</v>
          </cell>
          <cell r="E22">
            <v>2531.2695844160817</v>
          </cell>
          <cell r="G22">
            <v>5282.1980000000003</v>
          </cell>
          <cell r="H22">
            <v>17682.576714820367</v>
          </cell>
          <cell r="I22">
            <v>12400.378714820366</v>
          </cell>
          <cell r="K22">
            <v>27521.627025474474</v>
          </cell>
          <cell r="L22">
            <v>25221.627025474474</v>
          </cell>
          <cell r="M22">
            <v>2300</v>
          </cell>
          <cell r="N22">
            <v>8.3570640568273152E-2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4255.8460000000005</v>
          </cell>
          <cell r="D24">
            <v>4543.2110004645165</v>
          </cell>
          <cell r="E24">
            <v>287.36500046451556</v>
          </cell>
          <cell r="G24">
            <v>28818.402000000002</v>
          </cell>
          <cell r="H24">
            <v>26621.078742179794</v>
          </cell>
          <cell r="I24">
            <v>-2197.3232578202042</v>
          </cell>
          <cell r="K24">
            <v>46297.021109184556</v>
          </cell>
          <cell r="L24">
            <v>44016.209654347236</v>
          </cell>
          <cell r="M24">
            <v>2280.8114548373192</v>
          </cell>
          <cell r="N24">
            <v>4.926475613751409E-2</v>
          </cell>
        </row>
        <row r="26">
          <cell r="A26" t="str">
            <v xml:space="preserve"> Total Atmos Pipeline - Texas</v>
          </cell>
          <cell r="C26">
            <v>2817.9540000000006</v>
          </cell>
          <cell r="D26">
            <v>5435.0642814055782</v>
          </cell>
          <cell r="E26">
            <v>2617.1102814055776</v>
          </cell>
          <cell r="G26">
            <v>26381.259000000002</v>
          </cell>
          <cell r="H26">
            <v>27869.699359395046</v>
          </cell>
          <cell r="I26">
            <v>1488.4403593950483</v>
          </cell>
          <cell r="K26">
            <v>54595.707249200008</v>
          </cell>
          <cell r="L26">
            <v>56514.895794362688</v>
          </cell>
          <cell r="M26">
            <v>-1919.1885451626808</v>
          </cell>
          <cell r="N26">
            <v>-3.5152737126430446E-2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"/>
    </sheetNames>
    <sheetDataSet>
      <sheetData sheetId="0">
        <row r="9">
          <cell r="C9" t="str">
            <v>ActualM</v>
          </cell>
          <cell r="D9" t="str">
            <v>BudgetM</v>
          </cell>
          <cell r="G9" t="str">
            <v>ActualY</v>
          </cell>
          <cell r="H9" t="str">
            <v>BudgetY</v>
          </cell>
          <cell r="K9" t="str">
            <v>Budget</v>
          </cell>
          <cell r="L9" t="str">
            <v>Projection</v>
          </cell>
        </row>
        <row r="10">
          <cell r="A10" t="str">
            <v>Shared Services</v>
          </cell>
          <cell r="D10" t="str">
            <v>M-T-D</v>
          </cell>
          <cell r="H10" t="str">
            <v>Y-T-D</v>
          </cell>
          <cell r="L10" t="str">
            <v>FY 2008</v>
          </cell>
        </row>
        <row r="11">
          <cell r="C11" t="str">
            <v>Actual</v>
          </cell>
          <cell r="D11" t="str">
            <v>Budget</v>
          </cell>
          <cell r="E11" t="str">
            <v>Variance</v>
          </cell>
          <cell r="G11" t="str">
            <v>Actual</v>
          </cell>
          <cell r="H11" t="str">
            <v>Budget</v>
          </cell>
          <cell r="I11" t="str">
            <v>Variance</v>
          </cell>
          <cell r="K11" t="str">
            <v>Budget</v>
          </cell>
          <cell r="L11" t="str">
            <v>Projection</v>
          </cell>
          <cell r="M11" t="str">
            <v>Var$</v>
          </cell>
          <cell r="N11" t="str">
            <v>Var%</v>
          </cell>
        </row>
        <row r="12">
          <cell r="A12" t="str">
            <v xml:space="preserve">  Growth</v>
          </cell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M12">
            <v>0</v>
          </cell>
          <cell r="N12">
            <v>0</v>
          </cell>
        </row>
        <row r="14">
          <cell r="A14" t="str">
            <v xml:space="preserve">  Equipment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A15" t="str">
            <v xml:space="preserve">  Information Technology</v>
          </cell>
          <cell r="C15">
            <v>2010.18</v>
          </cell>
          <cell r="D15">
            <v>2985.2457100000001</v>
          </cell>
          <cell r="E15">
            <v>975.06571000000008</v>
          </cell>
          <cell r="G15">
            <v>3027.212</v>
          </cell>
          <cell r="H15">
            <v>8903.1185100000021</v>
          </cell>
          <cell r="I15">
            <v>5875.9065100000025</v>
          </cell>
          <cell r="K15">
            <v>18917.220310000001</v>
          </cell>
          <cell r="L15">
            <v>18917.220310000001</v>
          </cell>
          <cell r="M15">
            <v>0</v>
          </cell>
          <cell r="N15">
            <v>0</v>
          </cell>
        </row>
        <row r="16">
          <cell r="A16" t="str">
            <v xml:space="preserve">  Miscellaneous</v>
          </cell>
          <cell r="C16">
            <v>-440.36700000000002</v>
          </cell>
          <cell r="D16">
            <v>0</v>
          </cell>
          <cell r="E16">
            <v>440.36700000000002</v>
          </cell>
          <cell r="G16">
            <v>74.046000000000006</v>
          </cell>
          <cell r="H16">
            <v>0</v>
          </cell>
          <cell r="I16">
            <v>-74.046000000000006</v>
          </cell>
          <cell r="K16">
            <v>0</v>
          </cell>
          <cell r="M16">
            <v>0</v>
          </cell>
          <cell r="N16">
            <v>0</v>
          </cell>
        </row>
        <row r="17">
          <cell r="A17" t="str">
            <v xml:space="preserve">  Overhead</v>
          </cell>
          <cell r="C17">
            <v>-2002.7650000000001</v>
          </cell>
          <cell r="D17">
            <v>0</v>
          </cell>
          <cell r="E17">
            <v>2002.7650000000001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A18" t="str">
            <v xml:space="preserve">  Pipeline Integrity</v>
          </cell>
          <cell r="C18">
            <v>0</v>
          </cell>
          <cell r="D18">
            <v>0</v>
          </cell>
          <cell r="E18">
            <v>0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A19" t="str">
            <v xml:space="preserve">  Public Improvements</v>
          </cell>
          <cell r="C19">
            <v>0</v>
          </cell>
          <cell r="D19">
            <v>0</v>
          </cell>
          <cell r="E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A20" t="str">
            <v xml:space="preserve">  Structures</v>
          </cell>
          <cell r="C20">
            <v>43.957000000000001</v>
          </cell>
          <cell r="D20">
            <v>0</v>
          </cell>
          <cell r="E20">
            <v>-43.957000000000001</v>
          </cell>
          <cell r="G20">
            <v>179.935</v>
          </cell>
          <cell r="H20">
            <v>308.89562999999998</v>
          </cell>
          <cell r="I20">
            <v>128.96062999999998</v>
          </cell>
          <cell r="K20">
            <v>1782.7919099999997</v>
          </cell>
          <cell r="M20">
            <v>1782.7919099999997</v>
          </cell>
          <cell r="N20">
            <v>1</v>
          </cell>
        </row>
        <row r="21">
          <cell r="A21" t="str">
            <v xml:space="preserve">  System Improvement</v>
          </cell>
          <cell r="C21">
            <v>0</v>
          </cell>
          <cell r="D21">
            <v>0</v>
          </cell>
          <cell r="E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M21">
            <v>0</v>
          </cell>
          <cell r="N21">
            <v>0</v>
          </cell>
        </row>
        <row r="22">
          <cell r="A22" t="str">
            <v xml:space="preserve">  System Integrity</v>
          </cell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M22">
            <v>0</v>
          </cell>
          <cell r="N22">
            <v>0</v>
          </cell>
        </row>
        <row r="23">
          <cell r="A23" t="str">
            <v xml:space="preserve">  Vehicles</v>
          </cell>
          <cell r="C23">
            <v>0</v>
          </cell>
          <cell r="D23">
            <v>0</v>
          </cell>
          <cell r="E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M23">
            <v>0</v>
          </cell>
          <cell r="N23">
            <v>0</v>
          </cell>
        </row>
        <row r="24">
          <cell r="A24" t="str">
            <v xml:space="preserve">  Total Non-Growth</v>
          </cell>
          <cell r="C24">
            <v>-388.995</v>
          </cell>
          <cell r="D24">
            <v>2985.2457100000001</v>
          </cell>
          <cell r="E24">
            <v>3374.2407100000005</v>
          </cell>
          <cell r="G24">
            <v>3281.1929999999998</v>
          </cell>
          <cell r="H24">
            <v>9212.014140000003</v>
          </cell>
          <cell r="I24">
            <v>5930.8211400000018</v>
          </cell>
          <cell r="K24">
            <v>20700.012220000001</v>
          </cell>
          <cell r="L24">
            <v>18917.220310000001</v>
          </cell>
          <cell r="M24">
            <v>1782.7919099999997</v>
          </cell>
          <cell r="N24">
            <v>8.6125162200508087E-2</v>
          </cell>
        </row>
        <row r="26">
          <cell r="A26" t="str">
            <v xml:space="preserve"> Total Shared Services</v>
          </cell>
          <cell r="C26">
            <v>-388.995</v>
          </cell>
          <cell r="D26">
            <v>2985.2457100000001</v>
          </cell>
          <cell r="E26">
            <v>3374.2407100000005</v>
          </cell>
          <cell r="G26">
            <v>3281.1929999999998</v>
          </cell>
          <cell r="H26">
            <v>9212.014140000003</v>
          </cell>
          <cell r="I26">
            <v>5930.8211400000018</v>
          </cell>
          <cell r="K26">
            <v>20700.012220000001</v>
          </cell>
          <cell r="L26">
            <v>18917.220310000001</v>
          </cell>
          <cell r="M26">
            <v>1782.7919099999997</v>
          </cell>
          <cell r="N26">
            <v>8.6125162200508087E-2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</sheetNames>
    <sheetDataSet>
      <sheetData sheetId="0"/>
      <sheetData sheetId="1"/>
      <sheetData sheetId="2"/>
      <sheetData sheetId="3">
        <row r="8">
          <cell r="B8" t="str">
            <v>Atmos Energy-Mid-Tex</v>
          </cell>
          <cell r="C8" t="str">
            <v>Atmos Energy-Mid-Tex</v>
          </cell>
          <cell r="D8" t="str">
            <v>Atmos Energy-Mid-Tex</v>
          </cell>
          <cell r="E8" t="str">
            <v>Atmos Energy-Mid-Tex</v>
          </cell>
          <cell r="F8" t="str">
            <v>Atmos Energy-Mid-Tex</v>
          </cell>
          <cell r="G8" t="str">
            <v>Atmos Energy-Mid-Tex</v>
          </cell>
          <cell r="H8" t="str">
            <v>Atmos Energy-Mid-Tex</v>
          </cell>
          <cell r="I8" t="str">
            <v>Atmos Energy-Mid-Tex</v>
          </cell>
          <cell r="J8" t="str">
            <v>Atmos Energy-Mid-Tex</v>
          </cell>
          <cell r="K8" t="str">
            <v>Atmos Energy-Mid-Tex</v>
          </cell>
          <cell r="L8" t="str">
            <v>Atmos Energy-Mid-Tex</v>
          </cell>
          <cell r="M8" t="str">
            <v>Atmos Energy-Mid-Tex</v>
          </cell>
          <cell r="N8" t="str">
            <v>Atmos Energy-Mid-Tex</v>
          </cell>
          <cell r="P8" t="str">
            <v>Atmos Energy-Mississippi</v>
          </cell>
          <cell r="Q8" t="str">
            <v>Atmos Energy-Mississippi</v>
          </cell>
          <cell r="R8" t="str">
            <v>Atmos Energy-Mississippi</v>
          </cell>
          <cell r="S8" t="str">
            <v>Atmos Energy-Mississippi</v>
          </cell>
          <cell r="T8" t="str">
            <v>Atmos Energy-Mississippi</v>
          </cell>
          <cell r="U8" t="str">
            <v>Atmos Energy-Mississippi</v>
          </cell>
          <cell r="V8" t="str">
            <v>Atmos Energy-Mississippi</v>
          </cell>
          <cell r="W8" t="str">
            <v>Atmos Energy-Mississippi</v>
          </cell>
          <cell r="X8" t="str">
            <v>Atmos Energy-Mississippi</v>
          </cell>
          <cell r="Y8" t="str">
            <v>Atmos Energy-Mississippi</v>
          </cell>
          <cell r="Z8" t="str">
            <v>Atmos Energy-Mississippi</v>
          </cell>
          <cell r="AA8" t="str">
            <v>Atmos Energy-Mississippi</v>
          </cell>
          <cell r="AB8" t="str">
            <v>Atmos Energy-Mississippi</v>
          </cell>
          <cell r="AD8" t="str">
            <v>SS Rollup w Blueflame</v>
          </cell>
          <cell r="AE8" t="str">
            <v>SS Rollup w Blueflame</v>
          </cell>
          <cell r="AF8" t="str">
            <v>SS Rollup w Blueflame</v>
          </cell>
          <cell r="AG8" t="str">
            <v>SS Rollup w Blueflame</v>
          </cell>
          <cell r="AH8" t="str">
            <v>SS Rollup w Blueflame</v>
          </cell>
          <cell r="AI8" t="str">
            <v>SS Rollup w Blueflame</v>
          </cell>
          <cell r="AJ8" t="str">
            <v>SS Rollup w Blueflame</v>
          </cell>
          <cell r="AK8" t="str">
            <v>SS Rollup w Blueflame</v>
          </cell>
          <cell r="AL8" t="str">
            <v>SS Rollup w Blueflame</v>
          </cell>
          <cell r="AM8" t="str">
            <v>SS Rollup w Blueflame</v>
          </cell>
          <cell r="AN8" t="str">
            <v>SS Rollup w Blueflame</v>
          </cell>
          <cell r="AO8" t="str">
            <v>SS Rollup w Blueflame</v>
          </cell>
          <cell r="AP8" t="str">
            <v>SS Rollup w Blueflame</v>
          </cell>
          <cell r="AR8" t="str">
            <v>Atmos Pipeline - Texas</v>
          </cell>
          <cell r="AS8" t="str">
            <v>Atmos Pipeline - Texas</v>
          </cell>
          <cell r="AT8" t="str">
            <v>Atmos Pipeline - Texas</v>
          </cell>
          <cell r="AU8" t="str">
            <v>Atmos Pipeline - Texas</v>
          </cell>
          <cell r="AV8" t="str">
            <v>Atmos Pipeline - Texas</v>
          </cell>
          <cell r="AW8" t="str">
            <v>Atmos Pipeline - Texas</v>
          </cell>
          <cell r="AX8" t="str">
            <v>Atmos Pipeline - Texas</v>
          </cell>
          <cell r="AY8" t="str">
            <v>Atmos Pipeline - Texas</v>
          </cell>
          <cell r="AZ8" t="str">
            <v>Atmos Pipeline - Texas</v>
          </cell>
          <cell r="BA8" t="str">
            <v>Atmos Pipeline - Texas</v>
          </cell>
          <cell r="BB8" t="str">
            <v>Atmos Pipeline - Texas</v>
          </cell>
          <cell r="BC8" t="str">
            <v>Atmos Pipeline - Texas</v>
          </cell>
          <cell r="BD8" t="str">
            <v>Atmos Pipeline - Texas</v>
          </cell>
          <cell r="BF8" t="str">
            <v>Atmos Energy Marketing Group</v>
          </cell>
          <cell r="BG8" t="str">
            <v>Atmos Energy Marketing Group</v>
          </cell>
          <cell r="BH8" t="str">
            <v>Atmos Energy Marketing Group</v>
          </cell>
          <cell r="BI8" t="str">
            <v>Atmos Energy Marketing Group</v>
          </cell>
          <cell r="BJ8" t="str">
            <v>Atmos Energy Marketing Group</v>
          </cell>
          <cell r="BK8" t="str">
            <v>Atmos Energy Marketing Group</v>
          </cell>
          <cell r="BL8" t="str">
            <v>Atmos Energy Marketing Group</v>
          </cell>
          <cell r="BM8" t="str">
            <v>Atmos Energy Marketing Group</v>
          </cell>
          <cell r="BN8" t="str">
            <v>Atmos Energy Marketing Group</v>
          </cell>
          <cell r="BO8" t="str">
            <v>Atmos Energy Marketing Group</v>
          </cell>
          <cell r="BP8" t="str">
            <v>Atmos Energy Marketing Group</v>
          </cell>
          <cell r="BQ8" t="str">
            <v>Atmos Energy Marketing Group</v>
          </cell>
          <cell r="BR8" t="str">
            <v>Atmos Energy Marketing Group</v>
          </cell>
          <cell r="BT8" t="str">
            <v>Other Non Utility</v>
          </cell>
          <cell r="BU8" t="str">
            <v>Other Non Utility</v>
          </cell>
          <cell r="BV8" t="str">
            <v>Other Non Utility</v>
          </cell>
          <cell r="BW8" t="str">
            <v>Other Non Utility</v>
          </cell>
          <cell r="BX8" t="str">
            <v>Other Non Utility</v>
          </cell>
          <cell r="BY8" t="str">
            <v>Other Non Utility</v>
          </cell>
          <cell r="BZ8" t="str">
            <v>Other Non Utility</v>
          </cell>
          <cell r="CA8" t="str">
            <v>Other Non Utility</v>
          </cell>
          <cell r="CB8" t="str">
            <v>Other Non Utility</v>
          </cell>
          <cell r="CC8" t="str">
            <v>Other Non Utility</v>
          </cell>
          <cell r="CD8" t="str">
            <v>Other Non Utility</v>
          </cell>
          <cell r="CE8" t="str">
            <v>Other Non Utility</v>
          </cell>
          <cell r="CF8" t="str">
            <v>Other Non Utility</v>
          </cell>
          <cell r="CH8" t="str">
            <v>Other Operating Companies (Elim)</v>
          </cell>
          <cell r="CI8" t="str">
            <v>Other Operating Companies (Elim)</v>
          </cell>
          <cell r="CJ8" t="str">
            <v>Other Operating Companies (Elim)</v>
          </cell>
          <cell r="CK8" t="str">
            <v>Other Operating Companies (Elim)</v>
          </cell>
          <cell r="CL8" t="str">
            <v>Other Operating Companies (Elim)</v>
          </cell>
          <cell r="CM8" t="str">
            <v>Other Operating Companies (Elim)</v>
          </cell>
          <cell r="CN8" t="str">
            <v>Other Operating Companies (Elim)</v>
          </cell>
          <cell r="CO8" t="str">
            <v>Other Operating Companies (Elim)</v>
          </cell>
          <cell r="CP8" t="str">
            <v>Other Operating Companies (Elim)</v>
          </cell>
          <cell r="CQ8" t="str">
            <v>Other Operating Companies (Elim)</v>
          </cell>
          <cell r="CR8" t="str">
            <v>Other Operating Companies (Elim)</v>
          </cell>
          <cell r="CS8" t="str">
            <v>Other Operating Companies (Elim)</v>
          </cell>
          <cell r="CT8" t="str">
            <v>Other Operating Companies (Elim)</v>
          </cell>
          <cell r="CV8" t="str">
            <v>Mid-Tex Eliminations</v>
          </cell>
          <cell r="CW8" t="str">
            <v>Mid-Tex Eliminations</v>
          </cell>
          <cell r="CX8" t="str">
            <v>Mid-Tex Eliminations</v>
          </cell>
          <cell r="CY8" t="str">
            <v>Mid-Tex Eliminations</v>
          </cell>
          <cell r="CZ8" t="str">
            <v>Mid-Tex Eliminations</v>
          </cell>
          <cell r="DA8" t="str">
            <v>Mid-Tex Eliminations</v>
          </cell>
          <cell r="DB8" t="str">
            <v>Mid-Tex Eliminations</v>
          </cell>
          <cell r="DC8" t="str">
            <v>Mid-Tex Eliminations</v>
          </cell>
          <cell r="DD8" t="str">
            <v>Mid-Tex Eliminations</v>
          </cell>
          <cell r="DE8" t="str">
            <v>Mid-Tex Eliminations</v>
          </cell>
          <cell r="DF8" t="str">
            <v>Mid-Tex Eliminations</v>
          </cell>
          <cell r="DG8" t="str">
            <v>Mid-Tex Eliminations</v>
          </cell>
          <cell r="DH8" t="str">
            <v>Mid-Tex Eliminations</v>
          </cell>
          <cell r="DJ8" t="str">
            <v>Atmos Energy Corporation Cons (Elim)</v>
          </cell>
          <cell r="DK8" t="str">
            <v>Atmos Energy Corporation Cons (Elim)</v>
          </cell>
          <cell r="DL8" t="str">
            <v>Atmos Energy Corporation Cons (Elim)</v>
          </cell>
          <cell r="DM8" t="str">
            <v>Atmos Energy Corporation Cons (Elim)</v>
          </cell>
          <cell r="DN8" t="str">
            <v>Atmos Energy Corporation Cons (Elim)</v>
          </cell>
          <cell r="DO8" t="str">
            <v>Atmos Energy Corporation Cons (Elim)</v>
          </cell>
          <cell r="DP8" t="str">
            <v>Atmos Energy Corporation Cons (Elim)</v>
          </cell>
          <cell r="DQ8" t="str">
            <v>Atmos Energy Corporation Cons (Elim)</v>
          </cell>
          <cell r="DR8" t="str">
            <v>Atmos Energy Corporation Cons (Elim)</v>
          </cell>
          <cell r="DS8" t="str">
            <v>Atmos Energy Corporation Cons (Elim)</v>
          </cell>
          <cell r="DT8" t="str">
            <v>Atmos Energy Corporation Cons (Elim)</v>
          </cell>
          <cell r="DU8" t="str">
            <v>Atmos Energy Corporation Cons (Elim)</v>
          </cell>
          <cell r="DV8" t="str">
            <v>Atmos Energy Corporation Cons (Elim)</v>
          </cell>
        </row>
        <row r="9">
          <cell r="A9" t="str">
            <v>Total Gas Revenue</v>
          </cell>
          <cell r="B9">
            <v>2156780689.7799997</v>
          </cell>
          <cell r="C9">
            <v>111102630.14</v>
          </cell>
          <cell r="D9">
            <v>165704721.47</v>
          </cell>
          <cell r="E9">
            <v>319431393.66000009</v>
          </cell>
          <cell r="F9">
            <v>410098288.33000004</v>
          </cell>
          <cell r="G9">
            <v>334456875.02999991</v>
          </cell>
          <cell r="H9">
            <v>246321059.47</v>
          </cell>
          <cell r="I9">
            <v>133087178.75</v>
          </cell>
          <cell r="J9">
            <v>108427341.23</v>
          </cell>
          <cell r="K9">
            <v>82050828.700000018</v>
          </cell>
          <cell r="L9">
            <v>79349191.230000004</v>
          </cell>
          <cell r="M9">
            <v>87240942.25999999</v>
          </cell>
          <cell r="N9">
            <v>79510239.50999999</v>
          </cell>
          <cell r="P9">
            <v>494445359.90000004</v>
          </cell>
          <cell r="Q9">
            <v>28668636.479999997</v>
          </cell>
          <cell r="R9">
            <v>45323873.969999999</v>
          </cell>
          <cell r="S9">
            <v>72629837.539999992</v>
          </cell>
          <cell r="T9">
            <v>86572285.370000005</v>
          </cell>
          <cell r="U9">
            <v>71433228.920000002</v>
          </cell>
          <cell r="V9">
            <v>51219320.960000008</v>
          </cell>
          <cell r="W9">
            <v>32250917.809999999</v>
          </cell>
          <cell r="X9">
            <v>23963929.25</v>
          </cell>
          <cell r="Y9">
            <v>20519270.989999998</v>
          </cell>
          <cell r="Z9">
            <v>20502321.329999998</v>
          </cell>
          <cell r="AA9">
            <v>20545834.800000001</v>
          </cell>
          <cell r="AB9">
            <v>20815902.48</v>
          </cell>
          <cell r="AD9" t="str">
            <v>0</v>
          </cell>
          <cell r="AE9" t="str">
            <v>0</v>
          </cell>
          <cell r="AF9" t="str">
            <v>0</v>
          </cell>
          <cell r="AG9" t="str">
            <v>0</v>
          </cell>
          <cell r="AH9" t="str">
            <v>0</v>
          </cell>
          <cell r="AI9" t="str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0</v>
          </cell>
          <cell r="AN9" t="str">
            <v>0</v>
          </cell>
          <cell r="AO9" t="str">
            <v>0</v>
          </cell>
          <cell r="AP9" t="str">
            <v>0</v>
          </cell>
          <cell r="AR9" t="str">
            <v>0</v>
          </cell>
          <cell r="AS9" t="str">
            <v>0</v>
          </cell>
          <cell r="AT9" t="str">
            <v>0</v>
          </cell>
          <cell r="AU9" t="str">
            <v>0</v>
          </cell>
          <cell r="AV9" t="str">
            <v>0</v>
          </cell>
          <cell r="AW9" t="str">
            <v>0</v>
          </cell>
          <cell r="AX9" t="str">
            <v>0</v>
          </cell>
          <cell r="AY9" t="str">
            <v>0</v>
          </cell>
          <cell r="AZ9" t="str">
            <v>0</v>
          </cell>
          <cell r="BA9" t="str">
            <v>0</v>
          </cell>
          <cell r="BB9" t="str">
            <v>0</v>
          </cell>
          <cell r="BC9" t="str">
            <v>0</v>
          </cell>
          <cell r="BD9" t="str">
            <v>0</v>
          </cell>
          <cell r="BF9">
            <v>4811480704</v>
          </cell>
          <cell r="BG9">
            <v>343434751</v>
          </cell>
          <cell r="BH9">
            <v>401355577</v>
          </cell>
          <cell r="BI9">
            <v>481270148</v>
          </cell>
          <cell r="BJ9">
            <v>490011287</v>
          </cell>
          <cell r="BK9">
            <v>472298301</v>
          </cell>
          <cell r="BL9">
            <v>476287091</v>
          </cell>
          <cell r="BM9">
            <v>376551759</v>
          </cell>
          <cell r="BN9">
            <v>345649424</v>
          </cell>
          <cell r="BO9">
            <v>348395464</v>
          </cell>
          <cell r="BP9">
            <v>351873782</v>
          </cell>
          <cell r="BQ9">
            <v>354253684</v>
          </cell>
          <cell r="BR9">
            <v>370099436</v>
          </cell>
          <cell r="BT9">
            <v>666820</v>
          </cell>
          <cell r="BU9">
            <v>55568</v>
          </cell>
          <cell r="BV9">
            <v>55568</v>
          </cell>
          <cell r="BW9">
            <v>55569</v>
          </cell>
          <cell r="BX9">
            <v>55568</v>
          </cell>
          <cell r="BY9">
            <v>55568</v>
          </cell>
          <cell r="BZ9">
            <v>55569</v>
          </cell>
          <cell r="CA9">
            <v>55568</v>
          </cell>
          <cell r="CB9">
            <v>55568</v>
          </cell>
          <cell r="CC9">
            <v>55569</v>
          </cell>
          <cell r="CD9">
            <v>55568</v>
          </cell>
          <cell r="CE9">
            <v>55568</v>
          </cell>
          <cell r="CF9">
            <v>55569</v>
          </cell>
          <cell r="CH9" t="str">
            <v>0</v>
          </cell>
          <cell r="CI9" t="str">
            <v>0</v>
          </cell>
          <cell r="CJ9" t="str">
            <v>0</v>
          </cell>
          <cell r="CK9" t="str">
            <v>0</v>
          </cell>
          <cell r="CL9" t="str">
            <v>0</v>
          </cell>
          <cell r="CM9" t="str">
            <v>0</v>
          </cell>
          <cell r="CN9" t="str">
            <v>0</v>
          </cell>
          <cell r="CO9" t="str">
            <v>0</v>
          </cell>
          <cell r="CP9" t="str">
            <v>0</v>
          </cell>
          <cell r="CQ9" t="str">
            <v>0</v>
          </cell>
          <cell r="CR9" t="str">
            <v>0</v>
          </cell>
          <cell r="CS9" t="str">
            <v>0</v>
          </cell>
          <cell r="CT9" t="str">
            <v>0</v>
          </cell>
          <cell r="CV9" t="str">
            <v>0</v>
          </cell>
          <cell r="CW9" t="str">
            <v>0</v>
          </cell>
          <cell r="CX9" t="str">
            <v>0</v>
          </cell>
          <cell r="CY9" t="str">
            <v>0</v>
          </cell>
          <cell r="CZ9" t="str">
            <v>0</v>
          </cell>
          <cell r="DA9" t="str">
            <v>0</v>
          </cell>
          <cell r="DB9" t="str">
            <v>0</v>
          </cell>
          <cell r="DC9" t="str">
            <v>0</v>
          </cell>
          <cell r="DD9" t="str">
            <v>0</v>
          </cell>
          <cell r="DE9" t="str">
            <v>0</v>
          </cell>
          <cell r="DF9" t="str">
            <v>0</v>
          </cell>
          <cell r="DG9" t="str">
            <v>0</v>
          </cell>
          <cell r="DH9" t="str">
            <v>0</v>
          </cell>
          <cell r="DJ9" t="str">
            <v>0</v>
          </cell>
          <cell r="DK9" t="str">
            <v>0</v>
          </cell>
          <cell r="DL9" t="str">
            <v>0</v>
          </cell>
          <cell r="DM9" t="str">
            <v>0</v>
          </cell>
          <cell r="DN9" t="str">
            <v>0</v>
          </cell>
          <cell r="DO9" t="str">
            <v>0</v>
          </cell>
          <cell r="DP9" t="str">
            <v>0</v>
          </cell>
          <cell r="DQ9" t="str">
            <v>0</v>
          </cell>
          <cell r="DR9" t="str">
            <v>0</v>
          </cell>
          <cell r="DS9" t="str">
            <v>0</v>
          </cell>
          <cell r="DT9" t="str">
            <v>0</v>
          </cell>
          <cell r="DU9" t="str">
            <v>0</v>
          </cell>
          <cell r="DV9" t="str">
            <v>0</v>
          </cell>
        </row>
        <row r="10">
          <cell r="A10" t="str">
            <v>Transportation Revenue</v>
          </cell>
          <cell r="B10">
            <v>24881604.710000001</v>
          </cell>
          <cell r="C10">
            <v>1782246.13</v>
          </cell>
          <cell r="D10">
            <v>1934145.61</v>
          </cell>
          <cell r="E10">
            <v>2012918.19</v>
          </cell>
          <cell r="F10">
            <v>2208558.21</v>
          </cell>
          <cell r="G10">
            <v>2430532.13</v>
          </cell>
          <cell r="H10">
            <v>2185436.2400000002</v>
          </cell>
          <cell r="I10">
            <v>2071325.06</v>
          </cell>
          <cell r="J10">
            <v>1992978.28</v>
          </cell>
          <cell r="K10">
            <v>1956464.06</v>
          </cell>
          <cell r="L10">
            <v>1858477.56</v>
          </cell>
          <cell r="M10">
            <v>1956457.9</v>
          </cell>
          <cell r="N10">
            <v>2492065.34</v>
          </cell>
          <cell r="P10">
            <v>2112722.0499999998</v>
          </cell>
          <cell r="Q10">
            <v>147234.38</v>
          </cell>
          <cell r="R10">
            <v>147285.88</v>
          </cell>
          <cell r="S10">
            <v>171669.59</v>
          </cell>
          <cell r="T10">
            <v>168942.15</v>
          </cell>
          <cell r="U10">
            <v>217269.23</v>
          </cell>
          <cell r="V10">
            <v>202324.45</v>
          </cell>
          <cell r="W10">
            <v>195464.65</v>
          </cell>
          <cell r="X10">
            <v>160672.56</v>
          </cell>
          <cell r="Y10">
            <v>150858.32999999999</v>
          </cell>
          <cell r="Z10">
            <v>212484.81</v>
          </cell>
          <cell r="AA10">
            <v>183451.96</v>
          </cell>
          <cell r="AB10">
            <v>155064.06</v>
          </cell>
          <cell r="AD10" t="str">
            <v>0</v>
          </cell>
          <cell r="AE10" t="str">
            <v>0</v>
          </cell>
          <cell r="AF10" t="str">
            <v>0</v>
          </cell>
          <cell r="AG10" t="str">
            <v>0</v>
          </cell>
          <cell r="AH10" t="str">
            <v>0</v>
          </cell>
          <cell r="AI10" t="str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0</v>
          </cell>
          <cell r="AN10" t="str">
            <v>0</v>
          </cell>
          <cell r="AO10" t="str">
            <v>0</v>
          </cell>
          <cell r="AP10" t="str">
            <v>0</v>
          </cell>
          <cell r="AR10">
            <v>191554158.32999998</v>
          </cell>
          <cell r="AS10">
            <v>13890727.859999999</v>
          </cell>
          <cell r="AT10">
            <v>14861056.93</v>
          </cell>
          <cell r="AU10">
            <v>17302394.289999999</v>
          </cell>
          <cell r="AV10">
            <v>18515406.489999998</v>
          </cell>
          <cell r="AW10">
            <v>17695551.560000002</v>
          </cell>
          <cell r="AX10">
            <v>17507037.84</v>
          </cell>
          <cell r="AY10">
            <v>14532095.68</v>
          </cell>
          <cell r="AZ10">
            <v>15412205.99</v>
          </cell>
          <cell r="BA10">
            <v>14981100.25</v>
          </cell>
          <cell r="BB10">
            <v>15244929.5</v>
          </cell>
          <cell r="BC10">
            <v>16792083.379999999</v>
          </cell>
          <cell r="BD10">
            <v>14819568.559999999</v>
          </cell>
          <cell r="BF10" t="str">
            <v>0</v>
          </cell>
          <cell r="BG10" t="str">
            <v>0</v>
          </cell>
          <cell r="BH10" t="str">
            <v>0</v>
          </cell>
          <cell r="BI10" t="str">
            <v>0</v>
          </cell>
          <cell r="BJ10" t="str">
            <v>0</v>
          </cell>
          <cell r="BK10" t="str">
            <v>0</v>
          </cell>
          <cell r="BL10" t="str">
            <v>0</v>
          </cell>
          <cell r="BM10" t="str">
            <v>0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T10">
            <v>11148803</v>
          </cell>
          <cell r="BU10">
            <v>75000</v>
          </cell>
          <cell r="BV10">
            <v>75000</v>
          </cell>
          <cell r="BW10">
            <v>75000</v>
          </cell>
          <cell r="BX10">
            <v>75000</v>
          </cell>
          <cell r="BY10">
            <v>75000</v>
          </cell>
          <cell r="BZ10">
            <v>75000</v>
          </cell>
          <cell r="CA10">
            <v>75000</v>
          </cell>
          <cell r="CB10">
            <v>75000</v>
          </cell>
          <cell r="CC10">
            <v>10323803</v>
          </cell>
          <cell r="CD10">
            <v>75000</v>
          </cell>
          <cell r="CE10">
            <v>75000</v>
          </cell>
          <cell r="CF10">
            <v>75000</v>
          </cell>
          <cell r="CH10">
            <v>-60000</v>
          </cell>
          <cell r="CI10">
            <v>-5000</v>
          </cell>
          <cell r="CJ10">
            <v>-5000</v>
          </cell>
          <cell r="CK10">
            <v>-5000</v>
          </cell>
          <cell r="CL10">
            <v>-5000</v>
          </cell>
          <cell r="CM10">
            <v>-5000</v>
          </cell>
          <cell r="CN10">
            <v>-5000</v>
          </cell>
          <cell r="CO10">
            <v>-5000</v>
          </cell>
          <cell r="CP10">
            <v>-5000</v>
          </cell>
          <cell r="CQ10">
            <v>-5000</v>
          </cell>
          <cell r="CR10">
            <v>-5000</v>
          </cell>
          <cell r="CS10">
            <v>-5000</v>
          </cell>
          <cell r="CT10">
            <v>-5000</v>
          </cell>
          <cell r="CV10">
            <v>-91107957</v>
          </cell>
          <cell r="CW10">
            <v>-6111171</v>
          </cell>
          <cell r="CX10">
            <v>-7542939</v>
          </cell>
          <cell r="CY10">
            <v>-9834026</v>
          </cell>
          <cell r="CZ10">
            <v>-10822264</v>
          </cell>
          <cell r="DA10">
            <v>-9910626</v>
          </cell>
          <cell r="DB10">
            <v>-8297068</v>
          </cell>
          <cell r="DC10">
            <v>-6712063</v>
          </cell>
          <cell r="DD10">
            <v>-6340440</v>
          </cell>
          <cell r="DE10">
            <v>-6419228</v>
          </cell>
          <cell r="DF10">
            <v>-6337489</v>
          </cell>
          <cell r="DG10">
            <v>-6452681</v>
          </cell>
          <cell r="DH10">
            <v>-6327962</v>
          </cell>
          <cell r="DJ10" t="str">
            <v>0</v>
          </cell>
          <cell r="DK10" t="str">
            <v>0</v>
          </cell>
          <cell r="DL10" t="str">
            <v>0</v>
          </cell>
          <cell r="DM10" t="str">
            <v>0</v>
          </cell>
          <cell r="DN10" t="str">
            <v>0</v>
          </cell>
          <cell r="DO10" t="str">
            <v>0</v>
          </cell>
          <cell r="DP10" t="str">
            <v>0</v>
          </cell>
          <cell r="DQ10" t="str">
            <v>0</v>
          </cell>
          <cell r="DR10" t="str">
            <v>0</v>
          </cell>
          <cell r="DS10" t="str">
            <v>0</v>
          </cell>
          <cell r="DT10" t="str">
            <v>0</v>
          </cell>
          <cell r="DU10" t="str">
            <v>0</v>
          </cell>
          <cell r="DV10" t="str">
            <v>0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  <cell r="Y11" t="str">
            <v>0</v>
          </cell>
          <cell r="Z11" t="str">
            <v>0</v>
          </cell>
          <cell r="AA11" t="str">
            <v>0</v>
          </cell>
          <cell r="AB11" t="str">
            <v>0</v>
          </cell>
          <cell r="AD11" t="str">
            <v>0</v>
          </cell>
          <cell r="AE11" t="str">
            <v>0</v>
          </cell>
          <cell r="AF11" t="str">
            <v>0</v>
          </cell>
          <cell r="AG11" t="str">
            <v>0</v>
          </cell>
          <cell r="AH11" t="str">
            <v>0</v>
          </cell>
          <cell r="AI11" t="str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 t="str">
            <v>0</v>
          </cell>
          <cell r="AV11" t="str">
            <v>0</v>
          </cell>
          <cell r="AW11" t="str">
            <v>0</v>
          </cell>
          <cell r="AX11" t="str">
            <v>0</v>
          </cell>
          <cell r="AY11" t="str">
            <v>0</v>
          </cell>
          <cell r="AZ11" t="str">
            <v>0</v>
          </cell>
          <cell r="BA11" t="str">
            <v>0</v>
          </cell>
          <cell r="BB11" t="str">
            <v>0</v>
          </cell>
          <cell r="BC11" t="str">
            <v>0</v>
          </cell>
          <cell r="BD11" t="str">
            <v>0</v>
          </cell>
          <cell r="BF11" t="str">
            <v>0</v>
          </cell>
          <cell r="BG11" t="str">
            <v>0</v>
          </cell>
          <cell r="BH11" t="str">
            <v>0</v>
          </cell>
          <cell r="BI11" t="str">
            <v>0</v>
          </cell>
          <cell r="BJ11" t="str">
            <v>0</v>
          </cell>
          <cell r="BK11" t="str">
            <v>0</v>
          </cell>
          <cell r="BL11" t="str">
            <v>0</v>
          </cell>
          <cell r="BM11" t="str">
            <v>0</v>
          </cell>
          <cell r="BN11" t="str">
            <v>0</v>
          </cell>
          <cell r="BO11" t="str">
            <v>0</v>
          </cell>
          <cell r="BP11" t="str">
            <v>0</v>
          </cell>
          <cell r="BQ11" t="str">
            <v>0</v>
          </cell>
          <cell r="BR11" t="str">
            <v>0</v>
          </cell>
          <cell r="BT11" t="str">
            <v>0</v>
          </cell>
          <cell r="BU11" t="str">
            <v>0</v>
          </cell>
          <cell r="BV11" t="str">
            <v>0</v>
          </cell>
          <cell r="BW11" t="str">
            <v>0</v>
          </cell>
          <cell r="BX11" t="str">
            <v>0</v>
          </cell>
          <cell r="BY11" t="str">
            <v>0</v>
          </cell>
          <cell r="BZ11" t="str">
            <v>0</v>
          </cell>
          <cell r="CA11" t="str">
            <v>0</v>
          </cell>
          <cell r="CB11" t="str">
            <v>0</v>
          </cell>
          <cell r="CC11" t="str">
            <v>0</v>
          </cell>
          <cell r="CD11" t="str">
            <v>0</v>
          </cell>
          <cell r="CE11" t="str">
            <v>0</v>
          </cell>
          <cell r="CF11" t="str">
            <v>0</v>
          </cell>
          <cell r="CH11" t="str">
            <v>0</v>
          </cell>
          <cell r="CI11" t="str">
            <v>0</v>
          </cell>
          <cell r="CJ11" t="str">
            <v>0</v>
          </cell>
          <cell r="CK11" t="str">
            <v>0</v>
          </cell>
          <cell r="CL11" t="str">
            <v>0</v>
          </cell>
          <cell r="CM11" t="str">
            <v>0</v>
          </cell>
          <cell r="CN11" t="str">
            <v>0</v>
          </cell>
          <cell r="CO11" t="str">
            <v>0</v>
          </cell>
          <cell r="CP11" t="str">
            <v>0</v>
          </cell>
          <cell r="CQ11" t="str">
            <v>0</v>
          </cell>
          <cell r="CR11" t="str">
            <v>0</v>
          </cell>
          <cell r="CS11" t="str">
            <v>0</v>
          </cell>
          <cell r="CT11" t="str">
            <v>0</v>
          </cell>
          <cell r="CV11" t="str">
            <v>0</v>
          </cell>
          <cell r="CW11" t="str">
            <v>0</v>
          </cell>
          <cell r="CX11" t="str">
            <v>0</v>
          </cell>
          <cell r="CY11" t="str">
            <v>0</v>
          </cell>
          <cell r="CZ11" t="str">
            <v>0</v>
          </cell>
          <cell r="DA11" t="str">
            <v>0</v>
          </cell>
          <cell r="DB11" t="str">
            <v>0</v>
          </cell>
          <cell r="DC11" t="str">
            <v>0</v>
          </cell>
          <cell r="DD11" t="str">
            <v>0</v>
          </cell>
          <cell r="DE11" t="str">
            <v>0</v>
          </cell>
          <cell r="DF11" t="str">
            <v>0</v>
          </cell>
          <cell r="DG11" t="str">
            <v>0</v>
          </cell>
          <cell r="DH11" t="str">
            <v>0</v>
          </cell>
          <cell r="DJ11" t="str">
            <v>0</v>
          </cell>
          <cell r="DK11" t="str">
            <v>0</v>
          </cell>
          <cell r="DL11" t="str">
            <v>0</v>
          </cell>
          <cell r="DM11" t="str">
            <v>0</v>
          </cell>
          <cell r="DN11" t="str">
            <v>0</v>
          </cell>
          <cell r="DO11" t="str">
            <v>0</v>
          </cell>
          <cell r="DP11" t="str">
            <v>0</v>
          </cell>
          <cell r="DQ11" t="str">
            <v>0</v>
          </cell>
          <cell r="DR11" t="str">
            <v>0</v>
          </cell>
          <cell r="DS11" t="str">
            <v>0</v>
          </cell>
          <cell r="DT11" t="str">
            <v>0</v>
          </cell>
          <cell r="DU11" t="str">
            <v>0</v>
          </cell>
          <cell r="DV11" t="str">
            <v>0</v>
          </cell>
        </row>
        <row r="12">
          <cell r="A12" t="str">
            <v>Other Operating Revenue</v>
          </cell>
          <cell r="B12">
            <v>14926456.939999999</v>
          </cell>
          <cell r="C12">
            <v>1307982</v>
          </cell>
          <cell r="D12">
            <v>1410982</v>
          </cell>
          <cell r="E12">
            <v>1084384</v>
          </cell>
          <cell r="F12">
            <v>1396309</v>
          </cell>
          <cell r="G12">
            <v>1332293</v>
          </cell>
          <cell r="H12">
            <v>1268526</v>
          </cell>
          <cell r="I12">
            <v>1246837</v>
          </cell>
          <cell r="J12">
            <v>1304926.75</v>
          </cell>
          <cell r="K12">
            <v>1117539.19</v>
          </cell>
          <cell r="L12">
            <v>1133821</v>
          </cell>
          <cell r="M12">
            <v>1189853</v>
          </cell>
          <cell r="N12">
            <v>1133004</v>
          </cell>
          <cell r="P12">
            <v>2742415.66</v>
          </cell>
          <cell r="Q12">
            <v>243731.05</v>
          </cell>
          <cell r="R12">
            <v>259079.27</v>
          </cell>
          <cell r="S12">
            <v>219344.37</v>
          </cell>
          <cell r="T12">
            <v>278529.11</v>
          </cell>
          <cell r="U12">
            <v>284978.49</v>
          </cell>
          <cell r="V12">
            <v>256969.03</v>
          </cell>
          <cell r="W12">
            <v>259679.86</v>
          </cell>
          <cell r="X12">
            <v>211624.48</v>
          </cell>
          <cell r="Y12">
            <v>196840.35</v>
          </cell>
          <cell r="Z12">
            <v>178854.46</v>
          </cell>
          <cell r="AA12">
            <v>182923.53</v>
          </cell>
          <cell r="AB12">
            <v>169861.66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R12">
            <v>11782592</v>
          </cell>
          <cell r="AS12">
            <v>129000</v>
          </cell>
          <cell r="AT12">
            <v>130500</v>
          </cell>
          <cell r="AU12">
            <v>141000</v>
          </cell>
          <cell r="AV12">
            <v>3026900</v>
          </cell>
          <cell r="AW12">
            <v>2697000</v>
          </cell>
          <cell r="AX12">
            <v>2693500</v>
          </cell>
          <cell r="AY12">
            <v>135000</v>
          </cell>
          <cell r="AZ12">
            <v>133000</v>
          </cell>
          <cell r="BA12">
            <v>135500</v>
          </cell>
          <cell r="BB12">
            <v>134500</v>
          </cell>
          <cell r="BC12">
            <v>2298000</v>
          </cell>
          <cell r="BD12">
            <v>128692</v>
          </cell>
          <cell r="BF12">
            <v>571152</v>
          </cell>
          <cell r="BG12">
            <v>47596</v>
          </cell>
          <cell r="BH12">
            <v>47596</v>
          </cell>
          <cell r="BI12">
            <v>47596</v>
          </cell>
          <cell r="BJ12">
            <v>47596</v>
          </cell>
          <cell r="BK12">
            <v>47596</v>
          </cell>
          <cell r="BL12">
            <v>47596</v>
          </cell>
          <cell r="BM12">
            <v>47596</v>
          </cell>
          <cell r="BN12">
            <v>47596</v>
          </cell>
          <cell r="BO12">
            <v>47596</v>
          </cell>
          <cell r="BP12">
            <v>47596</v>
          </cell>
          <cell r="BQ12">
            <v>47596</v>
          </cell>
          <cell r="BR12">
            <v>47596</v>
          </cell>
          <cell r="BT12">
            <v>21355494</v>
          </cell>
          <cell r="BU12">
            <v>1406162</v>
          </cell>
          <cell r="BV12">
            <v>1704793</v>
          </cell>
          <cell r="BW12">
            <v>1703111</v>
          </cell>
          <cell r="BX12">
            <v>2327018</v>
          </cell>
          <cell r="BY12">
            <v>2575611</v>
          </cell>
          <cell r="BZ12">
            <v>2474191</v>
          </cell>
          <cell r="CA12">
            <v>1947759</v>
          </cell>
          <cell r="CB12">
            <v>1646313</v>
          </cell>
          <cell r="CC12">
            <v>1394855</v>
          </cell>
          <cell r="CD12">
            <v>1393384</v>
          </cell>
          <cell r="CE12">
            <v>1391898</v>
          </cell>
          <cell r="CF12">
            <v>1390399</v>
          </cell>
          <cell r="CH12" t="str">
            <v>0</v>
          </cell>
          <cell r="CI12" t="str">
            <v>0</v>
          </cell>
          <cell r="CJ12" t="str">
            <v>0</v>
          </cell>
          <cell r="CK12" t="str">
            <v>0</v>
          </cell>
          <cell r="CL12" t="str">
            <v>0</v>
          </cell>
          <cell r="CM12" t="str">
            <v>0</v>
          </cell>
          <cell r="CN12" t="str">
            <v>0</v>
          </cell>
          <cell r="CO12" t="str">
            <v>0</v>
          </cell>
          <cell r="CP12" t="str">
            <v>0</v>
          </cell>
          <cell r="CQ12" t="str">
            <v>0</v>
          </cell>
          <cell r="CR12" t="str">
            <v>0</v>
          </cell>
          <cell r="CS12" t="str">
            <v>0</v>
          </cell>
          <cell r="CT12" t="str">
            <v>0</v>
          </cell>
          <cell r="CV12" t="str">
            <v>0</v>
          </cell>
          <cell r="CW12" t="str">
            <v>0</v>
          </cell>
          <cell r="CX12" t="str">
            <v>0</v>
          </cell>
          <cell r="CY12" t="str">
            <v>0</v>
          </cell>
          <cell r="CZ12" t="str">
            <v>0</v>
          </cell>
          <cell r="DA12" t="str">
            <v>0</v>
          </cell>
          <cell r="DB12" t="str">
            <v>0</v>
          </cell>
          <cell r="DC12" t="str">
            <v>0</v>
          </cell>
          <cell r="DD12" t="str">
            <v>0</v>
          </cell>
          <cell r="DE12" t="str">
            <v>0</v>
          </cell>
          <cell r="DF12" t="str">
            <v>0</v>
          </cell>
          <cell r="DG12" t="str">
            <v>0</v>
          </cell>
          <cell r="DH12" t="str">
            <v>0</v>
          </cell>
          <cell r="DJ12">
            <v>-8889844</v>
          </cell>
          <cell r="DK12">
            <v>-740820</v>
          </cell>
          <cell r="DL12">
            <v>-740820</v>
          </cell>
          <cell r="DM12">
            <v>-740821</v>
          </cell>
          <cell r="DN12">
            <v>-740820</v>
          </cell>
          <cell r="DO12">
            <v>-740820</v>
          </cell>
          <cell r="DP12">
            <v>-740821</v>
          </cell>
          <cell r="DQ12">
            <v>-740820</v>
          </cell>
          <cell r="DR12">
            <v>-740820</v>
          </cell>
          <cell r="DS12">
            <v>-740821</v>
          </cell>
          <cell r="DT12">
            <v>-740820</v>
          </cell>
          <cell r="DU12">
            <v>-740820</v>
          </cell>
          <cell r="DV12">
            <v>-740821</v>
          </cell>
        </row>
        <row r="13">
          <cell r="A13" t="str">
            <v>Total Operating Revenues</v>
          </cell>
          <cell r="B13">
            <v>2196588751.4300003</v>
          </cell>
          <cell r="C13">
            <v>114192858.27</v>
          </cell>
          <cell r="D13">
            <v>169049849.08000001</v>
          </cell>
          <cell r="E13">
            <v>322528695.85000008</v>
          </cell>
          <cell r="F13">
            <v>413703155.54000002</v>
          </cell>
          <cell r="G13">
            <v>338219700.15999991</v>
          </cell>
          <cell r="H13">
            <v>249775021.71000001</v>
          </cell>
          <cell r="I13">
            <v>136405340.81</v>
          </cell>
          <cell r="J13">
            <v>111725246.26000001</v>
          </cell>
          <cell r="K13">
            <v>85124831.950000018</v>
          </cell>
          <cell r="L13">
            <v>82341489.790000007</v>
          </cell>
          <cell r="M13">
            <v>90387253.159999996</v>
          </cell>
          <cell r="N13">
            <v>83135308.849999994</v>
          </cell>
          <cell r="P13">
            <v>499300497.61000001</v>
          </cell>
          <cell r="Q13">
            <v>29059601.909999996</v>
          </cell>
          <cell r="R13">
            <v>45730239.120000005</v>
          </cell>
          <cell r="S13">
            <v>73020851.5</v>
          </cell>
          <cell r="T13">
            <v>87019756.63000001</v>
          </cell>
          <cell r="U13">
            <v>71935476.640000001</v>
          </cell>
          <cell r="V13">
            <v>51678614.440000013</v>
          </cell>
          <cell r="W13">
            <v>32706062.319999997</v>
          </cell>
          <cell r="X13">
            <v>24336226.289999999</v>
          </cell>
          <cell r="Y13">
            <v>20866969.669999998</v>
          </cell>
          <cell r="Z13">
            <v>20893660.599999998</v>
          </cell>
          <cell r="AA13">
            <v>20912210.290000003</v>
          </cell>
          <cell r="AB13">
            <v>21140828.199999999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R13">
            <v>203336750.32999998</v>
          </cell>
          <cell r="AS13">
            <v>14019727.859999999</v>
          </cell>
          <cell r="AT13">
            <v>14991556.93</v>
          </cell>
          <cell r="AU13">
            <v>17443394.289999999</v>
          </cell>
          <cell r="AV13">
            <v>21542306.489999998</v>
          </cell>
          <cell r="AW13">
            <v>20392551.560000002</v>
          </cell>
          <cell r="AX13">
            <v>20200537.84</v>
          </cell>
          <cell r="AY13">
            <v>14667095.68</v>
          </cell>
          <cell r="AZ13">
            <v>15545205.99</v>
          </cell>
          <cell r="BA13">
            <v>15116600.25</v>
          </cell>
          <cell r="BB13">
            <v>15379429.5</v>
          </cell>
          <cell r="BC13">
            <v>19090083.379999999</v>
          </cell>
          <cell r="BD13">
            <v>14948260.559999999</v>
          </cell>
          <cell r="BF13">
            <v>4812051856</v>
          </cell>
          <cell r="BG13">
            <v>343482347</v>
          </cell>
          <cell r="BH13">
            <v>401403173</v>
          </cell>
          <cell r="BI13">
            <v>481317744</v>
          </cell>
          <cell r="BJ13">
            <v>490058883</v>
          </cell>
          <cell r="BK13">
            <v>472345897</v>
          </cell>
          <cell r="BL13">
            <v>476334687</v>
          </cell>
          <cell r="BM13">
            <v>376599355</v>
          </cell>
          <cell r="BN13">
            <v>345697020</v>
          </cell>
          <cell r="BO13">
            <v>348443060</v>
          </cell>
          <cell r="BP13">
            <v>351921378</v>
          </cell>
          <cell r="BQ13">
            <v>354301280</v>
          </cell>
          <cell r="BR13">
            <v>370147032</v>
          </cell>
          <cell r="BT13">
            <v>33171117</v>
          </cell>
          <cell r="BU13">
            <v>1536730</v>
          </cell>
          <cell r="BV13">
            <v>1835361</v>
          </cell>
          <cell r="BW13">
            <v>1833680</v>
          </cell>
          <cell r="BX13">
            <v>2457586</v>
          </cell>
          <cell r="BY13">
            <v>2706179</v>
          </cell>
          <cell r="BZ13">
            <v>2604760</v>
          </cell>
          <cell r="CA13">
            <v>2078327</v>
          </cell>
          <cell r="CB13">
            <v>1776881</v>
          </cell>
          <cell r="CC13">
            <v>11774227</v>
          </cell>
          <cell r="CD13">
            <v>1523952</v>
          </cell>
          <cell r="CE13">
            <v>1522466</v>
          </cell>
          <cell r="CF13">
            <v>1520968</v>
          </cell>
          <cell r="CH13">
            <v>-60000</v>
          </cell>
          <cell r="CI13">
            <v>-5000</v>
          </cell>
          <cell r="CJ13">
            <v>-5000</v>
          </cell>
          <cell r="CK13">
            <v>-5000</v>
          </cell>
          <cell r="CL13">
            <v>-5000</v>
          </cell>
          <cell r="CM13">
            <v>-5000</v>
          </cell>
          <cell r="CN13">
            <v>-5000</v>
          </cell>
          <cell r="CO13">
            <v>-5000</v>
          </cell>
          <cell r="CP13">
            <v>-5000</v>
          </cell>
          <cell r="CQ13">
            <v>-5000</v>
          </cell>
          <cell r="CR13">
            <v>-5000</v>
          </cell>
          <cell r="CS13">
            <v>-5000</v>
          </cell>
          <cell r="CT13">
            <v>-5000</v>
          </cell>
          <cell r="CV13">
            <v>-91107957</v>
          </cell>
          <cell r="CW13">
            <v>-6111171</v>
          </cell>
          <cell r="CX13">
            <v>-7542939</v>
          </cell>
          <cell r="CY13">
            <v>-9834026</v>
          </cell>
          <cell r="CZ13">
            <v>-10822264</v>
          </cell>
          <cell r="DA13">
            <v>-9910626</v>
          </cell>
          <cell r="DB13">
            <v>-8297068</v>
          </cell>
          <cell r="DC13">
            <v>-6712063</v>
          </cell>
          <cell r="DD13">
            <v>-6340440</v>
          </cell>
          <cell r="DE13">
            <v>-6419228</v>
          </cell>
          <cell r="DF13">
            <v>-6337489</v>
          </cell>
          <cell r="DG13">
            <v>-6452681</v>
          </cell>
          <cell r="DH13">
            <v>-6327962</v>
          </cell>
          <cell r="DJ13">
            <v>-714397404</v>
          </cell>
          <cell r="DK13">
            <v>-54518920</v>
          </cell>
          <cell r="DL13">
            <v>-62399712</v>
          </cell>
          <cell r="DM13">
            <v>-65518073</v>
          </cell>
          <cell r="DN13">
            <v>-67245812</v>
          </cell>
          <cell r="DO13">
            <v>-67245812</v>
          </cell>
          <cell r="DP13">
            <v>-65813053</v>
          </cell>
          <cell r="DQ13">
            <v>-54716420</v>
          </cell>
          <cell r="DR13">
            <v>-54202920</v>
          </cell>
          <cell r="DS13">
            <v>-54795421</v>
          </cell>
          <cell r="DT13">
            <v>-55545920</v>
          </cell>
          <cell r="DU13">
            <v>-56059420</v>
          </cell>
          <cell r="DV13">
            <v>-56335921</v>
          </cell>
        </row>
        <row r="14">
          <cell r="A14" t="str">
            <v>Distribution Gas Cost</v>
          </cell>
          <cell r="B14">
            <v>1658578286.8399999</v>
          </cell>
          <cell r="C14">
            <v>82223538.670000002</v>
          </cell>
          <cell r="D14">
            <v>123730816.8</v>
          </cell>
          <cell r="E14">
            <v>252240708.41999999</v>
          </cell>
          <cell r="F14">
            <v>331555768.35000002</v>
          </cell>
          <cell r="G14">
            <v>267976237.5</v>
          </cell>
          <cell r="H14">
            <v>195180259.52000001</v>
          </cell>
          <cell r="I14">
            <v>99734662.650000006</v>
          </cell>
          <cell r="J14">
            <v>79293742.439999998</v>
          </cell>
          <cell r="K14">
            <v>57477501.450000003</v>
          </cell>
          <cell r="L14">
            <v>54367533.149999999</v>
          </cell>
          <cell r="M14">
            <v>61053928.829999998</v>
          </cell>
          <cell r="N14">
            <v>53743589.060000002</v>
          </cell>
          <cell r="P14">
            <v>404978221.76999998</v>
          </cell>
          <cell r="Q14">
            <v>23221751.34</v>
          </cell>
          <cell r="R14">
            <v>37759519.159999996</v>
          </cell>
          <cell r="S14">
            <v>61569599.869999997</v>
          </cell>
          <cell r="T14">
            <v>73126919.519999996</v>
          </cell>
          <cell r="U14">
            <v>59521739.900000006</v>
          </cell>
          <cell r="V14">
            <v>42013419.759999998</v>
          </cell>
          <cell r="W14">
            <v>25024936.880000003</v>
          </cell>
          <cell r="X14">
            <v>18293623.060000002</v>
          </cell>
          <cell r="Y14">
            <v>15989112.950000001</v>
          </cell>
          <cell r="Z14">
            <v>16054622.290000001</v>
          </cell>
          <cell r="AA14">
            <v>16108198.050000001</v>
          </cell>
          <cell r="AB14">
            <v>16294778.990000002</v>
          </cell>
          <cell r="AD14" t="str">
            <v>0</v>
          </cell>
          <cell r="AE14" t="str">
            <v>0</v>
          </cell>
          <cell r="AF14" t="str">
            <v>0</v>
          </cell>
          <cell r="AG14" t="str">
            <v>0</v>
          </cell>
          <cell r="AH14" t="str">
            <v>0</v>
          </cell>
          <cell r="AI14" t="str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0</v>
          </cell>
          <cell r="AN14" t="str">
            <v>0</v>
          </cell>
          <cell r="AO14" t="str">
            <v>0</v>
          </cell>
          <cell r="AP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 t="str">
            <v>0</v>
          </cell>
          <cell r="AV14" t="str">
            <v>0</v>
          </cell>
          <cell r="AW14" t="str">
            <v>0</v>
          </cell>
          <cell r="AX14" t="str">
            <v>0</v>
          </cell>
          <cell r="AY14" t="str">
            <v>0</v>
          </cell>
          <cell r="AZ14" t="str">
            <v>0</v>
          </cell>
          <cell r="BA14" t="str">
            <v>0</v>
          </cell>
          <cell r="BB14" t="str">
            <v>0</v>
          </cell>
          <cell r="BC14" t="str">
            <v>0</v>
          </cell>
          <cell r="BD14" t="str">
            <v>0</v>
          </cell>
          <cell r="BF14">
            <v>4722264639</v>
          </cell>
          <cell r="BG14">
            <v>338107751</v>
          </cell>
          <cell r="BH14">
            <v>394830577</v>
          </cell>
          <cell r="BI14">
            <v>470295148</v>
          </cell>
          <cell r="BJ14">
            <v>479862327</v>
          </cell>
          <cell r="BK14">
            <v>462189121</v>
          </cell>
          <cell r="BL14">
            <v>456771166</v>
          </cell>
          <cell r="BM14">
            <v>371826759</v>
          </cell>
          <cell r="BN14">
            <v>341311424</v>
          </cell>
          <cell r="BO14">
            <v>344057464</v>
          </cell>
          <cell r="BP14">
            <v>347535782</v>
          </cell>
          <cell r="BQ14">
            <v>349915684</v>
          </cell>
          <cell r="BR14">
            <v>365561436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H14">
            <v>-60000</v>
          </cell>
          <cell r="CI14">
            <v>-5000</v>
          </cell>
          <cell r="CJ14">
            <v>-5000</v>
          </cell>
          <cell r="CK14">
            <v>-5000</v>
          </cell>
          <cell r="CL14">
            <v>-5000</v>
          </cell>
          <cell r="CM14">
            <v>-5000</v>
          </cell>
          <cell r="CN14">
            <v>-5000</v>
          </cell>
          <cell r="CO14">
            <v>-5000</v>
          </cell>
          <cell r="CP14">
            <v>-5000</v>
          </cell>
          <cell r="CQ14">
            <v>-5000</v>
          </cell>
          <cell r="CR14">
            <v>-5000</v>
          </cell>
          <cell r="CS14">
            <v>-5000</v>
          </cell>
          <cell r="CT14">
            <v>-5000</v>
          </cell>
          <cell r="CV14">
            <v>-91107957</v>
          </cell>
          <cell r="CW14">
            <v>-6111171</v>
          </cell>
          <cell r="CX14">
            <v>-7542939</v>
          </cell>
          <cell r="CY14">
            <v>-9834026</v>
          </cell>
          <cell r="CZ14">
            <v>-10822264</v>
          </cell>
          <cell r="DA14">
            <v>-9910626</v>
          </cell>
          <cell r="DB14">
            <v>-8297068</v>
          </cell>
          <cell r="DC14">
            <v>-6712063</v>
          </cell>
          <cell r="DD14">
            <v>-6340440</v>
          </cell>
          <cell r="DE14">
            <v>-6419228</v>
          </cell>
          <cell r="DF14">
            <v>-6337489</v>
          </cell>
          <cell r="DG14">
            <v>-6452681</v>
          </cell>
          <cell r="DH14">
            <v>-6327962</v>
          </cell>
          <cell r="DJ14">
            <v>-7615872</v>
          </cell>
          <cell r="DK14">
            <v>-634656</v>
          </cell>
          <cell r="DL14">
            <v>-634656</v>
          </cell>
          <cell r="DM14">
            <v>-634656</v>
          </cell>
          <cell r="DN14">
            <v>-634656</v>
          </cell>
          <cell r="DO14">
            <v>-634656</v>
          </cell>
          <cell r="DP14">
            <v>-634656</v>
          </cell>
          <cell r="DQ14">
            <v>-634656</v>
          </cell>
          <cell r="DR14">
            <v>-634656</v>
          </cell>
          <cell r="DS14">
            <v>-634656</v>
          </cell>
          <cell r="DT14">
            <v>-634656</v>
          </cell>
          <cell r="DU14">
            <v>-634656</v>
          </cell>
          <cell r="DV14">
            <v>-634656</v>
          </cell>
        </row>
        <row r="15">
          <cell r="A15" t="str">
            <v>Transportation Gas Cost</v>
          </cell>
          <cell r="B15">
            <v>13498733.710000001</v>
          </cell>
          <cell r="C15">
            <v>978748.27</v>
          </cell>
          <cell r="D15">
            <v>1083879.55</v>
          </cell>
          <cell r="E15">
            <v>1118140.96</v>
          </cell>
          <cell r="F15">
            <v>1234504.8500000001</v>
          </cell>
          <cell r="G15">
            <v>1381665.34</v>
          </cell>
          <cell r="H15">
            <v>1226296.05</v>
          </cell>
          <cell r="I15">
            <v>1154263.8999999999</v>
          </cell>
          <cell r="J15">
            <v>1110598.56</v>
          </cell>
          <cell r="K15">
            <v>1104358.3500000001</v>
          </cell>
          <cell r="L15">
            <v>1030269.53</v>
          </cell>
          <cell r="M15">
            <v>1028307.7</v>
          </cell>
          <cell r="N15">
            <v>1047700.65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0</v>
          </cell>
          <cell r="V15" t="str">
            <v>0</v>
          </cell>
          <cell r="W15" t="str">
            <v>0</v>
          </cell>
          <cell r="X15" t="str">
            <v>0</v>
          </cell>
          <cell r="Y15" t="str">
            <v>0</v>
          </cell>
          <cell r="Z15" t="str">
            <v>0</v>
          </cell>
          <cell r="AA15" t="str">
            <v>0</v>
          </cell>
          <cell r="AB15" t="str">
            <v>0</v>
          </cell>
          <cell r="AD15" t="str">
            <v>0</v>
          </cell>
          <cell r="AE15" t="str">
            <v>0</v>
          </cell>
          <cell r="AF15" t="str">
            <v>0</v>
          </cell>
          <cell r="AG15" t="str">
            <v>0</v>
          </cell>
          <cell r="AH15" t="str">
            <v>0</v>
          </cell>
          <cell r="AI15" t="str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0</v>
          </cell>
          <cell r="AN15" t="str">
            <v>0</v>
          </cell>
          <cell r="AO15" t="str">
            <v>0</v>
          </cell>
          <cell r="AP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 t="str">
            <v>0</v>
          </cell>
          <cell r="AV15" t="str">
            <v>0</v>
          </cell>
          <cell r="AW15" t="str">
            <v>0</v>
          </cell>
          <cell r="AX15" t="str">
            <v>0</v>
          </cell>
          <cell r="AY15" t="str">
            <v>0</v>
          </cell>
          <cell r="AZ15" t="str">
            <v>0</v>
          </cell>
          <cell r="BA15" t="str">
            <v>0</v>
          </cell>
          <cell r="BB15" t="str">
            <v>0</v>
          </cell>
          <cell r="BC15" t="str">
            <v>0</v>
          </cell>
          <cell r="BD15" t="str">
            <v>0</v>
          </cell>
          <cell r="BF15" t="str">
            <v>0</v>
          </cell>
          <cell r="BG15" t="str">
            <v>0</v>
          </cell>
          <cell r="BH15" t="str">
            <v>0</v>
          </cell>
          <cell r="BI15" t="str">
            <v>0</v>
          </cell>
          <cell r="BJ15" t="str">
            <v>0</v>
          </cell>
          <cell r="BK15" t="str">
            <v>0</v>
          </cell>
          <cell r="BL15" t="str">
            <v>0</v>
          </cell>
          <cell r="BM15" t="str">
            <v>0</v>
          </cell>
          <cell r="BN15" t="str">
            <v>0</v>
          </cell>
          <cell r="BO15" t="str">
            <v>0</v>
          </cell>
          <cell r="BP15" t="str">
            <v>0</v>
          </cell>
          <cell r="BQ15" t="str">
            <v>0</v>
          </cell>
          <cell r="BR15" t="str">
            <v>0</v>
          </cell>
          <cell r="BT15" t="str">
            <v>0</v>
          </cell>
          <cell r="BU15" t="str">
            <v>0</v>
          </cell>
          <cell r="BV15" t="str">
            <v>0</v>
          </cell>
          <cell r="BW15" t="str">
            <v>0</v>
          </cell>
          <cell r="BX15" t="str">
            <v>0</v>
          </cell>
          <cell r="BY15" t="str">
            <v>0</v>
          </cell>
          <cell r="BZ15" t="str">
            <v>0</v>
          </cell>
          <cell r="CA15" t="str">
            <v>0</v>
          </cell>
          <cell r="CB15" t="str">
            <v>0</v>
          </cell>
          <cell r="CC15" t="str">
            <v>0</v>
          </cell>
          <cell r="CD15" t="str">
            <v>0</v>
          </cell>
          <cell r="CE15" t="str">
            <v>0</v>
          </cell>
          <cell r="CF15" t="str">
            <v>0</v>
          </cell>
          <cell r="CH15" t="str">
            <v>0</v>
          </cell>
          <cell r="CI15" t="str">
            <v>0</v>
          </cell>
          <cell r="CJ15" t="str">
            <v>0</v>
          </cell>
          <cell r="CK15" t="str">
            <v>0</v>
          </cell>
          <cell r="CL15" t="str">
            <v>0</v>
          </cell>
          <cell r="CM15" t="str">
            <v>0</v>
          </cell>
          <cell r="CN15" t="str">
            <v>0</v>
          </cell>
          <cell r="CO15" t="str">
            <v>0</v>
          </cell>
          <cell r="CP15" t="str">
            <v>0</v>
          </cell>
          <cell r="CQ15" t="str">
            <v>0</v>
          </cell>
          <cell r="CR15" t="str">
            <v>0</v>
          </cell>
          <cell r="CS15" t="str">
            <v>0</v>
          </cell>
          <cell r="CT15" t="str">
            <v>0</v>
          </cell>
          <cell r="CV15" t="str">
            <v>0</v>
          </cell>
          <cell r="CW15" t="str">
            <v>0</v>
          </cell>
          <cell r="CX15" t="str">
            <v>0</v>
          </cell>
          <cell r="CY15" t="str">
            <v>0</v>
          </cell>
          <cell r="CZ15" t="str">
            <v>0</v>
          </cell>
          <cell r="DA15" t="str">
            <v>0</v>
          </cell>
          <cell r="DB15" t="str">
            <v>0</v>
          </cell>
          <cell r="DC15" t="str">
            <v>0</v>
          </cell>
          <cell r="DD15" t="str">
            <v>0</v>
          </cell>
          <cell r="DE15" t="str">
            <v>0</v>
          </cell>
          <cell r="DF15" t="str">
            <v>0</v>
          </cell>
          <cell r="DG15" t="str">
            <v>0</v>
          </cell>
          <cell r="DH15" t="str">
            <v>0</v>
          </cell>
          <cell r="DJ15" t="str">
            <v>0</v>
          </cell>
          <cell r="DK15" t="str">
            <v>0</v>
          </cell>
          <cell r="DL15" t="str">
            <v>0</v>
          </cell>
          <cell r="DM15" t="str">
            <v>0</v>
          </cell>
          <cell r="DN15" t="str">
            <v>0</v>
          </cell>
          <cell r="DO15" t="str">
            <v>0</v>
          </cell>
          <cell r="DP15" t="str">
            <v>0</v>
          </cell>
          <cell r="DQ15" t="str">
            <v>0</v>
          </cell>
          <cell r="DR15" t="str">
            <v>0</v>
          </cell>
          <cell r="DS15" t="str">
            <v>0</v>
          </cell>
          <cell r="DT15" t="str">
            <v>0</v>
          </cell>
          <cell r="DU15" t="str">
            <v>0</v>
          </cell>
          <cell r="DV15" t="str">
            <v>0</v>
          </cell>
        </row>
        <row r="16">
          <cell r="A16" t="str">
            <v>Purchased Gas Cost</v>
          </cell>
          <cell r="B16">
            <v>1672077020.5500002</v>
          </cell>
          <cell r="C16">
            <v>83202286.939999998</v>
          </cell>
          <cell r="D16">
            <v>124814696.34999999</v>
          </cell>
          <cell r="E16">
            <v>253358849.38</v>
          </cell>
          <cell r="F16">
            <v>332790273.20000005</v>
          </cell>
          <cell r="G16">
            <v>269357902.83999997</v>
          </cell>
          <cell r="H16">
            <v>196406555.57000002</v>
          </cell>
          <cell r="I16">
            <v>100888926.55000001</v>
          </cell>
          <cell r="J16">
            <v>80404341</v>
          </cell>
          <cell r="K16">
            <v>58581859.800000004</v>
          </cell>
          <cell r="L16">
            <v>55397802.68</v>
          </cell>
          <cell r="M16">
            <v>62082236.530000001</v>
          </cell>
          <cell r="N16">
            <v>54791289.710000001</v>
          </cell>
          <cell r="P16">
            <v>404978221.76999998</v>
          </cell>
          <cell r="Q16">
            <v>23221751.34</v>
          </cell>
          <cell r="R16">
            <v>37759519.159999996</v>
          </cell>
          <cell r="S16">
            <v>61569599.869999997</v>
          </cell>
          <cell r="T16">
            <v>73126919.519999996</v>
          </cell>
          <cell r="U16">
            <v>59521739.900000006</v>
          </cell>
          <cell r="V16">
            <v>42013419.759999998</v>
          </cell>
          <cell r="W16">
            <v>25024936.880000003</v>
          </cell>
          <cell r="X16">
            <v>18293623.060000002</v>
          </cell>
          <cell r="Y16">
            <v>15989112.950000001</v>
          </cell>
          <cell r="Z16">
            <v>16054622.290000001</v>
          </cell>
          <cell r="AA16">
            <v>16108198.050000001</v>
          </cell>
          <cell r="AB16">
            <v>16294778.990000002</v>
          </cell>
          <cell r="AD16" t="str">
            <v>0</v>
          </cell>
          <cell r="AE16" t="str">
            <v>0</v>
          </cell>
          <cell r="AF16" t="str">
            <v>0</v>
          </cell>
          <cell r="AG16" t="str">
            <v>0</v>
          </cell>
          <cell r="AH16" t="str">
            <v>0</v>
          </cell>
          <cell r="AI16" t="str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0</v>
          </cell>
          <cell r="AN16" t="str">
            <v>0</v>
          </cell>
          <cell r="AO16" t="str">
            <v>0</v>
          </cell>
          <cell r="AP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 t="str">
            <v>0</v>
          </cell>
          <cell r="AV16" t="str">
            <v>0</v>
          </cell>
          <cell r="AW16" t="str">
            <v>0</v>
          </cell>
          <cell r="AX16" t="str">
            <v>0</v>
          </cell>
          <cell r="AY16" t="str">
            <v>0</v>
          </cell>
          <cell r="AZ16" t="str">
            <v>0</v>
          </cell>
          <cell r="BA16" t="str">
            <v>0</v>
          </cell>
          <cell r="BB16" t="str">
            <v>0</v>
          </cell>
          <cell r="BC16" t="str">
            <v>0</v>
          </cell>
          <cell r="BD16" t="str">
            <v>0</v>
          </cell>
          <cell r="BF16">
            <v>4722264639</v>
          </cell>
          <cell r="BG16">
            <v>338107751</v>
          </cell>
          <cell r="BH16">
            <v>394830577</v>
          </cell>
          <cell r="BI16">
            <v>470295148</v>
          </cell>
          <cell r="BJ16">
            <v>479862327</v>
          </cell>
          <cell r="BK16">
            <v>462189121</v>
          </cell>
          <cell r="BL16">
            <v>456771166</v>
          </cell>
          <cell r="BM16">
            <v>371826759</v>
          </cell>
          <cell r="BN16">
            <v>341311424</v>
          </cell>
          <cell r="BO16">
            <v>344057464</v>
          </cell>
          <cell r="BP16">
            <v>347535782</v>
          </cell>
          <cell r="BQ16">
            <v>349915684</v>
          </cell>
          <cell r="BR16">
            <v>365561436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H16">
            <v>-60000</v>
          </cell>
          <cell r="CI16">
            <v>-5000</v>
          </cell>
          <cell r="CJ16">
            <v>-5000</v>
          </cell>
          <cell r="CK16">
            <v>-5000</v>
          </cell>
          <cell r="CL16">
            <v>-5000</v>
          </cell>
          <cell r="CM16">
            <v>-5000</v>
          </cell>
          <cell r="CN16">
            <v>-5000</v>
          </cell>
          <cell r="CO16">
            <v>-5000</v>
          </cell>
          <cell r="CP16">
            <v>-5000</v>
          </cell>
          <cell r="CQ16">
            <v>-5000</v>
          </cell>
          <cell r="CR16">
            <v>-5000</v>
          </cell>
          <cell r="CS16">
            <v>-5000</v>
          </cell>
          <cell r="CT16">
            <v>-5000</v>
          </cell>
          <cell r="CV16">
            <v>-91107957</v>
          </cell>
          <cell r="CW16">
            <v>-6111171</v>
          </cell>
          <cell r="CX16">
            <v>-7542939</v>
          </cell>
          <cell r="CY16">
            <v>-9834026</v>
          </cell>
          <cell r="CZ16">
            <v>-10822264</v>
          </cell>
          <cell r="DA16">
            <v>-9910626</v>
          </cell>
          <cell r="DB16">
            <v>-8297068</v>
          </cell>
          <cell r="DC16">
            <v>-6712063</v>
          </cell>
          <cell r="DD16">
            <v>-6340440</v>
          </cell>
          <cell r="DE16">
            <v>-6419228</v>
          </cell>
          <cell r="DF16">
            <v>-6337489</v>
          </cell>
          <cell r="DG16">
            <v>-6452681</v>
          </cell>
          <cell r="DH16">
            <v>-6327962</v>
          </cell>
          <cell r="DJ16">
            <v>-7615872</v>
          </cell>
          <cell r="DK16">
            <v>-634656</v>
          </cell>
          <cell r="DL16">
            <v>-634656</v>
          </cell>
          <cell r="DM16">
            <v>-634656</v>
          </cell>
          <cell r="DN16">
            <v>-634656</v>
          </cell>
          <cell r="DO16">
            <v>-634656</v>
          </cell>
          <cell r="DP16">
            <v>-634656</v>
          </cell>
          <cell r="DQ16">
            <v>-634656</v>
          </cell>
          <cell r="DR16">
            <v>-634656</v>
          </cell>
          <cell r="DS16">
            <v>-634656</v>
          </cell>
          <cell r="DT16">
            <v>-634656</v>
          </cell>
          <cell r="DU16">
            <v>-634656</v>
          </cell>
          <cell r="DV16">
            <v>-634656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0</v>
          </cell>
          <cell r="V17" t="str">
            <v>0</v>
          </cell>
          <cell r="W17" t="str">
            <v>0</v>
          </cell>
          <cell r="X17" t="str">
            <v>0</v>
          </cell>
          <cell r="Y17" t="str">
            <v>0</v>
          </cell>
          <cell r="Z17" t="str">
            <v>0</v>
          </cell>
          <cell r="AA17" t="str">
            <v>0</v>
          </cell>
          <cell r="AB17" t="str">
            <v>0</v>
          </cell>
          <cell r="AD17" t="str">
            <v>0</v>
          </cell>
          <cell r="AE17" t="str">
            <v>0</v>
          </cell>
          <cell r="AF17" t="str">
            <v>0</v>
          </cell>
          <cell r="AG17" t="str">
            <v>0</v>
          </cell>
          <cell r="AH17" t="str">
            <v>0</v>
          </cell>
          <cell r="AI17" t="str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0</v>
          </cell>
          <cell r="AN17" t="str">
            <v>0</v>
          </cell>
          <cell r="AO17" t="str">
            <v>0</v>
          </cell>
          <cell r="AP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 t="str">
            <v>0</v>
          </cell>
          <cell r="AV17" t="str">
            <v>0</v>
          </cell>
          <cell r="AW17" t="str">
            <v>0</v>
          </cell>
          <cell r="AX17" t="str">
            <v>0</v>
          </cell>
          <cell r="AY17" t="str">
            <v>0</v>
          </cell>
          <cell r="AZ17" t="str">
            <v>0</v>
          </cell>
          <cell r="BA17" t="str">
            <v>0</v>
          </cell>
          <cell r="BB17" t="str">
            <v>0</v>
          </cell>
          <cell r="BC17" t="str">
            <v>0</v>
          </cell>
          <cell r="BD17" t="str">
            <v>0</v>
          </cell>
          <cell r="BF17" t="str">
            <v>0</v>
          </cell>
          <cell r="BG17" t="str">
            <v>0</v>
          </cell>
          <cell r="BH17" t="str">
            <v>0</v>
          </cell>
          <cell r="BI17" t="str">
            <v>0</v>
          </cell>
          <cell r="BJ17" t="str">
            <v>0</v>
          </cell>
          <cell r="BK17" t="str">
            <v>0</v>
          </cell>
          <cell r="BL17" t="str">
            <v>0</v>
          </cell>
          <cell r="BM17" t="str">
            <v>0</v>
          </cell>
          <cell r="BN17" t="str">
            <v>0</v>
          </cell>
          <cell r="BO17" t="str">
            <v>0</v>
          </cell>
          <cell r="BP17" t="str">
            <v>0</v>
          </cell>
          <cell r="BQ17" t="str">
            <v>0</v>
          </cell>
          <cell r="BR17" t="str">
            <v>0</v>
          </cell>
          <cell r="BT17" t="str">
            <v>0</v>
          </cell>
          <cell r="BU17" t="str">
            <v>0</v>
          </cell>
          <cell r="BV17" t="str">
            <v>0</v>
          </cell>
          <cell r="BW17" t="str">
            <v>0</v>
          </cell>
          <cell r="BX17" t="str">
            <v>0</v>
          </cell>
          <cell r="BY17" t="str">
            <v>0</v>
          </cell>
          <cell r="BZ17" t="str">
            <v>0</v>
          </cell>
          <cell r="CA17" t="str">
            <v>0</v>
          </cell>
          <cell r="CB17" t="str">
            <v>0</v>
          </cell>
          <cell r="CC17" t="str">
            <v>0</v>
          </cell>
          <cell r="CD17" t="str">
            <v>0</v>
          </cell>
          <cell r="CE17" t="str">
            <v>0</v>
          </cell>
          <cell r="CF17" t="str">
            <v>0</v>
          </cell>
          <cell r="CH17" t="str">
            <v>0</v>
          </cell>
          <cell r="CI17" t="str">
            <v>0</v>
          </cell>
          <cell r="CJ17" t="str">
            <v>0</v>
          </cell>
          <cell r="CK17" t="str">
            <v>0</v>
          </cell>
          <cell r="CL17" t="str">
            <v>0</v>
          </cell>
          <cell r="CM17" t="str">
            <v>0</v>
          </cell>
          <cell r="CN17" t="str">
            <v>0</v>
          </cell>
          <cell r="CO17" t="str">
            <v>0</v>
          </cell>
          <cell r="CP17" t="str">
            <v>0</v>
          </cell>
          <cell r="CQ17" t="str">
            <v>0</v>
          </cell>
          <cell r="CR17" t="str">
            <v>0</v>
          </cell>
          <cell r="CS17" t="str">
            <v>0</v>
          </cell>
          <cell r="CT17" t="str">
            <v>0</v>
          </cell>
          <cell r="CV17" t="str">
            <v>0</v>
          </cell>
          <cell r="CW17" t="str">
            <v>0</v>
          </cell>
          <cell r="CX17" t="str">
            <v>0</v>
          </cell>
          <cell r="CY17" t="str">
            <v>0</v>
          </cell>
          <cell r="CZ17" t="str">
            <v>0</v>
          </cell>
          <cell r="DA17" t="str">
            <v>0</v>
          </cell>
          <cell r="DB17" t="str">
            <v>0</v>
          </cell>
          <cell r="DC17" t="str">
            <v>0</v>
          </cell>
          <cell r="DD17" t="str">
            <v>0</v>
          </cell>
          <cell r="DE17" t="str">
            <v>0</v>
          </cell>
          <cell r="DF17" t="str">
            <v>0</v>
          </cell>
          <cell r="DG17" t="str">
            <v>0</v>
          </cell>
          <cell r="DH17" t="str">
            <v>0</v>
          </cell>
          <cell r="DJ17">
            <v>-705507560</v>
          </cell>
          <cell r="DK17">
            <v>-53778100</v>
          </cell>
          <cell r="DL17">
            <v>-61658892</v>
          </cell>
          <cell r="DM17">
            <v>-64777252</v>
          </cell>
          <cell r="DN17">
            <v>-66504992</v>
          </cell>
          <cell r="DO17">
            <v>-66504992</v>
          </cell>
          <cell r="DP17">
            <v>-65072232</v>
          </cell>
          <cell r="DQ17">
            <v>-53975600</v>
          </cell>
          <cell r="DR17">
            <v>-53462100</v>
          </cell>
          <cell r="DS17">
            <v>-54054600</v>
          </cell>
          <cell r="DT17">
            <v>-54805100</v>
          </cell>
          <cell r="DU17">
            <v>-55318600</v>
          </cell>
          <cell r="DV17">
            <v>-55595100</v>
          </cell>
        </row>
        <row r="18">
          <cell r="A18" t="str">
            <v>Total Purchased Gas Costs</v>
          </cell>
          <cell r="B18">
            <v>1672077020.5500002</v>
          </cell>
          <cell r="C18">
            <v>83202286.939999998</v>
          </cell>
          <cell r="D18">
            <v>124814696.34999999</v>
          </cell>
          <cell r="E18">
            <v>253358849.38</v>
          </cell>
          <cell r="F18">
            <v>332790273.20000005</v>
          </cell>
          <cell r="G18">
            <v>269357902.83999997</v>
          </cell>
          <cell r="H18">
            <v>196406555.57000002</v>
          </cell>
          <cell r="I18">
            <v>100888926.55000001</v>
          </cell>
          <cell r="J18">
            <v>80404341</v>
          </cell>
          <cell r="K18">
            <v>58581859.800000004</v>
          </cell>
          <cell r="L18">
            <v>55397802.68</v>
          </cell>
          <cell r="M18">
            <v>62082236.530000001</v>
          </cell>
          <cell r="N18">
            <v>54791289.710000001</v>
          </cell>
          <cell r="P18">
            <v>404978221.76999998</v>
          </cell>
          <cell r="Q18">
            <v>23221751.34</v>
          </cell>
          <cell r="R18">
            <v>37759519.159999996</v>
          </cell>
          <cell r="S18">
            <v>61569599.869999997</v>
          </cell>
          <cell r="T18">
            <v>73126919.519999996</v>
          </cell>
          <cell r="U18">
            <v>59521739.900000006</v>
          </cell>
          <cell r="V18">
            <v>42013419.759999998</v>
          </cell>
          <cell r="W18">
            <v>25024936.880000003</v>
          </cell>
          <cell r="X18">
            <v>18293623.060000002</v>
          </cell>
          <cell r="Y18">
            <v>15989112.950000001</v>
          </cell>
          <cell r="Z18">
            <v>16054622.290000001</v>
          </cell>
          <cell r="AA18">
            <v>16108198.050000001</v>
          </cell>
          <cell r="AB18">
            <v>16294778.990000002</v>
          </cell>
          <cell r="AD18" t="str">
            <v>0</v>
          </cell>
          <cell r="AE18" t="str">
            <v>0</v>
          </cell>
          <cell r="AF18" t="str">
            <v>0</v>
          </cell>
          <cell r="AG18" t="str">
            <v>0</v>
          </cell>
          <cell r="AH18" t="str">
            <v>0</v>
          </cell>
          <cell r="AI18" t="str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0</v>
          </cell>
          <cell r="AN18" t="str">
            <v>0</v>
          </cell>
          <cell r="AO18" t="str">
            <v>0</v>
          </cell>
          <cell r="AP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 t="str">
            <v>0</v>
          </cell>
          <cell r="AV18" t="str">
            <v>0</v>
          </cell>
          <cell r="AW18" t="str">
            <v>0</v>
          </cell>
          <cell r="AX18" t="str">
            <v>0</v>
          </cell>
          <cell r="AY18" t="str">
            <v>0</v>
          </cell>
          <cell r="AZ18" t="str">
            <v>0</v>
          </cell>
          <cell r="BA18" t="str">
            <v>0</v>
          </cell>
          <cell r="BB18" t="str">
            <v>0</v>
          </cell>
          <cell r="BC18" t="str">
            <v>0</v>
          </cell>
          <cell r="BD18" t="str">
            <v>0</v>
          </cell>
          <cell r="BF18">
            <v>4722264639</v>
          </cell>
          <cell r="BG18">
            <v>338107751</v>
          </cell>
          <cell r="BH18">
            <v>394830577</v>
          </cell>
          <cell r="BI18">
            <v>470295148</v>
          </cell>
          <cell r="BJ18">
            <v>479862327</v>
          </cell>
          <cell r="BK18">
            <v>462189121</v>
          </cell>
          <cell r="BL18">
            <v>456771166</v>
          </cell>
          <cell r="BM18">
            <v>371826759</v>
          </cell>
          <cell r="BN18">
            <v>341311424</v>
          </cell>
          <cell r="BO18">
            <v>344057464</v>
          </cell>
          <cell r="BP18">
            <v>347535782</v>
          </cell>
          <cell r="BQ18">
            <v>349915684</v>
          </cell>
          <cell r="BR18">
            <v>365561436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H18">
            <v>-60000</v>
          </cell>
          <cell r="CI18">
            <v>-5000</v>
          </cell>
          <cell r="CJ18">
            <v>-5000</v>
          </cell>
          <cell r="CK18">
            <v>-5000</v>
          </cell>
          <cell r="CL18">
            <v>-5000</v>
          </cell>
          <cell r="CM18">
            <v>-5000</v>
          </cell>
          <cell r="CN18">
            <v>-5000</v>
          </cell>
          <cell r="CO18">
            <v>-5000</v>
          </cell>
          <cell r="CP18">
            <v>-5000</v>
          </cell>
          <cell r="CQ18">
            <v>-5000</v>
          </cell>
          <cell r="CR18">
            <v>-5000</v>
          </cell>
          <cell r="CS18">
            <v>-5000</v>
          </cell>
          <cell r="CT18">
            <v>-5000</v>
          </cell>
          <cell r="CV18">
            <v>-91107957</v>
          </cell>
          <cell r="CW18">
            <v>-6111171</v>
          </cell>
          <cell r="CX18">
            <v>-7542939</v>
          </cell>
          <cell r="CY18">
            <v>-9834026</v>
          </cell>
          <cell r="CZ18">
            <v>-10822264</v>
          </cell>
          <cell r="DA18">
            <v>-9910626</v>
          </cell>
          <cell r="DB18">
            <v>-8297068</v>
          </cell>
          <cell r="DC18">
            <v>-6712063</v>
          </cell>
          <cell r="DD18">
            <v>-6340440</v>
          </cell>
          <cell r="DE18">
            <v>-6419228</v>
          </cell>
          <cell r="DF18">
            <v>-6337489</v>
          </cell>
          <cell r="DG18">
            <v>-6452681</v>
          </cell>
          <cell r="DH18">
            <v>-6327962</v>
          </cell>
          <cell r="DJ18">
            <v>-713123432</v>
          </cell>
          <cell r="DK18">
            <v>-54412756</v>
          </cell>
          <cell r="DL18">
            <v>-62293548</v>
          </cell>
          <cell r="DM18">
            <v>-65411908</v>
          </cell>
          <cell r="DN18">
            <v>-67139648</v>
          </cell>
          <cell r="DO18">
            <v>-67139648</v>
          </cell>
          <cell r="DP18">
            <v>-65706888</v>
          </cell>
          <cell r="DQ18">
            <v>-54610256</v>
          </cell>
          <cell r="DR18">
            <v>-54096756</v>
          </cell>
          <cell r="DS18">
            <v>-54689256</v>
          </cell>
          <cell r="DT18">
            <v>-55439756</v>
          </cell>
          <cell r="DU18">
            <v>-55953256</v>
          </cell>
          <cell r="DV18">
            <v>-56229756</v>
          </cell>
        </row>
        <row r="19">
          <cell r="A19" t="str">
            <v>Tranportation margins</v>
          </cell>
          <cell r="B19">
            <v>11382871</v>
          </cell>
          <cell r="C19">
            <v>803497.85999999987</v>
          </cell>
          <cell r="D19">
            <v>850266.06</v>
          </cell>
          <cell r="E19">
            <v>894777.23</v>
          </cell>
          <cell r="F19">
            <v>974053.35999999987</v>
          </cell>
          <cell r="G19">
            <v>1048866.7899999998</v>
          </cell>
          <cell r="H19">
            <v>959140.19000000018</v>
          </cell>
          <cell r="I19">
            <v>917061.16000000015</v>
          </cell>
          <cell r="J19">
            <v>882379.72</v>
          </cell>
          <cell r="K19">
            <v>852105.71</v>
          </cell>
          <cell r="L19">
            <v>828208.03</v>
          </cell>
          <cell r="M19">
            <v>928150.2</v>
          </cell>
          <cell r="N19">
            <v>1444364.69</v>
          </cell>
          <cell r="P19">
            <v>2112722.0499999998</v>
          </cell>
          <cell r="Q19">
            <v>147234.38</v>
          </cell>
          <cell r="R19">
            <v>147285.88</v>
          </cell>
          <cell r="S19">
            <v>171669.59</v>
          </cell>
          <cell r="T19">
            <v>168942.15</v>
          </cell>
          <cell r="U19">
            <v>217269.23</v>
          </cell>
          <cell r="V19">
            <v>202324.45</v>
          </cell>
          <cell r="W19">
            <v>195464.65</v>
          </cell>
          <cell r="X19">
            <v>160672.56</v>
          </cell>
          <cell r="Y19">
            <v>150858.32999999999</v>
          </cell>
          <cell r="Z19">
            <v>212484.81</v>
          </cell>
          <cell r="AA19">
            <v>183451.96</v>
          </cell>
          <cell r="AB19">
            <v>155064.06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191554158.32999998</v>
          </cell>
          <cell r="AS19">
            <v>13890727.859999999</v>
          </cell>
          <cell r="AT19">
            <v>14861056.93</v>
          </cell>
          <cell r="AU19">
            <v>17302394.289999999</v>
          </cell>
          <cell r="AV19">
            <v>18515406.489999998</v>
          </cell>
          <cell r="AW19">
            <v>17695551.560000002</v>
          </cell>
          <cell r="AX19">
            <v>17507037.84</v>
          </cell>
          <cell r="AY19">
            <v>14532095.68</v>
          </cell>
          <cell r="AZ19">
            <v>15412205.99</v>
          </cell>
          <cell r="BA19">
            <v>14981100.25</v>
          </cell>
          <cell r="BB19">
            <v>15244929.5</v>
          </cell>
          <cell r="BC19">
            <v>16792083.379999999</v>
          </cell>
          <cell r="BD19">
            <v>14819568.559999999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T19">
            <v>11148803</v>
          </cell>
          <cell r="BU19">
            <v>75000</v>
          </cell>
          <cell r="BV19">
            <v>75000</v>
          </cell>
          <cell r="BW19">
            <v>75000</v>
          </cell>
          <cell r="BX19">
            <v>75000</v>
          </cell>
          <cell r="BY19">
            <v>75000</v>
          </cell>
          <cell r="BZ19">
            <v>75000</v>
          </cell>
          <cell r="CA19">
            <v>75000</v>
          </cell>
          <cell r="CB19">
            <v>75000</v>
          </cell>
          <cell r="CC19">
            <v>10323803</v>
          </cell>
          <cell r="CD19">
            <v>75000</v>
          </cell>
          <cell r="CE19">
            <v>75000</v>
          </cell>
          <cell r="CF19">
            <v>75000</v>
          </cell>
          <cell r="CH19">
            <v>-60000</v>
          </cell>
          <cell r="CI19">
            <v>-5000</v>
          </cell>
          <cell r="CJ19">
            <v>-5000</v>
          </cell>
          <cell r="CK19">
            <v>-5000</v>
          </cell>
          <cell r="CL19">
            <v>-5000</v>
          </cell>
          <cell r="CM19">
            <v>-5000</v>
          </cell>
          <cell r="CN19">
            <v>-5000</v>
          </cell>
          <cell r="CO19">
            <v>-5000</v>
          </cell>
          <cell r="CP19">
            <v>-5000</v>
          </cell>
          <cell r="CQ19">
            <v>-5000</v>
          </cell>
          <cell r="CR19">
            <v>-5000</v>
          </cell>
          <cell r="CS19">
            <v>-5000</v>
          </cell>
          <cell r="CT19">
            <v>-5000</v>
          </cell>
          <cell r="CV19">
            <v>-91107957</v>
          </cell>
          <cell r="CW19">
            <v>-6111171</v>
          </cell>
          <cell r="CX19">
            <v>-7542939</v>
          </cell>
          <cell r="CY19">
            <v>-9834026</v>
          </cell>
          <cell r="CZ19">
            <v>-10822264</v>
          </cell>
          <cell r="DA19">
            <v>-9910626</v>
          </cell>
          <cell r="DB19">
            <v>-8297068</v>
          </cell>
          <cell r="DC19">
            <v>-6712063</v>
          </cell>
          <cell r="DD19">
            <v>-6340440</v>
          </cell>
          <cell r="DE19">
            <v>-6419228</v>
          </cell>
          <cell r="DF19">
            <v>-6337489</v>
          </cell>
          <cell r="DG19">
            <v>-6452681</v>
          </cell>
          <cell r="DH19">
            <v>-6327962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</row>
        <row r="20">
          <cell r="A20" t="str">
            <v>Gross Profit</v>
          </cell>
          <cell r="B20">
            <v>524511730.88</v>
          </cell>
          <cell r="C20">
            <v>30990571.329999998</v>
          </cell>
          <cell r="D20">
            <v>44235152.730000019</v>
          </cell>
          <cell r="E20">
            <v>69169846.470000088</v>
          </cell>
          <cell r="F20">
            <v>80912882.339999974</v>
          </cell>
          <cell r="G20">
            <v>68861797.319999933</v>
          </cell>
          <cell r="H20">
            <v>53368466.139999986</v>
          </cell>
          <cell r="I20">
            <v>35516414.25999999</v>
          </cell>
          <cell r="J20">
            <v>31320905.260000005</v>
          </cell>
          <cell r="K20">
            <v>26542972.150000013</v>
          </cell>
          <cell r="L20">
            <v>26943687.110000007</v>
          </cell>
          <cell r="M20">
            <v>28305016.629999995</v>
          </cell>
          <cell r="N20">
            <v>28344019.139999993</v>
          </cell>
          <cell r="P20">
            <v>94322275.840000004</v>
          </cell>
          <cell r="Q20">
            <v>5837850.5699999966</v>
          </cell>
          <cell r="R20">
            <v>7970719.9600000083</v>
          </cell>
          <cell r="S20">
            <v>11451251.630000003</v>
          </cell>
          <cell r="T20">
            <v>13892837.110000014</v>
          </cell>
          <cell r="U20">
            <v>12413736.739999995</v>
          </cell>
          <cell r="V20">
            <v>9665194.6800000146</v>
          </cell>
          <cell r="W20">
            <v>7681125.4399999939</v>
          </cell>
          <cell r="X20">
            <v>6042603.2299999967</v>
          </cell>
          <cell r="Y20">
            <v>4877856.72</v>
          </cell>
          <cell r="Z20">
            <v>4839038.3099999996</v>
          </cell>
          <cell r="AA20">
            <v>4804012.24</v>
          </cell>
          <cell r="AB20">
            <v>4846049.21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R20">
            <v>203336750.32999998</v>
          </cell>
          <cell r="AS20">
            <v>14019727.859999999</v>
          </cell>
          <cell r="AT20">
            <v>14991556.93</v>
          </cell>
          <cell r="AU20">
            <v>17443394.289999999</v>
          </cell>
          <cell r="AV20">
            <v>21542306.489999998</v>
          </cell>
          <cell r="AW20">
            <v>20392551.560000002</v>
          </cell>
          <cell r="AX20">
            <v>20200537.84</v>
          </cell>
          <cell r="AY20">
            <v>14667095.68</v>
          </cell>
          <cell r="AZ20">
            <v>15545205.99</v>
          </cell>
          <cell r="BA20">
            <v>15116600.25</v>
          </cell>
          <cell r="BB20">
            <v>15379429.5</v>
          </cell>
          <cell r="BC20">
            <v>19090083.379999999</v>
          </cell>
          <cell r="BD20">
            <v>14948260.559999999</v>
          </cell>
          <cell r="BF20">
            <v>89787217</v>
          </cell>
          <cell r="BG20">
            <v>5374596</v>
          </cell>
          <cell r="BH20">
            <v>6572596</v>
          </cell>
          <cell r="BI20">
            <v>11022596</v>
          </cell>
          <cell r="BJ20">
            <v>10196556</v>
          </cell>
          <cell r="BK20">
            <v>10156776</v>
          </cell>
          <cell r="BL20">
            <v>19563521</v>
          </cell>
          <cell r="BM20">
            <v>4772596</v>
          </cell>
          <cell r="BN20">
            <v>4385596</v>
          </cell>
          <cell r="BO20">
            <v>4385596</v>
          </cell>
          <cell r="BP20">
            <v>4385596</v>
          </cell>
          <cell r="BQ20">
            <v>4385596</v>
          </cell>
          <cell r="BR20">
            <v>4585596</v>
          </cell>
          <cell r="BT20">
            <v>33171117</v>
          </cell>
          <cell r="BU20">
            <v>1536730</v>
          </cell>
          <cell r="BV20">
            <v>1835361</v>
          </cell>
          <cell r="BW20">
            <v>1833680</v>
          </cell>
          <cell r="BX20">
            <v>2457586</v>
          </cell>
          <cell r="BY20">
            <v>2706179</v>
          </cell>
          <cell r="BZ20">
            <v>2604760</v>
          </cell>
          <cell r="CA20">
            <v>2078327</v>
          </cell>
          <cell r="CB20">
            <v>1776881</v>
          </cell>
          <cell r="CC20">
            <v>11774227</v>
          </cell>
          <cell r="CD20">
            <v>1523952</v>
          </cell>
          <cell r="CE20">
            <v>1522466</v>
          </cell>
          <cell r="CF20">
            <v>1520968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J20">
            <v>-1273972</v>
          </cell>
          <cell r="DK20">
            <v>-106164</v>
          </cell>
          <cell r="DL20">
            <v>-106164</v>
          </cell>
          <cell r="DM20">
            <v>-106165</v>
          </cell>
          <cell r="DN20">
            <v>-106164</v>
          </cell>
          <cell r="DO20">
            <v>-106164</v>
          </cell>
          <cell r="DP20">
            <v>-106165</v>
          </cell>
          <cell r="DQ20">
            <v>-106164</v>
          </cell>
          <cell r="DR20">
            <v>-106164</v>
          </cell>
          <cell r="DS20">
            <v>-106165</v>
          </cell>
          <cell r="DT20">
            <v>-106164</v>
          </cell>
          <cell r="DU20">
            <v>-106164</v>
          </cell>
          <cell r="DV20">
            <v>-106165</v>
          </cell>
        </row>
        <row r="21">
          <cell r="A21" t="str">
            <v>Direct Expenses</v>
          </cell>
          <cell r="B21">
            <v>107430688.47999999</v>
          </cell>
          <cell r="C21">
            <v>9133613.1899999995</v>
          </cell>
          <cell r="D21">
            <v>8467746.4000000004</v>
          </cell>
          <cell r="E21">
            <v>9651251.5600000005</v>
          </cell>
          <cell r="F21">
            <v>8718150.9000000004</v>
          </cell>
          <cell r="G21">
            <v>8374893.0599999996</v>
          </cell>
          <cell r="H21">
            <v>9206456.7899999991</v>
          </cell>
          <cell r="I21">
            <v>8225464.2300000004</v>
          </cell>
          <cell r="J21">
            <v>8546420.4199999999</v>
          </cell>
          <cell r="K21">
            <v>9344582.9399999995</v>
          </cell>
          <cell r="L21">
            <v>9312920.6600000001</v>
          </cell>
          <cell r="M21">
            <v>8646350.3300000001</v>
          </cell>
          <cell r="N21">
            <v>9802838</v>
          </cell>
          <cell r="P21">
            <v>34782614.710000001</v>
          </cell>
          <cell r="Q21">
            <v>3043349.54</v>
          </cell>
          <cell r="R21">
            <v>2785714.16</v>
          </cell>
          <cell r="S21">
            <v>3051349.77</v>
          </cell>
          <cell r="T21">
            <v>2997295.14</v>
          </cell>
          <cell r="U21">
            <v>2845928.05</v>
          </cell>
          <cell r="V21">
            <v>2872232.14</v>
          </cell>
          <cell r="W21">
            <v>2876216.03</v>
          </cell>
          <cell r="X21">
            <v>2839974.46</v>
          </cell>
          <cell r="Y21">
            <v>2972852.35</v>
          </cell>
          <cell r="Z21">
            <v>2900479.96</v>
          </cell>
          <cell r="AA21">
            <v>2809002.38</v>
          </cell>
          <cell r="AB21">
            <v>2788220.73</v>
          </cell>
          <cell r="AD21">
            <v>112579917.78999999</v>
          </cell>
          <cell r="AE21">
            <v>10307539.439999999</v>
          </cell>
          <cell r="AF21">
            <v>9014182.25</v>
          </cell>
          <cell r="AG21">
            <v>10328647.390000001</v>
          </cell>
          <cell r="AH21">
            <v>10986964.76</v>
          </cell>
          <cell r="AI21">
            <v>9440426.0999999996</v>
          </cell>
          <cell r="AJ21">
            <v>10013480.84</v>
          </cell>
          <cell r="AK21">
            <v>8729747.5599999987</v>
          </cell>
          <cell r="AL21">
            <v>8550200.9399999995</v>
          </cell>
          <cell r="AM21">
            <v>8913168.6099999994</v>
          </cell>
          <cell r="AN21">
            <v>9150887</v>
          </cell>
          <cell r="AO21">
            <v>8389435.879999999</v>
          </cell>
          <cell r="AP21">
            <v>8755237.0199999996</v>
          </cell>
          <cell r="AR21">
            <v>63979888.760000005</v>
          </cell>
          <cell r="AS21">
            <v>4761526.0999999996</v>
          </cell>
          <cell r="AT21">
            <v>4976773.62</v>
          </cell>
          <cell r="AU21">
            <v>5328790.6399999997</v>
          </cell>
          <cell r="AV21">
            <v>4815814.8899999997</v>
          </cell>
          <cell r="AW21">
            <v>4808993.8600000003</v>
          </cell>
          <cell r="AX21">
            <v>5136934.62</v>
          </cell>
          <cell r="AY21">
            <v>4795619.62</v>
          </cell>
          <cell r="AZ21">
            <v>5518149.46</v>
          </cell>
          <cell r="BA21">
            <v>5865259.0300000003</v>
          </cell>
          <cell r="BB21">
            <v>5955294.8099999996</v>
          </cell>
          <cell r="BC21">
            <v>5714863.4100000001</v>
          </cell>
          <cell r="BD21">
            <v>6301868.7000000002</v>
          </cell>
          <cell r="BF21">
            <v>26970238</v>
          </cell>
          <cell r="BG21">
            <v>2297684</v>
          </cell>
          <cell r="BH21">
            <v>2162901</v>
          </cell>
          <cell r="BI21">
            <v>2312442</v>
          </cell>
          <cell r="BJ21">
            <v>2262595</v>
          </cell>
          <cell r="BK21">
            <v>2162901</v>
          </cell>
          <cell r="BL21">
            <v>2262595</v>
          </cell>
          <cell r="BM21">
            <v>2262595</v>
          </cell>
          <cell r="BN21">
            <v>2211715</v>
          </cell>
          <cell r="BO21">
            <v>2258703</v>
          </cell>
          <cell r="BP21">
            <v>2308550</v>
          </cell>
          <cell r="BQ21">
            <v>2208856</v>
          </cell>
          <cell r="BR21">
            <v>2258701</v>
          </cell>
          <cell r="BT21">
            <v>3425807</v>
          </cell>
          <cell r="BU21">
            <v>266878</v>
          </cell>
          <cell r="BV21">
            <v>293884</v>
          </cell>
          <cell r="BW21">
            <v>318057</v>
          </cell>
          <cell r="BX21">
            <v>315469</v>
          </cell>
          <cell r="BY21">
            <v>309173</v>
          </cell>
          <cell r="BZ21">
            <v>315744</v>
          </cell>
          <cell r="CA21">
            <v>263969</v>
          </cell>
          <cell r="CB21">
            <v>266967</v>
          </cell>
          <cell r="CC21">
            <v>269084</v>
          </cell>
          <cell r="CD21">
            <v>271957</v>
          </cell>
          <cell r="CE21">
            <v>265661</v>
          </cell>
          <cell r="CF21">
            <v>268964</v>
          </cell>
          <cell r="CH21" t="str">
            <v>0</v>
          </cell>
          <cell r="CI21" t="str">
            <v>0</v>
          </cell>
          <cell r="CJ21" t="str">
            <v>0</v>
          </cell>
          <cell r="CK21" t="str">
            <v>0</v>
          </cell>
          <cell r="CL21" t="str">
            <v>0</v>
          </cell>
          <cell r="CM21" t="str">
            <v>0</v>
          </cell>
          <cell r="CN21" t="str">
            <v>0</v>
          </cell>
          <cell r="CO21" t="str">
            <v>0</v>
          </cell>
          <cell r="CP21" t="str">
            <v>0</v>
          </cell>
          <cell r="CQ21" t="str">
            <v>0</v>
          </cell>
          <cell r="CR21" t="str">
            <v>0</v>
          </cell>
          <cell r="CS21" t="str">
            <v>0</v>
          </cell>
          <cell r="CT21" t="str">
            <v>0</v>
          </cell>
          <cell r="CV21" t="str">
            <v>0</v>
          </cell>
          <cell r="CW21" t="str">
            <v>0</v>
          </cell>
          <cell r="CX21" t="str">
            <v>0</v>
          </cell>
          <cell r="CY21" t="str">
            <v>0</v>
          </cell>
          <cell r="CZ21" t="str">
            <v>0</v>
          </cell>
          <cell r="DA21" t="str">
            <v>0</v>
          </cell>
          <cell r="DB21" t="str">
            <v>0</v>
          </cell>
          <cell r="DC21" t="str">
            <v>0</v>
          </cell>
          <cell r="DD21" t="str">
            <v>0</v>
          </cell>
          <cell r="DE21" t="str">
            <v>0</v>
          </cell>
          <cell r="DF21" t="str">
            <v>0</v>
          </cell>
          <cell r="DG21" t="str">
            <v>0</v>
          </cell>
          <cell r="DH21" t="str">
            <v>0</v>
          </cell>
          <cell r="DJ21">
            <v>-1617916</v>
          </cell>
          <cell r="DK21">
            <v>-134826</v>
          </cell>
          <cell r="DL21">
            <v>-134826</v>
          </cell>
          <cell r="DM21">
            <v>-134827</v>
          </cell>
          <cell r="DN21">
            <v>-134826</v>
          </cell>
          <cell r="DO21">
            <v>-134826</v>
          </cell>
          <cell r="DP21">
            <v>-134827</v>
          </cell>
          <cell r="DQ21">
            <v>-134826</v>
          </cell>
          <cell r="DR21">
            <v>-134826</v>
          </cell>
          <cell r="DS21">
            <v>-134827</v>
          </cell>
          <cell r="DT21">
            <v>-134826</v>
          </cell>
          <cell r="DU21">
            <v>-134826</v>
          </cell>
          <cell r="DV21">
            <v>-134827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  <cell r="Y22" t="str">
            <v>0</v>
          </cell>
          <cell r="Z22" t="str">
            <v>0</v>
          </cell>
          <cell r="AA22" t="str">
            <v>0</v>
          </cell>
          <cell r="AB22" t="str">
            <v>0</v>
          </cell>
          <cell r="AD22" t="str">
            <v>0</v>
          </cell>
          <cell r="AE22" t="str">
            <v>0</v>
          </cell>
          <cell r="AF22" t="str">
            <v>0</v>
          </cell>
          <cell r="AG22" t="str">
            <v>0</v>
          </cell>
          <cell r="AH22" t="str">
            <v>0</v>
          </cell>
          <cell r="AI22" t="str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 t="str">
            <v>0</v>
          </cell>
          <cell r="AO22" t="str">
            <v>0</v>
          </cell>
          <cell r="AP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 t="str">
            <v>0</v>
          </cell>
          <cell r="AV22" t="str">
            <v>0</v>
          </cell>
          <cell r="AW22" t="str">
            <v>0</v>
          </cell>
          <cell r="AX22" t="str">
            <v>0</v>
          </cell>
          <cell r="AY22" t="str">
            <v>0</v>
          </cell>
          <cell r="AZ22" t="str">
            <v>0</v>
          </cell>
          <cell r="BA22" t="str">
            <v>0</v>
          </cell>
          <cell r="BB22" t="str">
            <v>0</v>
          </cell>
          <cell r="BC22" t="str">
            <v>0</v>
          </cell>
          <cell r="BD22" t="str">
            <v>0</v>
          </cell>
          <cell r="BF22" t="str">
            <v>0</v>
          </cell>
          <cell r="BG22" t="str">
            <v>0</v>
          </cell>
          <cell r="BH22" t="str">
            <v>0</v>
          </cell>
          <cell r="BI22" t="str">
            <v>0</v>
          </cell>
          <cell r="BJ22" t="str">
            <v>0</v>
          </cell>
          <cell r="BK22" t="str">
            <v>0</v>
          </cell>
          <cell r="BL22" t="str">
            <v>0</v>
          </cell>
          <cell r="BM22" t="str">
            <v>0</v>
          </cell>
          <cell r="BN22" t="str">
            <v>0</v>
          </cell>
          <cell r="BO22" t="str">
            <v>0</v>
          </cell>
          <cell r="BP22" t="str">
            <v>0</v>
          </cell>
          <cell r="BQ22" t="str">
            <v>0</v>
          </cell>
          <cell r="BR22" t="str">
            <v>0</v>
          </cell>
          <cell r="BT22" t="str">
            <v>0</v>
          </cell>
          <cell r="BU22" t="str">
            <v>0</v>
          </cell>
          <cell r="BV22" t="str">
            <v>0</v>
          </cell>
          <cell r="BW22" t="str">
            <v>0</v>
          </cell>
          <cell r="BX22" t="str">
            <v>0</v>
          </cell>
          <cell r="BY22" t="str">
            <v>0</v>
          </cell>
          <cell r="BZ22" t="str">
            <v>0</v>
          </cell>
          <cell r="CA22" t="str">
            <v>0</v>
          </cell>
          <cell r="CB22" t="str">
            <v>0</v>
          </cell>
          <cell r="CC22" t="str">
            <v>0</v>
          </cell>
          <cell r="CD22" t="str">
            <v>0</v>
          </cell>
          <cell r="CE22" t="str">
            <v>0</v>
          </cell>
          <cell r="CF22" t="str">
            <v>0</v>
          </cell>
          <cell r="CH22" t="str">
            <v>0</v>
          </cell>
          <cell r="CI22" t="str">
            <v>0</v>
          </cell>
          <cell r="CJ22" t="str">
            <v>0</v>
          </cell>
          <cell r="CK22" t="str">
            <v>0</v>
          </cell>
          <cell r="CL22" t="str">
            <v>0</v>
          </cell>
          <cell r="CM22" t="str">
            <v>0</v>
          </cell>
          <cell r="CN22" t="str">
            <v>0</v>
          </cell>
          <cell r="CO22" t="str">
            <v>0</v>
          </cell>
          <cell r="CP22" t="str">
            <v>0</v>
          </cell>
          <cell r="CQ22" t="str">
            <v>0</v>
          </cell>
          <cell r="CR22" t="str">
            <v>0</v>
          </cell>
          <cell r="CS22" t="str">
            <v>0</v>
          </cell>
          <cell r="CT22" t="str">
            <v>0</v>
          </cell>
          <cell r="CV22" t="str">
            <v>0</v>
          </cell>
          <cell r="CW22" t="str">
            <v>0</v>
          </cell>
          <cell r="CX22" t="str">
            <v>0</v>
          </cell>
          <cell r="CY22" t="str">
            <v>0</v>
          </cell>
          <cell r="CZ22" t="str">
            <v>0</v>
          </cell>
          <cell r="DA22" t="str">
            <v>0</v>
          </cell>
          <cell r="DB22" t="str">
            <v>0</v>
          </cell>
          <cell r="DC22" t="str">
            <v>0</v>
          </cell>
          <cell r="DD22" t="str">
            <v>0</v>
          </cell>
          <cell r="DE22" t="str">
            <v>0</v>
          </cell>
          <cell r="DF22" t="str">
            <v>0</v>
          </cell>
          <cell r="DG22" t="str">
            <v>0</v>
          </cell>
          <cell r="DH22" t="str">
            <v>0</v>
          </cell>
          <cell r="DJ22" t="str">
            <v>0</v>
          </cell>
          <cell r="DK22" t="str">
            <v>0</v>
          </cell>
          <cell r="DL22" t="str">
            <v>0</v>
          </cell>
          <cell r="DM22" t="str">
            <v>0</v>
          </cell>
          <cell r="DN22" t="str">
            <v>0</v>
          </cell>
          <cell r="DO22" t="str">
            <v>0</v>
          </cell>
          <cell r="DP22" t="str">
            <v>0</v>
          </cell>
          <cell r="DQ22" t="str">
            <v>0</v>
          </cell>
          <cell r="DR22" t="str">
            <v>0</v>
          </cell>
          <cell r="DS22" t="str">
            <v>0</v>
          </cell>
          <cell r="DT22" t="str">
            <v>0</v>
          </cell>
          <cell r="DU22" t="str">
            <v>0</v>
          </cell>
          <cell r="DV22" t="str">
            <v>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  <cell r="Y23" t="str">
            <v>0</v>
          </cell>
          <cell r="Z23" t="str">
            <v>0</v>
          </cell>
          <cell r="AA23" t="str">
            <v>0</v>
          </cell>
          <cell r="AB23" t="str">
            <v>0</v>
          </cell>
          <cell r="AD23" t="str">
            <v>0</v>
          </cell>
          <cell r="AE23" t="str">
            <v>0</v>
          </cell>
          <cell r="AF23" t="str">
            <v>0</v>
          </cell>
          <cell r="AG23" t="str">
            <v>0</v>
          </cell>
          <cell r="AH23" t="str">
            <v>0</v>
          </cell>
          <cell r="AI23" t="str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0</v>
          </cell>
          <cell r="AN23" t="str">
            <v>0</v>
          </cell>
          <cell r="AO23" t="str">
            <v>0</v>
          </cell>
          <cell r="AP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 t="str">
            <v>0</v>
          </cell>
          <cell r="AV23" t="str">
            <v>0</v>
          </cell>
          <cell r="AW23" t="str">
            <v>0</v>
          </cell>
          <cell r="AX23" t="str">
            <v>0</v>
          </cell>
          <cell r="AY23" t="str">
            <v>0</v>
          </cell>
          <cell r="AZ23" t="str">
            <v>0</v>
          </cell>
          <cell r="BA23" t="str">
            <v>0</v>
          </cell>
          <cell r="BB23" t="str">
            <v>0</v>
          </cell>
          <cell r="BC23" t="str">
            <v>0</v>
          </cell>
          <cell r="BD23" t="str">
            <v>0</v>
          </cell>
          <cell r="BF23" t="str">
            <v>0</v>
          </cell>
          <cell r="BG23" t="str">
            <v>0</v>
          </cell>
          <cell r="BH23" t="str">
            <v>0</v>
          </cell>
          <cell r="BI23" t="str">
            <v>0</v>
          </cell>
          <cell r="BJ23" t="str">
            <v>0</v>
          </cell>
          <cell r="BK23" t="str">
            <v>0</v>
          </cell>
          <cell r="BL23" t="str">
            <v>0</v>
          </cell>
          <cell r="BM23" t="str">
            <v>0</v>
          </cell>
          <cell r="BN23" t="str">
            <v>0</v>
          </cell>
          <cell r="BO23" t="str">
            <v>0</v>
          </cell>
          <cell r="BP23" t="str">
            <v>0</v>
          </cell>
          <cell r="BQ23" t="str">
            <v>0</v>
          </cell>
          <cell r="BR23" t="str">
            <v>0</v>
          </cell>
          <cell r="BT23" t="str">
            <v>0</v>
          </cell>
          <cell r="BU23" t="str">
            <v>0</v>
          </cell>
          <cell r="BV23" t="str">
            <v>0</v>
          </cell>
          <cell r="BW23" t="str">
            <v>0</v>
          </cell>
          <cell r="BX23" t="str">
            <v>0</v>
          </cell>
          <cell r="BY23" t="str">
            <v>0</v>
          </cell>
          <cell r="BZ23" t="str">
            <v>0</v>
          </cell>
          <cell r="CA23" t="str">
            <v>0</v>
          </cell>
          <cell r="CB23" t="str">
            <v>0</v>
          </cell>
          <cell r="CC23" t="str">
            <v>0</v>
          </cell>
          <cell r="CD23" t="str">
            <v>0</v>
          </cell>
          <cell r="CE23" t="str">
            <v>0</v>
          </cell>
          <cell r="CF23" t="str">
            <v>0</v>
          </cell>
          <cell r="CH23" t="str">
            <v>0</v>
          </cell>
          <cell r="CI23" t="str">
            <v>0</v>
          </cell>
          <cell r="CJ23" t="str">
            <v>0</v>
          </cell>
          <cell r="CK23" t="str">
            <v>0</v>
          </cell>
          <cell r="CL23" t="str">
            <v>0</v>
          </cell>
          <cell r="CM23" t="str">
            <v>0</v>
          </cell>
          <cell r="CN23" t="str">
            <v>0</v>
          </cell>
          <cell r="CO23" t="str">
            <v>0</v>
          </cell>
          <cell r="CP23" t="str">
            <v>0</v>
          </cell>
          <cell r="CQ23" t="str">
            <v>0</v>
          </cell>
          <cell r="CR23" t="str">
            <v>0</v>
          </cell>
          <cell r="CS23" t="str">
            <v>0</v>
          </cell>
          <cell r="CT23" t="str">
            <v>0</v>
          </cell>
          <cell r="CV23" t="str">
            <v>0</v>
          </cell>
          <cell r="CW23" t="str">
            <v>0</v>
          </cell>
          <cell r="CX23" t="str">
            <v>0</v>
          </cell>
          <cell r="CY23" t="str">
            <v>0</v>
          </cell>
          <cell r="CZ23" t="str">
            <v>0</v>
          </cell>
          <cell r="DA23" t="str">
            <v>0</v>
          </cell>
          <cell r="DB23" t="str">
            <v>0</v>
          </cell>
          <cell r="DC23" t="str">
            <v>0</v>
          </cell>
          <cell r="DD23" t="str">
            <v>0</v>
          </cell>
          <cell r="DE23" t="str">
            <v>0</v>
          </cell>
          <cell r="DF23" t="str">
            <v>0</v>
          </cell>
          <cell r="DG23" t="str">
            <v>0</v>
          </cell>
          <cell r="DH23" t="str">
            <v>0</v>
          </cell>
          <cell r="DJ23" t="str">
            <v>0</v>
          </cell>
          <cell r="DK23" t="str">
            <v>0</v>
          </cell>
          <cell r="DL23" t="str">
            <v>0</v>
          </cell>
          <cell r="DM23" t="str">
            <v>0</v>
          </cell>
          <cell r="DN23" t="str">
            <v>0</v>
          </cell>
          <cell r="DO23" t="str">
            <v>0</v>
          </cell>
          <cell r="DP23" t="str">
            <v>0</v>
          </cell>
          <cell r="DQ23" t="str">
            <v>0</v>
          </cell>
          <cell r="DR23" t="str">
            <v>0</v>
          </cell>
          <cell r="DS23" t="str">
            <v>0</v>
          </cell>
          <cell r="DT23" t="str">
            <v>0</v>
          </cell>
          <cell r="DU23" t="str">
            <v>0</v>
          </cell>
          <cell r="DV23" t="str">
            <v>0</v>
          </cell>
        </row>
        <row r="24">
          <cell r="A24" t="str">
            <v>Share Services Billings</v>
          </cell>
          <cell r="B24">
            <v>49234043</v>
          </cell>
          <cell r="C24">
            <v>4494304</v>
          </cell>
          <cell r="D24">
            <v>3952302</v>
          </cell>
          <cell r="E24">
            <v>4510937</v>
          </cell>
          <cell r="F24">
            <v>4768776</v>
          </cell>
          <cell r="G24">
            <v>4124647</v>
          </cell>
          <cell r="H24">
            <v>4353305</v>
          </cell>
          <cell r="I24">
            <v>3850037</v>
          </cell>
          <cell r="J24">
            <v>3750351</v>
          </cell>
          <cell r="K24">
            <v>3898535</v>
          </cell>
          <cell r="L24">
            <v>4013524</v>
          </cell>
          <cell r="M24">
            <v>3680287</v>
          </cell>
          <cell r="N24">
            <v>3837038</v>
          </cell>
          <cell r="P24">
            <v>9520258</v>
          </cell>
          <cell r="Q24">
            <v>873186</v>
          </cell>
          <cell r="R24">
            <v>765929</v>
          </cell>
          <cell r="S24">
            <v>873244</v>
          </cell>
          <cell r="T24">
            <v>925121</v>
          </cell>
          <cell r="U24">
            <v>798318</v>
          </cell>
          <cell r="V24">
            <v>842845</v>
          </cell>
          <cell r="W24">
            <v>739574</v>
          </cell>
          <cell r="X24">
            <v>723425</v>
          </cell>
          <cell r="Y24">
            <v>753635</v>
          </cell>
          <cell r="Z24">
            <v>773188</v>
          </cell>
          <cell r="AA24">
            <v>711392</v>
          </cell>
          <cell r="AB24">
            <v>740401</v>
          </cell>
          <cell r="AD24">
            <v>-116389753</v>
          </cell>
          <cell r="AE24">
            <v>-10639994</v>
          </cell>
          <cell r="AF24">
            <v>-9346635</v>
          </cell>
          <cell r="AG24">
            <v>-10661099</v>
          </cell>
          <cell r="AH24">
            <v>-11299508</v>
          </cell>
          <cell r="AI24">
            <v>-9752955</v>
          </cell>
          <cell r="AJ24">
            <v>-10325931</v>
          </cell>
          <cell r="AK24">
            <v>-9042243</v>
          </cell>
          <cell r="AL24">
            <v>-8862689</v>
          </cell>
          <cell r="AM24">
            <v>-9225670</v>
          </cell>
          <cell r="AN24">
            <v>-9463367</v>
          </cell>
          <cell r="AO24">
            <v>-8701934</v>
          </cell>
          <cell r="AP24">
            <v>-9067728</v>
          </cell>
          <cell r="AR24">
            <v>8095946</v>
          </cell>
          <cell r="AS24">
            <v>751267</v>
          </cell>
          <cell r="AT24">
            <v>666237</v>
          </cell>
          <cell r="AU24">
            <v>758197</v>
          </cell>
          <cell r="AV24">
            <v>821648</v>
          </cell>
          <cell r="AW24">
            <v>694269</v>
          </cell>
          <cell r="AX24">
            <v>733796</v>
          </cell>
          <cell r="AY24">
            <v>595987</v>
          </cell>
          <cell r="AZ24">
            <v>600553</v>
          </cell>
          <cell r="BA24">
            <v>633736</v>
          </cell>
          <cell r="BB24">
            <v>632955</v>
          </cell>
          <cell r="BC24">
            <v>592716</v>
          </cell>
          <cell r="BD24">
            <v>614585</v>
          </cell>
          <cell r="BF24">
            <v>484595</v>
          </cell>
          <cell r="BG24">
            <v>33082</v>
          </cell>
          <cell r="BH24">
            <v>21329</v>
          </cell>
          <cell r="BI24">
            <v>33909</v>
          </cell>
          <cell r="BJ24">
            <v>40257</v>
          </cell>
          <cell r="BK24">
            <v>27720</v>
          </cell>
          <cell r="BL24">
            <v>53875</v>
          </cell>
          <cell r="BM24">
            <v>29640</v>
          </cell>
          <cell r="BN24">
            <v>47534</v>
          </cell>
          <cell r="BO24">
            <v>50452</v>
          </cell>
          <cell r="BP24">
            <v>51472</v>
          </cell>
          <cell r="BQ24">
            <v>44698</v>
          </cell>
          <cell r="BR24">
            <v>50627</v>
          </cell>
          <cell r="BT24">
            <v>919290</v>
          </cell>
          <cell r="BU24">
            <v>76242</v>
          </cell>
          <cell r="BV24">
            <v>73413</v>
          </cell>
          <cell r="BW24">
            <v>76562</v>
          </cell>
          <cell r="BX24">
            <v>79122</v>
          </cell>
          <cell r="BY24">
            <v>75470</v>
          </cell>
          <cell r="BZ24">
            <v>84337</v>
          </cell>
          <cell r="CA24">
            <v>75057</v>
          </cell>
          <cell r="CB24">
            <v>75556</v>
          </cell>
          <cell r="CC24">
            <v>76321</v>
          </cell>
          <cell r="CD24">
            <v>76133</v>
          </cell>
          <cell r="CE24">
            <v>74690</v>
          </cell>
          <cell r="CF24">
            <v>76387</v>
          </cell>
          <cell r="CH24" t="str">
            <v>0</v>
          </cell>
          <cell r="CI24" t="str">
            <v>0</v>
          </cell>
          <cell r="CJ24" t="str">
            <v>0</v>
          </cell>
          <cell r="CK24" t="str">
            <v>0</v>
          </cell>
          <cell r="CL24" t="str">
            <v>0</v>
          </cell>
          <cell r="CM24" t="str">
            <v>0</v>
          </cell>
          <cell r="CN24" t="str">
            <v>0</v>
          </cell>
          <cell r="CO24" t="str">
            <v>0</v>
          </cell>
          <cell r="CP24" t="str">
            <v>0</v>
          </cell>
          <cell r="CQ24" t="str">
            <v>0</v>
          </cell>
          <cell r="CR24" t="str">
            <v>0</v>
          </cell>
          <cell r="CS24" t="str">
            <v>0</v>
          </cell>
          <cell r="CT24" t="str">
            <v>0</v>
          </cell>
          <cell r="CV24" t="str">
            <v>0</v>
          </cell>
          <cell r="CW24" t="str">
            <v>0</v>
          </cell>
          <cell r="CX24" t="str">
            <v>0</v>
          </cell>
          <cell r="CY24" t="str">
            <v>0</v>
          </cell>
          <cell r="CZ24" t="str">
            <v>0</v>
          </cell>
          <cell r="DA24" t="str">
            <v>0</v>
          </cell>
          <cell r="DB24" t="str">
            <v>0</v>
          </cell>
          <cell r="DC24" t="str">
            <v>0</v>
          </cell>
          <cell r="DD24" t="str">
            <v>0</v>
          </cell>
          <cell r="DE24" t="str">
            <v>0</v>
          </cell>
          <cell r="DF24" t="str">
            <v>0</v>
          </cell>
          <cell r="DG24" t="str">
            <v>0</v>
          </cell>
          <cell r="DH24" t="str">
            <v>0</v>
          </cell>
          <cell r="DJ24" t="str">
            <v>0</v>
          </cell>
          <cell r="DK24" t="str">
            <v>0</v>
          </cell>
          <cell r="DL24" t="str">
            <v>0</v>
          </cell>
          <cell r="DM24" t="str">
            <v>0</v>
          </cell>
          <cell r="DN24" t="str">
            <v>0</v>
          </cell>
          <cell r="DO24" t="str">
            <v>0</v>
          </cell>
          <cell r="DP24" t="str">
            <v>0</v>
          </cell>
          <cell r="DQ24" t="str">
            <v>0</v>
          </cell>
          <cell r="DR24" t="str">
            <v>0</v>
          </cell>
          <cell r="DS24" t="str">
            <v>0</v>
          </cell>
          <cell r="DT24" t="str">
            <v>0</v>
          </cell>
          <cell r="DU24" t="str">
            <v>0</v>
          </cell>
          <cell r="DV24" t="str">
            <v>0</v>
          </cell>
        </row>
        <row r="25">
          <cell r="A25" t="str">
            <v>SSU Billings</v>
          </cell>
          <cell r="B25">
            <v>49234043</v>
          </cell>
          <cell r="C25">
            <v>4494304</v>
          </cell>
          <cell r="D25">
            <v>3952302</v>
          </cell>
          <cell r="E25">
            <v>4510937</v>
          </cell>
          <cell r="F25">
            <v>4768776</v>
          </cell>
          <cell r="G25">
            <v>4124647</v>
          </cell>
          <cell r="H25">
            <v>4353305</v>
          </cell>
          <cell r="I25">
            <v>3850037</v>
          </cell>
          <cell r="J25">
            <v>3750351</v>
          </cell>
          <cell r="K25">
            <v>3898535</v>
          </cell>
          <cell r="L25">
            <v>4013524</v>
          </cell>
          <cell r="M25">
            <v>3680287</v>
          </cell>
          <cell r="N25">
            <v>3837038</v>
          </cell>
          <cell r="P25">
            <v>9520258</v>
          </cell>
          <cell r="Q25">
            <v>873186</v>
          </cell>
          <cell r="R25">
            <v>765929</v>
          </cell>
          <cell r="S25">
            <v>873244</v>
          </cell>
          <cell r="T25">
            <v>925121</v>
          </cell>
          <cell r="U25">
            <v>798318</v>
          </cell>
          <cell r="V25">
            <v>842845</v>
          </cell>
          <cell r="W25">
            <v>739574</v>
          </cell>
          <cell r="X25">
            <v>723425</v>
          </cell>
          <cell r="Y25">
            <v>753635</v>
          </cell>
          <cell r="Z25">
            <v>773188</v>
          </cell>
          <cell r="AA25">
            <v>711392</v>
          </cell>
          <cell r="AB25">
            <v>740401</v>
          </cell>
          <cell r="AD25">
            <v>-116389753</v>
          </cell>
          <cell r="AE25">
            <v>-10639994</v>
          </cell>
          <cell r="AF25">
            <v>-9346635</v>
          </cell>
          <cell r="AG25">
            <v>-10661099</v>
          </cell>
          <cell r="AH25">
            <v>-11299508</v>
          </cell>
          <cell r="AI25">
            <v>-9752955</v>
          </cell>
          <cell r="AJ25">
            <v>-10325931</v>
          </cell>
          <cell r="AK25">
            <v>-9042243</v>
          </cell>
          <cell r="AL25">
            <v>-8862689</v>
          </cell>
          <cell r="AM25">
            <v>-9225670</v>
          </cell>
          <cell r="AN25">
            <v>-9463367</v>
          </cell>
          <cell r="AO25">
            <v>-8701934</v>
          </cell>
          <cell r="AP25">
            <v>-9067728</v>
          </cell>
          <cell r="AR25">
            <v>8095946</v>
          </cell>
          <cell r="AS25">
            <v>751267</v>
          </cell>
          <cell r="AT25">
            <v>666237</v>
          </cell>
          <cell r="AU25">
            <v>758197</v>
          </cell>
          <cell r="AV25">
            <v>821648</v>
          </cell>
          <cell r="AW25">
            <v>694269</v>
          </cell>
          <cell r="AX25">
            <v>733796</v>
          </cell>
          <cell r="AY25">
            <v>595987</v>
          </cell>
          <cell r="AZ25">
            <v>600553</v>
          </cell>
          <cell r="BA25">
            <v>633736</v>
          </cell>
          <cell r="BB25">
            <v>632955</v>
          </cell>
          <cell r="BC25">
            <v>592716</v>
          </cell>
          <cell r="BD25">
            <v>614585</v>
          </cell>
          <cell r="BF25">
            <v>484595</v>
          </cell>
          <cell r="BG25">
            <v>33082</v>
          </cell>
          <cell r="BH25">
            <v>21329</v>
          </cell>
          <cell r="BI25">
            <v>33909</v>
          </cell>
          <cell r="BJ25">
            <v>40257</v>
          </cell>
          <cell r="BK25">
            <v>27720</v>
          </cell>
          <cell r="BL25">
            <v>53875</v>
          </cell>
          <cell r="BM25">
            <v>29640</v>
          </cell>
          <cell r="BN25">
            <v>47534</v>
          </cell>
          <cell r="BO25">
            <v>50452</v>
          </cell>
          <cell r="BP25">
            <v>51472</v>
          </cell>
          <cell r="BQ25">
            <v>44698</v>
          </cell>
          <cell r="BR25">
            <v>50627</v>
          </cell>
          <cell r="BT25">
            <v>919290</v>
          </cell>
          <cell r="BU25">
            <v>76242</v>
          </cell>
          <cell r="BV25">
            <v>73413</v>
          </cell>
          <cell r="BW25">
            <v>76562</v>
          </cell>
          <cell r="BX25">
            <v>79122</v>
          </cell>
          <cell r="BY25">
            <v>75470</v>
          </cell>
          <cell r="BZ25">
            <v>84337</v>
          </cell>
          <cell r="CA25">
            <v>75057</v>
          </cell>
          <cell r="CB25">
            <v>75556</v>
          </cell>
          <cell r="CC25">
            <v>76321</v>
          </cell>
          <cell r="CD25">
            <v>76133</v>
          </cell>
          <cell r="CE25">
            <v>74690</v>
          </cell>
          <cell r="CF25">
            <v>76387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</row>
        <row r="26">
          <cell r="A26" t="str">
            <v>Total Operation &amp; Maintenance Exp - Excl Bad Debt</v>
          </cell>
          <cell r="B26">
            <v>156664731.48000002</v>
          </cell>
          <cell r="C26">
            <v>13627917.189999999</v>
          </cell>
          <cell r="D26">
            <v>12420048.4</v>
          </cell>
          <cell r="E26">
            <v>14162188.560000001</v>
          </cell>
          <cell r="F26">
            <v>13486926.9</v>
          </cell>
          <cell r="G26">
            <v>12499540.059999999</v>
          </cell>
          <cell r="H26">
            <v>13559761.789999999</v>
          </cell>
          <cell r="I26">
            <v>12075501.23</v>
          </cell>
          <cell r="J26">
            <v>12296771.42</v>
          </cell>
          <cell r="K26">
            <v>13243117.939999999</v>
          </cell>
          <cell r="L26">
            <v>13326444.66</v>
          </cell>
          <cell r="M26">
            <v>12326637.33</v>
          </cell>
          <cell r="N26">
            <v>13639876</v>
          </cell>
          <cell r="P26">
            <v>44302872.710000001</v>
          </cell>
          <cell r="Q26">
            <v>3916535.54</v>
          </cell>
          <cell r="R26">
            <v>3551643.16</v>
          </cell>
          <cell r="S26">
            <v>3924593.77</v>
          </cell>
          <cell r="T26">
            <v>3922416.14</v>
          </cell>
          <cell r="U26">
            <v>3644246.05</v>
          </cell>
          <cell r="V26">
            <v>3715077.14</v>
          </cell>
          <cell r="W26">
            <v>3615790.03</v>
          </cell>
          <cell r="X26">
            <v>3563399.46</v>
          </cell>
          <cell r="Y26">
            <v>3726487.35</v>
          </cell>
          <cell r="Z26">
            <v>3673667.96</v>
          </cell>
          <cell r="AA26">
            <v>3520394.38</v>
          </cell>
          <cell r="AB26">
            <v>3528621.73</v>
          </cell>
          <cell r="AD26">
            <v>-3809835.21</v>
          </cell>
          <cell r="AE26">
            <v>-332454.56000000052</v>
          </cell>
          <cell r="AF26">
            <v>-332452.75</v>
          </cell>
          <cell r="AG26">
            <v>-332451.6099999994</v>
          </cell>
          <cell r="AH26">
            <v>-312543.24</v>
          </cell>
          <cell r="AI26">
            <v>-312528.90000000002</v>
          </cell>
          <cell r="AJ26">
            <v>-312450.15999999997</v>
          </cell>
          <cell r="AK26">
            <v>-312495.44000000134</v>
          </cell>
          <cell r="AL26">
            <v>-312488.06000000052</v>
          </cell>
          <cell r="AM26">
            <v>-312501.3900000006</v>
          </cell>
          <cell r="AN26">
            <v>-312480</v>
          </cell>
          <cell r="AO26">
            <v>-312498.12000000104</v>
          </cell>
          <cell r="AP26">
            <v>-312490.98</v>
          </cell>
          <cell r="AR26">
            <v>72075834.760000005</v>
          </cell>
          <cell r="AS26">
            <v>5512793.0999999996</v>
          </cell>
          <cell r="AT26">
            <v>5643010.6200000001</v>
          </cell>
          <cell r="AU26">
            <v>6086987.6399999997</v>
          </cell>
          <cell r="AV26">
            <v>5637462.8899999997</v>
          </cell>
          <cell r="AW26">
            <v>5503262.8600000003</v>
          </cell>
          <cell r="AX26">
            <v>5870730.6200000001</v>
          </cell>
          <cell r="AY26">
            <v>5391606.6200000001</v>
          </cell>
          <cell r="AZ26">
            <v>6118702.46</v>
          </cell>
          <cell r="BA26">
            <v>6498995.0300000003</v>
          </cell>
          <cell r="BB26">
            <v>6588249.8099999996</v>
          </cell>
          <cell r="BC26">
            <v>6307579.4100000001</v>
          </cell>
          <cell r="BD26">
            <v>6916453.7000000002</v>
          </cell>
          <cell r="BF26">
            <v>27454833</v>
          </cell>
          <cell r="BG26">
            <v>2330766</v>
          </cell>
          <cell r="BH26">
            <v>2184230</v>
          </cell>
          <cell r="BI26">
            <v>2346351</v>
          </cell>
          <cell r="BJ26">
            <v>2302852</v>
          </cell>
          <cell r="BK26">
            <v>2190621</v>
          </cell>
          <cell r="BL26">
            <v>2316470</v>
          </cell>
          <cell r="BM26">
            <v>2292235</v>
          </cell>
          <cell r="BN26">
            <v>2259249</v>
          </cell>
          <cell r="BO26">
            <v>2309155</v>
          </cell>
          <cell r="BP26">
            <v>2360022</v>
          </cell>
          <cell r="BQ26">
            <v>2253554</v>
          </cell>
          <cell r="BR26">
            <v>2309328</v>
          </cell>
          <cell r="BT26">
            <v>4345097</v>
          </cell>
          <cell r="BU26">
            <v>343120</v>
          </cell>
          <cell r="BV26">
            <v>367297</v>
          </cell>
          <cell r="BW26">
            <v>394619</v>
          </cell>
          <cell r="BX26">
            <v>394591</v>
          </cell>
          <cell r="BY26">
            <v>384643</v>
          </cell>
          <cell r="BZ26">
            <v>400081</v>
          </cell>
          <cell r="CA26">
            <v>339026</v>
          </cell>
          <cell r="CB26">
            <v>342523</v>
          </cell>
          <cell r="CC26">
            <v>345405</v>
          </cell>
          <cell r="CD26">
            <v>348090</v>
          </cell>
          <cell r="CE26">
            <v>340351</v>
          </cell>
          <cell r="CF26">
            <v>345351</v>
          </cell>
          <cell r="CH26" t="str">
            <v>0</v>
          </cell>
          <cell r="CI26" t="str">
            <v>0</v>
          </cell>
          <cell r="CJ26" t="str">
            <v>0</v>
          </cell>
          <cell r="CK26" t="str">
            <v>0</v>
          </cell>
          <cell r="CL26" t="str">
            <v>0</v>
          </cell>
          <cell r="CM26" t="str">
            <v>0</v>
          </cell>
          <cell r="CN26" t="str">
            <v>0</v>
          </cell>
          <cell r="CO26" t="str">
            <v>0</v>
          </cell>
          <cell r="CP26" t="str">
            <v>0</v>
          </cell>
          <cell r="CQ26" t="str">
            <v>0</v>
          </cell>
          <cell r="CR26" t="str">
            <v>0</v>
          </cell>
          <cell r="CS26" t="str">
            <v>0</v>
          </cell>
          <cell r="CT26" t="str">
            <v>0</v>
          </cell>
          <cell r="CV26" t="str">
            <v>0</v>
          </cell>
          <cell r="CW26" t="str">
            <v>0</v>
          </cell>
          <cell r="CX26" t="str">
            <v>0</v>
          </cell>
          <cell r="CY26" t="str">
            <v>0</v>
          </cell>
          <cell r="CZ26" t="str">
            <v>0</v>
          </cell>
          <cell r="DA26" t="str">
            <v>0</v>
          </cell>
          <cell r="DB26" t="str">
            <v>0</v>
          </cell>
          <cell r="DC26" t="str">
            <v>0</v>
          </cell>
          <cell r="DD26" t="str">
            <v>0</v>
          </cell>
          <cell r="DE26" t="str">
            <v>0</v>
          </cell>
          <cell r="DF26" t="str">
            <v>0</v>
          </cell>
          <cell r="DG26" t="str">
            <v>0</v>
          </cell>
          <cell r="DH26" t="str">
            <v>0</v>
          </cell>
          <cell r="DJ26">
            <v>-1617916</v>
          </cell>
          <cell r="DK26">
            <v>-134826</v>
          </cell>
          <cell r="DL26">
            <v>-134826</v>
          </cell>
          <cell r="DM26">
            <v>-134827</v>
          </cell>
          <cell r="DN26">
            <v>-134826</v>
          </cell>
          <cell r="DO26">
            <v>-134826</v>
          </cell>
          <cell r="DP26">
            <v>-134827</v>
          </cell>
          <cell r="DQ26">
            <v>-134826</v>
          </cell>
          <cell r="DR26">
            <v>-134826</v>
          </cell>
          <cell r="DS26">
            <v>-134827</v>
          </cell>
          <cell r="DT26">
            <v>-134826</v>
          </cell>
          <cell r="DU26">
            <v>-134826</v>
          </cell>
          <cell r="DV26">
            <v>-134827</v>
          </cell>
        </row>
        <row r="27">
          <cell r="A27" t="str">
            <v>Bad Debt Expense</v>
          </cell>
          <cell r="B27">
            <v>3994732.6</v>
          </cell>
          <cell r="C27">
            <v>236225.72</v>
          </cell>
          <cell r="D27">
            <v>337210.28</v>
          </cell>
          <cell r="E27">
            <v>528553.67000000004</v>
          </cell>
          <cell r="F27">
            <v>612438.47</v>
          </cell>
          <cell r="G27">
            <v>520276.27</v>
          </cell>
          <cell r="H27">
            <v>403831.5</v>
          </cell>
          <cell r="I27">
            <v>269780.31</v>
          </cell>
          <cell r="J27">
            <v>238008.95999999999</v>
          </cell>
          <cell r="K27">
            <v>206489.86</v>
          </cell>
          <cell r="L27">
            <v>209359.14</v>
          </cell>
          <cell r="M27">
            <v>217891.89</v>
          </cell>
          <cell r="N27">
            <v>214666.53</v>
          </cell>
          <cell r="P27">
            <v>2309664.86</v>
          </cell>
          <cell r="Q27">
            <v>116283.05</v>
          </cell>
          <cell r="R27">
            <v>211915.79</v>
          </cell>
          <cell r="S27">
            <v>366733.52</v>
          </cell>
          <cell r="T27">
            <v>446173.59</v>
          </cell>
          <cell r="U27">
            <v>353740.06</v>
          </cell>
          <cell r="V27">
            <v>243673.9</v>
          </cell>
          <cell r="W27">
            <v>146969.59</v>
          </cell>
          <cell r="X27">
            <v>101110.66</v>
          </cell>
          <cell r="Y27">
            <v>80712.67</v>
          </cell>
          <cell r="Z27">
            <v>81178.06</v>
          </cell>
          <cell r="AA27">
            <v>80828.66</v>
          </cell>
          <cell r="AB27">
            <v>80345.31</v>
          </cell>
          <cell r="AD27" t="str">
            <v>0</v>
          </cell>
          <cell r="AE27" t="str">
            <v>0</v>
          </cell>
          <cell r="AF27" t="str">
            <v>0</v>
          </cell>
          <cell r="AG27" t="str">
            <v>0</v>
          </cell>
          <cell r="AH27" t="str">
            <v>0</v>
          </cell>
          <cell r="AI27" t="str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0</v>
          </cell>
          <cell r="AN27" t="str">
            <v>0</v>
          </cell>
          <cell r="AO27" t="str">
            <v>0</v>
          </cell>
          <cell r="AP27" t="str">
            <v>0</v>
          </cell>
          <cell r="AR27">
            <v>60000</v>
          </cell>
          <cell r="AS27">
            <v>5000</v>
          </cell>
          <cell r="AT27">
            <v>5000</v>
          </cell>
          <cell r="AU27">
            <v>5000</v>
          </cell>
          <cell r="AV27">
            <v>5000</v>
          </cell>
          <cell r="AW27">
            <v>5000</v>
          </cell>
          <cell r="AX27">
            <v>5000</v>
          </cell>
          <cell r="AY27">
            <v>5000</v>
          </cell>
          <cell r="AZ27">
            <v>5000</v>
          </cell>
          <cell r="BA27">
            <v>5000</v>
          </cell>
          <cell r="BB27">
            <v>5000</v>
          </cell>
          <cell r="BC27">
            <v>5000</v>
          </cell>
          <cell r="BD27">
            <v>5000</v>
          </cell>
          <cell r="BF27">
            <v>750000</v>
          </cell>
          <cell r="BG27">
            <v>62500</v>
          </cell>
          <cell r="BH27">
            <v>62500</v>
          </cell>
          <cell r="BI27">
            <v>62500</v>
          </cell>
          <cell r="BJ27">
            <v>62500</v>
          </cell>
          <cell r="BK27">
            <v>62500</v>
          </cell>
          <cell r="BL27">
            <v>62500</v>
          </cell>
          <cell r="BM27">
            <v>62500</v>
          </cell>
          <cell r="BN27">
            <v>62500</v>
          </cell>
          <cell r="BO27">
            <v>62500</v>
          </cell>
          <cell r="BP27">
            <v>62500</v>
          </cell>
          <cell r="BQ27">
            <v>62500</v>
          </cell>
          <cell r="BR27">
            <v>62500</v>
          </cell>
          <cell r="BT27" t="str">
            <v>0</v>
          </cell>
          <cell r="BU27" t="str">
            <v>0</v>
          </cell>
          <cell r="BV27" t="str">
            <v>0</v>
          </cell>
          <cell r="BW27" t="str">
            <v>0</v>
          </cell>
          <cell r="BX27" t="str">
            <v>0</v>
          </cell>
          <cell r="BY27" t="str">
            <v>0</v>
          </cell>
          <cell r="BZ27" t="str">
            <v>0</v>
          </cell>
          <cell r="CA27" t="str">
            <v>0</v>
          </cell>
          <cell r="CB27" t="str">
            <v>0</v>
          </cell>
          <cell r="CC27" t="str">
            <v>0</v>
          </cell>
          <cell r="CD27" t="str">
            <v>0</v>
          </cell>
          <cell r="CE27" t="str">
            <v>0</v>
          </cell>
          <cell r="CF27" t="str">
            <v>0</v>
          </cell>
          <cell r="CH27" t="str">
            <v>0</v>
          </cell>
          <cell r="CI27" t="str">
            <v>0</v>
          </cell>
          <cell r="CJ27" t="str">
            <v>0</v>
          </cell>
          <cell r="CK27" t="str">
            <v>0</v>
          </cell>
          <cell r="CL27" t="str">
            <v>0</v>
          </cell>
          <cell r="CM27" t="str">
            <v>0</v>
          </cell>
          <cell r="CN27" t="str">
            <v>0</v>
          </cell>
          <cell r="CO27" t="str">
            <v>0</v>
          </cell>
          <cell r="CP27" t="str">
            <v>0</v>
          </cell>
          <cell r="CQ27" t="str">
            <v>0</v>
          </cell>
          <cell r="CR27" t="str">
            <v>0</v>
          </cell>
          <cell r="CS27" t="str">
            <v>0</v>
          </cell>
          <cell r="CT27" t="str">
            <v>0</v>
          </cell>
          <cell r="CV27" t="str">
            <v>0</v>
          </cell>
          <cell r="CW27" t="str">
            <v>0</v>
          </cell>
          <cell r="CX27" t="str">
            <v>0</v>
          </cell>
          <cell r="CY27" t="str">
            <v>0</v>
          </cell>
          <cell r="CZ27" t="str">
            <v>0</v>
          </cell>
          <cell r="DA27" t="str">
            <v>0</v>
          </cell>
          <cell r="DB27" t="str">
            <v>0</v>
          </cell>
          <cell r="DC27" t="str">
            <v>0</v>
          </cell>
          <cell r="DD27" t="str">
            <v>0</v>
          </cell>
          <cell r="DE27" t="str">
            <v>0</v>
          </cell>
          <cell r="DF27" t="str">
            <v>0</v>
          </cell>
          <cell r="DG27" t="str">
            <v>0</v>
          </cell>
          <cell r="DH27" t="str">
            <v>0</v>
          </cell>
          <cell r="DJ27" t="str">
            <v>0</v>
          </cell>
          <cell r="DK27" t="str">
            <v>0</v>
          </cell>
          <cell r="DL27" t="str">
            <v>0</v>
          </cell>
          <cell r="DM27" t="str">
            <v>0</v>
          </cell>
          <cell r="DN27" t="str">
            <v>0</v>
          </cell>
          <cell r="DO27" t="str">
            <v>0</v>
          </cell>
          <cell r="DP27" t="str">
            <v>0</v>
          </cell>
          <cell r="DQ27" t="str">
            <v>0</v>
          </cell>
          <cell r="DR27" t="str">
            <v>0</v>
          </cell>
          <cell r="DS27" t="str">
            <v>0</v>
          </cell>
          <cell r="DT27" t="str">
            <v>0</v>
          </cell>
          <cell r="DU27" t="str">
            <v>0</v>
          </cell>
          <cell r="DV27" t="str">
            <v>0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P28">
            <v>10656145</v>
          </cell>
          <cell r="Q28">
            <v>857074</v>
          </cell>
          <cell r="R28">
            <v>859314</v>
          </cell>
          <cell r="S28">
            <v>857928</v>
          </cell>
          <cell r="T28">
            <v>858886</v>
          </cell>
          <cell r="U28">
            <v>858219</v>
          </cell>
          <cell r="V28">
            <v>859241</v>
          </cell>
          <cell r="W28">
            <v>864433</v>
          </cell>
          <cell r="X28">
            <v>904967</v>
          </cell>
          <cell r="Y28">
            <v>918457</v>
          </cell>
          <cell r="Z28">
            <v>924441</v>
          </cell>
          <cell r="AA28">
            <v>934817</v>
          </cell>
          <cell r="AB28">
            <v>958368</v>
          </cell>
          <cell r="AD28" t="str">
            <v>0</v>
          </cell>
          <cell r="AE28" t="str">
            <v>0</v>
          </cell>
          <cell r="AF28" t="str">
            <v>0</v>
          </cell>
          <cell r="AG28" t="str">
            <v>0</v>
          </cell>
          <cell r="AH28" t="str">
            <v>0</v>
          </cell>
          <cell r="AI28" t="str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0</v>
          </cell>
          <cell r="AN28" t="str">
            <v>0</v>
          </cell>
          <cell r="AO28" t="str">
            <v>0</v>
          </cell>
          <cell r="AP28" t="str">
            <v>0</v>
          </cell>
          <cell r="AR28">
            <v>20726968</v>
          </cell>
          <cell r="AS28">
            <v>1640225</v>
          </cell>
          <cell r="AT28">
            <v>1649092</v>
          </cell>
          <cell r="AU28">
            <v>1658845</v>
          </cell>
          <cell r="AV28">
            <v>1669682</v>
          </cell>
          <cell r="AW28">
            <v>1681874</v>
          </cell>
          <cell r="AX28">
            <v>1695807</v>
          </cell>
          <cell r="AY28">
            <v>1712062</v>
          </cell>
          <cell r="AZ28">
            <v>1731568</v>
          </cell>
          <cell r="BA28">
            <v>1719710</v>
          </cell>
          <cell r="BB28">
            <v>1791013</v>
          </cell>
          <cell r="BC28">
            <v>1839779</v>
          </cell>
          <cell r="BD28">
            <v>1937311</v>
          </cell>
          <cell r="BF28">
            <v>1596000</v>
          </cell>
          <cell r="BG28">
            <v>133000</v>
          </cell>
          <cell r="BH28">
            <v>133000</v>
          </cell>
          <cell r="BI28">
            <v>133000</v>
          </cell>
          <cell r="BJ28">
            <v>133000</v>
          </cell>
          <cell r="BK28">
            <v>133000</v>
          </cell>
          <cell r="BL28">
            <v>133000</v>
          </cell>
          <cell r="BM28">
            <v>133000</v>
          </cell>
          <cell r="BN28">
            <v>133000</v>
          </cell>
          <cell r="BO28">
            <v>133000</v>
          </cell>
          <cell r="BP28">
            <v>133000</v>
          </cell>
          <cell r="BQ28">
            <v>133000</v>
          </cell>
          <cell r="BR28">
            <v>133000</v>
          </cell>
          <cell r="BT28">
            <v>288000</v>
          </cell>
          <cell r="BU28">
            <v>24000</v>
          </cell>
          <cell r="BV28">
            <v>24000</v>
          </cell>
          <cell r="BW28">
            <v>24000</v>
          </cell>
          <cell r="BX28">
            <v>24000</v>
          </cell>
          <cell r="BY28">
            <v>24000</v>
          </cell>
          <cell r="BZ28">
            <v>24000</v>
          </cell>
          <cell r="CA28">
            <v>24000</v>
          </cell>
          <cell r="CB28">
            <v>24000</v>
          </cell>
          <cell r="CC28">
            <v>24000</v>
          </cell>
          <cell r="CD28">
            <v>24000</v>
          </cell>
          <cell r="CE28">
            <v>24000</v>
          </cell>
          <cell r="CF28">
            <v>24000</v>
          </cell>
          <cell r="CH28" t="str">
            <v>0</v>
          </cell>
          <cell r="CI28" t="str">
            <v>0</v>
          </cell>
          <cell r="CJ28" t="str">
            <v>0</v>
          </cell>
          <cell r="CK28" t="str">
            <v>0</v>
          </cell>
          <cell r="CL28" t="str">
            <v>0</v>
          </cell>
          <cell r="CM28" t="str">
            <v>0</v>
          </cell>
          <cell r="CN28" t="str">
            <v>0</v>
          </cell>
          <cell r="CO28" t="str">
            <v>0</v>
          </cell>
          <cell r="CP28" t="str">
            <v>0</v>
          </cell>
          <cell r="CQ28" t="str">
            <v>0</v>
          </cell>
          <cell r="CR28" t="str">
            <v>0</v>
          </cell>
          <cell r="CS28" t="str">
            <v>0</v>
          </cell>
          <cell r="CT28" t="str">
            <v>0</v>
          </cell>
          <cell r="CV28" t="str">
            <v>0</v>
          </cell>
          <cell r="CW28" t="str">
            <v>0</v>
          </cell>
          <cell r="CX28" t="str">
            <v>0</v>
          </cell>
          <cell r="CY28" t="str">
            <v>0</v>
          </cell>
          <cell r="CZ28" t="str">
            <v>0</v>
          </cell>
          <cell r="DA28" t="str">
            <v>0</v>
          </cell>
          <cell r="DB28" t="str">
            <v>0</v>
          </cell>
          <cell r="DC28" t="str">
            <v>0</v>
          </cell>
          <cell r="DD28" t="str">
            <v>0</v>
          </cell>
          <cell r="DE28" t="str">
            <v>0</v>
          </cell>
          <cell r="DF28" t="str">
            <v>0</v>
          </cell>
          <cell r="DG28" t="str">
            <v>0</v>
          </cell>
          <cell r="DH28" t="str">
            <v>0</v>
          </cell>
          <cell r="DJ28" t="str">
            <v>0</v>
          </cell>
          <cell r="DK28" t="str">
            <v>0</v>
          </cell>
          <cell r="DL28" t="str">
            <v>0</v>
          </cell>
          <cell r="DM28" t="str">
            <v>0</v>
          </cell>
          <cell r="DN28" t="str">
            <v>0</v>
          </cell>
          <cell r="DO28" t="str">
            <v>0</v>
          </cell>
          <cell r="DP28" t="str">
            <v>0</v>
          </cell>
          <cell r="DQ28" t="str">
            <v>0</v>
          </cell>
          <cell r="DR28" t="str">
            <v>0</v>
          </cell>
          <cell r="DS28" t="str">
            <v>0</v>
          </cell>
          <cell r="DT28" t="str">
            <v>0</v>
          </cell>
          <cell r="DU28" t="str">
            <v>0</v>
          </cell>
          <cell r="DV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  <cell r="Y29" t="str">
            <v>0</v>
          </cell>
          <cell r="Z29" t="str">
            <v>0</v>
          </cell>
          <cell r="AA29" t="str">
            <v>0</v>
          </cell>
          <cell r="AB29" t="str">
            <v>0</v>
          </cell>
          <cell r="AD29" t="str">
            <v>0</v>
          </cell>
          <cell r="AE29" t="str">
            <v>0</v>
          </cell>
          <cell r="AF29" t="str">
            <v>0</v>
          </cell>
          <cell r="AG29" t="str">
            <v>0</v>
          </cell>
          <cell r="AH29" t="str">
            <v>0</v>
          </cell>
          <cell r="AI29" t="str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 t="str">
            <v>0</v>
          </cell>
          <cell r="AV29" t="str">
            <v>0</v>
          </cell>
          <cell r="AW29" t="str">
            <v>0</v>
          </cell>
          <cell r="AX29" t="str">
            <v>0</v>
          </cell>
          <cell r="AY29" t="str">
            <v>0</v>
          </cell>
          <cell r="AZ29" t="str">
            <v>0</v>
          </cell>
          <cell r="BA29" t="str">
            <v>0</v>
          </cell>
          <cell r="BB29" t="str">
            <v>0</v>
          </cell>
          <cell r="BC29" t="str">
            <v>0</v>
          </cell>
          <cell r="BD29" t="str">
            <v>0</v>
          </cell>
          <cell r="BF29" t="str">
            <v>0</v>
          </cell>
          <cell r="BG29" t="str">
            <v>0</v>
          </cell>
          <cell r="BH29" t="str">
            <v>0</v>
          </cell>
          <cell r="BI29" t="str">
            <v>0</v>
          </cell>
          <cell r="BJ29" t="str">
            <v>0</v>
          </cell>
          <cell r="BK29" t="str">
            <v>0</v>
          </cell>
          <cell r="BL29" t="str">
            <v>0</v>
          </cell>
          <cell r="BM29" t="str">
            <v>0</v>
          </cell>
          <cell r="BN29" t="str">
            <v>0</v>
          </cell>
          <cell r="BO29" t="str">
            <v>0</v>
          </cell>
          <cell r="BP29" t="str">
            <v>0</v>
          </cell>
          <cell r="BQ29" t="str">
            <v>0</v>
          </cell>
          <cell r="BR29" t="str">
            <v>0</v>
          </cell>
          <cell r="BT29" t="str">
            <v>0</v>
          </cell>
          <cell r="BU29" t="str">
            <v>0</v>
          </cell>
          <cell r="BV29" t="str">
            <v>0</v>
          </cell>
          <cell r="BW29" t="str">
            <v>0</v>
          </cell>
          <cell r="BX29" t="str">
            <v>0</v>
          </cell>
          <cell r="BY29" t="str">
            <v>0</v>
          </cell>
          <cell r="BZ29" t="str">
            <v>0</v>
          </cell>
          <cell r="CA29" t="str">
            <v>0</v>
          </cell>
          <cell r="CB29" t="str">
            <v>0</v>
          </cell>
          <cell r="CC29" t="str">
            <v>0</v>
          </cell>
          <cell r="CD29" t="str">
            <v>0</v>
          </cell>
          <cell r="CE29" t="str">
            <v>0</v>
          </cell>
          <cell r="CF29" t="str">
            <v>0</v>
          </cell>
          <cell r="CH29" t="str">
            <v>0</v>
          </cell>
          <cell r="CI29" t="str">
            <v>0</v>
          </cell>
          <cell r="CJ29" t="str">
            <v>0</v>
          </cell>
          <cell r="CK29" t="str">
            <v>0</v>
          </cell>
          <cell r="CL29" t="str">
            <v>0</v>
          </cell>
          <cell r="CM29" t="str">
            <v>0</v>
          </cell>
          <cell r="CN29" t="str">
            <v>0</v>
          </cell>
          <cell r="CO29" t="str">
            <v>0</v>
          </cell>
          <cell r="CP29" t="str">
            <v>0</v>
          </cell>
          <cell r="CQ29" t="str">
            <v>0</v>
          </cell>
          <cell r="CR29" t="str">
            <v>0</v>
          </cell>
          <cell r="CS29" t="str">
            <v>0</v>
          </cell>
          <cell r="CT29" t="str">
            <v>0</v>
          </cell>
          <cell r="CV29" t="str">
            <v>0</v>
          </cell>
          <cell r="CW29" t="str">
            <v>0</v>
          </cell>
          <cell r="CX29" t="str">
            <v>0</v>
          </cell>
          <cell r="CY29" t="str">
            <v>0</v>
          </cell>
          <cell r="CZ29" t="str">
            <v>0</v>
          </cell>
          <cell r="DA29" t="str">
            <v>0</v>
          </cell>
          <cell r="DB29" t="str">
            <v>0</v>
          </cell>
          <cell r="DC29" t="str">
            <v>0</v>
          </cell>
          <cell r="DD29" t="str">
            <v>0</v>
          </cell>
          <cell r="DE29" t="str">
            <v>0</v>
          </cell>
          <cell r="DF29" t="str">
            <v>0</v>
          </cell>
          <cell r="DG29" t="str">
            <v>0</v>
          </cell>
          <cell r="DH29" t="str">
            <v>0</v>
          </cell>
          <cell r="DJ29" t="str">
            <v>0</v>
          </cell>
          <cell r="DK29" t="str">
            <v>0</v>
          </cell>
          <cell r="DL29" t="str">
            <v>0</v>
          </cell>
          <cell r="DM29" t="str">
            <v>0</v>
          </cell>
          <cell r="DN29" t="str">
            <v>0</v>
          </cell>
          <cell r="DO29" t="str">
            <v>0</v>
          </cell>
          <cell r="DP29" t="str">
            <v>0</v>
          </cell>
          <cell r="DQ29" t="str">
            <v>0</v>
          </cell>
          <cell r="DR29" t="str">
            <v>0</v>
          </cell>
          <cell r="DS29" t="str">
            <v>0</v>
          </cell>
          <cell r="DT29" t="str">
            <v>0</v>
          </cell>
          <cell r="DU29" t="str">
            <v>0</v>
          </cell>
          <cell r="DV29" t="str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  <cell r="Y30" t="str">
            <v>0</v>
          </cell>
          <cell r="Z30" t="str">
            <v>0</v>
          </cell>
          <cell r="AA30" t="str">
            <v>0</v>
          </cell>
          <cell r="AB30" t="str">
            <v>0</v>
          </cell>
          <cell r="AD30" t="str">
            <v>0</v>
          </cell>
          <cell r="AE30" t="str">
            <v>0</v>
          </cell>
          <cell r="AF30" t="str">
            <v>0</v>
          </cell>
          <cell r="AG30" t="str">
            <v>0</v>
          </cell>
          <cell r="AH30" t="str">
            <v>0</v>
          </cell>
          <cell r="AI30" t="str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0</v>
          </cell>
          <cell r="AN30" t="str">
            <v>0</v>
          </cell>
          <cell r="AO30" t="str">
            <v>0</v>
          </cell>
          <cell r="AP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 t="str">
            <v>0</v>
          </cell>
          <cell r="AV30" t="str">
            <v>0</v>
          </cell>
          <cell r="AW30" t="str">
            <v>0</v>
          </cell>
          <cell r="AX30" t="str">
            <v>0</v>
          </cell>
          <cell r="AY30" t="str">
            <v>0</v>
          </cell>
          <cell r="AZ30" t="str">
            <v>0</v>
          </cell>
          <cell r="BA30" t="str">
            <v>0</v>
          </cell>
          <cell r="BB30" t="str">
            <v>0</v>
          </cell>
          <cell r="BC30" t="str">
            <v>0</v>
          </cell>
          <cell r="BD30" t="str">
            <v>0</v>
          </cell>
          <cell r="BF30" t="str">
            <v>0</v>
          </cell>
          <cell r="BG30" t="str">
            <v>0</v>
          </cell>
          <cell r="BH30" t="str">
            <v>0</v>
          </cell>
          <cell r="BI30" t="str">
            <v>0</v>
          </cell>
          <cell r="BJ30" t="str">
            <v>0</v>
          </cell>
          <cell r="BK30" t="str">
            <v>0</v>
          </cell>
          <cell r="BL30" t="str">
            <v>0</v>
          </cell>
          <cell r="BM30" t="str">
            <v>0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T30" t="str">
            <v>0</v>
          </cell>
          <cell r="BU30" t="str">
            <v>0</v>
          </cell>
          <cell r="BV30" t="str">
            <v>0</v>
          </cell>
          <cell r="BW30" t="str">
            <v>0</v>
          </cell>
          <cell r="BX30" t="str">
            <v>0</v>
          </cell>
          <cell r="BY30" t="str">
            <v>0</v>
          </cell>
          <cell r="BZ30" t="str">
            <v>0</v>
          </cell>
          <cell r="CA30" t="str">
            <v>0</v>
          </cell>
          <cell r="CB30" t="str">
            <v>0</v>
          </cell>
          <cell r="CC30" t="str">
            <v>0</v>
          </cell>
          <cell r="CD30" t="str">
            <v>0</v>
          </cell>
          <cell r="CE30" t="str">
            <v>0</v>
          </cell>
          <cell r="CF30" t="str">
            <v>0</v>
          </cell>
          <cell r="CH30" t="str">
            <v>0</v>
          </cell>
          <cell r="CI30" t="str">
            <v>0</v>
          </cell>
          <cell r="CJ30" t="str">
            <v>0</v>
          </cell>
          <cell r="CK30" t="str">
            <v>0</v>
          </cell>
          <cell r="CL30" t="str">
            <v>0</v>
          </cell>
          <cell r="CM30" t="str">
            <v>0</v>
          </cell>
          <cell r="CN30" t="str">
            <v>0</v>
          </cell>
          <cell r="CO30" t="str">
            <v>0</v>
          </cell>
          <cell r="CP30" t="str">
            <v>0</v>
          </cell>
          <cell r="CQ30" t="str">
            <v>0</v>
          </cell>
          <cell r="CR30" t="str">
            <v>0</v>
          </cell>
          <cell r="CS30" t="str">
            <v>0</v>
          </cell>
          <cell r="CT30" t="str">
            <v>0</v>
          </cell>
          <cell r="CV30" t="str">
            <v>0</v>
          </cell>
          <cell r="CW30" t="str">
            <v>0</v>
          </cell>
          <cell r="CX30" t="str">
            <v>0</v>
          </cell>
          <cell r="CY30" t="str">
            <v>0</v>
          </cell>
          <cell r="CZ30" t="str">
            <v>0</v>
          </cell>
          <cell r="DA30" t="str">
            <v>0</v>
          </cell>
          <cell r="DB30" t="str">
            <v>0</v>
          </cell>
          <cell r="DC30" t="str">
            <v>0</v>
          </cell>
          <cell r="DD30" t="str">
            <v>0</v>
          </cell>
          <cell r="DE30" t="str">
            <v>0</v>
          </cell>
          <cell r="DF30" t="str">
            <v>0</v>
          </cell>
          <cell r="DG30" t="str">
            <v>0</v>
          </cell>
          <cell r="DH30" t="str">
            <v>0</v>
          </cell>
          <cell r="DJ30" t="str">
            <v>0</v>
          </cell>
          <cell r="DK30" t="str">
            <v>0</v>
          </cell>
          <cell r="DL30" t="str">
            <v>0</v>
          </cell>
          <cell r="DM30" t="str">
            <v>0</v>
          </cell>
          <cell r="DN30" t="str">
            <v>0</v>
          </cell>
          <cell r="DO30" t="str">
            <v>0</v>
          </cell>
          <cell r="DP30" t="str">
            <v>0</v>
          </cell>
          <cell r="DQ30" t="str">
            <v>0</v>
          </cell>
          <cell r="DR30" t="str">
            <v>0</v>
          </cell>
          <cell r="DS30" t="str">
            <v>0</v>
          </cell>
          <cell r="DT30" t="str">
            <v>0</v>
          </cell>
          <cell r="DU30" t="str">
            <v>0</v>
          </cell>
          <cell r="DV30" t="str">
            <v>0</v>
          </cell>
        </row>
        <row r="31">
          <cell r="A31" t="str">
            <v>Depreciation Expense - Depr Exp-Natural Ga 4030-30002</v>
          </cell>
          <cell r="B31" t="str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 t="str">
            <v>0</v>
          </cell>
          <cell r="AA31" t="str">
            <v>0</v>
          </cell>
          <cell r="AB31" t="str">
            <v>0</v>
          </cell>
          <cell r="AD31" t="str">
            <v>0</v>
          </cell>
          <cell r="AE31" t="str">
            <v>0</v>
          </cell>
          <cell r="AF31" t="str">
            <v>0</v>
          </cell>
          <cell r="AG31" t="str">
            <v>0</v>
          </cell>
          <cell r="AH31" t="str">
            <v>0</v>
          </cell>
          <cell r="AI31" t="str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0</v>
          </cell>
          <cell r="AN31" t="str">
            <v>0</v>
          </cell>
          <cell r="AO31" t="str">
            <v>0</v>
          </cell>
          <cell r="AP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 t="str">
            <v>0</v>
          </cell>
          <cell r="AV31" t="str">
            <v>0</v>
          </cell>
          <cell r="AW31" t="str">
            <v>0</v>
          </cell>
          <cell r="AX31" t="str">
            <v>0</v>
          </cell>
          <cell r="AY31" t="str">
            <v>0</v>
          </cell>
          <cell r="AZ31" t="str">
            <v>0</v>
          </cell>
          <cell r="BA31" t="str">
            <v>0</v>
          </cell>
          <cell r="BB31" t="str">
            <v>0</v>
          </cell>
          <cell r="BC31" t="str">
            <v>0</v>
          </cell>
          <cell r="BD31" t="str">
            <v>0</v>
          </cell>
          <cell r="BF31" t="str">
            <v>0</v>
          </cell>
          <cell r="BG31" t="str">
            <v>0</v>
          </cell>
          <cell r="BH31" t="str">
            <v>0</v>
          </cell>
          <cell r="BI31" t="str">
            <v>0</v>
          </cell>
          <cell r="BJ31" t="str">
            <v>0</v>
          </cell>
          <cell r="BK31" t="str">
            <v>0</v>
          </cell>
          <cell r="BL31" t="str">
            <v>0</v>
          </cell>
          <cell r="BM31" t="str">
            <v>0</v>
          </cell>
          <cell r="BN31" t="str">
            <v>0</v>
          </cell>
          <cell r="BO31" t="str">
            <v>0</v>
          </cell>
          <cell r="BP31" t="str">
            <v>0</v>
          </cell>
          <cell r="BQ31" t="str">
            <v>0</v>
          </cell>
          <cell r="BR31" t="str">
            <v>0</v>
          </cell>
          <cell r="BT31" t="str">
            <v>0</v>
          </cell>
          <cell r="BU31" t="str">
            <v>0</v>
          </cell>
          <cell r="BV31" t="str">
            <v>0</v>
          </cell>
          <cell r="BW31" t="str">
            <v>0</v>
          </cell>
          <cell r="BX31" t="str">
            <v>0</v>
          </cell>
          <cell r="BY31" t="str">
            <v>0</v>
          </cell>
          <cell r="BZ31" t="str">
            <v>0</v>
          </cell>
          <cell r="CA31" t="str">
            <v>0</v>
          </cell>
          <cell r="CB31" t="str">
            <v>0</v>
          </cell>
          <cell r="CC31" t="str">
            <v>0</v>
          </cell>
          <cell r="CD31" t="str">
            <v>0</v>
          </cell>
          <cell r="CE31" t="str">
            <v>0</v>
          </cell>
          <cell r="CF31" t="str">
            <v>0</v>
          </cell>
          <cell r="CH31" t="str">
            <v>0</v>
          </cell>
          <cell r="CI31" t="str">
            <v>0</v>
          </cell>
          <cell r="CJ31" t="str">
            <v>0</v>
          </cell>
          <cell r="CK31" t="str">
            <v>0</v>
          </cell>
          <cell r="CL31" t="str">
            <v>0</v>
          </cell>
          <cell r="CM31" t="str">
            <v>0</v>
          </cell>
          <cell r="CN31" t="str">
            <v>0</v>
          </cell>
          <cell r="CO31" t="str">
            <v>0</v>
          </cell>
          <cell r="CP31" t="str">
            <v>0</v>
          </cell>
          <cell r="CQ31" t="str">
            <v>0</v>
          </cell>
          <cell r="CR31" t="str">
            <v>0</v>
          </cell>
          <cell r="CS31" t="str">
            <v>0</v>
          </cell>
          <cell r="CT31" t="str">
            <v>0</v>
          </cell>
          <cell r="CV31" t="str">
            <v>0</v>
          </cell>
          <cell r="CW31" t="str">
            <v>0</v>
          </cell>
          <cell r="CX31" t="str">
            <v>0</v>
          </cell>
          <cell r="CY31" t="str">
            <v>0</v>
          </cell>
          <cell r="CZ31" t="str">
            <v>0</v>
          </cell>
          <cell r="DA31" t="str">
            <v>0</v>
          </cell>
          <cell r="DB31" t="str">
            <v>0</v>
          </cell>
          <cell r="DC31" t="str">
            <v>0</v>
          </cell>
          <cell r="DD31" t="str">
            <v>0</v>
          </cell>
          <cell r="DE31" t="str">
            <v>0</v>
          </cell>
          <cell r="DF31" t="str">
            <v>0</v>
          </cell>
          <cell r="DG31" t="str">
            <v>0</v>
          </cell>
          <cell r="DH31" t="str">
            <v>0</v>
          </cell>
          <cell r="DJ31" t="str">
            <v>0</v>
          </cell>
          <cell r="DK31" t="str">
            <v>0</v>
          </cell>
          <cell r="DL31" t="str">
            <v>0</v>
          </cell>
          <cell r="DM31" t="str">
            <v>0</v>
          </cell>
          <cell r="DN31" t="str">
            <v>0</v>
          </cell>
          <cell r="DO31" t="str">
            <v>0</v>
          </cell>
          <cell r="DP31" t="str">
            <v>0</v>
          </cell>
          <cell r="DQ31" t="str">
            <v>0</v>
          </cell>
          <cell r="DR31" t="str">
            <v>0</v>
          </cell>
          <cell r="DS31" t="str">
            <v>0</v>
          </cell>
          <cell r="DT31" t="str">
            <v>0</v>
          </cell>
          <cell r="DU31" t="str">
            <v>0</v>
          </cell>
          <cell r="DV31" t="str">
            <v>0</v>
          </cell>
        </row>
        <row r="32">
          <cell r="A32" t="str">
            <v>Depreciation Expense - Depr Exp-Undergroun 4030-30003</v>
          </cell>
          <cell r="B32" t="str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0</v>
          </cell>
          <cell r="V32" t="str">
            <v>0</v>
          </cell>
          <cell r="W32" t="str">
            <v>0</v>
          </cell>
          <cell r="X32" t="str">
            <v>0</v>
          </cell>
          <cell r="Y32" t="str">
            <v>0</v>
          </cell>
          <cell r="Z32" t="str">
            <v>0</v>
          </cell>
          <cell r="AA32" t="str">
            <v>0</v>
          </cell>
          <cell r="AB32" t="str">
            <v>0</v>
          </cell>
          <cell r="AD32" t="str">
            <v>0</v>
          </cell>
          <cell r="AE32" t="str">
            <v>0</v>
          </cell>
          <cell r="AF32" t="str">
            <v>0</v>
          </cell>
          <cell r="AG32" t="str">
            <v>0</v>
          </cell>
          <cell r="AH32" t="str">
            <v>0</v>
          </cell>
          <cell r="AI32" t="str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0</v>
          </cell>
          <cell r="AN32" t="str">
            <v>0</v>
          </cell>
          <cell r="AO32" t="str">
            <v>0</v>
          </cell>
          <cell r="AP32" t="str">
            <v>0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X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  <cell r="BF32" t="str">
            <v>0</v>
          </cell>
          <cell r="BG32" t="str">
            <v>0</v>
          </cell>
          <cell r="BH32" t="str">
            <v>0</v>
          </cell>
          <cell r="BI32" t="str">
            <v>0</v>
          </cell>
          <cell r="BJ32" t="str">
            <v>0</v>
          </cell>
          <cell r="BK32" t="str">
            <v>0</v>
          </cell>
          <cell r="BL32" t="str">
            <v>0</v>
          </cell>
          <cell r="BM32" t="str">
            <v>0</v>
          </cell>
          <cell r="BN32" t="str">
            <v>0</v>
          </cell>
          <cell r="BO32" t="str">
            <v>0</v>
          </cell>
          <cell r="BP32" t="str">
            <v>0</v>
          </cell>
          <cell r="BQ32" t="str">
            <v>0</v>
          </cell>
          <cell r="BR32" t="str">
            <v>0</v>
          </cell>
          <cell r="BT32">
            <v>626700</v>
          </cell>
          <cell r="BU32">
            <v>52225</v>
          </cell>
          <cell r="BV32">
            <v>52225</v>
          </cell>
          <cell r="BW32">
            <v>52225</v>
          </cell>
          <cell r="BX32">
            <v>52225</v>
          </cell>
          <cell r="BY32">
            <v>52225</v>
          </cell>
          <cell r="BZ32">
            <v>52225</v>
          </cell>
          <cell r="CA32">
            <v>52225</v>
          </cell>
          <cell r="CB32">
            <v>52225</v>
          </cell>
          <cell r="CC32">
            <v>52225</v>
          </cell>
          <cell r="CD32">
            <v>52225</v>
          </cell>
          <cell r="CE32">
            <v>52225</v>
          </cell>
          <cell r="CF32">
            <v>52225</v>
          </cell>
          <cell r="CH32" t="str">
            <v>0</v>
          </cell>
          <cell r="CI32" t="str">
            <v>0</v>
          </cell>
          <cell r="CJ32" t="str">
            <v>0</v>
          </cell>
          <cell r="CK32" t="str">
            <v>0</v>
          </cell>
          <cell r="CL32" t="str">
            <v>0</v>
          </cell>
          <cell r="CM32" t="str">
            <v>0</v>
          </cell>
          <cell r="CN32" t="str">
            <v>0</v>
          </cell>
          <cell r="CO32" t="str">
            <v>0</v>
          </cell>
          <cell r="CP32" t="str">
            <v>0</v>
          </cell>
          <cell r="CQ32" t="str">
            <v>0</v>
          </cell>
          <cell r="CR32" t="str">
            <v>0</v>
          </cell>
          <cell r="CS32" t="str">
            <v>0</v>
          </cell>
          <cell r="CT32" t="str">
            <v>0</v>
          </cell>
          <cell r="CV32" t="str">
            <v>0</v>
          </cell>
          <cell r="CW32" t="str">
            <v>0</v>
          </cell>
          <cell r="CX32" t="str">
            <v>0</v>
          </cell>
          <cell r="CY32" t="str">
            <v>0</v>
          </cell>
          <cell r="CZ32" t="str">
            <v>0</v>
          </cell>
          <cell r="DA32" t="str">
            <v>0</v>
          </cell>
          <cell r="DB32" t="str">
            <v>0</v>
          </cell>
          <cell r="DC32" t="str">
            <v>0</v>
          </cell>
          <cell r="DD32" t="str">
            <v>0</v>
          </cell>
          <cell r="DE32" t="str">
            <v>0</v>
          </cell>
          <cell r="DF32" t="str">
            <v>0</v>
          </cell>
          <cell r="DG32" t="str">
            <v>0</v>
          </cell>
          <cell r="DH32" t="str">
            <v>0</v>
          </cell>
          <cell r="DJ32" t="str">
            <v>0</v>
          </cell>
          <cell r="DK32" t="str">
            <v>0</v>
          </cell>
          <cell r="DL32" t="str">
            <v>0</v>
          </cell>
          <cell r="DM32" t="str">
            <v>0</v>
          </cell>
          <cell r="DN32" t="str">
            <v>0</v>
          </cell>
          <cell r="DO32" t="str">
            <v>0</v>
          </cell>
          <cell r="DP32" t="str">
            <v>0</v>
          </cell>
          <cell r="DQ32" t="str">
            <v>0</v>
          </cell>
          <cell r="DR32" t="str">
            <v>0</v>
          </cell>
          <cell r="DS32" t="str">
            <v>0</v>
          </cell>
          <cell r="DT32" t="str">
            <v>0</v>
          </cell>
          <cell r="DU32" t="str">
            <v>0</v>
          </cell>
          <cell r="DV32" t="str">
            <v>0</v>
          </cell>
        </row>
        <row r="33">
          <cell r="A33" t="str">
            <v>Depreciation Expense - Depr Exp-Transmissi 4030-30004</v>
          </cell>
          <cell r="B33" t="str">
            <v>0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0</v>
          </cell>
          <cell r="V33" t="str">
            <v>0</v>
          </cell>
          <cell r="W33" t="str">
            <v>0</v>
          </cell>
          <cell r="X33" t="str">
            <v>0</v>
          </cell>
          <cell r="Y33" t="str">
            <v>0</v>
          </cell>
          <cell r="Z33" t="str">
            <v>0</v>
          </cell>
          <cell r="AA33" t="str">
            <v>0</v>
          </cell>
          <cell r="AB33" t="str">
            <v>0</v>
          </cell>
          <cell r="AD33" t="str">
            <v>0</v>
          </cell>
          <cell r="AE33" t="str">
            <v>0</v>
          </cell>
          <cell r="AF33" t="str">
            <v>0</v>
          </cell>
          <cell r="AG33" t="str">
            <v>0</v>
          </cell>
          <cell r="AH33" t="str">
            <v>0</v>
          </cell>
          <cell r="AI33" t="str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0</v>
          </cell>
          <cell r="AN33" t="str">
            <v>0</v>
          </cell>
          <cell r="AO33" t="str">
            <v>0</v>
          </cell>
          <cell r="AP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X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  <cell r="BF33" t="str">
            <v>0</v>
          </cell>
          <cell r="BG33" t="str">
            <v>0</v>
          </cell>
          <cell r="BH33" t="str">
            <v>0</v>
          </cell>
          <cell r="BI33" t="str">
            <v>0</v>
          </cell>
          <cell r="BJ33" t="str">
            <v>0</v>
          </cell>
          <cell r="BK33" t="str">
            <v>0</v>
          </cell>
          <cell r="BL33" t="str">
            <v>0</v>
          </cell>
          <cell r="BM33" t="str">
            <v>0</v>
          </cell>
          <cell r="BN33" t="str">
            <v>0</v>
          </cell>
          <cell r="BO33" t="str">
            <v>0</v>
          </cell>
          <cell r="BP33" t="str">
            <v>0</v>
          </cell>
          <cell r="BQ33" t="str">
            <v>0</v>
          </cell>
          <cell r="BR33" t="str">
            <v>0</v>
          </cell>
          <cell r="BT33">
            <v>744000</v>
          </cell>
          <cell r="BU33">
            <v>62000</v>
          </cell>
          <cell r="BV33">
            <v>62000</v>
          </cell>
          <cell r="BW33">
            <v>62000</v>
          </cell>
          <cell r="BX33">
            <v>62000</v>
          </cell>
          <cell r="BY33">
            <v>62000</v>
          </cell>
          <cell r="BZ33">
            <v>62000</v>
          </cell>
          <cell r="CA33">
            <v>62000</v>
          </cell>
          <cell r="CB33">
            <v>62000</v>
          </cell>
          <cell r="CC33">
            <v>62000</v>
          </cell>
          <cell r="CD33">
            <v>62000</v>
          </cell>
          <cell r="CE33">
            <v>62000</v>
          </cell>
          <cell r="CF33">
            <v>62000</v>
          </cell>
          <cell r="CH33" t="str">
            <v>0</v>
          </cell>
          <cell r="CI33" t="str">
            <v>0</v>
          </cell>
          <cell r="CJ33" t="str">
            <v>0</v>
          </cell>
          <cell r="CK33" t="str">
            <v>0</v>
          </cell>
          <cell r="CL33" t="str">
            <v>0</v>
          </cell>
          <cell r="CM33" t="str">
            <v>0</v>
          </cell>
          <cell r="CN33" t="str">
            <v>0</v>
          </cell>
          <cell r="CO33" t="str">
            <v>0</v>
          </cell>
          <cell r="CP33" t="str">
            <v>0</v>
          </cell>
          <cell r="CQ33" t="str">
            <v>0</v>
          </cell>
          <cell r="CR33" t="str">
            <v>0</v>
          </cell>
          <cell r="CS33" t="str">
            <v>0</v>
          </cell>
          <cell r="CT33" t="str">
            <v>0</v>
          </cell>
          <cell r="CV33" t="str">
            <v>0</v>
          </cell>
          <cell r="CW33" t="str">
            <v>0</v>
          </cell>
          <cell r="CX33" t="str">
            <v>0</v>
          </cell>
          <cell r="CY33" t="str">
            <v>0</v>
          </cell>
          <cell r="CZ33" t="str">
            <v>0</v>
          </cell>
          <cell r="DA33" t="str">
            <v>0</v>
          </cell>
          <cell r="DB33" t="str">
            <v>0</v>
          </cell>
          <cell r="DC33" t="str">
            <v>0</v>
          </cell>
          <cell r="DD33" t="str">
            <v>0</v>
          </cell>
          <cell r="DE33" t="str">
            <v>0</v>
          </cell>
          <cell r="DF33" t="str">
            <v>0</v>
          </cell>
          <cell r="DG33" t="str">
            <v>0</v>
          </cell>
          <cell r="DH33" t="str">
            <v>0</v>
          </cell>
          <cell r="DJ33" t="str">
            <v>0</v>
          </cell>
          <cell r="DK33" t="str">
            <v>0</v>
          </cell>
          <cell r="DL33" t="str">
            <v>0</v>
          </cell>
          <cell r="DM33" t="str">
            <v>0</v>
          </cell>
          <cell r="DN33" t="str">
            <v>0</v>
          </cell>
          <cell r="DO33" t="str">
            <v>0</v>
          </cell>
          <cell r="DP33" t="str">
            <v>0</v>
          </cell>
          <cell r="DQ33" t="str">
            <v>0</v>
          </cell>
          <cell r="DR33" t="str">
            <v>0</v>
          </cell>
          <cell r="DS33" t="str">
            <v>0</v>
          </cell>
          <cell r="DT33" t="str">
            <v>0</v>
          </cell>
          <cell r="DU33" t="str">
            <v>0</v>
          </cell>
          <cell r="DV33" t="str">
            <v>0</v>
          </cell>
        </row>
        <row r="34">
          <cell r="A34" t="str">
            <v>Depreciation Expense - Depr Exp-Distributi 4030-30005</v>
          </cell>
          <cell r="B34">
            <v>76660447.819999993</v>
          </cell>
          <cell r="C34">
            <v>6151658.5999999996</v>
          </cell>
          <cell r="D34">
            <v>6175133.9400000004</v>
          </cell>
          <cell r="E34">
            <v>6200956.8200000003</v>
          </cell>
          <cell r="F34">
            <v>6229648.9100000001</v>
          </cell>
          <cell r="G34">
            <v>6261928.7599999998</v>
          </cell>
          <cell r="H34">
            <v>6298818.0099999998</v>
          </cell>
          <cell r="I34">
            <v>6341857.1399999997</v>
          </cell>
          <cell r="J34">
            <v>6393503.9000000004</v>
          </cell>
          <cell r="K34">
            <v>6458061.5999999996</v>
          </cell>
          <cell r="L34">
            <v>6544139.8600000003</v>
          </cell>
          <cell r="M34">
            <v>6673255.25</v>
          </cell>
          <cell r="N34">
            <v>6931485.0300000003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0</v>
          </cell>
          <cell r="V34" t="str">
            <v>0</v>
          </cell>
          <cell r="W34" t="str">
            <v>0</v>
          </cell>
          <cell r="X34" t="str">
            <v>0</v>
          </cell>
          <cell r="Y34" t="str">
            <v>0</v>
          </cell>
          <cell r="Z34" t="str">
            <v>0</v>
          </cell>
          <cell r="AA34" t="str">
            <v>0</v>
          </cell>
          <cell r="AB34" t="str">
            <v>0</v>
          </cell>
          <cell r="AD34" t="str">
            <v>0</v>
          </cell>
          <cell r="AE34" t="str">
            <v>0</v>
          </cell>
          <cell r="AF34" t="str">
            <v>0</v>
          </cell>
          <cell r="AG34" t="str">
            <v>0</v>
          </cell>
          <cell r="AH34" t="str">
            <v>0</v>
          </cell>
          <cell r="AI34" t="str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0</v>
          </cell>
          <cell r="AN34" t="str">
            <v>0</v>
          </cell>
          <cell r="AO34" t="str">
            <v>0</v>
          </cell>
          <cell r="AP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X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  <cell r="BF34" t="str">
            <v>0</v>
          </cell>
          <cell r="BG34" t="str">
            <v>0</v>
          </cell>
          <cell r="BH34" t="str">
            <v>0</v>
          </cell>
          <cell r="BI34" t="str">
            <v>0</v>
          </cell>
          <cell r="BJ34" t="str">
            <v>0</v>
          </cell>
          <cell r="BK34" t="str">
            <v>0</v>
          </cell>
          <cell r="BL34" t="str">
            <v>0</v>
          </cell>
          <cell r="BM34" t="str">
            <v>0</v>
          </cell>
          <cell r="BN34" t="str">
            <v>0</v>
          </cell>
          <cell r="BO34" t="str">
            <v>0</v>
          </cell>
          <cell r="BP34" t="str">
            <v>0</v>
          </cell>
          <cell r="BQ34" t="str">
            <v>0</v>
          </cell>
          <cell r="BR34" t="str">
            <v>0</v>
          </cell>
          <cell r="BT34" t="str">
            <v>0</v>
          </cell>
          <cell r="BU34" t="str">
            <v>0</v>
          </cell>
          <cell r="BV34" t="str">
            <v>0</v>
          </cell>
          <cell r="BW34" t="str">
            <v>0</v>
          </cell>
          <cell r="BX34" t="str">
            <v>0</v>
          </cell>
          <cell r="BY34" t="str">
            <v>0</v>
          </cell>
          <cell r="BZ34" t="str">
            <v>0</v>
          </cell>
          <cell r="CA34" t="str">
            <v>0</v>
          </cell>
          <cell r="CB34" t="str">
            <v>0</v>
          </cell>
          <cell r="CC34" t="str">
            <v>0</v>
          </cell>
          <cell r="CD34" t="str">
            <v>0</v>
          </cell>
          <cell r="CE34" t="str">
            <v>0</v>
          </cell>
          <cell r="CF34" t="str">
            <v>0</v>
          </cell>
          <cell r="CH34" t="str">
            <v>0</v>
          </cell>
          <cell r="CI34" t="str">
            <v>0</v>
          </cell>
          <cell r="CJ34" t="str">
            <v>0</v>
          </cell>
          <cell r="CK34" t="str">
            <v>0</v>
          </cell>
          <cell r="CL34" t="str">
            <v>0</v>
          </cell>
          <cell r="CM34" t="str">
            <v>0</v>
          </cell>
          <cell r="CN34" t="str">
            <v>0</v>
          </cell>
          <cell r="CO34" t="str">
            <v>0</v>
          </cell>
          <cell r="CP34" t="str">
            <v>0</v>
          </cell>
          <cell r="CQ34" t="str">
            <v>0</v>
          </cell>
          <cell r="CR34" t="str">
            <v>0</v>
          </cell>
          <cell r="CS34" t="str">
            <v>0</v>
          </cell>
          <cell r="CT34" t="str">
            <v>0</v>
          </cell>
          <cell r="CV34" t="str">
            <v>0</v>
          </cell>
          <cell r="CW34" t="str">
            <v>0</v>
          </cell>
          <cell r="CX34" t="str">
            <v>0</v>
          </cell>
          <cell r="CY34" t="str">
            <v>0</v>
          </cell>
          <cell r="CZ34" t="str">
            <v>0</v>
          </cell>
          <cell r="DA34" t="str">
            <v>0</v>
          </cell>
          <cell r="DB34" t="str">
            <v>0</v>
          </cell>
          <cell r="DC34" t="str">
            <v>0</v>
          </cell>
          <cell r="DD34" t="str">
            <v>0</v>
          </cell>
          <cell r="DE34" t="str">
            <v>0</v>
          </cell>
          <cell r="DF34" t="str">
            <v>0</v>
          </cell>
          <cell r="DG34" t="str">
            <v>0</v>
          </cell>
          <cell r="DH34" t="str">
            <v>0</v>
          </cell>
          <cell r="DJ34" t="str">
            <v>0</v>
          </cell>
          <cell r="DK34" t="str">
            <v>0</v>
          </cell>
          <cell r="DL34" t="str">
            <v>0</v>
          </cell>
          <cell r="DM34" t="str">
            <v>0</v>
          </cell>
          <cell r="DN34" t="str">
            <v>0</v>
          </cell>
          <cell r="DO34" t="str">
            <v>0</v>
          </cell>
          <cell r="DP34" t="str">
            <v>0</v>
          </cell>
          <cell r="DQ34" t="str">
            <v>0</v>
          </cell>
          <cell r="DR34" t="str">
            <v>0</v>
          </cell>
          <cell r="DS34" t="str">
            <v>0</v>
          </cell>
          <cell r="DT34" t="str">
            <v>0</v>
          </cell>
          <cell r="DU34" t="str">
            <v>0</v>
          </cell>
          <cell r="DV34" t="str">
            <v>0</v>
          </cell>
        </row>
        <row r="35">
          <cell r="A35" t="str">
            <v>Depreciation Expense - Depr Exp-General Pl 4030-30007</v>
          </cell>
          <cell r="B35">
            <v>2058601.04</v>
          </cell>
          <cell r="C35">
            <v>158620</v>
          </cell>
          <cell r="D35">
            <v>158997.07</v>
          </cell>
          <cell r="E35">
            <v>159411.49</v>
          </cell>
          <cell r="F35">
            <v>159871.96</v>
          </cell>
          <cell r="G35">
            <v>160389.99</v>
          </cell>
          <cell r="H35">
            <v>160982.01999999999</v>
          </cell>
          <cell r="I35">
            <v>161672.73000000001</v>
          </cell>
          <cell r="J35">
            <v>162501.57</v>
          </cell>
          <cell r="K35">
            <v>163537.63</v>
          </cell>
          <cell r="L35">
            <v>164919.04000000001</v>
          </cell>
          <cell r="M35">
            <v>166991.16</v>
          </cell>
          <cell r="N35">
            <v>280706.38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0</v>
          </cell>
          <cell r="V35" t="str">
            <v>0</v>
          </cell>
          <cell r="W35" t="str">
            <v>0</v>
          </cell>
          <cell r="X35" t="str">
            <v>0</v>
          </cell>
          <cell r="Y35" t="str">
            <v>0</v>
          </cell>
          <cell r="Z35" t="str">
            <v>0</v>
          </cell>
          <cell r="AA35" t="str">
            <v>0</v>
          </cell>
          <cell r="AB35" t="str">
            <v>0</v>
          </cell>
          <cell r="AD35" t="str">
            <v>0</v>
          </cell>
          <cell r="AE35" t="str">
            <v>0</v>
          </cell>
          <cell r="AF35" t="str">
            <v>0</v>
          </cell>
          <cell r="AG35" t="str">
            <v>0</v>
          </cell>
          <cell r="AH35" t="str">
            <v>0</v>
          </cell>
          <cell r="AI35" t="str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0</v>
          </cell>
          <cell r="AN35" t="str">
            <v>0</v>
          </cell>
          <cell r="AO35" t="str">
            <v>0</v>
          </cell>
          <cell r="AP35" t="str">
            <v>0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X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  <cell r="BF35" t="str">
            <v>0</v>
          </cell>
          <cell r="BG35" t="str">
            <v>0</v>
          </cell>
          <cell r="BH35" t="str">
            <v>0</v>
          </cell>
          <cell r="BI35" t="str">
            <v>0</v>
          </cell>
          <cell r="BJ35" t="str">
            <v>0</v>
          </cell>
          <cell r="BK35" t="str">
            <v>0</v>
          </cell>
          <cell r="BL35" t="str">
            <v>0</v>
          </cell>
          <cell r="BM35" t="str">
            <v>0</v>
          </cell>
          <cell r="BN35" t="str">
            <v>0</v>
          </cell>
          <cell r="BO35" t="str">
            <v>0</v>
          </cell>
          <cell r="BP35" t="str">
            <v>0</v>
          </cell>
          <cell r="BQ35" t="str">
            <v>0</v>
          </cell>
          <cell r="BR35" t="str">
            <v>0</v>
          </cell>
          <cell r="BT35" t="str">
            <v>0</v>
          </cell>
          <cell r="BU35" t="str">
            <v>0</v>
          </cell>
          <cell r="BV35" t="str">
            <v>0</v>
          </cell>
          <cell r="BW35" t="str">
            <v>0</v>
          </cell>
          <cell r="BX35" t="str">
            <v>0</v>
          </cell>
          <cell r="BY35" t="str">
            <v>0</v>
          </cell>
          <cell r="BZ35" t="str">
            <v>0</v>
          </cell>
          <cell r="CA35" t="str">
            <v>0</v>
          </cell>
          <cell r="CB35" t="str">
            <v>0</v>
          </cell>
          <cell r="CC35" t="str">
            <v>0</v>
          </cell>
          <cell r="CD35" t="str">
            <v>0</v>
          </cell>
          <cell r="CE35" t="str">
            <v>0</v>
          </cell>
          <cell r="CF35" t="str">
            <v>0</v>
          </cell>
          <cell r="CH35" t="str">
            <v>0</v>
          </cell>
          <cell r="CI35" t="str">
            <v>0</v>
          </cell>
          <cell r="CJ35" t="str">
            <v>0</v>
          </cell>
          <cell r="CK35" t="str">
            <v>0</v>
          </cell>
          <cell r="CL35" t="str">
            <v>0</v>
          </cell>
          <cell r="CM35" t="str">
            <v>0</v>
          </cell>
          <cell r="CN35" t="str">
            <v>0</v>
          </cell>
          <cell r="CO35" t="str">
            <v>0</v>
          </cell>
          <cell r="CP35" t="str">
            <v>0</v>
          </cell>
          <cell r="CQ35" t="str">
            <v>0</v>
          </cell>
          <cell r="CR35" t="str">
            <v>0</v>
          </cell>
          <cell r="CS35" t="str">
            <v>0</v>
          </cell>
          <cell r="CT35" t="str">
            <v>0</v>
          </cell>
          <cell r="CV35" t="str">
            <v>0</v>
          </cell>
          <cell r="CW35" t="str">
            <v>0</v>
          </cell>
          <cell r="CX35" t="str">
            <v>0</v>
          </cell>
          <cell r="CY35" t="str">
            <v>0</v>
          </cell>
          <cell r="CZ35" t="str">
            <v>0</v>
          </cell>
          <cell r="DA35" t="str">
            <v>0</v>
          </cell>
          <cell r="DB35" t="str">
            <v>0</v>
          </cell>
          <cell r="DC35" t="str">
            <v>0</v>
          </cell>
          <cell r="DD35" t="str">
            <v>0</v>
          </cell>
          <cell r="DE35" t="str">
            <v>0</v>
          </cell>
          <cell r="DF35" t="str">
            <v>0</v>
          </cell>
          <cell r="DG35" t="str">
            <v>0</v>
          </cell>
          <cell r="DH35" t="str">
            <v>0</v>
          </cell>
          <cell r="DJ35" t="str">
            <v>0</v>
          </cell>
          <cell r="DK35" t="str">
            <v>0</v>
          </cell>
          <cell r="DL35" t="str">
            <v>0</v>
          </cell>
          <cell r="DM35" t="str">
            <v>0</v>
          </cell>
          <cell r="DN35" t="str">
            <v>0</v>
          </cell>
          <cell r="DO35" t="str">
            <v>0</v>
          </cell>
          <cell r="DP35" t="str">
            <v>0</v>
          </cell>
          <cell r="DQ35" t="str">
            <v>0</v>
          </cell>
          <cell r="DR35" t="str">
            <v>0</v>
          </cell>
          <cell r="DS35" t="str">
            <v>0</v>
          </cell>
          <cell r="DT35" t="str">
            <v>0</v>
          </cell>
          <cell r="DU35" t="str">
            <v>0</v>
          </cell>
          <cell r="DV35" t="str">
            <v>0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0</v>
          </cell>
          <cell r="V36" t="str">
            <v>0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 t="str">
            <v>0</v>
          </cell>
          <cell r="AE36" t="str">
            <v>0</v>
          </cell>
          <cell r="AF36" t="str">
            <v>0</v>
          </cell>
          <cell r="AG36" t="str">
            <v>0</v>
          </cell>
          <cell r="AH36" t="str">
            <v>0</v>
          </cell>
          <cell r="AI36" t="str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0</v>
          </cell>
          <cell r="AN36" t="str">
            <v>0</v>
          </cell>
          <cell r="AO36" t="str">
            <v>0</v>
          </cell>
          <cell r="AP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X36" t="str">
            <v>0</v>
          </cell>
          <cell r="AY36" t="str">
            <v>0</v>
          </cell>
          <cell r="AZ36" t="str">
            <v>0</v>
          </cell>
          <cell r="BA36" t="str">
            <v>0</v>
          </cell>
          <cell r="BB36" t="str">
            <v>0</v>
          </cell>
          <cell r="BC36" t="str">
            <v>0</v>
          </cell>
          <cell r="BD36" t="str">
            <v>0</v>
          </cell>
          <cell r="BF36" t="str">
            <v>0</v>
          </cell>
          <cell r="BG36" t="str">
            <v>0</v>
          </cell>
          <cell r="BH36" t="str">
            <v>0</v>
          </cell>
          <cell r="BI36" t="str">
            <v>0</v>
          </cell>
          <cell r="BJ36" t="str">
            <v>0</v>
          </cell>
          <cell r="BK36" t="str">
            <v>0</v>
          </cell>
          <cell r="BL36" t="str">
            <v>0</v>
          </cell>
          <cell r="BM36" t="str">
            <v>0</v>
          </cell>
          <cell r="BN36" t="str">
            <v>0</v>
          </cell>
          <cell r="BO36" t="str">
            <v>0</v>
          </cell>
          <cell r="BP36" t="str">
            <v>0</v>
          </cell>
          <cell r="BQ36" t="str">
            <v>0</v>
          </cell>
          <cell r="BR36" t="str">
            <v>0</v>
          </cell>
          <cell r="BT36" t="str">
            <v>0</v>
          </cell>
          <cell r="BU36" t="str">
            <v>0</v>
          </cell>
          <cell r="BV36" t="str">
            <v>0</v>
          </cell>
          <cell r="BW36" t="str">
            <v>0</v>
          </cell>
          <cell r="BX36" t="str">
            <v>0</v>
          </cell>
          <cell r="BY36" t="str">
            <v>0</v>
          </cell>
          <cell r="BZ36" t="str">
            <v>0</v>
          </cell>
          <cell r="CA36" t="str">
            <v>0</v>
          </cell>
          <cell r="CB36" t="str">
            <v>0</v>
          </cell>
          <cell r="CC36" t="str">
            <v>0</v>
          </cell>
          <cell r="CD36" t="str">
            <v>0</v>
          </cell>
          <cell r="CE36" t="str">
            <v>0</v>
          </cell>
          <cell r="CF36" t="str">
            <v>0</v>
          </cell>
          <cell r="CH36" t="str">
            <v>0</v>
          </cell>
          <cell r="CI36" t="str">
            <v>0</v>
          </cell>
          <cell r="CJ36" t="str">
            <v>0</v>
          </cell>
          <cell r="CK36" t="str">
            <v>0</v>
          </cell>
          <cell r="CL36" t="str">
            <v>0</v>
          </cell>
          <cell r="CM36" t="str">
            <v>0</v>
          </cell>
          <cell r="CN36" t="str">
            <v>0</v>
          </cell>
          <cell r="CO36" t="str">
            <v>0</v>
          </cell>
          <cell r="CP36" t="str">
            <v>0</v>
          </cell>
          <cell r="CQ36" t="str">
            <v>0</v>
          </cell>
          <cell r="CR36" t="str">
            <v>0</v>
          </cell>
          <cell r="CS36" t="str">
            <v>0</v>
          </cell>
          <cell r="CT36" t="str">
            <v>0</v>
          </cell>
          <cell r="CV36" t="str">
            <v>0</v>
          </cell>
          <cell r="CW36" t="str">
            <v>0</v>
          </cell>
          <cell r="CX36" t="str">
            <v>0</v>
          </cell>
          <cell r="CY36" t="str">
            <v>0</v>
          </cell>
          <cell r="CZ36" t="str">
            <v>0</v>
          </cell>
          <cell r="DA36" t="str">
            <v>0</v>
          </cell>
          <cell r="DB36" t="str">
            <v>0</v>
          </cell>
          <cell r="DC36" t="str">
            <v>0</v>
          </cell>
          <cell r="DD36" t="str">
            <v>0</v>
          </cell>
          <cell r="DE36" t="str">
            <v>0</v>
          </cell>
          <cell r="DF36" t="str">
            <v>0</v>
          </cell>
          <cell r="DG36" t="str">
            <v>0</v>
          </cell>
          <cell r="DH36" t="str">
            <v>0</v>
          </cell>
          <cell r="DJ36" t="str">
            <v>0</v>
          </cell>
          <cell r="DK36" t="str">
            <v>0</v>
          </cell>
          <cell r="DL36" t="str">
            <v>0</v>
          </cell>
          <cell r="DM36" t="str">
            <v>0</v>
          </cell>
          <cell r="DN36" t="str">
            <v>0</v>
          </cell>
          <cell r="DO36" t="str">
            <v>0</v>
          </cell>
          <cell r="DP36" t="str">
            <v>0</v>
          </cell>
          <cell r="DQ36" t="str">
            <v>0</v>
          </cell>
          <cell r="DR36" t="str">
            <v>0</v>
          </cell>
          <cell r="DS36" t="str">
            <v>0</v>
          </cell>
          <cell r="DT36" t="str">
            <v>0</v>
          </cell>
          <cell r="DU36" t="str">
            <v>0</v>
          </cell>
          <cell r="DV36" t="str">
            <v>0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X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F37">
            <v>100800</v>
          </cell>
          <cell r="BG37">
            <v>8400</v>
          </cell>
          <cell r="BH37">
            <v>8400</v>
          </cell>
          <cell r="BI37">
            <v>8400</v>
          </cell>
          <cell r="BJ37">
            <v>8400</v>
          </cell>
          <cell r="BK37">
            <v>8400</v>
          </cell>
          <cell r="BL37">
            <v>8400</v>
          </cell>
          <cell r="BM37">
            <v>8400</v>
          </cell>
          <cell r="BN37">
            <v>8400</v>
          </cell>
          <cell r="BO37">
            <v>8400</v>
          </cell>
          <cell r="BP37">
            <v>8400</v>
          </cell>
          <cell r="BQ37">
            <v>8400</v>
          </cell>
          <cell r="BR37">
            <v>8400</v>
          </cell>
          <cell r="BT37">
            <v>102900</v>
          </cell>
          <cell r="BU37">
            <v>8575</v>
          </cell>
          <cell r="BV37">
            <v>8575</v>
          </cell>
          <cell r="BW37">
            <v>8575</v>
          </cell>
          <cell r="BX37">
            <v>8575</v>
          </cell>
          <cell r="BY37">
            <v>8575</v>
          </cell>
          <cell r="BZ37">
            <v>8575</v>
          </cell>
          <cell r="CA37">
            <v>8575</v>
          </cell>
          <cell r="CB37">
            <v>8575</v>
          </cell>
          <cell r="CC37">
            <v>8575</v>
          </cell>
          <cell r="CD37">
            <v>8575</v>
          </cell>
          <cell r="CE37">
            <v>8575</v>
          </cell>
          <cell r="CF37">
            <v>8575</v>
          </cell>
          <cell r="CH37" t="str">
            <v>0</v>
          </cell>
          <cell r="CI37" t="str">
            <v>0</v>
          </cell>
          <cell r="CJ37" t="str">
            <v>0</v>
          </cell>
          <cell r="CK37" t="str">
            <v>0</v>
          </cell>
          <cell r="CL37" t="str">
            <v>0</v>
          </cell>
          <cell r="CM37" t="str">
            <v>0</v>
          </cell>
          <cell r="CN37" t="str">
            <v>0</v>
          </cell>
          <cell r="CO37" t="str">
            <v>0</v>
          </cell>
          <cell r="CP37" t="str">
            <v>0</v>
          </cell>
          <cell r="CQ37" t="str">
            <v>0</v>
          </cell>
          <cell r="CR37" t="str">
            <v>0</v>
          </cell>
          <cell r="CS37" t="str">
            <v>0</v>
          </cell>
          <cell r="CT37" t="str">
            <v>0</v>
          </cell>
          <cell r="CV37" t="str">
            <v>0</v>
          </cell>
          <cell r="CW37" t="str">
            <v>0</v>
          </cell>
          <cell r="CX37" t="str">
            <v>0</v>
          </cell>
          <cell r="CY37" t="str">
            <v>0</v>
          </cell>
          <cell r="CZ37" t="str">
            <v>0</v>
          </cell>
          <cell r="DA37" t="str">
            <v>0</v>
          </cell>
          <cell r="DB37" t="str">
            <v>0</v>
          </cell>
          <cell r="DC37" t="str">
            <v>0</v>
          </cell>
          <cell r="DD37" t="str">
            <v>0</v>
          </cell>
          <cell r="DE37" t="str">
            <v>0</v>
          </cell>
          <cell r="DF37" t="str">
            <v>0</v>
          </cell>
          <cell r="DG37" t="str">
            <v>0</v>
          </cell>
          <cell r="DH37" t="str">
            <v>0</v>
          </cell>
          <cell r="DJ37" t="str">
            <v>0</v>
          </cell>
          <cell r="DK37" t="str">
            <v>0</v>
          </cell>
          <cell r="DL37" t="str">
            <v>0</v>
          </cell>
          <cell r="DM37" t="str">
            <v>0</v>
          </cell>
          <cell r="DN37" t="str">
            <v>0</v>
          </cell>
          <cell r="DO37" t="str">
            <v>0</v>
          </cell>
          <cell r="DP37" t="str">
            <v>0</v>
          </cell>
          <cell r="DQ37" t="str">
            <v>0</v>
          </cell>
          <cell r="DR37" t="str">
            <v>0</v>
          </cell>
          <cell r="DS37" t="str">
            <v>0</v>
          </cell>
          <cell r="DT37" t="str">
            <v>0</v>
          </cell>
          <cell r="DU37" t="str">
            <v>0</v>
          </cell>
          <cell r="DV37" t="str">
            <v>0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0</v>
          </cell>
          <cell r="V38" t="str">
            <v>0</v>
          </cell>
          <cell r="W38" t="str">
            <v>0</v>
          </cell>
          <cell r="X38" t="str">
            <v>0</v>
          </cell>
          <cell r="Y38" t="str">
            <v>0</v>
          </cell>
          <cell r="Z38" t="str">
            <v>0</v>
          </cell>
          <cell r="AA38" t="str">
            <v>0</v>
          </cell>
          <cell r="AB38" t="str">
            <v>0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0</v>
          </cell>
          <cell r="AN38" t="str">
            <v>0</v>
          </cell>
          <cell r="AO38" t="str">
            <v>0</v>
          </cell>
          <cell r="AP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X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  <cell r="BF38" t="str">
            <v>0</v>
          </cell>
          <cell r="BG38" t="str">
            <v>0</v>
          </cell>
          <cell r="BH38" t="str">
            <v>0</v>
          </cell>
          <cell r="BI38" t="str">
            <v>0</v>
          </cell>
          <cell r="BJ38" t="str">
            <v>0</v>
          </cell>
          <cell r="BK38" t="str">
            <v>0</v>
          </cell>
          <cell r="BL38" t="str">
            <v>0</v>
          </cell>
          <cell r="BM38" t="str">
            <v>0</v>
          </cell>
          <cell r="BN38" t="str">
            <v>0</v>
          </cell>
          <cell r="BO38" t="str">
            <v>0</v>
          </cell>
          <cell r="BP38" t="str">
            <v>0</v>
          </cell>
          <cell r="BQ38" t="str">
            <v>0</v>
          </cell>
          <cell r="BR38" t="str">
            <v>0</v>
          </cell>
          <cell r="BT38" t="str">
            <v>0</v>
          </cell>
          <cell r="BU38" t="str">
            <v>0</v>
          </cell>
          <cell r="BV38" t="str">
            <v>0</v>
          </cell>
          <cell r="BW38" t="str">
            <v>0</v>
          </cell>
          <cell r="BX38" t="str">
            <v>0</v>
          </cell>
          <cell r="BY38" t="str">
            <v>0</v>
          </cell>
          <cell r="BZ38" t="str">
            <v>0</v>
          </cell>
          <cell r="CA38" t="str">
            <v>0</v>
          </cell>
          <cell r="CB38" t="str">
            <v>0</v>
          </cell>
          <cell r="CC38" t="str">
            <v>0</v>
          </cell>
          <cell r="CD38" t="str">
            <v>0</v>
          </cell>
          <cell r="CE38" t="str">
            <v>0</v>
          </cell>
          <cell r="CF38" t="str">
            <v>0</v>
          </cell>
          <cell r="CH38" t="str">
            <v>0</v>
          </cell>
          <cell r="CI38" t="str">
            <v>0</v>
          </cell>
          <cell r="CJ38" t="str">
            <v>0</v>
          </cell>
          <cell r="CK38" t="str">
            <v>0</v>
          </cell>
          <cell r="CL38" t="str">
            <v>0</v>
          </cell>
          <cell r="CM38" t="str">
            <v>0</v>
          </cell>
          <cell r="CN38" t="str">
            <v>0</v>
          </cell>
          <cell r="CO38" t="str">
            <v>0</v>
          </cell>
          <cell r="CP38" t="str">
            <v>0</v>
          </cell>
          <cell r="CQ38" t="str">
            <v>0</v>
          </cell>
          <cell r="CR38" t="str">
            <v>0</v>
          </cell>
          <cell r="CS38" t="str">
            <v>0</v>
          </cell>
          <cell r="CT38" t="str">
            <v>0</v>
          </cell>
          <cell r="CV38" t="str">
            <v>0</v>
          </cell>
          <cell r="CW38" t="str">
            <v>0</v>
          </cell>
          <cell r="CX38" t="str">
            <v>0</v>
          </cell>
          <cell r="CY38" t="str">
            <v>0</v>
          </cell>
          <cell r="CZ38" t="str">
            <v>0</v>
          </cell>
          <cell r="DA38" t="str">
            <v>0</v>
          </cell>
          <cell r="DB38" t="str">
            <v>0</v>
          </cell>
          <cell r="DC38" t="str">
            <v>0</v>
          </cell>
          <cell r="DD38" t="str">
            <v>0</v>
          </cell>
          <cell r="DE38" t="str">
            <v>0</v>
          </cell>
          <cell r="DF38" t="str">
            <v>0</v>
          </cell>
          <cell r="DG38" t="str">
            <v>0</v>
          </cell>
          <cell r="DH38" t="str">
            <v>0</v>
          </cell>
          <cell r="DJ38" t="str">
            <v>0</v>
          </cell>
          <cell r="DK38" t="str">
            <v>0</v>
          </cell>
          <cell r="DL38" t="str">
            <v>0</v>
          </cell>
          <cell r="DM38" t="str">
            <v>0</v>
          </cell>
          <cell r="DN38" t="str">
            <v>0</v>
          </cell>
          <cell r="DO38" t="str">
            <v>0</v>
          </cell>
          <cell r="DP38" t="str">
            <v>0</v>
          </cell>
          <cell r="DQ38" t="str">
            <v>0</v>
          </cell>
          <cell r="DR38" t="str">
            <v>0</v>
          </cell>
          <cell r="DS38" t="str">
            <v>0</v>
          </cell>
          <cell r="DT38" t="str">
            <v>0</v>
          </cell>
          <cell r="DU38" t="str">
            <v>0</v>
          </cell>
          <cell r="DV38" t="str">
            <v>0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0</v>
          </cell>
          <cell r="V39" t="str">
            <v>0</v>
          </cell>
          <cell r="W39" t="str">
            <v>0</v>
          </cell>
          <cell r="X39" t="str">
            <v>0</v>
          </cell>
          <cell r="Y39" t="str">
            <v>0</v>
          </cell>
          <cell r="Z39" t="str">
            <v>0</v>
          </cell>
          <cell r="AA39" t="str">
            <v>0</v>
          </cell>
          <cell r="AB39" t="str">
            <v>0</v>
          </cell>
          <cell r="AD39" t="str">
            <v>0</v>
          </cell>
          <cell r="AE39" t="str">
            <v>0</v>
          </cell>
          <cell r="AF39" t="str">
            <v>0</v>
          </cell>
          <cell r="AG39" t="str">
            <v>0</v>
          </cell>
          <cell r="AH39" t="str">
            <v>0</v>
          </cell>
          <cell r="AI39" t="str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0</v>
          </cell>
          <cell r="AN39" t="str">
            <v>0</v>
          </cell>
          <cell r="AO39" t="str">
            <v>0</v>
          </cell>
          <cell r="AP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X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  <cell r="BF39" t="str">
            <v>0</v>
          </cell>
          <cell r="BG39" t="str">
            <v>0</v>
          </cell>
          <cell r="BH39" t="str">
            <v>0</v>
          </cell>
          <cell r="BI39" t="str">
            <v>0</v>
          </cell>
          <cell r="BJ39" t="str">
            <v>0</v>
          </cell>
          <cell r="BK39" t="str">
            <v>0</v>
          </cell>
          <cell r="BL39" t="str">
            <v>0</v>
          </cell>
          <cell r="BM39" t="str">
            <v>0</v>
          </cell>
          <cell r="BN39" t="str">
            <v>0</v>
          </cell>
          <cell r="BO39" t="str">
            <v>0</v>
          </cell>
          <cell r="BP39" t="str">
            <v>0</v>
          </cell>
          <cell r="BQ39" t="str">
            <v>0</v>
          </cell>
          <cell r="BR39" t="str">
            <v>0</v>
          </cell>
          <cell r="BT39">
            <v>13200</v>
          </cell>
          <cell r="BU39">
            <v>1100</v>
          </cell>
          <cell r="BV39">
            <v>1100</v>
          </cell>
          <cell r="BW39">
            <v>1100</v>
          </cell>
          <cell r="BX39">
            <v>1100</v>
          </cell>
          <cell r="BY39">
            <v>1100</v>
          </cell>
          <cell r="BZ39">
            <v>1100</v>
          </cell>
          <cell r="CA39">
            <v>1100</v>
          </cell>
          <cell r="CB39">
            <v>1100</v>
          </cell>
          <cell r="CC39">
            <v>1100</v>
          </cell>
          <cell r="CD39">
            <v>1100</v>
          </cell>
          <cell r="CE39">
            <v>1100</v>
          </cell>
          <cell r="CF39">
            <v>1100</v>
          </cell>
          <cell r="CH39" t="str">
            <v>0</v>
          </cell>
          <cell r="CI39" t="str">
            <v>0</v>
          </cell>
          <cell r="CJ39" t="str">
            <v>0</v>
          </cell>
          <cell r="CK39" t="str">
            <v>0</v>
          </cell>
          <cell r="CL39" t="str">
            <v>0</v>
          </cell>
          <cell r="CM39" t="str">
            <v>0</v>
          </cell>
          <cell r="CN39" t="str">
            <v>0</v>
          </cell>
          <cell r="CO39" t="str">
            <v>0</v>
          </cell>
          <cell r="CP39" t="str">
            <v>0</v>
          </cell>
          <cell r="CQ39" t="str">
            <v>0</v>
          </cell>
          <cell r="CR39" t="str">
            <v>0</v>
          </cell>
          <cell r="CS39" t="str">
            <v>0</v>
          </cell>
          <cell r="CT39" t="str">
            <v>0</v>
          </cell>
          <cell r="CV39" t="str">
            <v>0</v>
          </cell>
          <cell r="CW39" t="str">
            <v>0</v>
          </cell>
          <cell r="CX39" t="str">
            <v>0</v>
          </cell>
          <cell r="CY39" t="str">
            <v>0</v>
          </cell>
          <cell r="CZ39" t="str">
            <v>0</v>
          </cell>
          <cell r="DA39" t="str">
            <v>0</v>
          </cell>
          <cell r="DB39" t="str">
            <v>0</v>
          </cell>
          <cell r="DC39" t="str">
            <v>0</v>
          </cell>
          <cell r="DD39" t="str">
            <v>0</v>
          </cell>
          <cell r="DE39" t="str">
            <v>0</v>
          </cell>
          <cell r="DF39" t="str">
            <v>0</v>
          </cell>
          <cell r="DG39" t="str">
            <v>0</v>
          </cell>
          <cell r="DH39" t="str">
            <v>0</v>
          </cell>
          <cell r="DJ39" t="str">
            <v>0</v>
          </cell>
          <cell r="DK39" t="str">
            <v>0</v>
          </cell>
          <cell r="DL39" t="str">
            <v>0</v>
          </cell>
          <cell r="DM39" t="str">
            <v>0</v>
          </cell>
          <cell r="DN39" t="str">
            <v>0</v>
          </cell>
          <cell r="DO39" t="str">
            <v>0</v>
          </cell>
          <cell r="DP39" t="str">
            <v>0</v>
          </cell>
          <cell r="DQ39" t="str">
            <v>0</v>
          </cell>
          <cell r="DR39" t="str">
            <v>0</v>
          </cell>
          <cell r="DS39" t="str">
            <v>0</v>
          </cell>
          <cell r="DT39" t="str">
            <v>0</v>
          </cell>
          <cell r="DU39" t="str">
            <v>0</v>
          </cell>
          <cell r="DV39" t="str">
            <v>0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0</v>
          </cell>
          <cell r="V40" t="str">
            <v>0</v>
          </cell>
          <cell r="W40" t="str">
            <v>0</v>
          </cell>
          <cell r="X40" t="str">
            <v>0</v>
          </cell>
          <cell r="Y40" t="str">
            <v>0</v>
          </cell>
          <cell r="Z40" t="str">
            <v>0</v>
          </cell>
          <cell r="AA40" t="str">
            <v>0</v>
          </cell>
          <cell r="AB40" t="str">
            <v>0</v>
          </cell>
          <cell r="AD40" t="str">
            <v>0</v>
          </cell>
          <cell r="AE40" t="str">
            <v>0</v>
          </cell>
          <cell r="AF40" t="str">
            <v>0</v>
          </cell>
          <cell r="AG40" t="str">
            <v>0</v>
          </cell>
          <cell r="AH40" t="str">
            <v>0</v>
          </cell>
          <cell r="AI40" t="str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0</v>
          </cell>
          <cell r="AN40" t="str">
            <v>0</v>
          </cell>
          <cell r="AO40" t="str">
            <v>0</v>
          </cell>
          <cell r="AP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X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F40" t="str">
            <v>0</v>
          </cell>
          <cell r="BG40" t="str">
            <v>0</v>
          </cell>
          <cell r="BH40" t="str">
            <v>0</v>
          </cell>
          <cell r="BI40" t="str">
            <v>0</v>
          </cell>
          <cell r="BJ40" t="str">
            <v>0</v>
          </cell>
          <cell r="BK40" t="str">
            <v>0</v>
          </cell>
          <cell r="BL40" t="str">
            <v>0</v>
          </cell>
          <cell r="BM40" t="str">
            <v>0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T40" t="str">
            <v>0</v>
          </cell>
          <cell r="BU40" t="str">
            <v>0</v>
          </cell>
          <cell r="BV40" t="str">
            <v>0</v>
          </cell>
          <cell r="BW40" t="str">
            <v>0</v>
          </cell>
          <cell r="BX40" t="str">
            <v>0</v>
          </cell>
          <cell r="BY40" t="str">
            <v>0</v>
          </cell>
          <cell r="BZ40" t="str">
            <v>0</v>
          </cell>
          <cell r="CA40" t="str">
            <v>0</v>
          </cell>
          <cell r="CB40" t="str">
            <v>0</v>
          </cell>
          <cell r="CC40" t="str">
            <v>0</v>
          </cell>
          <cell r="CD40" t="str">
            <v>0</v>
          </cell>
          <cell r="CE40" t="str">
            <v>0</v>
          </cell>
          <cell r="CF40" t="str">
            <v>0</v>
          </cell>
          <cell r="CH40" t="str">
            <v>0</v>
          </cell>
          <cell r="CI40" t="str">
            <v>0</v>
          </cell>
          <cell r="CJ40" t="str">
            <v>0</v>
          </cell>
          <cell r="CK40" t="str">
            <v>0</v>
          </cell>
          <cell r="CL40" t="str">
            <v>0</v>
          </cell>
          <cell r="CM40" t="str">
            <v>0</v>
          </cell>
          <cell r="CN40" t="str">
            <v>0</v>
          </cell>
          <cell r="CO40" t="str">
            <v>0</v>
          </cell>
          <cell r="CP40" t="str">
            <v>0</v>
          </cell>
          <cell r="CQ40" t="str">
            <v>0</v>
          </cell>
          <cell r="CR40" t="str">
            <v>0</v>
          </cell>
          <cell r="CS40" t="str">
            <v>0</v>
          </cell>
          <cell r="CT40" t="str">
            <v>0</v>
          </cell>
          <cell r="CV40" t="str">
            <v>0</v>
          </cell>
          <cell r="CW40" t="str">
            <v>0</v>
          </cell>
          <cell r="CX40" t="str">
            <v>0</v>
          </cell>
          <cell r="CY40" t="str">
            <v>0</v>
          </cell>
          <cell r="CZ40" t="str">
            <v>0</v>
          </cell>
          <cell r="DA40" t="str">
            <v>0</v>
          </cell>
          <cell r="DB40" t="str">
            <v>0</v>
          </cell>
          <cell r="DC40" t="str">
            <v>0</v>
          </cell>
          <cell r="DD40" t="str">
            <v>0</v>
          </cell>
          <cell r="DE40" t="str">
            <v>0</v>
          </cell>
          <cell r="DF40" t="str">
            <v>0</v>
          </cell>
          <cell r="DG40" t="str">
            <v>0</v>
          </cell>
          <cell r="DH40" t="str">
            <v>0</v>
          </cell>
          <cell r="DJ40" t="str">
            <v>0</v>
          </cell>
          <cell r="DK40" t="str">
            <v>0</v>
          </cell>
          <cell r="DL40" t="str">
            <v>0</v>
          </cell>
          <cell r="DM40" t="str">
            <v>0</v>
          </cell>
          <cell r="DN40" t="str">
            <v>0</v>
          </cell>
          <cell r="DO40" t="str">
            <v>0</v>
          </cell>
          <cell r="DP40" t="str">
            <v>0</v>
          </cell>
          <cell r="DQ40" t="str">
            <v>0</v>
          </cell>
          <cell r="DR40" t="str">
            <v>0</v>
          </cell>
          <cell r="DS40" t="str">
            <v>0</v>
          </cell>
          <cell r="DT40" t="str">
            <v>0</v>
          </cell>
          <cell r="DU40" t="str">
            <v>0</v>
          </cell>
          <cell r="DV40" t="str">
            <v>0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0</v>
          </cell>
          <cell r="V41" t="str">
            <v>0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 t="str">
            <v>0</v>
          </cell>
          <cell r="AE41" t="str">
            <v>0</v>
          </cell>
          <cell r="AF41" t="str">
            <v>0</v>
          </cell>
          <cell r="AG41" t="str">
            <v>0</v>
          </cell>
          <cell r="AH41" t="str">
            <v>0</v>
          </cell>
          <cell r="AI41" t="str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0</v>
          </cell>
          <cell r="AN41" t="str">
            <v>0</v>
          </cell>
          <cell r="AO41" t="str">
            <v>0</v>
          </cell>
          <cell r="AP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X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F41" t="str">
            <v>0</v>
          </cell>
          <cell r="BG41" t="str">
            <v>0</v>
          </cell>
          <cell r="BH41" t="str">
            <v>0</v>
          </cell>
          <cell r="BI41" t="str">
            <v>0</v>
          </cell>
          <cell r="BJ41" t="str">
            <v>0</v>
          </cell>
          <cell r="BK41" t="str">
            <v>0</v>
          </cell>
          <cell r="BL41" t="str">
            <v>0</v>
          </cell>
          <cell r="BM41" t="str">
            <v>0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T41" t="str">
            <v>0</v>
          </cell>
          <cell r="BU41" t="str">
            <v>0</v>
          </cell>
          <cell r="BV41" t="str">
            <v>0</v>
          </cell>
          <cell r="BW41" t="str">
            <v>0</v>
          </cell>
          <cell r="BX41" t="str">
            <v>0</v>
          </cell>
          <cell r="BY41" t="str">
            <v>0</v>
          </cell>
          <cell r="BZ41" t="str">
            <v>0</v>
          </cell>
          <cell r="CA41" t="str">
            <v>0</v>
          </cell>
          <cell r="CB41" t="str">
            <v>0</v>
          </cell>
          <cell r="CC41" t="str">
            <v>0</v>
          </cell>
          <cell r="CD41" t="str">
            <v>0</v>
          </cell>
          <cell r="CE41" t="str">
            <v>0</v>
          </cell>
          <cell r="CF41" t="str">
            <v>0</v>
          </cell>
          <cell r="CH41" t="str">
            <v>0</v>
          </cell>
          <cell r="CI41" t="str">
            <v>0</v>
          </cell>
          <cell r="CJ41" t="str">
            <v>0</v>
          </cell>
          <cell r="CK41" t="str">
            <v>0</v>
          </cell>
          <cell r="CL41" t="str">
            <v>0</v>
          </cell>
          <cell r="CM41" t="str">
            <v>0</v>
          </cell>
          <cell r="CN41" t="str">
            <v>0</v>
          </cell>
          <cell r="CO41" t="str">
            <v>0</v>
          </cell>
          <cell r="CP41" t="str">
            <v>0</v>
          </cell>
          <cell r="CQ41" t="str">
            <v>0</v>
          </cell>
          <cell r="CR41" t="str">
            <v>0</v>
          </cell>
          <cell r="CS41" t="str">
            <v>0</v>
          </cell>
          <cell r="CT41" t="str">
            <v>0</v>
          </cell>
          <cell r="CV41" t="str">
            <v>0</v>
          </cell>
          <cell r="CW41" t="str">
            <v>0</v>
          </cell>
          <cell r="CX41" t="str">
            <v>0</v>
          </cell>
          <cell r="CY41" t="str">
            <v>0</v>
          </cell>
          <cell r="CZ41" t="str">
            <v>0</v>
          </cell>
          <cell r="DA41" t="str">
            <v>0</v>
          </cell>
          <cell r="DB41" t="str">
            <v>0</v>
          </cell>
          <cell r="DC41" t="str">
            <v>0</v>
          </cell>
          <cell r="DD41" t="str">
            <v>0</v>
          </cell>
          <cell r="DE41" t="str">
            <v>0</v>
          </cell>
          <cell r="DF41" t="str">
            <v>0</v>
          </cell>
          <cell r="DG41" t="str">
            <v>0</v>
          </cell>
          <cell r="DH41" t="str">
            <v>0</v>
          </cell>
          <cell r="DJ41" t="str">
            <v>0</v>
          </cell>
          <cell r="DK41" t="str">
            <v>0</v>
          </cell>
          <cell r="DL41" t="str">
            <v>0</v>
          </cell>
          <cell r="DM41" t="str">
            <v>0</v>
          </cell>
          <cell r="DN41" t="str">
            <v>0</v>
          </cell>
          <cell r="DO41" t="str">
            <v>0</v>
          </cell>
          <cell r="DP41" t="str">
            <v>0</v>
          </cell>
          <cell r="DQ41" t="str">
            <v>0</v>
          </cell>
          <cell r="DR41" t="str">
            <v>0</v>
          </cell>
          <cell r="DS41" t="str">
            <v>0</v>
          </cell>
          <cell r="DT41" t="str">
            <v>0</v>
          </cell>
          <cell r="DU41" t="str">
            <v>0</v>
          </cell>
          <cell r="DV41" t="str">
            <v>0</v>
          </cell>
        </row>
        <row r="42">
          <cell r="A42" t="str">
            <v>Depreciation Expense - Heavy Equipment Dep 4030-30041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F42" t="str">
            <v>0</v>
          </cell>
          <cell r="BG42" t="str">
            <v>0</v>
          </cell>
          <cell r="BH42" t="str">
            <v>0</v>
          </cell>
          <cell r="BI42" t="str">
            <v>0</v>
          </cell>
          <cell r="BJ42" t="str">
            <v>0</v>
          </cell>
          <cell r="BK42" t="str">
            <v>0</v>
          </cell>
          <cell r="BL42" t="str">
            <v>0</v>
          </cell>
          <cell r="BM42" t="str">
            <v>0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T42" t="str">
            <v>0</v>
          </cell>
          <cell r="BU42" t="str">
            <v>0</v>
          </cell>
          <cell r="BV42" t="str">
            <v>0</v>
          </cell>
          <cell r="BW42" t="str">
            <v>0</v>
          </cell>
          <cell r="BX42" t="str">
            <v>0</v>
          </cell>
          <cell r="BY42" t="str">
            <v>0</v>
          </cell>
          <cell r="BZ42" t="str">
            <v>0</v>
          </cell>
          <cell r="CA42" t="str">
            <v>0</v>
          </cell>
          <cell r="CB42" t="str">
            <v>0</v>
          </cell>
          <cell r="CC42" t="str">
            <v>0</v>
          </cell>
          <cell r="CD42" t="str">
            <v>0</v>
          </cell>
          <cell r="CE42" t="str">
            <v>0</v>
          </cell>
          <cell r="CF42" t="str">
            <v>0</v>
          </cell>
          <cell r="CH42" t="str">
            <v>0</v>
          </cell>
          <cell r="CI42" t="str">
            <v>0</v>
          </cell>
          <cell r="CJ42" t="str">
            <v>0</v>
          </cell>
          <cell r="CK42" t="str">
            <v>0</v>
          </cell>
          <cell r="CL42" t="str">
            <v>0</v>
          </cell>
          <cell r="CM42" t="str">
            <v>0</v>
          </cell>
          <cell r="CN42" t="str">
            <v>0</v>
          </cell>
          <cell r="CO42" t="str">
            <v>0</v>
          </cell>
          <cell r="CP42" t="str">
            <v>0</v>
          </cell>
          <cell r="CQ42" t="str">
            <v>0</v>
          </cell>
          <cell r="CR42" t="str">
            <v>0</v>
          </cell>
          <cell r="CS42" t="str">
            <v>0</v>
          </cell>
          <cell r="CT42" t="str">
            <v>0</v>
          </cell>
          <cell r="CV42" t="str">
            <v>0</v>
          </cell>
          <cell r="CW42" t="str">
            <v>0</v>
          </cell>
          <cell r="CX42" t="str">
            <v>0</v>
          </cell>
          <cell r="CY42" t="str">
            <v>0</v>
          </cell>
          <cell r="CZ42" t="str">
            <v>0</v>
          </cell>
          <cell r="DA42" t="str">
            <v>0</v>
          </cell>
          <cell r="DB42" t="str">
            <v>0</v>
          </cell>
          <cell r="DC42" t="str">
            <v>0</v>
          </cell>
          <cell r="DD42" t="str">
            <v>0</v>
          </cell>
          <cell r="DE42" t="str">
            <v>0</v>
          </cell>
          <cell r="DF42" t="str">
            <v>0</v>
          </cell>
          <cell r="DG42" t="str">
            <v>0</v>
          </cell>
          <cell r="DH42" t="str">
            <v>0</v>
          </cell>
          <cell r="DJ42" t="str">
            <v>0</v>
          </cell>
          <cell r="DK42" t="str">
            <v>0</v>
          </cell>
          <cell r="DL42" t="str">
            <v>0</v>
          </cell>
          <cell r="DM42" t="str">
            <v>0</v>
          </cell>
          <cell r="DN42" t="str">
            <v>0</v>
          </cell>
          <cell r="DO42" t="str">
            <v>0</v>
          </cell>
          <cell r="DP42" t="str">
            <v>0</v>
          </cell>
          <cell r="DQ42" t="str">
            <v>0</v>
          </cell>
          <cell r="DR42" t="str">
            <v>0</v>
          </cell>
          <cell r="DS42" t="str">
            <v>0</v>
          </cell>
          <cell r="DT42" t="str">
            <v>0</v>
          </cell>
          <cell r="DU42" t="str">
            <v>0</v>
          </cell>
          <cell r="DV42" t="str">
            <v>0</v>
          </cell>
        </row>
        <row r="43">
          <cell r="A43" t="str">
            <v>Depreciation Expense - Heavy Equipment Dep 4030-30042</v>
          </cell>
          <cell r="B43" t="str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  <cell r="Y43" t="str">
            <v>0</v>
          </cell>
          <cell r="Z43" t="str">
            <v>0</v>
          </cell>
          <cell r="AA43" t="str">
            <v>0</v>
          </cell>
          <cell r="AB43" t="str">
            <v>0</v>
          </cell>
          <cell r="AD43" t="str">
            <v>0</v>
          </cell>
          <cell r="AE43" t="str">
            <v>0</v>
          </cell>
          <cell r="AF43" t="str">
            <v>0</v>
          </cell>
          <cell r="AG43" t="str">
            <v>0</v>
          </cell>
          <cell r="AH43" t="str">
            <v>0</v>
          </cell>
          <cell r="AI43" t="str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0</v>
          </cell>
          <cell r="AN43" t="str">
            <v>0</v>
          </cell>
          <cell r="AO43" t="str">
            <v>0</v>
          </cell>
          <cell r="AP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X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  <cell r="BF43" t="str">
            <v>0</v>
          </cell>
          <cell r="BG43" t="str">
            <v>0</v>
          </cell>
          <cell r="BH43" t="str">
            <v>0</v>
          </cell>
          <cell r="BI43" t="str">
            <v>0</v>
          </cell>
          <cell r="BJ43" t="str">
            <v>0</v>
          </cell>
          <cell r="BK43" t="str">
            <v>0</v>
          </cell>
          <cell r="BL43" t="str">
            <v>0</v>
          </cell>
          <cell r="BM43" t="str">
            <v>0</v>
          </cell>
          <cell r="BN43" t="str">
            <v>0</v>
          </cell>
          <cell r="BO43" t="str">
            <v>0</v>
          </cell>
          <cell r="BP43" t="str">
            <v>0</v>
          </cell>
          <cell r="BQ43" t="str">
            <v>0</v>
          </cell>
          <cell r="BR43" t="str">
            <v>0</v>
          </cell>
          <cell r="BT43" t="str">
            <v>0</v>
          </cell>
          <cell r="BU43" t="str">
            <v>0</v>
          </cell>
          <cell r="BV43" t="str">
            <v>0</v>
          </cell>
          <cell r="BW43" t="str">
            <v>0</v>
          </cell>
          <cell r="BX43" t="str">
            <v>0</v>
          </cell>
          <cell r="BY43" t="str">
            <v>0</v>
          </cell>
          <cell r="BZ43" t="str">
            <v>0</v>
          </cell>
          <cell r="CA43" t="str">
            <v>0</v>
          </cell>
          <cell r="CB43" t="str">
            <v>0</v>
          </cell>
          <cell r="CC43" t="str">
            <v>0</v>
          </cell>
          <cell r="CD43" t="str">
            <v>0</v>
          </cell>
          <cell r="CE43" t="str">
            <v>0</v>
          </cell>
          <cell r="CF43" t="str">
            <v>0</v>
          </cell>
          <cell r="CH43" t="str">
            <v>0</v>
          </cell>
          <cell r="CI43" t="str">
            <v>0</v>
          </cell>
          <cell r="CJ43" t="str">
            <v>0</v>
          </cell>
          <cell r="CK43" t="str">
            <v>0</v>
          </cell>
          <cell r="CL43" t="str">
            <v>0</v>
          </cell>
          <cell r="CM43" t="str">
            <v>0</v>
          </cell>
          <cell r="CN43" t="str">
            <v>0</v>
          </cell>
          <cell r="CO43" t="str">
            <v>0</v>
          </cell>
          <cell r="CP43" t="str">
            <v>0</v>
          </cell>
          <cell r="CQ43" t="str">
            <v>0</v>
          </cell>
          <cell r="CR43" t="str">
            <v>0</v>
          </cell>
          <cell r="CS43" t="str">
            <v>0</v>
          </cell>
          <cell r="CT43" t="str">
            <v>0</v>
          </cell>
          <cell r="CV43" t="str">
            <v>0</v>
          </cell>
          <cell r="CW43" t="str">
            <v>0</v>
          </cell>
          <cell r="CX43" t="str">
            <v>0</v>
          </cell>
          <cell r="CY43" t="str">
            <v>0</v>
          </cell>
          <cell r="CZ43" t="str">
            <v>0</v>
          </cell>
          <cell r="DA43" t="str">
            <v>0</v>
          </cell>
          <cell r="DB43" t="str">
            <v>0</v>
          </cell>
          <cell r="DC43" t="str">
            <v>0</v>
          </cell>
          <cell r="DD43" t="str">
            <v>0</v>
          </cell>
          <cell r="DE43" t="str">
            <v>0</v>
          </cell>
          <cell r="DF43" t="str">
            <v>0</v>
          </cell>
          <cell r="DG43" t="str">
            <v>0</v>
          </cell>
          <cell r="DH43" t="str">
            <v>0</v>
          </cell>
          <cell r="DJ43" t="str">
            <v>0</v>
          </cell>
          <cell r="DK43" t="str">
            <v>0</v>
          </cell>
          <cell r="DL43" t="str">
            <v>0</v>
          </cell>
          <cell r="DM43" t="str">
            <v>0</v>
          </cell>
          <cell r="DN43" t="str">
            <v>0</v>
          </cell>
          <cell r="DO43" t="str">
            <v>0</v>
          </cell>
          <cell r="DP43" t="str">
            <v>0</v>
          </cell>
          <cell r="DQ43" t="str">
            <v>0</v>
          </cell>
          <cell r="DR43" t="str">
            <v>0</v>
          </cell>
          <cell r="DS43" t="str">
            <v>0</v>
          </cell>
          <cell r="DT43" t="str">
            <v>0</v>
          </cell>
          <cell r="DU43" t="str">
            <v>0</v>
          </cell>
          <cell r="DV43" t="str">
            <v>0</v>
          </cell>
        </row>
        <row r="44">
          <cell r="A44" t="str">
            <v>Depreciation Expense - Stores Depreciation 4030-30051</v>
          </cell>
          <cell r="B44">
            <v>264.12</v>
          </cell>
          <cell r="C44">
            <v>22.01</v>
          </cell>
          <cell r="D44">
            <v>22.01</v>
          </cell>
          <cell r="E44">
            <v>22.01</v>
          </cell>
          <cell r="F44">
            <v>22.01</v>
          </cell>
          <cell r="G44">
            <v>22.01</v>
          </cell>
          <cell r="H44">
            <v>22.01</v>
          </cell>
          <cell r="I44">
            <v>22.01</v>
          </cell>
          <cell r="J44">
            <v>22.01</v>
          </cell>
          <cell r="K44">
            <v>22.01</v>
          </cell>
          <cell r="L44">
            <v>22.01</v>
          </cell>
          <cell r="M44">
            <v>22.01</v>
          </cell>
          <cell r="N44">
            <v>22.01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0</v>
          </cell>
          <cell r="V44" t="str">
            <v>0</v>
          </cell>
          <cell r="W44" t="str">
            <v>0</v>
          </cell>
          <cell r="X44" t="str">
            <v>0</v>
          </cell>
          <cell r="Y44" t="str">
            <v>0</v>
          </cell>
          <cell r="Z44" t="str">
            <v>0</v>
          </cell>
          <cell r="AA44" t="str">
            <v>0</v>
          </cell>
          <cell r="AB44" t="str">
            <v>0</v>
          </cell>
          <cell r="AD44" t="str">
            <v>0</v>
          </cell>
          <cell r="AE44" t="str">
            <v>0</v>
          </cell>
          <cell r="AF44" t="str">
            <v>0</v>
          </cell>
          <cell r="AG44" t="str">
            <v>0</v>
          </cell>
          <cell r="AH44" t="str">
            <v>0</v>
          </cell>
          <cell r="AI44" t="str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0</v>
          </cell>
          <cell r="AN44" t="str">
            <v>0</v>
          </cell>
          <cell r="AO44" t="str">
            <v>0</v>
          </cell>
          <cell r="AP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X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  <cell r="BF44" t="str">
            <v>0</v>
          </cell>
          <cell r="BG44" t="str">
            <v>0</v>
          </cell>
          <cell r="BH44" t="str">
            <v>0</v>
          </cell>
          <cell r="BI44" t="str">
            <v>0</v>
          </cell>
          <cell r="BJ44" t="str">
            <v>0</v>
          </cell>
          <cell r="BK44" t="str">
            <v>0</v>
          </cell>
          <cell r="BL44" t="str">
            <v>0</v>
          </cell>
          <cell r="BM44" t="str">
            <v>0</v>
          </cell>
          <cell r="BN44" t="str">
            <v>0</v>
          </cell>
          <cell r="BO44" t="str">
            <v>0</v>
          </cell>
          <cell r="BP44" t="str">
            <v>0</v>
          </cell>
          <cell r="BQ44" t="str">
            <v>0</v>
          </cell>
          <cell r="BR44" t="str">
            <v>0</v>
          </cell>
          <cell r="BT44" t="str">
            <v>0</v>
          </cell>
          <cell r="BU44" t="str">
            <v>0</v>
          </cell>
          <cell r="BV44" t="str">
            <v>0</v>
          </cell>
          <cell r="BW44" t="str">
            <v>0</v>
          </cell>
          <cell r="BX44" t="str">
            <v>0</v>
          </cell>
          <cell r="BY44" t="str">
            <v>0</v>
          </cell>
          <cell r="BZ44" t="str">
            <v>0</v>
          </cell>
          <cell r="CA44" t="str">
            <v>0</v>
          </cell>
          <cell r="CB44" t="str">
            <v>0</v>
          </cell>
          <cell r="CC44" t="str">
            <v>0</v>
          </cell>
          <cell r="CD44" t="str">
            <v>0</v>
          </cell>
          <cell r="CE44" t="str">
            <v>0</v>
          </cell>
          <cell r="CF44" t="str">
            <v>0</v>
          </cell>
          <cell r="CH44" t="str">
            <v>0</v>
          </cell>
          <cell r="CI44" t="str">
            <v>0</v>
          </cell>
          <cell r="CJ44" t="str">
            <v>0</v>
          </cell>
          <cell r="CK44" t="str">
            <v>0</v>
          </cell>
          <cell r="CL44" t="str">
            <v>0</v>
          </cell>
          <cell r="CM44" t="str">
            <v>0</v>
          </cell>
          <cell r="CN44" t="str">
            <v>0</v>
          </cell>
          <cell r="CO44" t="str">
            <v>0</v>
          </cell>
          <cell r="CP44" t="str">
            <v>0</v>
          </cell>
          <cell r="CQ44" t="str">
            <v>0</v>
          </cell>
          <cell r="CR44" t="str">
            <v>0</v>
          </cell>
          <cell r="CS44" t="str">
            <v>0</v>
          </cell>
          <cell r="CT44" t="str">
            <v>0</v>
          </cell>
          <cell r="CV44" t="str">
            <v>0</v>
          </cell>
          <cell r="CW44" t="str">
            <v>0</v>
          </cell>
          <cell r="CX44" t="str">
            <v>0</v>
          </cell>
          <cell r="CY44" t="str">
            <v>0</v>
          </cell>
          <cell r="CZ44" t="str">
            <v>0</v>
          </cell>
          <cell r="DA44" t="str">
            <v>0</v>
          </cell>
          <cell r="DB44" t="str">
            <v>0</v>
          </cell>
          <cell r="DC44" t="str">
            <v>0</v>
          </cell>
          <cell r="DD44" t="str">
            <v>0</v>
          </cell>
          <cell r="DE44" t="str">
            <v>0</v>
          </cell>
          <cell r="DF44" t="str">
            <v>0</v>
          </cell>
          <cell r="DG44" t="str">
            <v>0</v>
          </cell>
          <cell r="DH44" t="str">
            <v>0</v>
          </cell>
          <cell r="DJ44" t="str">
            <v>0</v>
          </cell>
          <cell r="DK44" t="str">
            <v>0</v>
          </cell>
          <cell r="DL44" t="str">
            <v>0</v>
          </cell>
          <cell r="DM44" t="str">
            <v>0</v>
          </cell>
          <cell r="DN44" t="str">
            <v>0</v>
          </cell>
          <cell r="DO44" t="str">
            <v>0</v>
          </cell>
          <cell r="DP44" t="str">
            <v>0</v>
          </cell>
          <cell r="DQ44" t="str">
            <v>0</v>
          </cell>
          <cell r="DR44" t="str">
            <v>0</v>
          </cell>
          <cell r="DS44" t="str">
            <v>0</v>
          </cell>
          <cell r="DT44" t="str">
            <v>0</v>
          </cell>
          <cell r="DU44" t="str">
            <v>0</v>
          </cell>
          <cell r="DV44" t="str">
            <v>0</v>
          </cell>
        </row>
        <row r="45">
          <cell r="A45" t="str">
            <v>Depreciation Expense - Stores Depreciation 4030-30052</v>
          </cell>
          <cell r="B45" t="str">
            <v>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  <cell r="Y45" t="str">
            <v>0</v>
          </cell>
          <cell r="Z45" t="str">
            <v>0</v>
          </cell>
          <cell r="AA45" t="str">
            <v>0</v>
          </cell>
          <cell r="AB45" t="str">
            <v>0</v>
          </cell>
          <cell r="AD45" t="str">
            <v>0</v>
          </cell>
          <cell r="AE45" t="str">
            <v>0</v>
          </cell>
          <cell r="AF45" t="str">
            <v>0</v>
          </cell>
          <cell r="AG45" t="str">
            <v>0</v>
          </cell>
          <cell r="AH45" t="str">
            <v>0</v>
          </cell>
          <cell r="AI45" t="str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0</v>
          </cell>
          <cell r="AN45" t="str">
            <v>0</v>
          </cell>
          <cell r="AO45" t="str">
            <v>0</v>
          </cell>
          <cell r="AP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X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  <cell r="BF45" t="str">
            <v>0</v>
          </cell>
          <cell r="BG45" t="str">
            <v>0</v>
          </cell>
          <cell r="BH45" t="str">
            <v>0</v>
          </cell>
          <cell r="BI45" t="str">
            <v>0</v>
          </cell>
          <cell r="BJ45" t="str">
            <v>0</v>
          </cell>
          <cell r="BK45" t="str">
            <v>0</v>
          </cell>
          <cell r="BL45" t="str">
            <v>0</v>
          </cell>
          <cell r="BM45" t="str">
            <v>0</v>
          </cell>
          <cell r="BN45" t="str">
            <v>0</v>
          </cell>
          <cell r="BO45" t="str">
            <v>0</v>
          </cell>
          <cell r="BP45" t="str">
            <v>0</v>
          </cell>
          <cell r="BQ45" t="str">
            <v>0</v>
          </cell>
          <cell r="BR45" t="str">
            <v>0</v>
          </cell>
          <cell r="BT45" t="str">
            <v>0</v>
          </cell>
          <cell r="BU45" t="str">
            <v>0</v>
          </cell>
          <cell r="BV45" t="str">
            <v>0</v>
          </cell>
          <cell r="BW45" t="str">
            <v>0</v>
          </cell>
          <cell r="BX45" t="str">
            <v>0</v>
          </cell>
          <cell r="BY45" t="str">
            <v>0</v>
          </cell>
          <cell r="BZ45" t="str">
            <v>0</v>
          </cell>
          <cell r="CA45" t="str">
            <v>0</v>
          </cell>
          <cell r="CB45" t="str">
            <v>0</v>
          </cell>
          <cell r="CC45" t="str">
            <v>0</v>
          </cell>
          <cell r="CD45" t="str">
            <v>0</v>
          </cell>
          <cell r="CE45" t="str">
            <v>0</v>
          </cell>
          <cell r="CF45" t="str">
            <v>0</v>
          </cell>
          <cell r="CH45" t="str">
            <v>0</v>
          </cell>
          <cell r="CI45" t="str">
            <v>0</v>
          </cell>
          <cell r="CJ45" t="str">
            <v>0</v>
          </cell>
          <cell r="CK45" t="str">
            <v>0</v>
          </cell>
          <cell r="CL45" t="str">
            <v>0</v>
          </cell>
          <cell r="CM45" t="str">
            <v>0</v>
          </cell>
          <cell r="CN45" t="str">
            <v>0</v>
          </cell>
          <cell r="CO45" t="str">
            <v>0</v>
          </cell>
          <cell r="CP45" t="str">
            <v>0</v>
          </cell>
          <cell r="CQ45" t="str">
            <v>0</v>
          </cell>
          <cell r="CR45" t="str">
            <v>0</v>
          </cell>
          <cell r="CS45" t="str">
            <v>0</v>
          </cell>
          <cell r="CT45" t="str">
            <v>0</v>
          </cell>
          <cell r="CV45" t="str">
            <v>0</v>
          </cell>
          <cell r="CW45" t="str">
            <v>0</v>
          </cell>
          <cell r="CX45" t="str">
            <v>0</v>
          </cell>
          <cell r="CY45" t="str">
            <v>0</v>
          </cell>
          <cell r="CZ45" t="str">
            <v>0</v>
          </cell>
          <cell r="DA45" t="str">
            <v>0</v>
          </cell>
          <cell r="DB45" t="str">
            <v>0</v>
          </cell>
          <cell r="DC45" t="str">
            <v>0</v>
          </cell>
          <cell r="DD45" t="str">
            <v>0</v>
          </cell>
          <cell r="DE45" t="str">
            <v>0</v>
          </cell>
          <cell r="DF45" t="str">
            <v>0</v>
          </cell>
          <cell r="DG45" t="str">
            <v>0</v>
          </cell>
          <cell r="DH45" t="str">
            <v>0</v>
          </cell>
          <cell r="DJ45" t="str">
            <v>0</v>
          </cell>
          <cell r="DK45" t="str">
            <v>0</v>
          </cell>
          <cell r="DL45" t="str">
            <v>0</v>
          </cell>
          <cell r="DM45" t="str">
            <v>0</v>
          </cell>
          <cell r="DN45" t="str">
            <v>0</v>
          </cell>
          <cell r="DO45" t="str">
            <v>0</v>
          </cell>
          <cell r="DP45" t="str">
            <v>0</v>
          </cell>
          <cell r="DQ45" t="str">
            <v>0</v>
          </cell>
          <cell r="DR45" t="str">
            <v>0</v>
          </cell>
          <cell r="DS45" t="str">
            <v>0</v>
          </cell>
          <cell r="DT45" t="str">
            <v>0</v>
          </cell>
          <cell r="DU45" t="str">
            <v>0</v>
          </cell>
          <cell r="DV45" t="str">
            <v>0</v>
          </cell>
        </row>
        <row r="46">
          <cell r="A46" t="str">
            <v>Depreciation Expense - Tools &amp; Shop Deprec 4030-30061</v>
          </cell>
          <cell r="B46">
            <v>128326.61</v>
          </cell>
          <cell r="C46">
            <v>10016.31</v>
          </cell>
          <cell r="D46">
            <v>10083.51</v>
          </cell>
          <cell r="E46">
            <v>10157.42</v>
          </cell>
          <cell r="F46">
            <v>10239.549999999999</v>
          </cell>
          <cell r="G46">
            <v>10331.950000000001</v>
          </cell>
          <cell r="H46">
            <v>10437.549999999999</v>
          </cell>
          <cell r="I46">
            <v>10560.74</v>
          </cell>
          <cell r="J46">
            <v>10708.58</v>
          </cell>
          <cell r="K46">
            <v>10893.37</v>
          </cell>
          <cell r="L46">
            <v>11139.76</v>
          </cell>
          <cell r="M46">
            <v>11509.35</v>
          </cell>
          <cell r="N46">
            <v>12248.52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0</v>
          </cell>
          <cell r="AD46" t="str">
            <v>0</v>
          </cell>
          <cell r="AE46" t="str">
            <v>0</v>
          </cell>
          <cell r="AF46" t="str">
            <v>0</v>
          </cell>
          <cell r="AG46" t="str">
            <v>0</v>
          </cell>
          <cell r="AH46" t="str">
            <v>0</v>
          </cell>
          <cell r="AI46" t="str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0</v>
          </cell>
          <cell r="AN46" t="str">
            <v>0</v>
          </cell>
          <cell r="AO46" t="str">
            <v>0</v>
          </cell>
          <cell r="AP46" t="str">
            <v>0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X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  <cell r="BF46" t="str">
            <v>0</v>
          </cell>
          <cell r="BG46" t="str">
            <v>0</v>
          </cell>
          <cell r="BH46" t="str">
            <v>0</v>
          </cell>
          <cell r="BI46" t="str">
            <v>0</v>
          </cell>
          <cell r="BJ46" t="str">
            <v>0</v>
          </cell>
          <cell r="BK46" t="str">
            <v>0</v>
          </cell>
          <cell r="BL46" t="str">
            <v>0</v>
          </cell>
          <cell r="BM46" t="str">
            <v>0</v>
          </cell>
          <cell r="BN46" t="str">
            <v>0</v>
          </cell>
          <cell r="BO46" t="str">
            <v>0</v>
          </cell>
          <cell r="BP46" t="str">
            <v>0</v>
          </cell>
          <cell r="BQ46" t="str">
            <v>0</v>
          </cell>
          <cell r="BR46" t="str">
            <v>0</v>
          </cell>
          <cell r="BT46" t="str">
            <v>0</v>
          </cell>
          <cell r="BU46" t="str">
            <v>0</v>
          </cell>
          <cell r="BV46" t="str">
            <v>0</v>
          </cell>
          <cell r="BW46" t="str">
            <v>0</v>
          </cell>
          <cell r="BX46" t="str">
            <v>0</v>
          </cell>
          <cell r="BY46" t="str">
            <v>0</v>
          </cell>
          <cell r="BZ46" t="str">
            <v>0</v>
          </cell>
          <cell r="CA46" t="str">
            <v>0</v>
          </cell>
          <cell r="CB46" t="str">
            <v>0</v>
          </cell>
          <cell r="CC46" t="str">
            <v>0</v>
          </cell>
          <cell r="CD46" t="str">
            <v>0</v>
          </cell>
          <cell r="CE46" t="str">
            <v>0</v>
          </cell>
          <cell r="CF46" t="str">
            <v>0</v>
          </cell>
          <cell r="CH46" t="str">
            <v>0</v>
          </cell>
          <cell r="CI46" t="str">
            <v>0</v>
          </cell>
          <cell r="CJ46" t="str">
            <v>0</v>
          </cell>
          <cell r="CK46" t="str">
            <v>0</v>
          </cell>
          <cell r="CL46" t="str">
            <v>0</v>
          </cell>
          <cell r="CM46" t="str">
            <v>0</v>
          </cell>
          <cell r="CN46" t="str">
            <v>0</v>
          </cell>
          <cell r="CO46" t="str">
            <v>0</v>
          </cell>
          <cell r="CP46" t="str">
            <v>0</v>
          </cell>
          <cell r="CQ46" t="str">
            <v>0</v>
          </cell>
          <cell r="CR46" t="str">
            <v>0</v>
          </cell>
          <cell r="CS46" t="str">
            <v>0</v>
          </cell>
          <cell r="CT46" t="str">
            <v>0</v>
          </cell>
          <cell r="CV46" t="str">
            <v>0</v>
          </cell>
          <cell r="CW46" t="str">
            <v>0</v>
          </cell>
          <cell r="CX46" t="str">
            <v>0</v>
          </cell>
          <cell r="CY46" t="str">
            <v>0</v>
          </cell>
          <cell r="CZ46" t="str">
            <v>0</v>
          </cell>
          <cell r="DA46" t="str">
            <v>0</v>
          </cell>
          <cell r="DB46" t="str">
            <v>0</v>
          </cell>
          <cell r="DC46" t="str">
            <v>0</v>
          </cell>
          <cell r="DD46" t="str">
            <v>0</v>
          </cell>
          <cell r="DE46" t="str">
            <v>0</v>
          </cell>
          <cell r="DF46" t="str">
            <v>0</v>
          </cell>
          <cell r="DG46" t="str">
            <v>0</v>
          </cell>
          <cell r="DH46" t="str">
            <v>0</v>
          </cell>
          <cell r="DJ46" t="str">
            <v>0</v>
          </cell>
          <cell r="DK46" t="str">
            <v>0</v>
          </cell>
          <cell r="DL46" t="str">
            <v>0</v>
          </cell>
          <cell r="DM46" t="str">
            <v>0</v>
          </cell>
          <cell r="DN46" t="str">
            <v>0</v>
          </cell>
          <cell r="DO46" t="str">
            <v>0</v>
          </cell>
          <cell r="DP46" t="str">
            <v>0</v>
          </cell>
          <cell r="DQ46" t="str">
            <v>0</v>
          </cell>
          <cell r="DR46" t="str">
            <v>0</v>
          </cell>
          <cell r="DS46" t="str">
            <v>0</v>
          </cell>
          <cell r="DT46" t="str">
            <v>0</v>
          </cell>
          <cell r="DU46" t="str">
            <v>0</v>
          </cell>
          <cell r="DV46" t="str">
            <v>0</v>
          </cell>
        </row>
        <row r="47">
          <cell r="A47" t="str">
            <v>Depreciation Expense - Tools &amp; Shop Deprec 4030-30062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 t="str">
            <v>0</v>
          </cell>
          <cell r="AE47" t="str">
            <v>0</v>
          </cell>
          <cell r="AF47" t="str">
            <v>0</v>
          </cell>
          <cell r="AG47" t="str">
            <v>0</v>
          </cell>
          <cell r="AH47" t="str">
            <v>0</v>
          </cell>
          <cell r="AI47" t="str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0</v>
          </cell>
          <cell r="AN47" t="str">
            <v>0</v>
          </cell>
          <cell r="AO47" t="str">
            <v>0</v>
          </cell>
          <cell r="AP47" t="str">
            <v>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X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  <cell r="BF47" t="str">
            <v>0</v>
          </cell>
          <cell r="BG47" t="str">
            <v>0</v>
          </cell>
          <cell r="BH47" t="str">
            <v>0</v>
          </cell>
          <cell r="BI47" t="str">
            <v>0</v>
          </cell>
          <cell r="BJ47" t="str">
            <v>0</v>
          </cell>
          <cell r="BK47" t="str">
            <v>0</v>
          </cell>
          <cell r="BL47" t="str">
            <v>0</v>
          </cell>
          <cell r="BM47" t="str">
            <v>0</v>
          </cell>
          <cell r="BN47" t="str">
            <v>0</v>
          </cell>
          <cell r="BO47" t="str">
            <v>0</v>
          </cell>
          <cell r="BP47" t="str">
            <v>0</v>
          </cell>
          <cell r="BQ47" t="str">
            <v>0</v>
          </cell>
          <cell r="BR47" t="str">
            <v>0</v>
          </cell>
          <cell r="BT47" t="str">
            <v>0</v>
          </cell>
          <cell r="BU47" t="str">
            <v>0</v>
          </cell>
          <cell r="BV47" t="str">
            <v>0</v>
          </cell>
          <cell r="BW47" t="str">
            <v>0</v>
          </cell>
          <cell r="BX47" t="str">
            <v>0</v>
          </cell>
          <cell r="BY47" t="str">
            <v>0</v>
          </cell>
          <cell r="BZ47" t="str">
            <v>0</v>
          </cell>
          <cell r="CA47" t="str">
            <v>0</v>
          </cell>
          <cell r="CB47" t="str">
            <v>0</v>
          </cell>
          <cell r="CC47" t="str">
            <v>0</v>
          </cell>
          <cell r="CD47" t="str">
            <v>0</v>
          </cell>
          <cell r="CE47" t="str">
            <v>0</v>
          </cell>
          <cell r="CF47" t="str">
            <v>0</v>
          </cell>
          <cell r="CH47" t="str">
            <v>0</v>
          </cell>
          <cell r="CI47" t="str">
            <v>0</v>
          </cell>
          <cell r="CJ47" t="str">
            <v>0</v>
          </cell>
          <cell r="CK47" t="str">
            <v>0</v>
          </cell>
          <cell r="CL47" t="str">
            <v>0</v>
          </cell>
          <cell r="CM47" t="str">
            <v>0</v>
          </cell>
          <cell r="CN47" t="str">
            <v>0</v>
          </cell>
          <cell r="CO47" t="str">
            <v>0</v>
          </cell>
          <cell r="CP47" t="str">
            <v>0</v>
          </cell>
          <cell r="CQ47" t="str">
            <v>0</v>
          </cell>
          <cell r="CR47" t="str">
            <v>0</v>
          </cell>
          <cell r="CS47" t="str">
            <v>0</v>
          </cell>
          <cell r="CT47" t="str">
            <v>0</v>
          </cell>
          <cell r="CV47" t="str">
            <v>0</v>
          </cell>
          <cell r="CW47" t="str">
            <v>0</v>
          </cell>
          <cell r="CX47" t="str">
            <v>0</v>
          </cell>
          <cell r="CY47" t="str">
            <v>0</v>
          </cell>
          <cell r="CZ47" t="str">
            <v>0</v>
          </cell>
          <cell r="DA47" t="str">
            <v>0</v>
          </cell>
          <cell r="DB47" t="str">
            <v>0</v>
          </cell>
          <cell r="DC47" t="str">
            <v>0</v>
          </cell>
          <cell r="DD47" t="str">
            <v>0</v>
          </cell>
          <cell r="DE47" t="str">
            <v>0</v>
          </cell>
          <cell r="DF47" t="str">
            <v>0</v>
          </cell>
          <cell r="DG47" t="str">
            <v>0</v>
          </cell>
          <cell r="DH47" t="str">
            <v>0</v>
          </cell>
          <cell r="DJ47" t="str">
            <v>0</v>
          </cell>
          <cell r="DK47" t="str">
            <v>0</v>
          </cell>
          <cell r="DL47" t="str">
            <v>0</v>
          </cell>
          <cell r="DM47" t="str">
            <v>0</v>
          </cell>
          <cell r="DN47" t="str">
            <v>0</v>
          </cell>
          <cell r="DO47" t="str">
            <v>0</v>
          </cell>
          <cell r="DP47" t="str">
            <v>0</v>
          </cell>
          <cell r="DQ47" t="str">
            <v>0</v>
          </cell>
          <cell r="DR47" t="str">
            <v>0</v>
          </cell>
          <cell r="DS47" t="str">
            <v>0</v>
          </cell>
          <cell r="DT47" t="str">
            <v>0</v>
          </cell>
          <cell r="DU47" t="str">
            <v>0</v>
          </cell>
          <cell r="DV47" t="str">
            <v>0</v>
          </cell>
        </row>
        <row r="48">
          <cell r="A48" t="str">
            <v>Depreciation Expense - Lab Depreciation 4030-30071</v>
          </cell>
          <cell r="B48">
            <v>8723.86</v>
          </cell>
          <cell r="C48">
            <v>745.47</v>
          </cell>
          <cell r="D48">
            <v>743.64</v>
          </cell>
          <cell r="E48">
            <v>741.62</v>
          </cell>
          <cell r="F48">
            <v>739.38</v>
          </cell>
          <cell r="G48">
            <v>736.86</v>
          </cell>
          <cell r="H48">
            <v>733.98</v>
          </cell>
          <cell r="I48">
            <v>730.62</v>
          </cell>
          <cell r="J48">
            <v>726.59</v>
          </cell>
          <cell r="K48">
            <v>721.55</v>
          </cell>
          <cell r="L48">
            <v>714.83</v>
          </cell>
          <cell r="M48">
            <v>704.74</v>
          </cell>
          <cell r="N48">
            <v>684.58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0</v>
          </cell>
          <cell r="V48" t="str">
            <v>0</v>
          </cell>
          <cell r="W48" t="str">
            <v>0</v>
          </cell>
          <cell r="X48" t="str">
            <v>0</v>
          </cell>
          <cell r="Y48" t="str">
            <v>0</v>
          </cell>
          <cell r="Z48" t="str">
            <v>0</v>
          </cell>
          <cell r="AA48" t="str">
            <v>0</v>
          </cell>
          <cell r="AB48" t="str">
            <v>0</v>
          </cell>
          <cell r="AD48" t="str">
            <v>0</v>
          </cell>
          <cell r="AE48" t="str">
            <v>0</v>
          </cell>
          <cell r="AF48" t="str">
            <v>0</v>
          </cell>
          <cell r="AG48" t="str">
            <v>0</v>
          </cell>
          <cell r="AH48" t="str">
            <v>0</v>
          </cell>
          <cell r="AI48" t="str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0</v>
          </cell>
          <cell r="AN48" t="str">
            <v>0</v>
          </cell>
          <cell r="AO48" t="str">
            <v>0</v>
          </cell>
          <cell r="AP48" t="str">
            <v>0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X48" t="str">
            <v>0</v>
          </cell>
          <cell r="AY48" t="str">
            <v>0</v>
          </cell>
          <cell r="AZ48" t="str">
            <v>0</v>
          </cell>
          <cell r="BA48" t="str">
            <v>0</v>
          </cell>
          <cell r="BB48" t="str">
            <v>0</v>
          </cell>
          <cell r="BC48" t="str">
            <v>0</v>
          </cell>
          <cell r="BD48" t="str">
            <v>0</v>
          </cell>
          <cell r="BF48" t="str">
            <v>0</v>
          </cell>
          <cell r="BG48" t="str">
            <v>0</v>
          </cell>
          <cell r="BH48" t="str">
            <v>0</v>
          </cell>
          <cell r="BI48" t="str">
            <v>0</v>
          </cell>
          <cell r="BJ48" t="str">
            <v>0</v>
          </cell>
          <cell r="BK48" t="str">
            <v>0</v>
          </cell>
          <cell r="BL48" t="str">
            <v>0</v>
          </cell>
          <cell r="BM48" t="str">
            <v>0</v>
          </cell>
          <cell r="BN48" t="str">
            <v>0</v>
          </cell>
          <cell r="BO48" t="str">
            <v>0</v>
          </cell>
          <cell r="BP48" t="str">
            <v>0</v>
          </cell>
          <cell r="BQ48" t="str">
            <v>0</v>
          </cell>
          <cell r="BR48" t="str">
            <v>0</v>
          </cell>
          <cell r="BT48" t="str">
            <v>0</v>
          </cell>
          <cell r="BU48" t="str">
            <v>0</v>
          </cell>
          <cell r="BV48" t="str">
            <v>0</v>
          </cell>
          <cell r="BW48" t="str">
            <v>0</v>
          </cell>
          <cell r="BX48" t="str">
            <v>0</v>
          </cell>
          <cell r="BY48" t="str">
            <v>0</v>
          </cell>
          <cell r="BZ48" t="str">
            <v>0</v>
          </cell>
          <cell r="CA48" t="str">
            <v>0</v>
          </cell>
          <cell r="CB48" t="str">
            <v>0</v>
          </cell>
          <cell r="CC48" t="str">
            <v>0</v>
          </cell>
          <cell r="CD48" t="str">
            <v>0</v>
          </cell>
          <cell r="CE48" t="str">
            <v>0</v>
          </cell>
          <cell r="CF48" t="str">
            <v>0</v>
          </cell>
          <cell r="CH48" t="str">
            <v>0</v>
          </cell>
          <cell r="CI48" t="str">
            <v>0</v>
          </cell>
          <cell r="CJ48" t="str">
            <v>0</v>
          </cell>
          <cell r="CK48" t="str">
            <v>0</v>
          </cell>
          <cell r="CL48" t="str">
            <v>0</v>
          </cell>
          <cell r="CM48" t="str">
            <v>0</v>
          </cell>
          <cell r="CN48" t="str">
            <v>0</v>
          </cell>
          <cell r="CO48" t="str">
            <v>0</v>
          </cell>
          <cell r="CP48" t="str">
            <v>0</v>
          </cell>
          <cell r="CQ48" t="str">
            <v>0</v>
          </cell>
          <cell r="CR48" t="str">
            <v>0</v>
          </cell>
          <cell r="CS48" t="str">
            <v>0</v>
          </cell>
          <cell r="CT48" t="str">
            <v>0</v>
          </cell>
          <cell r="CV48" t="str">
            <v>0</v>
          </cell>
          <cell r="CW48" t="str">
            <v>0</v>
          </cell>
          <cell r="CX48" t="str">
            <v>0</v>
          </cell>
          <cell r="CY48" t="str">
            <v>0</v>
          </cell>
          <cell r="CZ48" t="str">
            <v>0</v>
          </cell>
          <cell r="DA48" t="str">
            <v>0</v>
          </cell>
          <cell r="DB48" t="str">
            <v>0</v>
          </cell>
          <cell r="DC48" t="str">
            <v>0</v>
          </cell>
          <cell r="DD48" t="str">
            <v>0</v>
          </cell>
          <cell r="DE48" t="str">
            <v>0</v>
          </cell>
          <cell r="DF48" t="str">
            <v>0</v>
          </cell>
          <cell r="DG48" t="str">
            <v>0</v>
          </cell>
          <cell r="DH48" t="str">
            <v>0</v>
          </cell>
          <cell r="DJ48" t="str">
            <v>0</v>
          </cell>
          <cell r="DK48" t="str">
            <v>0</v>
          </cell>
          <cell r="DL48" t="str">
            <v>0</v>
          </cell>
          <cell r="DM48" t="str">
            <v>0</v>
          </cell>
          <cell r="DN48" t="str">
            <v>0</v>
          </cell>
          <cell r="DO48" t="str">
            <v>0</v>
          </cell>
          <cell r="DP48" t="str">
            <v>0</v>
          </cell>
          <cell r="DQ48" t="str">
            <v>0</v>
          </cell>
          <cell r="DR48" t="str">
            <v>0</v>
          </cell>
          <cell r="DS48" t="str">
            <v>0</v>
          </cell>
          <cell r="DT48" t="str">
            <v>0</v>
          </cell>
          <cell r="DU48" t="str">
            <v>0</v>
          </cell>
          <cell r="DV48" t="str">
            <v>0</v>
          </cell>
        </row>
        <row r="49">
          <cell r="A49" t="str">
            <v>Depreciation Expense - Lab Depreciation Ca 4030-30072</v>
          </cell>
          <cell r="B49" t="str">
            <v>0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0</v>
          </cell>
          <cell r="Z49" t="str">
            <v>0</v>
          </cell>
          <cell r="AA49" t="str">
            <v>0</v>
          </cell>
          <cell r="AB49" t="str">
            <v>0</v>
          </cell>
          <cell r="AD49" t="str">
            <v>0</v>
          </cell>
          <cell r="AE49" t="str">
            <v>0</v>
          </cell>
          <cell r="AF49" t="str">
            <v>0</v>
          </cell>
          <cell r="AG49" t="str">
            <v>0</v>
          </cell>
          <cell r="AH49" t="str">
            <v>0</v>
          </cell>
          <cell r="AI49" t="str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0</v>
          </cell>
          <cell r="AN49" t="str">
            <v>0</v>
          </cell>
          <cell r="AO49" t="str">
            <v>0</v>
          </cell>
          <cell r="AP49" t="str">
            <v>0</v>
          </cell>
          <cell r="AR49" t="str">
            <v>0</v>
          </cell>
          <cell r="AS49" t="str">
            <v>0</v>
          </cell>
          <cell r="AT49" t="str">
            <v>0</v>
          </cell>
          <cell r="AU49" t="str">
            <v>0</v>
          </cell>
          <cell r="AV49" t="str">
            <v>0</v>
          </cell>
          <cell r="AW49" t="str">
            <v>0</v>
          </cell>
          <cell r="AX49" t="str">
            <v>0</v>
          </cell>
          <cell r="AY49" t="str">
            <v>0</v>
          </cell>
          <cell r="AZ49" t="str">
            <v>0</v>
          </cell>
          <cell r="BA49" t="str">
            <v>0</v>
          </cell>
          <cell r="BB49" t="str">
            <v>0</v>
          </cell>
          <cell r="BC49" t="str">
            <v>0</v>
          </cell>
          <cell r="BD49" t="str">
            <v>0</v>
          </cell>
          <cell r="BF49" t="str">
            <v>0</v>
          </cell>
          <cell r="BG49" t="str">
            <v>0</v>
          </cell>
          <cell r="BH49" t="str">
            <v>0</v>
          </cell>
          <cell r="BI49" t="str">
            <v>0</v>
          </cell>
          <cell r="BJ49" t="str">
            <v>0</v>
          </cell>
          <cell r="BK49" t="str">
            <v>0</v>
          </cell>
          <cell r="BL49" t="str">
            <v>0</v>
          </cell>
          <cell r="BM49" t="str">
            <v>0</v>
          </cell>
          <cell r="BN49" t="str">
            <v>0</v>
          </cell>
          <cell r="BO49" t="str">
            <v>0</v>
          </cell>
          <cell r="BP49" t="str">
            <v>0</v>
          </cell>
          <cell r="BQ49" t="str">
            <v>0</v>
          </cell>
          <cell r="BR49" t="str">
            <v>0</v>
          </cell>
          <cell r="BT49" t="str">
            <v>0</v>
          </cell>
          <cell r="BU49" t="str">
            <v>0</v>
          </cell>
          <cell r="BV49" t="str">
            <v>0</v>
          </cell>
          <cell r="BW49" t="str">
            <v>0</v>
          </cell>
          <cell r="BX49" t="str">
            <v>0</v>
          </cell>
          <cell r="BY49" t="str">
            <v>0</v>
          </cell>
          <cell r="BZ49" t="str">
            <v>0</v>
          </cell>
          <cell r="CA49" t="str">
            <v>0</v>
          </cell>
          <cell r="CB49" t="str">
            <v>0</v>
          </cell>
          <cell r="CC49" t="str">
            <v>0</v>
          </cell>
          <cell r="CD49" t="str">
            <v>0</v>
          </cell>
          <cell r="CE49" t="str">
            <v>0</v>
          </cell>
          <cell r="CF49" t="str">
            <v>0</v>
          </cell>
          <cell r="CH49" t="str">
            <v>0</v>
          </cell>
          <cell r="CI49" t="str">
            <v>0</v>
          </cell>
          <cell r="CJ49" t="str">
            <v>0</v>
          </cell>
          <cell r="CK49" t="str">
            <v>0</v>
          </cell>
          <cell r="CL49" t="str">
            <v>0</v>
          </cell>
          <cell r="CM49" t="str">
            <v>0</v>
          </cell>
          <cell r="CN49" t="str">
            <v>0</v>
          </cell>
          <cell r="CO49" t="str">
            <v>0</v>
          </cell>
          <cell r="CP49" t="str">
            <v>0</v>
          </cell>
          <cell r="CQ49" t="str">
            <v>0</v>
          </cell>
          <cell r="CR49" t="str">
            <v>0</v>
          </cell>
          <cell r="CS49" t="str">
            <v>0</v>
          </cell>
          <cell r="CT49" t="str">
            <v>0</v>
          </cell>
          <cell r="CV49" t="str">
            <v>0</v>
          </cell>
          <cell r="CW49" t="str">
            <v>0</v>
          </cell>
          <cell r="CX49" t="str">
            <v>0</v>
          </cell>
          <cell r="CY49" t="str">
            <v>0</v>
          </cell>
          <cell r="CZ49" t="str">
            <v>0</v>
          </cell>
          <cell r="DA49" t="str">
            <v>0</v>
          </cell>
          <cell r="DB49" t="str">
            <v>0</v>
          </cell>
          <cell r="DC49" t="str">
            <v>0</v>
          </cell>
          <cell r="DD49" t="str">
            <v>0</v>
          </cell>
          <cell r="DE49" t="str">
            <v>0</v>
          </cell>
          <cell r="DF49" t="str">
            <v>0</v>
          </cell>
          <cell r="DG49" t="str">
            <v>0</v>
          </cell>
          <cell r="DH49" t="str">
            <v>0</v>
          </cell>
          <cell r="DJ49" t="str">
            <v>0</v>
          </cell>
          <cell r="DK49" t="str">
            <v>0</v>
          </cell>
          <cell r="DL49" t="str">
            <v>0</v>
          </cell>
          <cell r="DM49" t="str">
            <v>0</v>
          </cell>
          <cell r="DN49" t="str">
            <v>0</v>
          </cell>
          <cell r="DO49" t="str">
            <v>0</v>
          </cell>
          <cell r="DP49" t="str">
            <v>0</v>
          </cell>
          <cell r="DQ49" t="str">
            <v>0</v>
          </cell>
          <cell r="DR49" t="str">
            <v>0</v>
          </cell>
          <cell r="DS49" t="str">
            <v>0</v>
          </cell>
          <cell r="DT49" t="str">
            <v>0</v>
          </cell>
          <cell r="DU49" t="str">
            <v>0</v>
          </cell>
          <cell r="DV49" t="str">
            <v>0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0</v>
          </cell>
          <cell r="V50" t="str">
            <v>0</v>
          </cell>
          <cell r="W50" t="str">
            <v>0</v>
          </cell>
          <cell r="X50" t="str">
            <v>0</v>
          </cell>
          <cell r="Y50" t="str">
            <v>0</v>
          </cell>
          <cell r="Z50" t="str">
            <v>0</v>
          </cell>
          <cell r="AA50" t="str">
            <v>0</v>
          </cell>
          <cell r="AB50" t="str">
            <v>0</v>
          </cell>
          <cell r="AD50" t="str">
            <v>0</v>
          </cell>
          <cell r="AE50" t="str">
            <v>0</v>
          </cell>
          <cell r="AF50" t="str">
            <v>0</v>
          </cell>
          <cell r="AG50" t="str">
            <v>0</v>
          </cell>
          <cell r="AH50" t="str">
            <v>0</v>
          </cell>
          <cell r="AI50" t="str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0</v>
          </cell>
          <cell r="AN50" t="str">
            <v>0</v>
          </cell>
          <cell r="AO50" t="str">
            <v>0</v>
          </cell>
          <cell r="AP50" t="str">
            <v>0</v>
          </cell>
          <cell r="AR50" t="str">
            <v>0</v>
          </cell>
          <cell r="AS50" t="str">
            <v>0</v>
          </cell>
          <cell r="AT50" t="str">
            <v>0</v>
          </cell>
          <cell r="AU50" t="str">
            <v>0</v>
          </cell>
          <cell r="AV50" t="str">
            <v>0</v>
          </cell>
          <cell r="AW50" t="str">
            <v>0</v>
          </cell>
          <cell r="AX50" t="str">
            <v>0</v>
          </cell>
          <cell r="AY50" t="str">
            <v>0</v>
          </cell>
          <cell r="AZ50" t="str">
            <v>0</v>
          </cell>
          <cell r="BA50" t="str">
            <v>0</v>
          </cell>
          <cell r="BB50" t="str">
            <v>0</v>
          </cell>
          <cell r="BC50" t="str">
            <v>0</v>
          </cell>
          <cell r="BD50" t="str">
            <v>0</v>
          </cell>
          <cell r="BF50" t="str">
            <v>0</v>
          </cell>
          <cell r="BG50" t="str">
            <v>0</v>
          </cell>
          <cell r="BH50" t="str">
            <v>0</v>
          </cell>
          <cell r="BI50" t="str">
            <v>0</v>
          </cell>
          <cell r="BJ50" t="str">
            <v>0</v>
          </cell>
          <cell r="BK50" t="str">
            <v>0</v>
          </cell>
          <cell r="BL50" t="str">
            <v>0</v>
          </cell>
          <cell r="BM50" t="str">
            <v>0</v>
          </cell>
          <cell r="BN50" t="str">
            <v>0</v>
          </cell>
          <cell r="BO50" t="str">
            <v>0</v>
          </cell>
          <cell r="BP50" t="str">
            <v>0</v>
          </cell>
          <cell r="BQ50" t="str">
            <v>0</v>
          </cell>
          <cell r="BR50" t="str">
            <v>0</v>
          </cell>
          <cell r="BT50" t="str">
            <v>0</v>
          </cell>
          <cell r="BU50" t="str">
            <v>0</v>
          </cell>
          <cell r="BV50" t="str">
            <v>0</v>
          </cell>
          <cell r="BW50" t="str">
            <v>0</v>
          </cell>
          <cell r="BX50" t="str">
            <v>0</v>
          </cell>
          <cell r="BY50" t="str">
            <v>0</v>
          </cell>
          <cell r="BZ50" t="str">
            <v>0</v>
          </cell>
          <cell r="CA50" t="str">
            <v>0</v>
          </cell>
          <cell r="CB50" t="str">
            <v>0</v>
          </cell>
          <cell r="CC50" t="str">
            <v>0</v>
          </cell>
          <cell r="CD50" t="str">
            <v>0</v>
          </cell>
          <cell r="CE50" t="str">
            <v>0</v>
          </cell>
          <cell r="CF50" t="str">
            <v>0</v>
          </cell>
          <cell r="CH50" t="str">
            <v>0</v>
          </cell>
          <cell r="CI50" t="str">
            <v>0</v>
          </cell>
          <cell r="CJ50" t="str">
            <v>0</v>
          </cell>
          <cell r="CK50" t="str">
            <v>0</v>
          </cell>
          <cell r="CL50" t="str">
            <v>0</v>
          </cell>
          <cell r="CM50" t="str">
            <v>0</v>
          </cell>
          <cell r="CN50" t="str">
            <v>0</v>
          </cell>
          <cell r="CO50" t="str">
            <v>0</v>
          </cell>
          <cell r="CP50" t="str">
            <v>0</v>
          </cell>
          <cell r="CQ50" t="str">
            <v>0</v>
          </cell>
          <cell r="CR50" t="str">
            <v>0</v>
          </cell>
          <cell r="CS50" t="str">
            <v>0</v>
          </cell>
          <cell r="CT50" t="str">
            <v>0</v>
          </cell>
          <cell r="CV50" t="str">
            <v>0</v>
          </cell>
          <cell r="CW50" t="str">
            <v>0</v>
          </cell>
          <cell r="CX50" t="str">
            <v>0</v>
          </cell>
          <cell r="CY50" t="str">
            <v>0</v>
          </cell>
          <cell r="CZ50" t="str">
            <v>0</v>
          </cell>
          <cell r="DA50" t="str">
            <v>0</v>
          </cell>
          <cell r="DB50" t="str">
            <v>0</v>
          </cell>
          <cell r="DC50" t="str">
            <v>0</v>
          </cell>
          <cell r="DD50" t="str">
            <v>0</v>
          </cell>
          <cell r="DE50" t="str">
            <v>0</v>
          </cell>
          <cell r="DF50" t="str">
            <v>0</v>
          </cell>
          <cell r="DG50" t="str">
            <v>0</v>
          </cell>
          <cell r="DH50" t="str">
            <v>0</v>
          </cell>
          <cell r="DJ50" t="str">
            <v>0</v>
          </cell>
          <cell r="DK50" t="str">
            <v>0</v>
          </cell>
          <cell r="DL50" t="str">
            <v>0</v>
          </cell>
          <cell r="DM50" t="str">
            <v>0</v>
          </cell>
          <cell r="DN50" t="str">
            <v>0</v>
          </cell>
          <cell r="DO50" t="str">
            <v>0</v>
          </cell>
          <cell r="DP50" t="str">
            <v>0</v>
          </cell>
          <cell r="DQ50" t="str">
            <v>0</v>
          </cell>
          <cell r="DR50" t="str">
            <v>0</v>
          </cell>
          <cell r="DS50" t="str">
            <v>0</v>
          </cell>
          <cell r="DT50" t="str">
            <v>0</v>
          </cell>
          <cell r="DU50" t="str">
            <v>0</v>
          </cell>
          <cell r="DV50" t="str">
            <v>0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0</v>
          </cell>
          <cell r="V51" t="str">
            <v>0</v>
          </cell>
          <cell r="W51" t="str">
            <v>0</v>
          </cell>
          <cell r="X51" t="str">
            <v>0</v>
          </cell>
          <cell r="Y51" t="str">
            <v>0</v>
          </cell>
          <cell r="Z51" t="str">
            <v>0</v>
          </cell>
          <cell r="AA51" t="str">
            <v>0</v>
          </cell>
          <cell r="AB51" t="str">
            <v>0</v>
          </cell>
          <cell r="AD51" t="str">
            <v>0</v>
          </cell>
          <cell r="AE51" t="str">
            <v>0</v>
          </cell>
          <cell r="AF51" t="str">
            <v>0</v>
          </cell>
          <cell r="AG51" t="str">
            <v>0</v>
          </cell>
          <cell r="AH51" t="str">
            <v>0</v>
          </cell>
          <cell r="AI51" t="str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0</v>
          </cell>
          <cell r="AN51" t="str">
            <v>0</v>
          </cell>
          <cell r="AO51" t="str">
            <v>0</v>
          </cell>
          <cell r="AP51" t="str">
            <v>0</v>
          </cell>
          <cell r="AR51" t="str">
            <v>0</v>
          </cell>
          <cell r="AS51" t="str">
            <v>0</v>
          </cell>
          <cell r="AT51" t="str">
            <v>0</v>
          </cell>
          <cell r="AU51" t="str">
            <v>0</v>
          </cell>
          <cell r="AV51" t="str">
            <v>0</v>
          </cell>
          <cell r="AW51" t="str">
            <v>0</v>
          </cell>
          <cell r="AX51" t="str">
            <v>0</v>
          </cell>
          <cell r="AY51" t="str">
            <v>0</v>
          </cell>
          <cell r="AZ51" t="str">
            <v>0</v>
          </cell>
          <cell r="BA51" t="str">
            <v>0</v>
          </cell>
          <cell r="BB51" t="str">
            <v>0</v>
          </cell>
          <cell r="BC51" t="str">
            <v>0</v>
          </cell>
          <cell r="BD51" t="str">
            <v>0</v>
          </cell>
          <cell r="BF51" t="str">
            <v>0</v>
          </cell>
          <cell r="BG51" t="str">
            <v>0</v>
          </cell>
          <cell r="BH51" t="str">
            <v>0</v>
          </cell>
          <cell r="BI51" t="str">
            <v>0</v>
          </cell>
          <cell r="BJ51" t="str">
            <v>0</v>
          </cell>
          <cell r="BK51" t="str">
            <v>0</v>
          </cell>
          <cell r="BL51" t="str">
            <v>0</v>
          </cell>
          <cell r="BM51" t="str">
            <v>0</v>
          </cell>
          <cell r="BN51" t="str">
            <v>0</v>
          </cell>
          <cell r="BO51" t="str">
            <v>0</v>
          </cell>
          <cell r="BP51" t="str">
            <v>0</v>
          </cell>
          <cell r="BQ51" t="str">
            <v>0</v>
          </cell>
          <cell r="BR51" t="str">
            <v>0</v>
          </cell>
          <cell r="BT51" t="str">
            <v>0</v>
          </cell>
          <cell r="BU51" t="str">
            <v>0</v>
          </cell>
          <cell r="BV51" t="str">
            <v>0</v>
          </cell>
          <cell r="BW51" t="str">
            <v>0</v>
          </cell>
          <cell r="BX51" t="str">
            <v>0</v>
          </cell>
          <cell r="BY51" t="str">
            <v>0</v>
          </cell>
          <cell r="BZ51" t="str">
            <v>0</v>
          </cell>
          <cell r="CA51" t="str">
            <v>0</v>
          </cell>
          <cell r="CB51" t="str">
            <v>0</v>
          </cell>
          <cell r="CC51" t="str">
            <v>0</v>
          </cell>
          <cell r="CD51" t="str">
            <v>0</v>
          </cell>
          <cell r="CE51" t="str">
            <v>0</v>
          </cell>
          <cell r="CF51" t="str">
            <v>0</v>
          </cell>
          <cell r="CH51" t="str">
            <v>0</v>
          </cell>
          <cell r="CI51" t="str">
            <v>0</v>
          </cell>
          <cell r="CJ51" t="str">
            <v>0</v>
          </cell>
          <cell r="CK51" t="str">
            <v>0</v>
          </cell>
          <cell r="CL51" t="str">
            <v>0</v>
          </cell>
          <cell r="CM51" t="str">
            <v>0</v>
          </cell>
          <cell r="CN51" t="str">
            <v>0</v>
          </cell>
          <cell r="CO51" t="str">
            <v>0</v>
          </cell>
          <cell r="CP51" t="str">
            <v>0</v>
          </cell>
          <cell r="CQ51" t="str">
            <v>0</v>
          </cell>
          <cell r="CR51" t="str">
            <v>0</v>
          </cell>
          <cell r="CS51" t="str">
            <v>0</v>
          </cell>
          <cell r="CT51" t="str">
            <v>0</v>
          </cell>
          <cell r="CV51" t="str">
            <v>0</v>
          </cell>
          <cell r="CW51" t="str">
            <v>0</v>
          </cell>
          <cell r="CX51" t="str">
            <v>0</v>
          </cell>
          <cell r="CY51" t="str">
            <v>0</v>
          </cell>
          <cell r="CZ51" t="str">
            <v>0</v>
          </cell>
          <cell r="DA51" t="str">
            <v>0</v>
          </cell>
          <cell r="DB51" t="str">
            <v>0</v>
          </cell>
          <cell r="DC51" t="str">
            <v>0</v>
          </cell>
          <cell r="DD51" t="str">
            <v>0</v>
          </cell>
          <cell r="DE51" t="str">
            <v>0</v>
          </cell>
          <cell r="DF51" t="str">
            <v>0</v>
          </cell>
          <cell r="DG51" t="str">
            <v>0</v>
          </cell>
          <cell r="DH51" t="str">
            <v>0</v>
          </cell>
          <cell r="DJ51" t="str">
            <v>0</v>
          </cell>
          <cell r="DK51" t="str">
            <v>0</v>
          </cell>
          <cell r="DL51" t="str">
            <v>0</v>
          </cell>
          <cell r="DM51" t="str">
            <v>0</v>
          </cell>
          <cell r="DN51" t="str">
            <v>0</v>
          </cell>
          <cell r="DO51" t="str">
            <v>0</v>
          </cell>
          <cell r="DP51" t="str">
            <v>0</v>
          </cell>
          <cell r="DQ51" t="str">
            <v>0</v>
          </cell>
          <cell r="DR51" t="str">
            <v>0</v>
          </cell>
          <cell r="DS51" t="str">
            <v>0</v>
          </cell>
          <cell r="DT51" t="str">
            <v>0</v>
          </cell>
          <cell r="DU51" t="str">
            <v>0</v>
          </cell>
          <cell r="DV51" t="str">
            <v>0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0</v>
          </cell>
          <cell r="V52" t="str">
            <v>0</v>
          </cell>
          <cell r="W52" t="str">
            <v>0</v>
          </cell>
          <cell r="X52" t="str">
            <v>0</v>
          </cell>
          <cell r="Y52" t="str">
            <v>0</v>
          </cell>
          <cell r="Z52" t="str">
            <v>0</v>
          </cell>
          <cell r="AA52" t="str">
            <v>0</v>
          </cell>
          <cell r="AB52" t="str">
            <v>0</v>
          </cell>
          <cell r="AD52" t="str">
            <v>0</v>
          </cell>
          <cell r="AE52" t="str">
            <v>0</v>
          </cell>
          <cell r="AF52" t="str">
            <v>0</v>
          </cell>
          <cell r="AG52" t="str">
            <v>0</v>
          </cell>
          <cell r="AH52" t="str">
            <v>0</v>
          </cell>
          <cell r="AI52" t="str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0</v>
          </cell>
          <cell r="AN52" t="str">
            <v>0</v>
          </cell>
          <cell r="AO52" t="str">
            <v>0</v>
          </cell>
          <cell r="AP52" t="str">
            <v>0</v>
          </cell>
          <cell r="AR52" t="str">
            <v>0</v>
          </cell>
          <cell r="AS52" t="str">
            <v>0</v>
          </cell>
          <cell r="AT52" t="str">
            <v>0</v>
          </cell>
          <cell r="AU52" t="str">
            <v>0</v>
          </cell>
          <cell r="AV52" t="str">
            <v>0</v>
          </cell>
          <cell r="AW52" t="str">
            <v>0</v>
          </cell>
          <cell r="AX52" t="str">
            <v>0</v>
          </cell>
          <cell r="AY52" t="str">
            <v>0</v>
          </cell>
          <cell r="AZ52" t="str">
            <v>0</v>
          </cell>
          <cell r="BA52" t="str">
            <v>0</v>
          </cell>
          <cell r="BB52" t="str">
            <v>0</v>
          </cell>
          <cell r="BC52" t="str">
            <v>0</v>
          </cell>
          <cell r="BD52" t="str">
            <v>0</v>
          </cell>
          <cell r="BF52" t="str">
            <v>0</v>
          </cell>
          <cell r="BG52" t="str">
            <v>0</v>
          </cell>
          <cell r="BH52" t="str">
            <v>0</v>
          </cell>
          <cell r="BI52" t="str">
            <v>0</v>
          </cell>
          <cell r="BJ52" t="str">
            <v>0</v>
          </cell>
          <cell r="BK52" t="str">
            <v>0</v>
          </cell>
          <cell r="BL52" t="str">
            <v>0</v>
          </cell>
          <cell r="BM52" t="str">
            <v>0</v>
          </cell>
          <cell r="BN52" t="str">
            <v>0</v>
          </cell>
          <cell r="BO52" t="str">
            <v>0</v>
          </cell>
          <cell r="BP52" t="str">
            <v>0</v>
          </cell>
          <cell r="BQ52" t="str">
            <v>0</v>
          </cell>
          <cell r="BR52" t="str">
            <v>0</v>
          </cell>
          <cell r="BT52" t="str">
            <v>0</v>
          </cell>
          <cell r="BU52" t="str">
            <v>0</v>
          </cell>
          <cell r="BV52" t="str">
            <v>0</v>
          </cell>
          <cell r="BW52" t="str">
            <v>0</v>
          </cell>
          <cell r="BX52" t="str">
            <v>0</v>
          </cell>
          <cell r="BY52" t="str">
            <v>0</v>
          </cell>
          <cell r="BZ52" t="str">
            <v>0</v>
          </cell>
          <cell r="CA52" t="str">
            <v>0</v>
          </cell>
          <cell r="CB52" t="str">
            <v>0</v>
          </cell>
          <cell r="CC52" t="str">
            <v>0</v>
          </cell>
          <cell r="CD52" t="str">
            <v>0</v>
          </cell>
          <cell r="CE52" t="str">
            <v>0</v>
          </cell>
          <cell r="CF52" t="str">
            <v>0</v>
          </cell>
          <cell r="CH52" t="str">
            <v>0</v>
          </cell>
          <cell r="CI52" t="str">
            <v>0</v>
          </cell>
          <cell r="CJ52" t="str">
            <v>0</v>
          </cell>
          <cell r="CK52" t="str">
            <v>0</v>
          </cell>
          <cell r="CL52" t="str">
            <v>0</v>
          </cell>
          <cell r="CM52" t="str">
            <v>0</v>
          </cell>
          <cell r="CN52" t="str">
            <v>0</v>
          </cell>
          <cell r="CO52" t="str">
            <v>0</v>
          </cell>
          <cell r="CP52" t="str">
            <v>0</v>
          </cell>
          <cell r="CQ52" t="str">
            <v>0</v>
          </cell>
          <cell r="CR52" t="str">
            <v>0</v>
          </cell>
          <cell r="CS52" t="str">
            <v>0</v>
          </cell>
          <cell r="CT52" t="str">
            <v>0</v>
          </cell>
          <cell r="CV52" t="str">
            <v>0</v>
          </cell>
          <cell r="CW52" t="str">
            <v>0</v>
          </cell>
          <cell r="CX52" t="str">
            <v>0</v>
          </cell>
          <cell r="CY52" t="str">
            <v>0</v>
          </cell>
          <cell r="CZ52" t="str">
            <v>0</v>
          </cell>
          <cell r="DA52" t="str">
            <v>0</v>
          </cell>
          <cell r="DB52" t="str">
            <v>0</v>
          </cell>
          <cell r="DC52" t="str">
            <v>0</v>
          </cell>
          <cell r="DD52" t="str">
            <v>0</v>
          </cell>
          <cell r="DE52" t="str">
            <v>0</v>
          </cell>
          <cell r="DF52" t="str">
            <v>0</v>
          </cell>
          <cell r="DG52" t="str">
            <v>0</v>
          </cell>
          <cell r="DH52" t="str">
            <v>0</v>
          </cell>
          <cell r="DJ52" t="str">
            <v>0</v>
          </cell>
          <cell r="DK52" t="str">
            <v>0</v>
          </cell>
          <cell r="DL52" t="str">
            <v>0</v>
          </cell>
          <cell r="DM52" t="str">
            <v>0</v>
          </cell>
          <cell r="DN52" t="str">
            <v>0</v>
          </cell>
          <cell r="DO52" t="str">
            <v>0</v>
          </cell>
          <cell r="DP52" t="str">
            <v>0</v>
          </cell>
          <cell r="DQ52" t="str">
            <v>0</v>
          </cell>
          <cell r="DR52" t="str">
            <v>0</v>
          </cell>
          <cell r="DS52" t="str">
            <v>0</v>
          </cell>
          <cell r="DT52" t="str">
            <v>0</v>
          </cell>
          <cell r="DU52" t="str">
            <v>0</v>
          </cell>
          <cell r="DV52" t="str">
            <v>0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0</v>
          </cell>
          <cell r="V53" t="str">
            <v>0</v>
          </cell>
          <cell r="W53" t="str">
            <v>0</v>
          </cell>
          <cell r="X53" t="str">
            <v>0</v>
          </cell>
          <cell r="Y53" t="str">
            <v>0</v>
          </cell>
          <cell r="Z53" t="str">
            <v>0</v>
          </cell>
          <cell r="AA53" t="str">
            <v>0</v>
          </cell>
          <cell r="AB53" t="str">
            <v>0</v>
          </cell>
          <cell r="AD53" t="str">
            <v>0</v>
          </cell>
          <cell r="AE53" t="str">
            <v>0</v>
          </cell>
          <cell r="AF53" t="str">
            <v>0</v>
          </cell>
          <cell r="AG53" t="str">
            <v>0</v>
          </cell>
          <cell r="AH53" t="str">
            <v>0</v>
          </cell>
          <cell r="AI53" t="str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0</v>
          </cell>
          <cell r="AN53" t="str">
            <v>0</v>
          </cell>
          <cell r="AO53" t="str">
            <v>0</v>
          </cell>
          <cell r="AP53" t="str">
            <v>0</v>
          </cell>
          <cell r="AR53" t="str">
            <v>0</v>
          </cell>
          <cell r="AS53" t="str">
            <v>0</v>
          </cell>
          <cell r="AT53" t="str">
            <v>0</v>
          </cell>
          <cell r="AU53" t="str">
            <v>0</v>
          </cell>
          <cell r="AV53" t="str">
            <v>0</v>
          </cell>
          <cell r="AW53" t="str">
            <v>0</v>
          </cell>
          <cell r="AX53" t="str">
            <v>0</v>
          </cell>
          <cell r="AY53" t="str">
            <v>0</v>
          </cell>
          <cell r="AZ53" t="str">
            <v>0</v>
          </cell>
          <cell r="BA53" t="str">
            <v>0</v>
          </cell>
          <cell r="BB53" t="str">
            <v>0</v>
          </cell>
          <cell r="BC53" t="str">
            <v>0</v>
          </cell>
          <cell r="BD53" t="str">
            <v>0</v>
          </cell>
          <cell r="BF53" t="str">
            <v>0</v>
          </cell>
          <cell r="BG53" t="str">
            <v>0</v>
          </cell>
          <cell r="BH53" t="str">
            <v>0</v>
          </cell>
          <cell r="BI53" t="str">
            <v>0</v>
          </cell>
          <cell r="BJ53" t="str">
            <v>0</v>
          </cell>
          <cell r="BK53" t="str">
            <v>0</v>
          </cell>
          <cell r="BL53" t="str">
            <v>0</v>
          </cell>
          <cell r="BM53" t="str">
            <v>0</v>
          </cell>
          <cell r="BN53" t="str">
            <v>0</v>
          </cell>
          <cell r="BO53" t="str">
            <v>0</v>
          </cell>
          <cell r="BP53" t="str">
            <v>0</v>
          </cell>
          <cell r="BQ53" t="str">
            <v>0</v>
          </cell>
          <cell r="BR53" t="str">
            <v>0</v>
          </cell>
          <cell r="BT53" t="str">
            <v>0</v>
          </cell>
          <cell r="BU53" t="str">
            <v>0</v>
          </cell>
          <cell r="BV53" t="str">
            <v>0</v>
          </cell>
          <cell r="BW53" t="str">
            <v>0</v>
          </cell>
          <cell r="BX53" t="str">
            <v>0</v>
          </cell>
          <cell r="BY53" t="str">
            <v>0</v>
          </cell>
          <cell r="BZ53" t="str">
            <v>0</v>
          </cell>
          <cell r="CA53" t="str">
            <v>0</v>
          </cell>
          <cell r="CB53" t="str">
            <v>0</v>
          </cell>
          <cell r="CC53" t="str">
            <v>0</v>
          </cell>
          <cell r="CD53" t="str">
            <v>0</v>
          </cell>
          <cell r="CE53" t="str">
            <v>0</v>
          </cell>
          <cell r="CF53" t="str">
            <v>0</v>
          </cell>
          <cell r="CH53" t="str">
            <v>0</v>
          </cell>
          <cell r="CI53" t="str">
            <v>0</v>
          </cell>
          <cell r="CJ53" t="str">
            <v>0</v>
          </cell>
          <cell r="CK53" t="str">
            <v>0</v>
          </cell>
          <cell r="CL53" t="str">
            <v>0</v>
          </cell>
          <cell r="CM53" t="str">
            <v>0</v>
          </cell>
          <cell r="CN53" t="str">
            <v>0</v>
          </cell>
          <cell r="CO53" t="str">
            <v>0</v>
          </cell>
          <cell r="CP53" t="str">
            <v>0</v>
          </cell>
          <cell r="CQ53" t="str">
            <v>0</v>
          </cell>
          <cell r="CR53" t="str">
            <v>0</v>
          </cell>
          <cell r="CS53" t="str">
            <v>0</v>
          </cell>
          <cell r="CT53" t="str">
            <v>0</v>
          </cell>
          <cell r="CV53" t="str">
            <v>0</v>
          </cell>
          <cell r="CW53" t="str">
            <v>0</v>
          </cell>
          <cell r="CX53" t="str">
            <v>0</v>
          </cell>
          <cell r="CY53" t="str">
            <v>0</v>
          </cell>
          <cell r="CZ53" t="str">
            <v>0</v>
          </cell>
          <cell r="DA53" t="str">
            <v>0</v>
          </cell>
          <cell r="DB53" t="str">
            <v>0</v>
          </cell>
          <cell r="DC53" t="str">
            <v>0</v>
          </cell>
          <cell r="DD53" t="str">
            <v>0</v>
          </cell>
          <cell r="DE53" t="str">
            <v>0</v>
          </cell>
          <cell r="DF53" t="str">
            <v>0</v>
          </cell>
          <cell r="DG53" t="str">
            <v>0</v>
          </cell>
          <cell r="DH53" t="str">
            <v>0</v>
          </cell>
          <cell r="DJ53" t="str">
            <v>0</v>
          </cell>
          <cell r="DK53" t="str">
            <v>0</v>
          </cell>
          <cell r="DL53" t="str">
            <v>0</v>
          </cell>
          <cell r="DM53" t="str">
            <v>0</v>
          </cell>
          <cell r="DN53" t="str">
            <v>0</v>
          </cell>
          <cell r="DO53" t="str">
            <v>0</v>
          </cell>
          <cell r="DP53" t="str">
            <v>0</v>
          </cell>
          <cell r="DQ53" t="str">
            <v>0</v>
          </cell>
          <cell r="DR53" t="str">
            <v>0</v>
          </cell>
          <cell r="DS53" t="str">
            <v>0</v>
          </cell>
          <cell r="DT53" t="str">
            <v>0</v>
          </cell>
          <cell r="DU53" t="str">
            <v>0</v>
          </cell>
          <cell r="DV53" t="str">
            <v>0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0</v>
          </cell>
          <cell r="V54" t="str">
            <v>0</v>
          </cell>
          <cell r="W54" t="str">
            <v>0</v>
          </cell>
          <cell r="X54" t="str">
            <v>0</v>
          </cell>
          <cell r="Y54" t="str">
            <v>0</v>
          </cell>
          <cell r="Z54" t="str">
            <v>0</v>
          </cell>
          <cell r="AA54" t="str">
            <v>0</v>
          </cell>
          <cell r="AB54" t="str">
            <v>0</v>
          </cell>
          <cell r="AD54" t="str">
            <v>0</v>
          </cell>
          <cell r="AE54" t="str">
            <v>0</v>
          </cell>
          <cell r="AF54" t="str">
            <v>0</v>
          </cell>
          <cell r="AG54" t="str">
            <v>0</v>
          </cell>
          <cell r="AH54" t="str">
            <v>0</v>
          </cell>
          <cell r="AI54" t="str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0</v>
          </cell>
          <cell r="AN54" t="str">
            <v>0</v>
          </cell>
          <cell r="AO54" t="str">
            <v>0</v>
          </cell>
          <cell r="AP54" t="str">
            <v>0</v>
          </cell>
          <cell r="AR54" t="str">
            <v>0</v>
          </cell>
          <cell r="AS54" t="str">
            <v>0</v>
          </cell>
          <cell r="AT54" t="str">
            <v>0</v>
          </cell>
          <cell r="AU54" t="str">
            <v>0</v>
          </cell>
          <cell r="AV54" t="str">
            <v>0</v>
          </cell>
          <cell r="AW54" t="str">
            <v>0</v>
          </cell>
          <cell r="AX54" t="str">
            <v>0</v>
          </cell>
          <cell r="AY54" t="str">
            <v>0</v>
          </cell>
          <cell r="AZ54" t="str">
            <v>0</v>
          </cell>
          <cell r="BA54" t="str">
            <v>0</v>
          </cell>
          <cell r="BB54" t="str">
            <v>0</v>
          </cell>
          <cell r="BC54" t="str">
            <v>0</v>
          </cell>
          <cell r="BD54" t="str">
            <v>0</v>
          </cell>
          <cell r="BF54" t="str">
            <v>0</v>
          </cell>
          <cell r="BG54" t="str">
            <v>0</v>
          </cell>
          <cell r="BH54" t="str">
            <v>0</v>
          </cell>
          <cell r="BI54" t="str">
            <v>0</v>
          </cell>
          <cell r="BJ54" t="str">
            <v>0</v>
          </cell>
          <cell r="BK54" t="str">
            <v>0</v>
          </cell>
          <cell r="BL54" t="str">
            <v>0</v>
          </cell>
          <cell r="BM54" t="str">
            <v>0</v>
          </cell>
          <cell r="BN54" t="str">
            <v>0</v>
          </cell>
          <cell r="BO54" t="str">
            <v>0</v>
          </cell>
          <cell r="BP54" t="str">
            <v>0</v>
          </cell>
          <cell r="BQ54" t="str">
            <v>0</v>
          </cell>
          <cell r="BR54" t="str">
            <v>0</v>
          </cell>
          <cell r="BT54" t="str">
            <v>0</v>
          </cell>
          <cell r="BU54" t="str">
            <v>0</v>
          </cell>
          <cell r="BV54" t="str">
            <v>0</v>
          </cell>
          <cell r="BW54" t="str">
            <v>0</v>
          </cell>
          <cell r="BX54" t="str">
            <v>0</v>
          </cell>
          <cell r="BY54" t="str">
            <v>0</v>
          </cell>
          <cell r="BZ54" t="str">
            <v>0</v>
          </cell>
          <cell r="CA54" t="str">
            <v>0</v>
          </cell>
          <cell r="CB54" t="str">
            <v>0</v>
          </cell>
          <cell r="CC54" t="str">
            <v>0</v>
          </cell>
          <cell r="CD54" t="str">
            <v>0</v>
          </cell>
          <cell r="CE54" t="str">
            <v>0</v>
          </cell>
          <cell r="CF54" t="str">
            <v>0</v>
          </cell>
          <cell r="CH54" t="str">
            <v>0</v>
          </cell>
          <cell r="CI54" t="str">
            <v>0</v>
          </cell>
          <cell r="CJ54" t="str">
            <v>0</v>
          </cell>
          <cell r="CK54" t="str">
            <v>0</v>
          </cell>
          <cell r="CL54" t="str">
            <v>0</v>
          </cell>
          <cell r="CM54" t="str">
            <v>0</v>
          </cell>
          <cell r="CN54" t="str">
            <v>0</v>
          </cell>
          <cell r="CO54" t="str">
            <v>0</v>
          </cell>
          <cell r="CP54" t="str">
            <v>0</v>
          </cell>
          <cell r="CQ54" t="str">
            <v>0</v>
          </cell>
          <cell r="CR54" t="str">
            <v>0</v>
          </cell>
          <cell r="CS54" t="str">
            <v>0</v>
          </cell>
          <cell r="CT54" t="str">
            <v>0</v>
          </cell>
          <cell r="CV54" t="str">
            <v>0</v>
          </cell>
          <cell r="CW54" t="str">
            <v>0</v>
          </cell>
          <cell r="CX54" t="str">
            <v>0</v>
          </cell>
          <cell r="CY54" t="str">
            <v>0</v>
          </cell>
          <cell r="CZ54" t="str">
            <v>0</v>
          </cell>
          <cell r="DA54" t="str">
            <v>0</v>
          </cell>
          <cell r="DB54" t="str">
            <v>0</v>
          </cell>
          <cell r="DC54" t="str">
            <v>0</v>
          </cell>
          <cell r="DD54" t="str">
            <v>0</v>
          </cell>
          <cell r="DE54" t="str">
            <v>0</v>
          </cell>
          <cell r="DF54" t="str">
            <v>0</v>
          </cell>
          <cell r="DG54" t="str">
            <v>0</v>
          </cell>
          <cell r="DH54" t="str">
            <v>0</v>
          </cell>
          <cell r="DJ54" t="str">
            <v>0</v>
          </cell>
          <cell r="DK54" t="str">
            <v>0</v>
          </cell>
          <cell r="DL54" t="str">
            <v>0</v>
          </cell>
          <cell r="DM54" t="str">
            <v>0</v>
          </cell>
          <cell r="DN54" t="str">
            <v>0</v>
          </cell>
          <cell r="DO54" t="str">
            <v>0</v>
          </cell>
          <cell r="DP54" t="str">
            <v>0</v>
          </cell>
          <cell r="DQ54" t="str">
            <v>0</v>
          </cell>
          <cell r="DR54" t="str">
            <v>0</v>
          </cell>
          <cell r="DS54" t="str">
            <v>0</v>
          </cell>
          <cell r="DT54" t="str">
            <v>0</v>
          </cell>
          <cell r="DU54" t="str">
            <v>0</v>
          </cell>
          <cell r="DV54" t="str">
            <v>0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0</v>
          </cell>
          <cell r="V55" t="str">
            <v>0</v>
          </cell>
          <cell r="W55" t="str">
            <v>0</v>
          </cell>
          <cell r="X55" t="str">
            <v>0</v>
          </cell>
          <cell r="Y55" t="str">
            <v>0</v>
          </cell>
          <cell r="Z55" t="str">
            <v>0</v>
          </cell>
          <cell r="AA55" t="str">
            <v>0</v>
          </cell>
          <cell r="AB55" t="str">
            <v>0</v>
          </cell>
          <cell r="AD55" t="str">
            <v>0</v>
          </cell>
          <cell r="AE55" t="str">
            <v>0</v>
          </cell>
          <cell r="AF55" t="str">
            <v>0</v>
          </cell>
          <cell r="AG55" t="str">
            <v>0</v>
          </cell>
          <cell r="AH55" t="str">
            <v>0</v>
          </cell>
          <cell r="AI55" t="str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0</v>
          </cell>
          <cell r="AN55" t="str">
            <v>0</v>
          </cell>
          <cell r="AO55" t="str">
            <v>0</v>
          </cell>
          <cell r="AP55" t="str">
            <v>0</v>
          </cell>
          <cell r="AR55" t="str">
            <v>0</v>
          </cell>
          <cell r="AS55" t="str">
            <v>0</v>
          </cell>
          <cell r="AT55" t="str">
            <v>0</v>
          </cell>
          <cell r="AU55" t="str">
            <v>0</v>
          </cell>
          <cell r="AV55" t="str">
            <v>0</v>
          </cell>
          <cell r="AW55" t="str">
            <v>0</v>
          </cell>
          <cell r="AX55" t="str">
            <v>0</v>
          </cell>
          <cell r="AY55" t="str">
            <v>0</v>
          </cell>
          <cell r="AZ55" t="str">
            <v>0</v>
          </cell>
          <cell r="BA55" t="str">
            <v>0</v>
          </cell>
          <cell r="BB55" t="str">
            <v>0</v>
          </cell>
          <cell r="BC55" t="str">
            <v>0</v>
          </cell>
          <cell r="BD55" t="str">
            <v>0</v>
          </cell>
          <cell r="BF55" t="str">
            <v>0</v>
          </cell>
          <cell r="BG55" t="str">
            <v>0</v>
          </cell>
          <cell r="BH55" t="str">
            <v>0</v>
          </cell>
          <cell r="BI55" t="str">
            <v>0</v>
          </cell>
          <cell r="BJ55" t="str">
            <v>0</v>
          </cell>
          <cell r="BK55" t="str">
            <v>0</v>
          </cell>
          <cell r="BL55" t="str">
            <v>0</v>
          </cell>
          <cell r="BM55" t="str">
            <v>0</v>
          </cell>
          <cell r="BN55" t="str">
            <v>0</v>
          </cell>
          <cell r="BO55" t="str">
            <v>0</v>
          </cell>
          <cell r="BP55" t="str">
            <v>0</v>
          </cell>
          <cell r="BQ55" t="str">
            <v>0</v>
          </cell>
          <cell r="BR55" t="str">
            <v>0</v>
          </cell>
          <cell r="BT55" t="str">
            <v>0</v>
          </cell>
          <cell r="BU55" t="str">
            <v>0</v>
          </cell>
          <cell r="BV55" t="str">
            <v>0</v>
          </cell>
          <cell r="BW55" t="str">
            <v>0</v>
          </cell>
          <cell r="BX55" t="str">
            <v>0</v>
          </cell>
          <cell r="BY55" t="str">
            <v>0</v>
          </cell>
          <cell r="BZ55" t="str">
            <v>0</v>
          </cell>
          <cell r="CA55" t="str">
            <v>0</v>
          </cell>
          <cell r="CB55" t="str">
            <v>0</v>
          </cell>
          <cell r="CC55" t="str">
            <v>0</v>
          </cell>
          <cell r="CD55" t="str">
            <v>0</v>
          </cell>
          <cell r="CE55" t="str">
            <v>0</v>
          </cell>
          <cell r="CF55" t="str">
            <v>0</v>
          </cell>
          <cell r="CH55" t="str">
            <v>0</v>
          </cell>
          <cell r="CI55" t="str">
            <v>0</v>
          </cell>
          <cell r="CJ55" t="str">
            <v>0</v>
          </cell>
          <cell r="CK55" t="str">
            <v>0</v>
          </cell>
          <cell r="CL55" t="str">
            <v>0</v>
          </cell>
          <cell r="CM55" t="str">
            <v>0</v>
          </cell>
          <cell r="CN55" t="str">
            <v>0</v>
          </cell>
          <cell r="CO55" t="str">
            <v>0</v>
          </cell>
          <cell r="CP55" t="str">
            <v>0</v>
          </cell>
          <cell r="CQ55" t="str">
            <v>0</v>
          </cell>
          <cell r="CR55" t="str">
            <v>0</v>
          </cell>
          <cell r="CS55" t="str">
            <v>0</v>
          </cell>
          <cell r="CT55" t="str">
            <v>0</v>
          </cell>
          <cell r="CV55" t="str">
            <v>0</v>
          </cell>
          <cell r="CW55" t="str">
            <v>0</v>
          </cell>
          <cell r="CX55" t="str">
            <v>0</v>
          </cell>
          <cell r="CY55" t="str">
            <v>0</v>
          </cell>
          <cell r="CZ55" t="str">
            <v>0</v>
          </cell>
          <cell r="DA55" t="str">
            <v>0</v>
          </cell>
          <cell r="DB55" t="str">
            <v>0</v>
          </cell>
          <cell r="DC55" t="str">
            <v>0</v>
          </cell>
          <cell r="DD55" t="str">
            <v>0</v>
          </cell>
          <cell r="DE55" t="str">
            <v>0</v>
          </cell>
          <cell r="DF55" t="str">
            <v>0</v>
          </cell>
          <cell r="DG55" t="str">
            <v>0</v>
          </cell>
          <cell r="DH55" t="str">
            <v>0</v>
          </cell>
          <cell r="DJ55" t="str">
            <v>0</v>
          </cell>
          <cell r="DK55" t="str">
            <v>0</v>
          </cell>
          <cell r="DL55" t="str">
            <v>0</v>
          </cell>
          <cell r="DM55" t="str">
            <v>0</v>
          </cell>
          <cell r="DN55" t="str">
            <v>0</v>
          </cell>
          <cell r="DO55" t="str">
            <v>0</v>
          </cell>
          <cell r="DP55" t="str">
            <v>0</v>
          </cell>
          <cell r="DQ55" t="str">
            <v>0</v>
          </cell>
          <cell r="DR55" t="str">
            <v>0</v>
          </cell>
          <cell r="DS55" t="str">
            <v>0</v>
          </cell>
          <cell r="DT55" t="str">
            <v>0</v>
          </cell>
          <cell r="DU55" t="str">
            <v>0</v>
          </cell>
          <cell r="DV55" t="str">
            <v>0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  <cell r="Y56" t="str">
            <v>0</v>
          </cell>
          <cell r="Z56" t="str">
            <v>0</v>
          </cell>
          <cell r="AA56" t="str">
            <v>0</v>
          </cell>
          <cell r="AB56" t="str">
            <v>0</v>
          </cell>
          <cell r="AD56" t="str">
            <v>0</v>
          </cell>
          <cell r="AE56" t="str">
            <v>0</v>
          </cell>
          <cell r="AF56" t="str">
            <v>0</v>
          </cell>
          <cell r="AG56" t="str">
            <v>0</v>
          </cell>
          <cell r="AH56" t="str">
            <v>0</v>
          </cell>
          <cell r="AI56" t="str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0</v>
          </cell>
          <cell r="AN56" t="str">
            <v>0</v>
          </cell>
          <cell r="AO56" t="str">
            <v>0</v>
          </cell>
          <cell r="AP56" t="str">
            <v>0</v>
          </cell>
          <cell r="AR56" t="str">
            <v>0</v>
          </cell>
          <cell r="AS56" t="str">
            <v>0</v>
          </cell>
          <cell r="AT56" t="str">
            <v>0</v>
          </cell>
          <cell r="AU56" t="str">
            <v>0</v>
          </cell>
          <cell r="AV56" t="str">
            <v>0</v>
          </cell>
          <cell r="AW56" t="str">
            <v>0</v>
          </cell>
          <cell r="AX56" t="str">
            <v>0</v>
          </cell>
          <cell r="AY56" t="str">
            <v>0</v>
          </cell>
          <cell r="AZ56" t="str">
            <v>0</v>
          </cell>
          <cell r="BA56" t="str">
            <v>0</v>
          </cell>
          <cell r="BB56" t="str">
            <v>0</v>
          </cell>
          <cell r="BC56" t="str">
            <v>0</v>
          </cell>
          <cell r="BD56" t="str">
            <v>0</v>
          </cell>
          <cell r="BF56" t="str">
            <v>0</v>
          </cell>
          <cell r="BG56" t="str">
            <v>0</v>
          </cell>
          <cell r="BH56" t="str">
            <v>0</v>
          </cell>
          <cell r="BI56" t="str">
            <v>0</v>
          </cell>
          <cell r="BJ56" t="str">
            <v>0</v>
          </cell>
          <cell r="BK56" t="str">
            <v>0</v>
          </cell>
          <cell r="BL56" t="str">
            <v>0</v>
          </cell>
          <cell r="BM56" t="str">
            <v>0</v>
          </cell>
          <cell r="BN56" t="str">
            <v>0</v>
          </cell>
          <cell r="BO56" t="str">
            <v>0</v>
          </cell>
          <cell r="BP56" t="str">
            <v>0</v>
          </cell>
          <cell r="BQ56" t="str">
            <v>0</v>
          </cell>
          <cell r="BR56" t="str">
            <v>0</v>
          </cell>
          <cell r="BT56" t="str">
            <v>0</v>
          </cell>
          <cell r="BU56" t="str">
            <v>0</v>
          </cell>
          <cell r="BV56" t="str">
            <v>0</v>
          </cell>
          <cell r="BW56" t="str">
            <v>0</v>
          </cell>
          <cell r="BX56" t="str">
            <v>0</v>
          </cell>
          <cell r="BY56" t="str">
            <v>0</v>
          </cell>
          <cell r="BZ56" t="str">
            <v>0</v>
          </cell>
          <cell r="CA56" t="str">
            <v>0</v>
          </cell>
          <cell r="CB56" t="str">
            <v>0</v>
          </cell>
          <cell r="CC56" t="str">
            <v>0</v>
          </cell>
          <cell r="CD56" t="str">
            <v>0</v>
          </cell>
          <cell r="CE56" t="str">
            <v>0</v>
          </cell>
          <cell r="CF56" t="str">
            <v>0</v>
          </cell>
          <cell r="CH56" t="str">
            <v>0</v>
          </cell>
          <cell r="CI56" t="str">
            <v>0</v>
          </cell>
          <cell r="CJ56" t="str">
            <v>0</v>
          </cell>
          <cell r="CK56" t="str">
            <v>0</v>
          </cell>
          <cell r="CL56" t="str">
            <v>0</v>
          </cell>
          <cell r="CM56" t="str">
            <v>0</v>
          </cell>
          <cell r="CN56" t="str">
            <v>0</v>
          </cell>
          <cell r="CO56" t="str">
            <v>0</v>
          </cell>
          <cell r="CP56" t="str">
            <v>0</v>
          </cell>
          <cell r="CQ56" t="str">
            <v>0</v>
          </cell>
          <cell r="CR56" t="str">
            <v>0</v>
          </cell>
          <cell r="CS56" t="str">
            <v>0</v>
          </cell>
          <cell r="CT56" t="str">
            <v>0</v>
          </cell>
          <cell r="CV56" t="str">
            <v>0</v>
          </cell>
          <cell r="CW56" t="str">
            <v>0</v>
          </cell>
          <cell r="CX56" t="str">
            <v>0</v>
          </cell>
          <cell r="CY56" t="str">
            <v>0</v>
          </cell>
          <cell r="CZ56" t="str">
            <v>0</v>
          </cell>
          <cell r="DA56" t="str">
            <v>0</v>
          </cell>
          <cell r="DB56" t="str">
            <v>0</v>
          </cell>
          <cell r="DC56" t="str">
            <v>0</v>
          </cell>
          <cell r="DD56" t="str">
            <v>0</v>
          </cell>
          <cell r="DE56" t="str">
            <v>0</v>
          </cell>
          <cell r="DF56" t="str">
            <v>0</v>
          </cell>
          <cell r="DG56" t="str">
            <v>0</v>
          </cell>
          <cell r="DH56" t="str">
            <v>0</v>
          </cell>
          <cell r="DJ56" t="str">
            <v>0</v>
          </cell>
          <cell r="DK56" t="str">
            <v>0</v>
          </cell>
          <cell r="DL56" t="str">
            <v>0</v>
          </cell>
          <cell r="DM56" t="str">
            <v>0</v>
          </cell>
          <cell r="DN56" t="str">
            <v>0</v>
          </cell>
          <cell r="DO56" t="str">
            <v>0</v>
          </cell>
          <cell r="DP56" t="str">
            <v>0</v>
          </cell>
          <cell r="DQ56" t="str">
            <v>0</v>
          </cell>
          <cell r="DR56" t="str">
            <v>0</v>
          </cell>
          <cell r="DS56" t="str">
            <v>0</v>
          </cell>
          <cell r="DT56" t="str">
            <v>0</v>
          </cell>
          <cell r="DU56" t="str">
            <v>0</v>
          </cell>
          <cell r="DV56" t="str">
            <v>0</v>
          </cell>
        </row>
        <row r="57">
          <cell r="A57" t="str">
            <v>Depreciation Expense - Billing for Taxes O 4030-41124</v>
          </cell>
          <cell r="B57">
            <v>11277402.550000001</v>
          </cell>
          <cell r="C57">
            <v>942879.72</v>
          </cell>
          <cell r="D57">
            <v>946062.76</v>
          </cell>
          <cell r="E57">
            <v>938723.3</v>
          </cell>
          <cell r="F57">
            <v>904500.51</v>
          </cell>
          <cell r="G57">
            <v>912165.39</v>
          </cell>
          <cell r="H57">
            <v>918499.63</v>
          </cell>
          <cell r="I57">
            <v>923714.12</v>
          </cell>
          <cell r="J57">
            <v>930605.58</v>
          </cell>
          <cell r="K57">
            <v>939219.9</v>
          </cell>
          <cell r="L57">
            <v>950705.68</v>
          </cell>
          <cell r="M57">
            <v>967934.32</v>
          </cell>
          <cell r="N57">
            <v>1002391.64</v>
          </cell>
          <cell r="P57">
            <v>2031117.55</v>
          </cell>
          <cell r="Q57">
            <v>166169.62</v>
          </cell>
          <cell r="R57">
            <v>166784.81</v>
          </cell>
          <cell r="S57">
            <v>167461.51999999999</v>
          </cell>
          <cell r="T57">
            <v>164722.96</v>
          </cell>
          <cell r="U57">
            <v>164826.12</v>
          </cell>
          <cell r="V57">
            <v>165792.84</v>
          </cell>
          <cell r="W57">
            <v>166920.69</v>
          </cell>
          <cell r="X57">
            <v>168274.12</v>
          </cell>
          <cell r="Y57">
            <v>169965.89</v>
          </cell>
          <cell r="Z57">
            <v>172221.59</v>
          </cell>
          <cell r="AA57">
            <v>175605.14</v>
          </cell>
          <cell r="AB57">
            <v>182372.25</v>
          </cell>
          <cell r="AD57" t="str">
            <v>0</v>
          </cell>
          <cell r="AE57" t="str">
            <v>0</v>
          </cell>
          <cell r="AF57" t="str">
            <v>0</v>
          </cell>
          <cell r="AG57" t="str">
            <v>0</v>
          </cell>
          <cell r="AH57" t="str">
            <v>0</v>
          </cell>
          <cell r="AI57" t="str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0</v>
          </cell>
          <cell r="AN57" t="str">
            <v>0</v>
          </cell>
          <cell r="AO57" t="str">
            <v>0</v>
          </cell>
          <cell r="AP57" t="str">
            <v>0</v>
          </cell>
          <cell r="AR57">
            <v>1129527.19</v>
          </cell>
          <cell r="AS57">
            <v>86549.96</v>
          </cell>
          <cell r="AT57">
            <v>86866.46</v>
          </cell>
          <cell r="AU57">
            <v>86992.960000000006</v>
          </cell>
          <cell r="AV57">
            <v>87889.75</v>
          </cell>
          <cell r="AW57">
            <v>89727.82</v>
          </cell>
          <cell r="AX57">
            <v>91867.63</v>
          </cell>
          <cell r="AY57">
            <v>93212.82</v>
          </cell>
          <cell r="AZ57">
            <v>94827.05</v>
          </cell>
          <cell r="BA57">
            <v>96844.83</v>
          </cell>
          <cell r="BB57">
            <v>99535.21</v>
          </cell>
          <cell r="BC57">
            <v>103570.78</v>
          </cell>
          <cell r="BD57">
            <v>111641.92</v>
          </cell>
          <cell r="BF57">
            <v>304176</v>
          </cell>
          <cell r="BG57">
            <v>23401</v>
          </cell>
          <cell r="BH57">
            <v>23594</v>
          </cell>
          <cell r="BI57">
            <v>23806</v>
          </cell>
          <cell r="BJ57">
            <v>24042</v>
          </cell>
          <cell r="BK57">
            <v>24308</v>
          </cell>
          <cell r="BL57">
            <v>24611</v>
          </cell>
          <cell r="BM57">
            <v>24965</v>
          </cell>
          <cell r="BN57">
            <v>25390</v>
          </cell>
          <cell r="BO57">
            <v>25921</v>
          </cell>
          <cell r="BP57">
            <v>26630</v>
          </cell>
          <cell r="BQ57">
            <v>27692</v>
          </cell>
          <cell r="BR57">
            <v>29816</v>
          </cell>
          <cell r="BT57">
            <v>73336</v>
          </cell>
          <cell r="BU57">
            <v>5641</v>
          </cell>
          <cell r="BV57">
            <v>5689</v>
          </cell>
          <cell r="BW57">
            <v>5739</v>
          </cell>
          <cell r="BX57">
            <v>5796</v>
          </cell>
          <cell r="BY57">
            <v>5861</v>
          </cell>
          <cell r="BZ57">
            <v>5934</v>
          </cell>
          <cell r="CA57">
            <v>6019</v>
          </cell>
          <cell r="CB57">
            <v>6122</v>
          </cell>
          <cell r="CC57">
            <v>6249</v>
          </cell>
          <cell r="CD57">
            <v>6421</v>
          </cell>
          <cell r="CE57">
            <v>6676</v>
          </cell>
          <cell r="CF57">
            <v>7189</v>
          </cell>
          <cell r="CH57" t="str">
            <v>0</v>
          </cell>
          <cell r="CI57" t="str">
            <v>0</v>
          </cell>
          <cell r="CJ57" t="str">
            <v>0</v>
          </cell>
          <cell r="CK57" t="str">
            <v>0</v>
          </cell>
          <cell r="CL57" t="str">
            <v>0</v>
          </cell>
          <cell r="CM57" t="str">
            <v>0</v>
          </cell>
          <cell r="CN57" t="str">
            <v>0</v>
          </cell>
          <cell r="CO57" t="str">
            <v>0</v>
          </cell>
          <cell r="CP57" t="str">
            <v>0</v>
          </cell>
          <cell r="CQ57" t="str">
            <v>0</v>
          </cell>
          <cell r="CR57" t="str">
            <v>0</v>
          </cell>
          <cell r="CS57" t="str">
            <v>0</v>
          </cell>
          <cell r="CT57" t="str">
            <v>0</v>
          </cell>
          <cell r="CV57" t="str">
            <v>0</v>
          </cell>
          <cell r="CW57" t="str">
            <v>0</v>
          </cell>
          <cell r="CX57" t="str">
            <v>0</v>
          </cell>
          <cell r="CY57" t="str">
            <v>0</v>
          </cell>
          <cell r="CZ57" t="str">
            <v>0</v>
          </cell>
          <cell r="DA57" t="str">
            <v>0</v>
          </cell>
          <cell r="DB57" t="str">
            <v>0</v>
          </cell>
          <cell r="DC57" t="str">
            <v>0</v>
          </cell>
          <cell r="DD57" t="str">
            <v>0</v>
          </cell>
          <cell r="DE57" t="str">
            <v>0</v>
          </cell>
          <cell r="DF57" t="str">
            <v>0</v>
          </cell>
          <cell r="DG57" t="str">
            <v>0</v>
          </cell>
          <cell r="DH57" t="str">
            <v>0</v>
          </cell>
          <cell r="DJ57" t="str">
            <v>0</v>
          </cell>
          <cell r="DK57" t="str">
            <v>0</v>
          </cell>
          <cell r="DL57" t="str">
            <v>0</v>
          </cell>
          <cell r="DM57" t="str">
            <v>0</v>
          </cell>
          <cell r="DN57" t="str">
            <v>0</v>
          </cell>
          <cell r="DO57" t="str">
            <v>0</v>
          </cell>
          <cell r="DP57" t="str">
            <v>0</v>
          </cell>
          <cell r="DQ57" t="str">
            <v>0</v>
          </cell>
          <cell r="DR57" t="str">
            <v>0</v>
          </cell>
          <cell r="DS57" t="str">
            <v>0</v>
          </cell>
          <cell r="DT57" t="str">
            <v>0</v>
          </cell>
          <cell r="DU57" t="str">
            <v>0</v>
          </cell>
          <cell r="DV57" t="str">
            <v>0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  <cell r="Y58" t="str">
            <v>0</v>
          </cell>
          <cell r="Z58" t="str">
            <v>0</v>
          </cell>
          <cell r="AA58" t="str">
            <v>0</v>
          </cell>
          <cell r="AB58" t="str">
            <v>0</v>
          </cell>
          <cell r="AD58" t="str">
            <v>0</v>
          </cell>
          <cell r="AE58" t="str">
            <v>0</v>
          </cell>
          <cell r="AF58" t="str">
            <v>0</v>
          </cell>
          <cell r="AG58" t="str">
            <v>0</v>
          </cell>
          <cell r="AH58" t="str">
            <v>0</v>
          </cell>
          <cell r="AI58" t="str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0</v>
          </cell>
          <cell r="AN58" t="str">
            <v>0</v>
          </cell>
          <cell r="AO58" t="str">
            <v>0</v>
          </cell>
          <cell r="AP58" t="str">
            <v>0</v>
          </cell>
          <cell r="AR58" t="str">
            <v>0</v>
          </cell>
          <cell r="AS58" t="str">
            <v>0</v>
          </cell>
          <cell r="AT58" t="str">
            <v>0</v>
          </cell>
          <cell r="AU58" t="str">
            <v>0</v>
          </cell>
          <cell r="AV58" t="str">
            <v>0</v>
          </cell>
          <cell r="AW58" t="str">
            <v>0</v>
          </cell>
          <cell r="AX58" t="str">
            <v>0</v>
          </cell>
          <cell r="AY58" t="str">
            <v>0</v>
          </cell>
          <cell r="AZ58" t="str">
            <v>0</v>
          </cell>
          <cell r="BA58" t="str">
            <v>0</v>
          </cell>
          <cell r="BB58" t="str">
            <v>0</v>
          </cell>
          <cell r="BC58" t="str">
            <v>0</v>
          </cell>
          <cell r="BD58" t="str">
            <v>0</v>
          </cell>
          <cell r="BF58" t="str">
            <v>0</v>
          </cell>
          <cell r="BG58" t="str">
            <v>0</v>
          </cell>
          <cell r="BH58" t="str">
            <v>0</v>
          </cell>
          <cell r="BI58" t="str">
            <v>0</v>
          </cell>
          <cell r="BJ58" t="str">
            <v>0</v>
          </cell>
          <cell r="BK58" t="str">
            <v>0</v>
          </cell>
          <cell r="BL58" t="str">
            <v>0</v>
          </cell>
          <cell r="BM58" t="str">
            <v>0</v>
          </cell>
          <cell r="BN58" t="str">
            <v>0</v>
          </cell>
          <cell r="BO58" t="str">
            <v>0</v>
          </cell>
          <cell r="BP58" t="str">
            <v>0</v>
          </cell>
          <cell r="BQ58" t="str">
            <v>0</v>
          </cell>
          <cell r="BR58" t="str">
            <v>0</v>
          </cell>
          <cell r="BT58" t="str">
            <v>0</v>
          </cell>
          <cell r="BU58" t="str">
            <v>0</v>
          </cell>
          <cell r="BV58" t="str">
            <v>0</v>
          </cell>
          <cell r="BW58" t="str">
            <v>0</v>
          </cell>
          <cell r="BX58" t="str">
            <v>0</v>
          </cell>
          <cell r="BY58" t="str">
            <v>0</v>
          </cell>
          <cell r="BZ58" t="str">
            <v>0</v>
          </cell>
          <cell r="CA58" t="str">
            <v>0</v>
          </cell>
          <cell r="CB58" t="str">
            <v>0</v>
          </cell>
          <cell r="CC58" t="str">
            <v>0</v>
          </cell>
          <cell r="CD58" t="str">
            <v>0</v>
          </cell>
          <cell r="CE58" t="str">
            <v>0</v>
          </cell>
          <cell r="CF58" t="str">
            <v>0</v>
          </cell>
          <cell r="CH58" t="str">
            <v>0</v>
          </cell>
          <cell r="CI58" t="str">
            <v>0</v>
          </cell>
          <cell r="CJ58" t="str">
            <v>0</v>
          </cell>
          <cell r="CK58" t="str">
            <v>0</v>
          </cell>
          <cell r="CL58" t="str">
            <v>0</v>
          </cell>
          <cell r="CM58" t="str">
            <v>0</v>
          </cell>
          <cell r="CN58" t="str">
            <v>0</v>
          </cell>
          <cell r="CO58" t="str">
            <v>0</v>
          </cell>
          <cell r="CP58" t="str">
            <v>0</v>
          </cell>
          <cell r="CQ58" t="str">
            <v>0</v>
          </cell>
          <cell r="CR58" t="str">
            <v>0</v>
          </cell>
          <cell r="CS58" t="str">
            <v>0</v>
          </cell>
          <cell r="CT58" t="str">
            <v>0</v>
          </cell>
          <cell r="CV58" t="str">
            <v>0</v>
          </cell>
          <cell r="CW58" t="str">
            <v>0</v>
          </cell>
          <cell r="CX58" t="str">
            <v>0</v>
          </cell>
          <cell r="CY58" t="str">
            <v>0</v>
          </cell>
          <cell r="CZ58" t="str">
            <v>0</v>
          </cell>
          <cell r="DA58" t="str">
            <v>0</v>
          </cell>
          <cell r="DB58" t="str">
            <v>0</v>
          </cell>
          <cell r="DC58" t="str">
            <v>0</v>
          </cell>
          <cell r="DD58" t="str">
            <v>0</v>
          </cell>
          <cell r="DE58" t="str">
            <v>0</v>
          </cell>
          <cell r="DF58" t="str">
            <v>0</v>
          </cell>
          <cell r="DG58" t="str">
            <v>0</v>
          </cell>
          <cell r="DH58" t="str">
            <v>0</v>
          </cell>
          <cell r="DJ58" t="str">
            <v>0</v>
          </cell>
          <cell r="DK58" t="str">
            <v>0</v>
          </cell>
          <cell r="DL58" t="str">
            <v>0</v>
          </cell>
          <cell r="DM58" t="str">
            <v>0</v>
          </cell>
          <cell r="DN58" t="str">
            <v>0</v>
          </cell>
          <cell r="DO58" t="str">
            <v>0</v>
          </cell>
          <cell r="DP58" t="str">
            <v>0</v>
          </cell>
          <cell r="DQ58" t="str">
            <v>0</v>
          </cell>
          <cell r="DR58" t="str">
            <v>0</v>
          </cell>
          <cell r="DS58" t="str">
            <v>0</v>
          </cell>
          <cell r="DT58" t="str">
            <v>0</v>
          </cell>
          <cell r="DU58" t="str">
            <v>0</v>
          </cell>
          <cell r="DV58" t="str">
            <v>0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  <cell r="Y59" t="str">
            <v>0</v>
          </cell>
          <cell r="Z59" t="str">
            <v>0</v>
          </cell>
          <cell r="AA59" t="str">
            <v>0</v>
          </cell>
          <cell r="AB59" t="str">
            <v>0</v>
          </cell>
          <cell r="AD59" t="str">
            <v>0</v>
          </cell>
          <cell r="AE59" t="str">
            <v>0</v>
          </cell>
          <cell r="AF59" t="str">
            <v>0</v>
          </cell>
          <cell r="AG59" t="str">
            <v>0</v>
          </cell>
          <cell r="AH59" t="str">
            <v>0</v>
          </cell>
          <cell r="AI59" t="str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0</v>
          </cell>
          <cell r="AN59" t="str">
            <v>0</v>
          </cell>
          <cell r="AO59" t="str">
            <v>0</v>
          </cell>
          <cell r="AP59" t="str">
            <v>0</v>
          </cell>
          <cell r="AR59" t="str">
            <v>0</v>
          </cell>
          <cell r="AS59" t="str">
            <v>0</v>
          </cell>
          <cell r="AT59" t="str">
            <v>0</v>
          </cell>
          <cell r="AU59" t="str">
            <v>0</v>
          </cell>
          <cell r="AV59" t="str">
            <v>0</v>
          </cell>
          <cell r="AW59" t="str">
            <v>0</v>
          </cell>
          <cell r="AX59" t="str">
            <v>0</v>
          </cell>
          <cell r="AY59" t="str">
            <v>0</v>
          </cell>
          <cell r="AZ59" t="str">
            <v>0</v>
          </cell>
          <cell r="BA59" t="str">
            <v>0</v>
          </cell>
          <cell r="BB59" t="str">
            <v>0</v>
          </cell>
          <cell r="BC59" t="str">
            <v>0</v>
          </cell>
          <cell r="BD59" t="str">
            <v>0</v>
          </cell>
          <cell r="BF59" t="str">
            <v>0</v>
          </cell>
          <cell r="BG59" t="str">
            <v>0</v>
          </cell>
          <cell r="BH59" t="str">
            <v>0</v>
          </cell>
          <cell r="BI59" t="str">
            <v>0</v>
          </cell>
          <cell r="BJ59" t="str">
            <v>0</v>
          </cell>
          <cell r="BK59" t="str">
            <v>0</v>
          </cell>
          <cell r="BL59" t="str">
            <v>0</v>
          </cell>
          <cell r="BM59" t="str">
            <v>0</v>
          </cell>
          <cell r="BN59" t="str">
            <v>0</v>
          </cell>
          <cell r="BO59" t="str">
            <v>0</v>
          </cell>
          <cell r="BP59" t="str">
            <v>0</v>
          </cell>
          <cell r="BQ59" t="str">
            <v>0</v>
          </cell>
          <cell r="BR59" t="str">
            <v>0</v>
          </cell>
          <cell r="BT59" t="str">
            <v>0</v>
          </cell>
          <cell r="BU59" t="str">
            <v>0</v>
          </cell>
          <cell r="BV59" t="str">
            <v>0</v>
          </cell>
          <cell r="BW59" t="str">
            <v>0</v>
          </cell>
          <cell r="BX59" t="str">
            <v>0</v>
          </cell>
          <cell r="BY59" t="str">
            <v>0</v>
          </cell>
          <cell r="BZ59" t="str">
            <v>0</v>
          </cell>
          <cell r="CA59" t="str">
            <v>0</v>
          </cell>
          <cell r="CB59" t="str">
            <v>0</v>
          </cell>
          <cell r="CC59" t="str">
            <v>0</v>
          </cell>
          <cell r="CD59" t="str">
            <v>0</v>
          </cell>
          <cell r="CE59" t="str">
            <v>0</v>
          </cell>
          <cell r="CF59" t="str">
            <v>0</v>
          </cell>
          <cell r="CH59" t="str">
            <v>0</v>
          </cell>
          <cell r="CI59" t="str">
            <v>0</v>
          </cell>
          <cell r="CJ59" t="str">
            <v>0</v>
          </cell>
          <cell r="CK59" t="str">
            <v>0</v>
          </cell>
          <cell r="CL59" t="str">
            <v>0</v>
          </cell>
          <cell r="CM59" t="str">
            <v>0</v>
          </cell>
          <cell r="CN59" t="str">
            <v>0</v>
          </cell>
          <cell r="CO59" t="str">
            <v>0</v>
          </cell>
          <cell r="CP59" t="str">
            <v>0</v>
          </cell>
          <cell r="CQ59" t="str">
            <v>0</v>
          </cell>
          <cell r="CR59" t="str">
            <v>0</v>
          </cell>
          <cell r="CS59" t="str">
            <v>0</v>
          </cell>
          <cell r="CT59" t="str">
            <v>0</v>
          </cell>
          <cell r="CV59" t="str">
            <v>0</v>
          </cell>
          <cell r="CW59" t="str">
            <v>0</v>
          </cell>
          <cell r="CX59" t="str">
            <v>0</v>
          </cell>
          <cell r="CY59" t="str">
            <v>0</v>
          </cell>
          <cell r="CZ59" t="str">
            <v>0</v>
          </cell>
          <cell r="DA59" t="str">
            <v>0</v>
          </cell>
          <cell r="DB59" t="str">
            <v>0</v>
          </cell>
          <cell r="DC59" t="str">
            <v>0</v>
          </cell>
          <cell r="DD59" t="str">
            <v>0</v>
          </cell>
          <cell r="DE59" t="str">
            <v>0</v>
          </cell>
          <cell r="DF59" t="str">
            <v>0</v>
          </cell>
          <cell r="DG59" t="str">
            <v>0</v>
          </cell>
          <cell r="DH59" t="str">
            <v>0</v>
          </cell>
          <cell r="DJ59" t="str">
            <v>0</v>
          </cell>
          <cell r="DK59" t="str">
            <v>0</v>
          </cell>
          <cell r="DL59" t="str">
            <v>0</v>
          </cell>
          <cell r="DM59" t="str">
            <v>0</v>
          </cell>
          <cell r="DN59" t="str">
            <v>0</v>
          </cell>
          <cell r="DO59" t="str">
            <v>0</v>
          </cell>
          <cell r="DP59" t="str">
            <v>0</v>
          </cell>
          <cell r="DQ59" t="str">
            <v>0</v>
          </cell>
          <cell r="DR59" t="str">
            <v>0</v>
          </cell>
          <cell r="DS59" t="str">
            <v>0</v>
          </cell>
          <cell r="DT59" t="str">
            <v>0</v>
          </cell>
          <cell r="DU59" t="str">
            <v>0</v>
          </cell>
          <cell r="DV59" t="str">
            <v>0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0</v>
          </cell>
          <cell r="V60" t="str">
            <v>0</v>
          </cell>
          <cell r="W60" t="str">
            <v>0</v>
          </cell>
          <cell r="X60" t="str">
            <v>0</v>
          </cell>
          <cell r="Y60" t="str">
            <v>0</v>
          </cell>
          <cell r="Z60" t="str">
            <v>0</v>
          </cell>
          <cell r="AA60" t="str">
            <v>0</v>
          </cell>
          <cell r="AB60" t="str">
            <v>0</v>
          </cell>
          <cell r="AD60" t="str">
            <v>0</v>
          </cell>
          <cell r="AE60" t="str">
            <v>0</v>
          </cell>
          <cell r="AF60" t="str">
            <v>0</v>
          </cell>
          <cell r="AG60" t="str">
            <v>0</v>
          </cell>
          <cell r="AH60" t="str">
            <v>0</v>
          </cell>
          <cell r="AI60" t="str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0</v>
          </cell>
          <cell r="AN60" t="str">
            <v>0</v>
          </cell>
          <cell r="AO60" t="str">
            <v>0</v>
          </cell>
          <cell r="AP60" t="str">
            <v>0</v>
          </cell>
          <cell r="AR60" t="str">
            <v>0</v>
          </cell>
          <cell r="AS60" t="str">
            <v>0</v>
          </cell>
          <cell r="AT60" t="str">
            <v>0</v>
          </cell>
          <cell r="AU60" t="str">
            <v>0</v>
          </cell>
          <cell r="AV60" t="str">
            <v>0</v>
          </cell>
          <cell r="AW60" t="str">
            <v>0</v>
          </cell>
          <cell r="AX60" t="str">
            <v>0</v>
          </cell>
          <cell r="AY60" t="str">
            <v>0</v>
          </cell>
          <cell r="AZ60" t="str">
            <v>0</v>
          </cell>
          <cell r="BA60" t="str">
            <v>0</v>
          </cell>
          <cell r="BB60" t="str">
            <v>0</v>
          </cell>
          <cell r="BC60" t="str">
            <v>0</v>
          </cell>
          <cell r="BD60" t="str">
            <v>0</v>
          </cell>
          <cell r="BF60" t="str">
            <v>0</v>
          </cell>
          <cell r="BG60" t="str">
            <v>0</v>
          </cell>
          <cell r="BH60" t="str">
            <v>0</v>
          </cell>
          <cell r="BI60" t="str">
            <v>0</v>
          </cell>
          <cell r="BJ60" t="str">
            <v>0</v>
          </cell>
          <cell r="BK60" t="str">
            <v>0</v>
          </cell>
          <cell r="BL60" t="str">
            <v>0</v>
          </cell>
          <cell r="BM60" t="str">
            <v>0</v>
          </cell>
          <cell r="BN60" t="str">
            <v>0</v>
          </cell>
          <cell r="BO60" t="str">
            <v>0</v>
          </cell>
          <cell r="BP60" t="str">
            <v>0</v>
          </cell>
          <cell r="BQ60" t="str">
            <v>0</v>
          </cell>
          <cell r="BR60" t="str">
            <v>0</v>
          </cell>
          <cell r="BT60" t="str">
            <v>0</v>
          </cell>
          <cell r="BU60" t="str">
            <v>0</v>
          </cell>
          <cell r="BV60" t="str">
            <v>0</v>
          </cell>
          <cell r="BW60" t="str">
            <v>0</v>
          </cell>
          <cell r="BX60" t="str">
            <v>0</v>
          </cell>
          <cell r="BY60" t="str">
            <v>0</v>
          </cell>
          <cell r="BZ60" t="str">
            <v>0</v>
          </cell>
          <cell r="CA60" t="str">
            <v>0</v>
          </cell>
          <cell r="CB60" t="str">
            <v>0</v>
          </cell>
          <cell r="CC60" t="str">
            <v>0</v>
          </cell>
          <cell r="CD60" t="str">
            <v>0</v>
          </cell>
          <cell r="CE60" t="str">
            <v>0</v>
          </cell>
          <cell r="CF60" t="str">
            <v>0</v>
          </cell>
          <cell r="CH60" t="str">
            <v>0</v>
          </cell>
          <cell r="CI60" t="str">
            <v>0</v>
          </cell>
          <cell r="CJ60" t="str">
            <v>0</v>
          </cell>
          <cell r="CK60" t="str">
            <v>0</v>
          </cell>
          <cell r="CL60" t="str">
            <v>0</v>
          </cell>
          <cell r="CM60" t="str">
            <v>0</v>
          </cell>
          <cell r="CN60" t="str">
            <v>0</v>
          </cell>
          <cell r="CO60" t="str">
            <v>0</v>
          </cell>
          <cell r="CP60" t="str">
            <v>0</v>
          </cell>
          <cell r="CQ60" t="str">
            <v>0</v>
          </cell>
          <cell r="CR60" t="str">
            <v>0</v>
          </cell>
          <cell r="CS60" t="str">
            <v>0</v>
          </cell>
          <cell r="CT60" t="str">
            <v>0</v>
          </cell>
          <cell r="CV60" t="str">
            <v>0</v>
          </cell>
          <cell r="CW60" t="str">
            <v>0</v>
          </cell>
          <cell r="CX60" t="str">
            <v>0</v>
          </cell>
          <cell r="CY60" t="str">
            <v>0</v>
          </cell>
          <cell r="CZ60" t="str">
            <v>0</v>
          </cell>
          <cell r="DA60" t="str">
            <v>0</v>
          </cell>
          <cell r="DB60" t="str">
            <v>0</v>
          </cell>
          <cell r="DC60" t="str">
            <v>0</v>
          </cell>
          <cell r="DD60" t="str">
            <v>0</v>
          </cell>
          <cell r="DE60" t="str">
            <v>0</v>
          </cell>
          <cell r="DF60" t="str">
            <v>0</v>
          </cell>
          <cell r="DG60" t="str">
            <v>0</v>
          </cell>
          <cell r="DH60" t="str">
            <v>0</v>
          </cell>
          <cell r="DJ60" t="str">
            <v>0</v>
          </cell>
          <cell r="DK60" t="str">
            <v>0</v>
          </cell>
          <cell r="DL60" t="str">
            <v>0</v>
          </cell>
          <cell r="DM60" t="str">
            <v>0</v>
          </cell>
          <cell r="DN60" t="str">
            <v>0</v>
          </cell>
          <cell r="DO60" t="str">
            <v>0</v>
          </cell>
          <cell r="DP60" t="str">
            <v>0</v>
          </cell>
          <cell r="DQ60" t="str">
            <v>0</v>
          </cell>
          <cell r="DR60" t="str">
            <v>0</v>
          </cell>
          <cell r="DS60" t="str">
            <v>0</v>
          </cell>
          <cell r="DT60" t="str">
            <v>0</v>
          </cell>
          <cell r="DU60" t="str">
            <v>0</v>
          </cell>
          <cell r="DV60" t="str">
            <v>0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0</v>
          </cell>
          <cell r="V61" t="str">
            <v>0</v>
          </cell>
          <cell r="W61" t="str">
            <v>0</v>
          </cell>
          <cell r="X61" t="str">
            <v>0</v>
          </cell>
          <cell r="Y61" t="str">
            <v>0</v>
          </cell>
          <cell r="Z61" t="str">
            <v>0</v>
          </cell>
          <cell r="AA61" t="str">
            <v>0</v>
          </cell>
          <cell r="AB61" t="str">
            <v>0</v>
          </cell>
          <cell r="AD61" t="str">
            <v>0</v>
          </cell>
          <cell r="AE61" t="str">
            <v>0</v>
          </cell>
          <cell r="AF61" t="str">
            <v>0</v>
          </cell>
          <cell r="AG61" t="str">
            <v>0</v>
          </cell>
          <cell r="AH61" t="str">
            <v>0</v>
          </cell>
          <cell r="AI61" t="str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0</v>
          </cell>
          <cell r="AN61" t="str">
            <v>0</v>
          </cell>
          <cell r="AO61" t="str">
            <v>0</v>
          </cell>
          <cell r="AP61" t="str">
            <v>0</v>
          </cell>
          <cell r="AR61" t="str">
            <v>0</v>
          </cell>
          <cell r="AS61" t="str">
            <v>0</v>
          </cell>
          <cell r="AT61" t="str">
            <v>0</v>
          </cell>
          <cell r="AU61" t="str">
            <v>0</v>
          </cell>
          <cell r="AV61" t="str">
            <v>0</v>
          </cell>
          <cell r="AW61" t="str">
            <v>0</v>
          </cell>
          <cell r="AX61" t="str">
            <v>0</v>
          </cell>
          <cell r="AY61" t="str">
            <v>0</v>
          </cell>
          <cell r="AZ61" t="str">
            <v>0</v>
          </cell>
          <cell r="BA61" t="str">
            <v>0</v>
          </cell>
          <cell r="BB61" t="str">
            <v>0</v>
          </cell>
          <cell r="BC61" t="str">
            <v>0</v>
          </cell>
          <cell r="BD61" t="str">
            <v>0</v>
          </cell>
          <cell r="BF61" t="str">
            <v>0</v>
          </cell>
          <cell r="BG61" t="str">
            <v>0</v>
          </cell>
          <cell r="BH61" t="str">
            <v>0</v>
          </cell>
          <cell r="BI61" t="str">
            <v>0</v>
          </cell>
          <cell r="BJ61" t="str">
            <v>0</v>
          </cell>
          <cell r="BK61" t="str">
            <v>0</v>
          </cell>
          <cell r="BL61" t="str">
            <v>0</v>
          </cell>
          <cell r="BM61" t="str">
            <v>0</v>
          </cell>
          <cell r="BN61" t="str">
            <v>0</v>
          </cell>
          <cell r="BO61" t="str">
            <v>0</v>
          </cell>
          <cell r="BP61" t="str">
            <v>0</v>
          </cell>
          <cell r="BQ61" t="str">
            <v>0</v>
          </cell>
          <cell r="BR61" t="str">
            <v>0</v>
          </cell>
          <cell r="BT61" t="str">
            <v>0</v>
          </cell>
          <cell r="BU61" t="str">
            <v>0</v>
          </cell>
          <cell r="BV61" t="str">
            <v>0</v>
          </cell>
          <cell r="BW61" t="str">
            <v>0</v>
          </cell>
          <cell r="BX61" t="str">
            <v>0</v>
          </cell>
          <cell r="BY61" t="str">
            <v>0</v>
          </cell>
          <cell r="BZ61" t="str">
            <v>0</v>
          </cell>
          <cell r="CA61" t="str">
            <v>0</v>
          </cell>
          <cell r="CB61" t="str">
            <v>0</v>
          </cell>
          <cell r="CC61" t="str">
            <v>0</v>
          </cell>
          <cell r="CD61" t="str">
            <v>0</v>
          </cell>
          <cell r="CE61" t="str">
            <v>0</v>
          </cell>
          <cell r="CF61" t="str">
            <v>0</v>
          </cell>
          <cell r="CH61" t="str">
            <v>0</v>
          </cell>
          <cell r="CI61" t="str">
            <v>0</v>
          </cell>
          <cell r="CJ61" t="str">
            <v>0</v>
          </cell>
          <cell r="CK61" t="str">
            <v>0</v>
          </cell>
          <cell r="CL61" t="str">
            <v>0</v>
          </cell>
          <cell r="CM61" t="str">
            <v>0</v>
          </cell>
          <cell r="CN61" t="str">
            <v>0</v>
          </cell>
          <cell r="CO61" t="str">
            <v>0</v>
          </cell>
          <cell r="CP61" t="str">
            <v>0</v>
          </cell>
          <cell r="CQ61" t="str">
            <v>0</v>
          </cell>
          <cell r="CR61" t="str">
            <v>0</v>
          </cell>
          <cell r="CS61" t="str">
            <v>0</v>
          </cell>
          <cell r="CT61" t="str">
            <v>0</v>
          </cell>
          <cell r="CV61" t="str">
            <v>0</v>
          </cell>
          <cell r="CW61" t="str">
            <v>0</v>
          </cell>
          <cell r="CX61" t="str">
            <v>0</v>
          </cell>
          <cell r="CY61" t="str">
            <v>0</v>
          </cell>
          <cell r="CZ61" t="str">
            <v>0</v>
          </cell>
          <cell r="DA61" t="str">
            <v>0</v>
          </cell>
          <cell r="DB61" t="str">
            <v>0</v>
          </cell>
          <cell r="DC61" t="str">
            <v>0</v>
          </cell>
          <cell r="DD61" t="str">
            <v>0</v>
          </cell>
          <cell r="DE61" t="str">
            <v>0</v>
          </cell>
          <cell r="DF61" t="str">
            <v>0</v>
          </cell>
          <cell r="DG61" t="str">
            <v>0</v>
          </cell>
          <cell r="DH61" t="str">
            <v>0</v>
          </cell>
          <cell r="DJ61" t="str">
            <v>0</v>
          </cell>
          <cell r="DK61" t="str">
            <v>0</v>
          </cell>
          <cell r="DL61" t="str">
            <v>0</v>
          </cell>
          <cell r="DM61" t="str">
            <v>0</v>
          </cell>
          <cell r="DN61" t="str">
            <v>0</v>
          </cell>
          <cell r="DO61" t="str">
            <v>0</v>
          </cell>
          <cell r="DP61" t="str">
            <v>0</v>
          </cell>
          <cell r="DQ61" t="str">
            <v>0</v>
          </cell>
          <cell r="DR61" t="str">
            <v>0</v>
          </cell>
          <cell r="DS61" t="str">
            <v>0</v>
          </cell>
          <cell r="DT61" t="str">
            <v>0</v>
          </cell>
          <cell r="DU61" t="str">
            <v>0</v>
          </cell>
          <cell r="DV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0</v>
          </cell>
          <cell r="V62" t="str">
            <v>0</v>
          </cell>
          <cell r="W62" t="str">
            <v>0</v>
          </cell>
          <cell r="X62" t="str">
            <v>0</v>
          </cell>
          <cell r="Y62" t="str">
            <v>0</v>
          </cell>
          <cell r="Z62" t="str">
            <v>0</v>
          </cell>
          <cell r="AA62" t="str">
            <v>0</v>
          </cell>
          <cell r="AB62" t="str">
            <v>0</v>
          </cell>
          <cell r="AD62" t="str">
            <v>0</v>
          </cell>
          <cell r="AE62" t="str">
            <v>0</v>
          </cell>
          <cell r="AF62" t="str">
            <v>0</v>
          </cell>
          <cell r="AG62" t="str">
            <v>0</v>
          </cell>
          <cell r="AH62" t="str">
            <v>0</v>
          </cell>
          <cell r="AI62" t="str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0</v>
          </cell>
          <cell r="AN62" t="str">
            <v>0</v>
          </cell>
          <cell r="AO62" t="str">
            <v>0</v>
          </cell>
          <cell r="AP62" t="str">
            <v>0</v>
          </cell>
          <cell r="AR62" t="str">
            <v>0</v>
          </cell>
          <cell r="AS62" t="str">
            <v>0</v>
          </cell>
          <cell r="AT62" t="str">
            <v>0</v>
          </cell>
          <cell r="AU62" t="str">
            <v>0</v>
          </cell>
          <cell r="AV62" t="str">
            <v>0</v>
          </cell>
          <cell r="AW62" t="str">
            <v>0</v>
          </cell>
          <cell r="AX62" t="str">
            <v>0</v>
          </cell>
          <cell r="AY62" t="str">
            <v>0</v>
          </cell>
          <cell r="AZ62" t="str">
            <v>0</v>
          </cell>
          <cell r="BA62" t="str">
            <v>0</v>
          </cell>
          <cell r="BB62" t="str">
            <v>0</v>
          </cell>
          <cell r="BC62" t="str">
            <v>0</v>
          </cell>
          <cell r="BD62" t="str">
            <v>0</v>
          </cell>
          <cell r="BF62" t="str">
            <v>0</v>
          </cell>
          <cell r="BG62" t="str">
            <v>0</v>
          </cell>
          <cell r="BH62" t="str">
            <v>0</v>
          </cell>
          <cell r="BI62" t="str">
            <v>0</v>
          </cell>
          <cell r="BJ62" t="str">
            <v>0</v>
          </cell>
          <cell r="BK62" t="str">
            <v>0</v>
          </cell>
          <cell r="BL62" t="str">
            <v>0</v>
          </cell>
          <cell r="BM62" t="str">
            <v>0</v>
          </cell>
          <cell r="BN62" t="str">
            <v>0</v>
          </cell>
          <cell r="BO62" t="str">
            <v>0</v>
          </cell>
          <cell r="BP62" t="str">
            <v>0</v>
          </cell>
          <cell r="BQ62" t="str">
            <v>0</v>
          </cell>
          <cell r="BR62" t="str">
            <v>0</v>
          </cell>
          <cell r="BT62" t="str">
            <v>0</v>
          </cell>
          <cell r="BU62" t="str">
            <v>0</v>
          </cell>
          <cell r="BV62" t="str">
            <v>0</v>
          </cell>
          <cell r="BW62" t="str">
            <v>0</v>
          </cell>
          <cell r="BX62" t="str">
            <v>0</v>
          </cell>
          <cell r="BY62" t="str">
            <v>0</v>
          </cell>
          <cell r="BZ62" t="str">
            <v>0</v>
          </cell>
          <cell r="CA62" t="str">
            <v>0</v>
          </cell>
          <cell r="CB62" t="str">
            <v>0</v>
          </cell>
          <cell r="CC62" t="str">
            <v>0</v>
          </cell>
          <cell r="CD62" t="str">
            <v>0</v>
          </cell>
          <cell r="CE62" t="str">
            <v>0</v>
          </cell>
          <cell r="CF62" t="str">
            <v>0</v>
          </cell>
          <cell r="CH62" t="str">
            <v>0</v>
          </cell>
          <cell r="CI62" t="str">
            <v>0</v>
          </cell>
          <cell r="CJ62" t="str">
            <v>0</v>
          </cell>
          <cell r="CK62" t="str">
            <v>0</v>
          </cell>
          <cell r="CL62" t="str">
            <v>0</v>
          </cell>
          <cell r="CM62" t="str">
            <v>0</v>
          </cell>
          <cell r="CN62" t="str">
            <v>0</v>
          </cell>
          <cell r="CO62" t="str">
            <v>0</v>
          </cell>
          <cell r="CP62" t="str">
            <v>0</v>
          </cell>
          <cell r="CQ62" t="str">
            <v>0</v>
          </cell>
          <cell r="CR62" t="str">
            <v>0</v>
          </cell>
          <cell r="CS62" t="str">
            <v>0</v>
          </cell>
          <cell r="CT62" t="str">
            <v>0</v>
          </cell>
          <cell r="CV62" t="str">
            <v>0</v>
          </cell>
          <cell r="CW62" t="str">
            <v>0</v>
          </cell>
          <cell r="CX62" t="str">
            <v>0</v>
          </cell>
          <cell r="CY62" t="str">
            <v>0</v>
          </cell>
          <cell r="CZ62" t="str">
            <v>0</v>
          </cell>
          <cell r="DA62" t="str">
            <v>0</v>
          </cell>
          <cell r="DB62" t="str">
            <v>0</v>
          </cell>
          <cell r="DC62" t="str">
            <v>0</v>
          </cell>
          <cell r="DD62" t="str">
            <v>0</v>
          </cell>
          <cell r="DE62" t="str">
            <v>0</v>
          </cell>
          <cell r="DF62" t="str">
            <v>0</v>
          </cell>
          <cell r="DG62" t="str">
            <v>0</v>
          </cell>
          <cell r="DH62" t="str">
            <v>0</v>
          </cell>
          <cell r="DJ62" t="str">
            <v>0</v>
          </cell>
          <cell r="DK62" t="str">
            <v>0</v>
          </cell>
          <cell r="DL62" t="str">
            <v>0</v>
          </cell>
          <cell r="DM62" t="str">
            <v>0</v>
          </cell>
          <cell r="DN62" t="str">
            <v>0</v>
          </cell>
          <cell r="DO62" t="str">
            <v>0</v>
          </cell>
          <cell r="DP62" t="str">
            <v>0</v>
          </cell>
          <cell r="DQ62" t="str">
            <v>0</v>
          </cell>
          <cell r="DR62" t="str">
            <v>0</v>
          </cell>
          <cell r="DS62" t="str">
            <v>0</v>
          </cell>
          <cell r="DT62" t="str">
            <v>0</v>
          </cell>
          <cell r="DU62" t="str">
            <v>0</v>
          </cell>
          <cell r="DV62" t="str">
            <v>0</v>
          </cell>
        </row>
        <row r="63">
          <cell r="A63" t="str">
            <v>Amortization of gas plant acquisition a - Amort Util/Plant Ac 4060-30011</v>
          </cell>
          <cell r="B63">
            <v>-3171875.04</v>
          </cell>
          <cell r="C63">
            <v>-264322.92</v>
          </cell>
          <cell r="D63">
            <v>-264322.92</v>
          </cell>
          <cell r="E63">
            <v>-264322.92</v>
          </cell>
          <cell r="F63">
            <v>-264322.92</v>
          </cell>
          <cell r="G63">
            <v>-264322.92</v>
          </cell>
          <cell r="H63">
            <v>-264322.92</v>
          </cell>
          <cell r="I63">
            <v>-264322.92</v>
          </cell>
          <cell r="J63">
            <v>-264322.92</v>
          </cell>
          <cell r="K63">
            <v>-264322.92</v>
          </cell>
          <cell r="L63">
            <v>-264322.92</v>
          </cell>
          <cell r="M63">
            <v>-264322.92</v>
          </cell>
          <cell r="N63">
            <v>-264322.92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0</v>
          </cell>
          <cell r="V63" t="str">
            <v>0</v>
          </cell>
          <cell r="W63" t="str">
            <v>0</v>
          </cell>
          <cell r="X63" t="str">
            <v>0</v>
          </cell>
          <cell r="Y63" t="str">
            <v>0</v>
          </cell>
          <cell r="Z63" t="str">
            <v>0</v>
          </cell>
          <cell r="AA63" t="str">
            <v>0</v>
          </cell>
          <cell r="AB63" t="str">
            <v>0</v>
          </cell>
          <cell r="AD63" t="str">
            <v>0</v>
          </cell>
          <cell r="AE63" t="str">
            <v>0</v>
          </cell>
          <cell r="AF63" t="str">
            <v>0</v>
          </cell>
          <cell r="AG63" t="str">
            <v>0</v>
          </cell>
          <cell r="AH63" t="str">
            <v>0</v>
          </cell>
          <cell r="AI63" t="str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0</v>
          </cell>
          <cell r="AN63" t="str">
            <v>0</v>
          </cell>
          <cell r="AO63" t="str">
            <v>0</v>
          </cell>
          <cell r="AP63" t="str">
            <v>0</v>
          </cell>
          <cell r="AR63" t="str">
            <v>0</v>
          </cell>
          <cell r="AS63" t="str">
            <v>0</v>
          </cell>
          <cell r="AT63" t="str">
            <v>0</v>
          </cell>
          <cell r="AU63" t="str">
            <v>0</v>
          </cell>
          <cell r="AV63" t="str">
            <v>0</v>
          </cell>
          <cell r="AW63" t="str">
            <v>0</v>
          </cell>
          <cell r="AX63" t="str">
            <v>0</v>
          </cell>
          <cell r="AY63" t="str">
            <v>0</v>
          </cell>
          <cell r="AZ63" t="str">
            <v>0</v>
          </cell>
          <cell r="BA63" t="str">
            <v>0</v>
          </cell>
          <cell r="BB63" t="str">
            <v>0</v>
          </cell>
          <cell r="BC63" t="str">
            <v>0</v>
          </cell>
          <cell r="BD63" t="str">
            <v>0</v>
          </cell>
          <cell r="BF63" t="str">
            <v>0</v>
          </cell>
          <cell r="BG63" t="str">
            <v>0</v>
          </cell>
          <cell r="BH63" t="str">
            <v>0</v>
          </cell>
          <cell r="BI63" t="str">
            <v>0</v>
          </cell>
          <cell r="BJ63" t="str">
            <v>0</v>
          </cell>
          <cell r="BK63" t="str">
            <v>0</v>
          </cell>
          <cell r="BL63" t="str">
            <v>0</v>
          </cell>
          <cell r="BM63" t="str">
            <v>0</v>
          </cell>
          <cell r="BN63" t="str">
            <v>0</v>
          </cell>
          <cell r="BO63" t="str">
            <v>0</v>
          </cell>
          <cell r="BP63" t="str">
            <v>0</v>
          </cell>
          <cell r="BQ63" t="str">
            <v>0</v>
          </cell>
          <cell r="BR63" t="str">
            <v>0</v>
          </cell>
          <cell r="BT63" t="str">
            <v>0</v>
          </cell>
          <cell r="BU63" t="str">
            <v>0</v>
          </cell>
          <cell r="BV63" t="str">
            <v>0</v>
          </cell>
          <cell r="BW63" t="str">
            <v>0</v>
          </cell>
          <cell r="BX63" t="str">
            <v>0</v>
          </cell>
          <cell r="BY63" t="str">
            <v>0</v>
          </cell>
          <cell r="BZ63" t="str">
            <v>0</v>
          </cell>
          <cell r="CA63" t="str">
            <v>0</v>
          </cell>
          <cell r="CB63" t="str">
            <v>0</v>
          </cell>
          <cell r="CC63" t="str">
            <v>0</v>
          </cell>
          <cell r="CD63" t="str">
            <v>0</v>
          </cell>
          <cell r="CE63" t="str">
            <v>0</v>
          </cell>
          <cell r="CF63" t="str">
            <v>0</v>
          </cell>
          <cell r="CH63" t="str">
            <v>0</v>
          </cell>
          <cell r="CI63" t="str">
            <v>0</v>
          </cell>
          <cell r="CJ63" t="str">
            <v>0</v>
          </cell>
          <cell r="CK63" t="str">
            <v>0</v>
          </cell>
          <cell r="CL63" t="str">
            <v>0</v>
          </cell>
          <cell r="CM63" t="str">
            <v>0</v>
          </cell>
          <cell r="CN63" t="str">
            <v>0</v>
          </cell>
          <cell r="CO63" t="str">
            <v>0</v>
          </cell>
          <cell r="CP63" t="str">
            <v>0</v>
          </cell>
          <cell r="CQ63" t="str">
            <v>0</v>
          </cell>
          <cell r="CR63" t="str">
            <v>0</v>
          </cell>
          <cell r="CS63" t="str">
            <v>0</v>
          </cell>
          <cell r="CT63" t="str">
            <v>0</v>
          </cell>
          <cell r="CV63" t="str">
            <v>0</v>
          </cell>
          <cell r="CW63" t="str">
            <v>0</v>
          </cell>
          <cell r="CX63" t="str">
            <v>0</v>
          </cell>
          <cell r="CY63" t="str">
            <v>0</v>
          </cell>
          <cell r="CZ63" t="str">
            <v>0</v>
          </cell>
          <cell r="DA63" t="str">
            <v>0</v>
          </cell>
          <cell r="DB63" t="str">
            <v>0</v>
          </cell>
          <cell r="DC63" t="str">
            <v>0</v>
          </cell>
          <cell r="DD63" t="str">
            <v>0</v>
          </cell>
          <cell r="DE63" t="str">
            <v>0</v>
          </cell>
          <cell r="DF63" t="str">
            <v>0</v>
          </cell>
          <cell r="DG63" t="str">
            <v>0</v>
          </cell>
          <cell r="DH63" t="str">
            <v>0</v>
          </cell>
          <cell r="DJ63" t="str">
            <v>0</v>
          </cell>
          <cell r="DK63" t="str">
            <v>0</v>
          </cell>
          <cell r="DL63" t="str">
            <v>0</v>
          </cell>
          <cell r="DM63" t="str">
            <v>0</v>
          </cell>
          <cell r="DN63" t="str">
            <v>0</v>
          </cell>
          <cell r="DO63" t="str">
            <v>0</v>
          </cell>
          <cell r="DP63" t="str">
            <v>0</v>
          </cell>
          <cell r="DQ63" t="str">
            <v>0</v>
          </cell>
          <cell r="DR63" t="str">
            <v>0</v>
          </cell>
          <cell r="DS63" t="str">
            <v>0</v>
          </cell>
          <cell r="DT63" t="str">
            <v>0</v>
          </cell>
          <cell r="DU63" t="str">
            <v>0</v>
          </cell>
          <cell r="DV63" t="str">
            <v>0</v>
          </cell>
        </row>
        <row r="64">
          <cell r="A64" t="str">
            <v>Amortization of property losses unrecov - Amort Util/Plant Ac 4071-30011</v>
          </cell>
          <cell r="B64">
            <v>5898191.7799999993</v>
          </cell>
          <cell r="C64">
            <v>523727.58</v>
          </cell>
          <cell r="D64">
            <v>530578.11</v>
          </cell>
          <cell r="E64">
            <v>532665.63</v>
          </cell>
          <cell r="F64">
            <v>536352.93000000005</v>
          </cell>
          <cell r="G64">
            <v>530837.79</v>
          </cell>
          <cell r="H64">
            <v>535080.30000000005</v>
          </cell>
          <cell r="I64">
            <v>532846.66</v>
          </cell>
          <cell r="J64">
            <v>441251.52</v>
          </cell>
          <cell r="K64">
            <v>434342.36</v>
          </cell>
          <cell r="L64">
            <v>432104.87</v>
          </cell>
          <cell r="M64">
            <v>435431.84</v>
          </cell>
          <cell r="N64">
            <v>432972.19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0</v>
          </cell>
          <cell r="V64" t="str">
            <v>0</v>
          </cell>
          <cell r="W64" t="str">
            <v>0</v>
          </cell>
          <cell r="X64" t="str">
            <v>0</v>
          </cell>
          <cell r="Y64" t="str">
            <v>0</v>
          </cell>
          <cell r="Z64" t="str">
            <v>0</v>
          </cell>
          <cell r="AA64" t="str">
            <v>0</v>
          </cell>
          <cell r="AB64" t="str">
            <v>0</v>
          </cell>
          <cell r="AD64" t="str">
            <v>0</v>
          </cell>
          <cell r="AE64" t="str">
            <v>0</v>
          </cell>
          <cell r="AF64" t="str">
            <v>0</v>
          </cell>
          <cell r="AG64" t="str">
            <v>0</v>
          </cell>
          <cell r="AH64" t="str">
            <v>0</v>
          </cell>
          <cell r="AI64" t="str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0</v>
          </cell>
          <cell r="AN64" t="str">
            <v>0</v>
          </cell>
          <cell r="AO64" t="str">
            <v>0</v>
          </cell>
          <cell r="AP64" t="str">
            <v>0</v>
          </cell>
          <cell r="AR64" t="str">
            <v>0</v>
          </cell>
          <cell r="AS64" t="str">
            <v>0</v>
          </cell>
          <cell r="AT64" t="str">
            <v>0</v>
          </cell>
          <cell r="AU64" t="str">
            <v>0</v>
          </cell>
          <cell r="AV64" t="str">
            <v>0</v>
          </cell>
          <cell r="AW64" t="str">
            <v>0</v>
          </cell>
          <cell r="AX64" t="str">
            <v>0</v>
          </cell>
          <cell r="AY64" t="str">
            <v>0</v>
          </cell>
          <cell r="AZ64" t="str">
            <v>0</v>
          </cell>
          <cell r="BA64" t="str">
            <v>0</v>
          </cell>
          <cell r="BB64" t="str">
            <v>0</v>
          </cell>
          <cell r="BC64" t="str">
            <v>0</v>
          </cell>
          <cell r="BD64" t="str">
            <v>0</v>
          </cell>
          <cell r="BF64" t="str">
            <v>0</v>
          </cell>
          <cell r="BG64" t="str">
            <v>0</v>
          </cell>
          <cell r="BH64" t="str">
            <v>0</v>
          </cell>
          <cell r="BI64" t="str">
            <v>0</v>
          </cell>
          <cell r="BJ64" t="str">
            <v>0</v>
          </cell>
          <cell r="BK64" t="str">
            <v>0</v>
          </cell>
          <cell r="BL64" t="str">
            <v>0</v>
          </cell>
          <cell r="BM64" t="str">
            <v>0</v>
          </cell>
          <cell r="BN64" t="str">
            <v>0</v>
          </cell>
          <cell r="BO64" t="str">
            <v>0</v>
          </cell>
          <cell r="BP64" t="str">
            <v>0</v>
          </cell>
          <cell r="BQ64" t="str">
            <v>0</v>
          </cell>
          <cell r="BR64" t="str">
            <v>0</v>
          </cell>
          <cell r="BT64" t="str">
            <v>0</v>
          </cell>
          <cell r="BU64" t="str">
            <v>0</v>
          </cell>
          <cell r="BV64" t="str">
            <v>0</v>
          </cell>
          <cell r="BW64" t="str">
            <v>0</v>
          </cell>
          <cell r="BX64" t="str">
            <v>0</v>
          </cell>
          <cell r="BY64" t="str">
            <v>0</v>
          </cell>
          <cell r="BZ64" t="str">
            <v>0</v>
          </cell>
          <cell r="CA64" t="str">
            <v>0</v>
          </cell>
          <cell r="CB64" t="str">
            <v>0</v>
          </cell>
          <cell r="CC64" t="str">
            <v>0</v>
          </cell>
          <cell r="CD64" t="str">
            <v>0</v>
          </cell>
          <cell r="CE64" t="str">
            <v>0</v>
          </cell>
          <cell r="CF64" t="str">
            <v>0</v>
          </cell>
          <cell r="CH64" t="str">
            <v>0</v>
          </cell>
          <cell r="CI64" t="str">
            <v>0</v>
          </cell>
          <cell r="CJ64" t="str">
            <v>0</v>
          </cell>
          <cell r="CK64" t="str">
            <v>0</v>
          </cell>
          <cell r="CL64" t="str">
            <v>0</v>
          </cell>
          <cell r="CM64" t="str">
            <v>0</v>
          </cell>
          <cell r="CN64" t="str">
            <v>0</v>
          </cell>
          <cell r="CO64" t="str">
            <v>0</v>
          </cell>
          <cell r="CP64" t="str">
            <v>0</v>
          </cell>
          <cell r="CQ64" t="str">
            <v>0</v>
          </cell>
          <cell r="CR64" t="str">
            <v>0</v>
          </cell>
          <cell r="CS64" t="str">
            <v>0</v>
          </cell>
          <cell r="CT64" t="str">
            <v>0</v>
          </cell>
          <cell r="CV64" t="str">
            <v>0</v>
          </cell>
          <cell r="CW64" t="str">
            <v>0</v>
          </cell>
          <cell r="CX64" t="str">
            <v>0</v>
          </cell>
          <cell r="CY64" t="str">
            <v>0</v>
          </cell>
          <cell r="CZ64" t="str">
            <v>0</v>
          </cell>
          <cell r="DA64" t="str">
            <v>0</v>
          </cell>
          <cell r="DB64" t="str">
            <v>0</v>
          </cell>
          <cell r="DC64" t="str">
            <v>0</v>
          </cell>
          <cell r="DD64" t="str">
            <v>0</v>
          </cell>
          <cell r="DE64" t="str">
            <v>0</v>
          </cell>
          <cell r="DF64" t="str">
            <v>0</v>
          </cell>
          <cell r="DG64" t="str">
            <v>0</v>
          </cell>
          <cell r="DH64" t="str">
            <v>0</v>
          </cell>
          <cell r="DJ64" t="str">
            <v>0</v>
          </cell>
          <cell r="DK64" t="str">
            <v>0</v>
          </cell>
          <cell r="DL64" t="str">
            <v>0</v>
          </cell>
          <cell r="DM64" t="str">
            <v>0</v>
          </cell>
          <cell r="DN64" t="str">
            <v>0</v>
          </cell>
          <cell r="DO64" t="str">
            <v>0</v>
          </cell>
          <cell r="DP64" t="str">
            <v>0</v>
          </cell>
          <cell r="DQ64" t="str">
            <v>0</v>
          </cell>
          <cell r="DR64" t="str">
            <v>0</v>
          </cell>
          <cell r="DS64" t="str">
            <v>0</v>
          </cell>
          <cell r="DT64" t="str">
            <v>0</v>
          </cell>
          <cell r="DU64" t="str">
            <v>0</v>
          </cell>
          <cell r="DV64" t="str">
            <v>0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0</v>
          </cell>
          <cell r="V65" t="str">
            <v>0</v>
          </cell>
          <cell r="W65" t="str">
            <v>0</v>
          </cell>
          <cell r="X65" t="str">
            <v>0</v>
          </cell>
          <cell r="Y65" t="str">
            <v>0</v>
          </cell>
          <cell r="Z65" t="str">
            <v>0</v>
          </cell>
          <cell r="AA65" t="str">
            <v>0</v>
          </cell>
          <cell r="AB65" t="str">
            <v>0</v>
          </cell>
          <cell r="AD65" t="str">
            <v>0</v>
          </cell>
          <cell r="AE65" t="str">
            <v>0</v>
          </cell>
          <cell r="AF65" t="str">
            <v>0</v>
          </cell>
          <cell r="AG65" t="str">
            <v>0</v>
          </cell>
          <cell r="AH65" t="str">
            <v>0</v>
          </cell>
          <cell r="AI65" t="str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0</v>
          </cell>
          <cell r="AN65" t="str">
            <v>0</v>
          </cell>
          <cell r="AO65" t="str">
            <v>0</v>
          </cell>
          <cell r="AP65" t="str">
            <v>0</v>
          </cell>
          <cell r="AR65" t="str">
            <v>0</v>
          </cell>
          <cell r="AS65" t="str">
            <v>0</v>
          </cell>
          <cell r="AT65" t="str">
            <v>0</v>
          </cell>
          <cell r="AU65" t="str">
            <v>0</v>
          </cell>
          <cell r="AV65" t="str">
            <v>0</v>
          </cell>
          <cell r="AW65" t="str">
            <v>0</v>
          </cell>
          <cell r="AX65" t="str">
            <v>0</v>
          </cell>
          <cell r="AY65" t="str">
            <v>0</v>
          </cell>
          <cell r="AZ65" t="str">
            <v>0</v>
          </cell>
          <cell r="BA65" t="str">
            <v>0</v>
          </cell>
          <cell r="BB65" t="str">
            <v>0</v>
          </cell>
          <cell r="BC65" t="str">
            <v>0</v>
          </cell>
          <cell r="BD65" t="str">
            <v>0</v>
          </cell>
          <cell r="BF65" t="str">
            <v>0</v>
          </cell>
          <cell r="BG65" t="str">
            <v>0</v>
          </cell>
          <cell r="BH65" t="str">
            <v>0</v>
          </cell>
          <cell r="BI65" t="str">
            <v>0</v>
          </cell>
          <cell r="BJ65" t="str">
            <v>0</v>
          </cell>
          <cell r="BK65" t="str">
            <v>0</v>
          </cell>
          <cell r="BL65" t="str">
            <v>0</v>
          </cell>
          <cell r="BM65" t="str">
            <v>0</v>
          </cell>
          <cell r="BN65" t="str">
            <v>0</v>
          </cell>
          <cell r="BO65" t="str">
            <v>0</v>
          </cell>
          <cell r="BP65" t="str">
            <v>0</v>
          </cell>
          <cell r="BQ65" t="str">
            <v>0</v>
          </cell>
          <cell r="BR65" t="str">
            <v>0</v>
          </cell>
          <cell r="BT65" t="str">
            <v>0</v>
          </cell>
          <cell r="BU65" t="str">
            <v>0</v>
          </cell>
          <cell r="BV65" t="str">
            <v>0</v>
          </cell>
          <cell r="BW65" t="str">
            <v>0</v>
          </cell>
          <cell r="BX65" t="str">
            <v>0</v>
          </cell>
          <cell r="BY65" t="str">
            <v>0</v>
          </cell>
          <cell r="BZ65" t="str">
            <v>0</v>
          </cell>
          <cell r="CA65" t="str">
            <v>0</v>
          </cell>
          <cell r="CB65" t="str">
            <v>0</v>
          </cell>
          <cell r="CC65" t="str">
            <v>0</v>
          </cell>
          <cell r="CD65" t="str">
            <v>0</v>
          </cell>
          <cell r="CE65" t="str">
            <v>0</v>
          </cell>
          <cell r="CF65" t="str">
            <v>0</v>
          </cell>
          <cell r="CH65" t="str">
            <v>0</v>
          </cell>
          <cell r="CI65" t="str">
            <v>0</v>
          </cell>
          <cell r="CJ65" t="str">
            <v>0</v>
          </cell>
          <cell r="CK65" t="str">
            <v>0</v>
          </cell>
          <cell r="CL65" t="str">
            <v>0</v>
          </cell>
          <cell r="CM65" t="str">
            <v>0</v>
          </cell>
          <cell r="CN65" t="str">
            <v>0</v>
          </cell>
          <cell r="CO65" t="str">
            <v>0</v>
          </cell>
          <cell r="CP65" t="str">
            <v>0</v>
          </cell>
          <cell r="CQ65" t="str">
            <v>0</v>
          </cell>
          <cell r="CR65" t="str">
            <v>0</v>
          </cell>
          <cell r="CS65" t="str">
            <v>0</v>
          </cell>
          <cell r="CT65" t="str">
            <v>0</v>
          </cell>
          <cell r="CV65" t="str">
            <v>0</v>
          </cell>
          <cell r="CW65" t="str">
            <v>0</v>
          </cell>
          <cell r="CX65" t="str">
            <v>0</v>
          </cell>
          <cell r="CY65" t="str">
            <v>0</v>
          </cell>
          <cell r="CZ65" t="str">
            <v>0</v>
          </cell>
          <cell r="DA65" t="str">
            <v>0</v>
          </cell>
          <cell r="DB65" t="str">
            <v>0</v>
          </cell>
          <cell r="DC65" t="str">
            <v>0</v>
          </cell>
          <cell r="DD65" t="str">
            <v>0</v>
          </cell>
          <cell r="DE65" t="str">
            <v>0</v>
          </cell>
          <cell r="DF65" t="str">
            <v>0</v>
          </cell>
          <cell r="DG65" t="str">
            <v>0</v>
          </cell>
          <cell r="DH65" t="str">
            <v>0</v>
          </cell>
          <cell r="DJ65" t="str">
            <v>0</v>
          </cell>
          <cell r="DK65" t="str">
            <v>0</v>
          </cell>
          <cell r="DL65" t="str">
            <v>0</v>
          </cell>
          <cell r="DM65" t="str">
            <v>0</v>
          </cell>
          <cell r="DN65" t="str">
            <v>0</v>
          </cell>
          <cell r="DO65" t="str">
            <v>0</v>
          </cell>
          <cell r="DP65" t="str">
            <v>0</v>
          </cell>
          <cell r="DQ65" t="str">
            <v>0</v>
          </cell>
          <cell r="DR65" t="str">
            <v>0</v>
          </cell>
          <cell r="DS65" t="str">
            <v>0</v>
          </cell>
          <cell r="DT65" t="str">
            <v>0</v>
          </cell>
          <cell r="DU65" t="str">
            <v>0</v>
          </cell>
          <cell r="DV65" t="str">
            <v>0</v>
          </cell>
        </row>
        <row r="66">
          <cell r="A66" t="str">
            <v>Total Depreciation&amp;Amortization</v>
          </cell>
          <cell r="B66">
            <v>92860082.739999995</v>
          </cell>
          <cell r="C66">
            <v>7523346.7699999986</v>
          </cell>
          <cell r="D66">
            <v>7557298.1200000001</v>
          </cell>
          <cell r="E66">
            <v>7578355.3700000001</v>
          </cell>
          <cell r="F66">
            <v>7577052.3299999991</v>
          </cell>
          <cell r="G66">
            <v>7612089.8300000001</v>
          </cell>
          <cell r="H66">
            <v>7660250.5799999991</v>
          </cell>
          <cell r="I66">
            <v>7707081.1000000006</v>
          </cell>
          <cell r="J66">
            <v>7674996.8300000001</v>
          </cell>
          <cell r="K66">
            <v>7742475.5</v>
          </cell>
          <cell r="L66">
            <v>7839423.1299999999</v>
          </cell>
          <cell r="M66">
            <v>7991525.75</v>
          </cell>
          <cell r="N66">
            <v>8396187.4299999997</v>
          </cell>
          <cell r="P66">
            <v>12687262.550000001</v>
          </cell>
          <cell r="Q66">
            <v>1023243.62</v>
          </cell>
          <cell r="R66">
            <v>1026098.81</v>
          </cell>
          <cell r="S66">
            <v>1025389.52</v>
          </cell>
          <cell r="T66">
            <v>1023608.96</v>
          </cell>
          <cell r="U66">
            <v>1023045.12</v>
          </cell>
          <cell r="V66">
            <v>1025033.84</v>
          </cell>
          <cell r="W66">
            <v>1031353.69</v>
          </cell>
          <cell r="X66">
            <v>1073241.1200000001</v>
          </cell>
          <cell r="Y66">
            <v>1088422.8900000001</v>
          </cell>
          <cell r="Z66">
            <v>1096662.5900000001</v>
          </cell>
          <cell r="AA66">
            <v>1110422.1400000001</v>
          </cell>
          <cell r="AB66">
            <v>1140740.25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21856495.190000001</v>
          </cell>
          <cell r="AS66">
            <v>1726774.96</v>
          </cell>
          <cell r="AT66">
            <v>1735958.46</v>
          </cell>
          <cell r="AU66">
            <v>1745837.96</v>
          </cell>
          <cell r="AV66">
            <v>1757571.75</v>
          </cell>
          <cell r="AW66">
            <v>1771601.82</v>
          </cell>
          <cell r="AX66">
            <v>1787674.63</v>
          </cell>
          <cell r="AY66">
            <v>1805274.82</v>
          </cell>
          <cell r="AZ66">
            <v>1826395.05</v>
          </cell>
          <cell r="BA66">
            <v>1816554.83</v>
          </cell>
          <cell r="BB66">
            <v>1890548.21</v>
          </cell>
          <cell r="BC66">
            <v>1943349.78</v>
          </cell>
          <cell r="BD66">
            <v>2048952.92</v>
          </cell>
          <cell r="BF66">
            <v>2000976</v>
          </cell>
          <cell r="BG66">
            <v>164801</v>
          </cell>
          <cell r="BH66">
            <v>164994</v>
          </cell>
          <cell r="BI66">
            <v>165206</v>
          </cell>
          <cell r="BJ66">
            <v>165442</v>
          </cell>
          <cell r="BK66">
            <v>165708</v>
          </cell>
          <cell r="BL66">
            <v>166011</v>
          </cell>
          <cell r="BM66">
            <v>166365</v>
          </cell>
          <cell r="BN66">
            <v>166790</v>
          </cell>
          <cell r="BO66">
            <v>167321</v>
          </cell>
          <cell r="BP66">
            <v>168030</v>
          </cell>
          <cell r="BQ66">
            <v>169092</v>
          </cell>
          <cell r="BR66">
            <v>171216</v>
          </cell>
          <cell r="BT66">
            <v>1848136</v>
          </cell>
          <cell r="BU66">
            <v>153541</v>
          </cell>
          <cell r="BV66">
            <v>153589</v>
          </cell>
          <cell r="BW66">
            <v>153639</v>
          </cell>
          <cell r="BX66">
            <v>153696</v>
          </cell>
          <cell r="BY66">
            <v>153761</v>
          </cell>
          <cell r="BZ66">
            <v>153834</v>
          </cell>
          <cell r="CA66">
            <v>153919</v>
          </cell>
          <cell r="CB66">
            <v>154022</v>
          </cell>
          <cell r="CC66">
            <v>154149</v>
          </cell>
          <cell r="CD66">
            <v>154321</v>
          </cell>
          <cell r="CE66">
            <v>154576</v>
          </cell>
          <cell r="CF66">
            <v>155089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</row>
        <row r="67">
          <cell r="A67" t="str">
            <v>Depreciation and Amortization</v>
          </cell>
          <cell r="B67">
            <v>92860082.74000001</v>
          </cell>
          <cell r="C67">
            <v>7523346.7699999986</v>
          </cell>
          <cell r="D67">
            <v>7557298.1200000001</v>
          </cell>
          <cell r="E67">
            <v>7578355.3700000001</v>
          </cell>
          <cell r="F67">
            <v>7577052.3299999991</v>
          </cell>
          <cell r="G67">
            <v>7612089.8300000001</v>
          </cell>
          <cell r="H67">
            <v>7660250.5799999991</v>
          </cell>
          <cell r="I67">
            <v>7707081.1000000006</v>
          </cell>
          <cell r="J67">
            <v>7674996.8300000001</v>
          </cell>
          <cell r="K67">
            <v>7742475.5</v>
          </cell>
          <cell r="L67">
            <v>7839423.1299999999</v>
          </cell>
          <cell r="M67">
            <v>7991525.75</v>
          </cell>
          <cell r="N67">
            <v>8396187.4299999997</v>
          </cell>
          <cell r="P67">
            <v>12687262.550000001</v>
          </cell>
          <cell r="Q67">
            <v>1023243.62</v>
          </cell>
          <cell r="R67">
            <v>1026098.81</v>
          </cell>
          <cell r="S67">
            <v>1025389.52</v>
          </cell>
          <cell r="T67">
            <v>1023608.96</v>
          </cell>
          <cell r="U67">
            <v>1023045.12</v>
          </cell>
          <cell r="V67">
            <v>1025033.84</v>
          </cell>
          <cell r="W67">
            <v>1031353.69</v>
          </cell>
          <cell r="X67">
            <v>1073241.1200000001</v>
          </cell>
          <cell r="Y67">
            <v>1088422.8899999999</v>
          </cell>
          <cell r="Z67">
            <v>1096662.5900000001</v>
          </cell>
          <cell r="AA67">
            <v>1110422.1399999999</v>
          </cell>
          <cell r="AB67">
            <v>1140740.25</v>
          </cell>
          <cell r="AD67" t="str">
            <v>0</v>
          </cell>
          <cell r="AE67" t="str">
            <v>0</v>
          </cell>
          <cell r="AF67" t="str">
            <v>0</v>
          </cell>
          <cell r="AG67" t="str">
            <v>0</v>
          </cell>
          <cell r="AH67" t="str">
            <v>0</v>
          </cell>
          <cell r="AI67" t="str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0</v>
          </cell>
          <cell r="AN67" t="str">
            <v>0</v>
          </cell>
          <cell r="AO67" t="str">
            <v>0</v>
          </cell>
          <cell r="AP67" t="str">
            <v>0</v>
          </cell>
          <cell r="AR67">
            <v>21856495.190000001</v>
          </cell>
          <cell r="AS67">
            <v>1726774.96</v>
          </cell>
          <cell r="AT67">
            <v>1735958.46</v>
          </cell>
          <cell r="AU67">
            <v>1745837.96</v>
          </cell>
          <cell r="AV67">
            <v>1757571.75</v>
          </cell>
          <cell r="AW67">
            <v>1771601.82</v>
          </cell>
          <cell r="AX67">
            <v>1787674.63</v>
          </cell>
          <cell r="AY67">
            <v>1805274.82</v>
          </cell>
          <cell r="AZ67">
            <v>1826395.05</v>
          </cell>
          <cell r="BA67">
            <v>1816554.83</v>
          </cell>
          <cell r="BB67">
            <v>1890548.21</v>
          </cell>
          <cell r="BC67">
            <v>1943349.78</v>
          </cell>
          <cell r="BD67">
            <v>2048952.92</v>
          </cell>
          <cell r="BF67">
            <v>2000976</v>
          </cell>
          <cell r="BG67">
            <v>164801</v>
          </cell>
          <cell r="BH67">
            <v>164994</v>
          </cell>
          <cell r="BI67">
            <v>165206</v>
          </cell>
          <cell r="BJ67">
            <v>165442</v>
          </cell>
          <cell r="BK67">
            <v>165708</v>
          </cell>
          <cell r="BL67">
            <v>166011</v>
          </cell>
          <cell r="BM67">
            <v>166365</v>
          </cell>
          <cell r="BN67">
            <v>166790</v>
          </cell>
          <cell r="BO67">
            <v>167321</v>
          </cell>
          <cell r="BP67">
            <v>168030</v>
          </cell>
          <cell r="BQ67">
            <v>169092</v>
          </cell>
          <cell r="BR67">
            <v>171216</v>
          </cell>
          <cell r="BT67">
            <v>1848136</v>
          </cell>
          <cell r="BU67">
            <v>153541</v>
          </cell>
          <cell r="BV67">
            <v>153589</v>
          </cell>
          <cell r="BW67">
            <v>153639</v>
          </cell>
          <cell r="BX67">
            <v>153696</v>
          </cell>
          <cell r="BY67">
            <v>153761</v>
          </cell>
          <cell r="BZ67">
            <v>153834</v>
          </cell>
          <cell r="CA67">
            <v>153919</v>
          </cell>
          <cell r="CB67">
            <v>154022</v>
          </cell>
          <cell r="CC67">
            <v>154149</v>
          </cell>
          <cell r="CD67">
            <v>154321</v>
          </cell>
          <cell r="CE67">
            <v>154576</v>
          </cell>
          <cell r="CF67">
            <v>155089</v>
          </cell>
          <cell r="CH67" t="str">
            <v>0</v>
          </cell>
          <cell r="CI67" t="str">
            <v>0</v>
          </cell>
          <cell r="CJ67" t="str">
            <v>0</v>
          </cell>
          <cell r="CK67" t="str">
            <v>0</v>
          </cell>
          <cell r="CL67" t="str">
            <v>0</v>
          </cell>
          <cell r="CM67" t="str">
            <v>0</v>
          </cell>
          <cell r="CN67" t="str">
            <v>0</v>
          </cell>
          <cell r="CO67" t="str">
            <v>0</v>
          </cell>
          <cell r="CP67" t="str">
            <v>0</v>
          </cell>
          <cell r="CQ67" t="str">
            <v>0</v>
          </cell>
          <cell r="CR67" t="str">
            <v>0</v>
          </cell>
          <cell r="CS67" t="str">
            <v>0</v>
          </cell>
          <cell r="CT67" t="str">
            <v>0</v>
          </cell>
          <cell r="CV67" t="str">
            <v>0</v>
          </cell>
          <cell r="CW67" t="str">
            <v>0</v>
          </cell>
          <cell r="CX67" t="str">
            <v>0</v>
          </cell>
          <cell r="CY67" t="str">
            <v>0</v>
          </cell>
          <cell r="CZ67" t="str">
            <v>0</v>
          </cell>
          <cell r="DA67" t="str">
            <v>0</v>
          </cell>
          <cell r="DB67" t="str">
            <v>0</v>
          </cell>
          <cell r="DC67" t="str">
            <v>0</v>
          </cell>
          <cell r="DD67" t="str">
            <v>0</v>
          </cell>
          <cell r="DE67" t="str">
            <v>0</v>
          </cell>
          <cell r="DF67" t="str">
            <v>0</v>
          </cell>
          <cell r="DG67" t="str">
            <v>0</v>
          </cell>
          <cell r="DH67" t="str">
            <v>0</v>
          </cell>
          <cell r="DJ67" t="str">
            <v>0</v>
          </cell>
          <cell r="DK67" t="str">
            <v>0</v>
          </cell>
          <cell r="DL67" t="str">
            <v>0</v>
          </cell>
          <cell r="DM67" t="str">
            <v>0</v>
          </cell>
          <cell r="DN67" t="str">
            <v>0</v>
          </cell>
          <cell r="DO67" t="str">
            <v>0</v>
          </cell>
          <cell r="DP67" t="str">
            <v>0</v>
          </cell>
          <cell r="DQ67" t="str">
            <v>0</v>
          </cell>
          <cell r="DR67" t="str">
            <v>0</v>
          </cell>
          <cell r="DS67" t="str">
            <v>0</v>
          </cell>
          <cell r="DT67" t="str">
            <v>0</v>
          </cell>
          <cell r="DU67" t="str">
            <v>0</v>
          </cell>
          <cell r="DV67" t="str">
            <v>0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</row>
        <row r="69">
          <cell r="A69" t="str">
            <v>SSU Depreciation</v>
          </cell>
          <cell r="B69">
            <v>11277402.550000001</v>
          </cell>
          <cell r="C69">
            <v>942879.72</v>
          </cell>
          <cell r="D69">
            <v>946062.76</v>
          </cell>
          <cell r="E69">
            <v>938723.3</v>
          </cell>
          <cell r="F69">
            <v>904500.51</v>
          </cell>
          <cell r="G69">
            <v>912165.39</v>
          </cell>
          <cell r="H69">
            <v>918499.63</v>
          </cell>
          <cell r="I69">
            <v>923714.12</v>
          </cell>
          <cell r="J69">
            <v>930605.58</v>
          </cell>
          <cell r="K69">
            <v>939219.9</v>
          </cell>
          <cell r="L69">
            <v>950705.68</v>
          </cell>
          <cell r="M69">
            <v>967934.32</v>
          </cell>
          <cell r="N69">
            <v>1002391.64</v>
          </cell>
          <cell r="P69">
            <v>2031117.55</v>
          </cell>
          <cell r="Q69">
            <v>166169.62</v>
          </cell>
          <cell r="R69">
            <v>166784.81</v>
          </cell>
          <cell r="S69">
            <v>167461.51999999999</v>
          </cell>
          <cell r="T69">
            <v>164722.96</v>
          </cell>
          <cell r="U69">
            <v>164826.12</v>
          </cell>
          <cell r="V69">
            <v>165792.84</v>
          </cell>
          <cell r="W69">
            <v>166920.69</v>
          </cell>
          <cell r="X69">
            <v>168274.12</v>
          </cell>
          <cell r="Y69">
            <v>169965.89</v>
          </cell>
          <cell r="Z69">
            <v>172221.59</v>
          </cell>
          <cell r="AA69">
            <v>175605.14</v>
          </cell>
          <cell r="AB69">
            <v>182372.25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R69">
            <v>1129527.19</v>
          </cell>
          <cell r="AS69">
            <v>86549.96</v>
          </cell>
          <cell r="AT69">
            <v>86866.46</v>
          </cell>
          <cell r="AU69">
            <v>86992.960000000006</v>
          </cell>
          <cell r="AV69">
            <v>87889.75</v>
          </cell>
          <cell r="AW69">
            <v>89727.82</v>
          </cell>
          <cell r="AX69">
            <v>91867.63</v>
          </cell>
          <cell r="AY69">
            <v>93212.82</v>
          </cell>
          <cell r="AZ69">
            <v>94827.05</v>
          </cell>
          <cell r="BA69">
            <v>96844.83</v>
          </cell>
          <cell r="BB69">
            <v>99535.21</v>
          </cell>
          <cell r="BC69">
            <v>103570.78</v>
          </cell>
          <cell r="BD69">
            <v>111641.92</v>
          </cell>
          <cell r="BF69">
            <v>304176</v>
          </cell>
          <cell r="BG69">
            <v>23401</v>
          </cell>
          <cell r="BH69">
            <v>23594</v>
          </cell>
          <cell r="BI69">
            <v>23806</v>
          </cell>
          <cell r="BJ69">
            <v>24042</v>
          </cell>
          <cell r="BK69">
            <v>24308</v>
          </cell>
          <cell r="BL69">
            <v>24611</v>
          </cell>
          <cell r="BM69">
            <v>24965</v>
          </cell>
          <cell r="BN69">
            <v>25390</v>
          </cell>
          <cell r="BO69">
            <v>25921</v>
          </cell>
          <cell r="BP69">
            <v>26630</v>
          </cell>
          <cell r="BQ69">
            <v>27692</v>
          </cell>
          <cell r="BR69">
            <v>29816</v>
          </cell>
          <cell r="BT69">
            <v>73336</v>
          </cell>
          <cell r="BU69">
            <v>5641</v>
          </cell>
          <cell r="BV69">
            <v>5689</v>
          </cell>
          <cell r="BW69">
            <v>5739</v>
          </cell>
          <cell r="BX69">
            <v>5796</v>
          </cell>
          <cell r="BY69">
            <v>5861</v>
          </cell>
          <cell r="BZ69">
            <v>5934</v>
          </cell>
          <cell r="CA69">
            <v>6019</v>
          </cell>
          <cell r="CB69">
            <v>6122</v>
          </cell>
          <cell r="CC69">
            <v>6249</v>
          </cell>
          <cell r="CD69">
            <v>6421</v>
          </cell>
          <cell r="CE69">
            <v>6676</v>
          </cell>
          <cell r="CF69">
            <v>7189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</row>
        <row r="70">
          <cell r="A70" t="str">
            <v>Payroll Taxes</v>
          </cell>
          <cell r="B70">
            <v>2842706.38</v>
          </cell>
          <cell r="C70">
            <v>239110.47</v>
          </cell>
          <cell r="D70">
            <v>170920.56</v>
          </cell>
          <cell r="E70">
            <v>193788.88</v>
          </cell>
          <cell r="F70">
            <v>327592.28999999998</v>
          </cell>
          <cell r="G70">
            <v>300765.05</v>
          </cell>
          <cell r="H70">
            <v>229704.95</v>
          </cell>
          <cell r="I70">
            <v>229704.95</v>
          </cell>
          <cell r="J70">
            <v>220299.43</v>
          </cell>
          <cell r="K70">
            <v>229704.95</v>
          </cell>
          <cell r="L70">
            <v>239110.47</v>
          </cell>
          <cell r="M70">
            <v>220299.43</v>
          </cell>
          <cell r="N70">
            <v>241704.95</v>
          </cell>
          <cell r="P70">
            <v>1172813.68</v>
          </cell>
          <cell r="Q70">
            <v>106324.01</v>
          </cell>
          <cell r="R70">
            <v>110853.58</v>
          </cell>
          <cell r="S70">
            <v>95287.56</v>
          </cell>
          <cell r="T70">
            <v>144546.26999999999</v>
          </cell>
          <cell r="U70">
            <v>63649.08</v>
          </cell>
          <cell r="V70">
            <v>97793.42</v>
          </cell>
          <cell r="W70">
            <v>100219.82</v>
          </cell>
          <cell r="X70">
            <v>97810.84</v>
          </cell>
          <cell r="Y70">
            <v>94358.399999999994</v>
          </cell>
          <cell r="Z70">
            <v>113057.22</v>
          </cell>
          <cell r="AA70">
            <v>71475.17</v>
          </cell>
          <cell r="AB70">
            <v>77438.31</v>
          </cell>
          <cell r="AD70" t="str">
            <v>0</v>
          </cell>
          <cell r="AE70" t="str">
            <v>0</v>
          </cell>
          <cell r="AF70" t="str">
            <v>0</v>
          </cell>
          <cell r="AG70" t="str">
            <v>0</v>
          </cell>
          <cell r="AH70" t="str">
            <v>0</v>
          </cell>
          <cell r="AI70" t="str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0</v>
          </cell>
          <cell r="AN70" t="str">
            <v>0</v>
          </cell>
          <cell r="AO70" t="str">
            <v>0</v>
          </cell>
          <cell r="AP70" t="str">
            <v>0</v>
          </cell>
          <cell r="AR70">
            <v>1532079.84</v>
          </cell>
          <cell r="AS70">
            <v>134284.48000000001</v>
          </cell>
          <cell r="AT70">
            <v>118286.88</v>
          </cell>
          <cell r="AU70">
            <v>134393.44</v>
          </cell>
          <cell r="AV70">
            <v>129024.64</v>
          </cell>
          <cell r="AW70">
            <v>118286.88</v>
          </cell>
          <cell r="AX70">
            <v>129024.64</v>
          </cell>
          <cell r="AY70">
            <v>129024.64</v>
          </cell>
          <cell r="AZ70">
            <v>123655.76</v>
          </cell>
          <cell r="BA70">
            <v>129024.64</v>
          </cell>
          <cell r="BB70">
            <v>134393.44</v>
          </cell>
          <cell r="BC70">
            <v>123655.76</v>
          </cell>
          <cell r="BD70">
            <v>129024.64</v>
          </cell>
          <cell r="BF70" t="str">
            <v>0</v>
          </cell>
          <cell r="BG70" t="str">
            <v>0</v>
          </cell>
          <cell r="BH70" t="str">
            <v>0</v>
          </cell>
          <cell r="BI70" t="str">
            <v>0</v>
          </cell>
          <cell r="BJ70" t="str">
            <v>0</v>
          </cell>
          <cell r="BK70" t="str">
            <v>0</v>
          </cell>
          <cell r="BL70" t="str">
            <v>0</v>
          </cell>
          <cell r="BM70" t="str">
            <v>0</v>
          </cell>
          <cell r="BN70" t="str">
            <v>0</v>
          </cell>
          <cell r="BO70" t="str">
            <v>0</v>
          </cell>
          <cell r="BP70" t="str">
            <v>0</v>
          </cell>
          <cell r="BQ70" t="str">
            <v>0</v>
          </cell>
          <cell r="BR70" t="str">
            <v>0</v>
          </cell>
          <cell r="BT70" t="str">
            <v>0</v>
          </cell>
          <cell r="BU70" t="str">
            <v>0</v>
          </cell>
          <cell r="BV70" t="str">
            <v>0</v>
          </cell>
          <cell r="BW70" t="str">
            <v>0</v>
          </cell>
          <cell r="BX70" t="str">
            <v>0</v>
          </cell>
          <cell r="BY70" t="str">
            <v>0</v>
          </cell>
          <cell r="BZ70" t="str">
            <v>0</v>
          </cell>
          <cell r="CA70" t="str">
            <v>0</v>
          </cell>
          <cell r="CB70" t="str">
            <v>0</v>
          </cell>
          <cell r="CC70" t="str">
            <v>0</v>
          </cell>
          <cell r="CD70" t="str">
            <v>0</v>
          </cell>
          <cell r="CE70" t="str">
            <v>0</v>
          </cell>
          <cell r="CF70" t="str">
            <v>0</v>
          </cell>
          <cell r="CH70" t="str">
            <v>0</v>
          </cell>
          <cell r="CI70" t="str">
            <v>0</v>
          </cell>
          <cell r="CJ70" t="str">
            <v>0</v>
          </cell>
          <cell r="CK70" t="str">
            <v>0</v>
          </cell>
          <cell r="CL70" t="str">
            <v>0</v>
          </cell>
          <cell r="CM70" t="str">
            <v>0</v>
          </cell>
          <cell r="CN70" t="str">
            <v>0</v>
          </cell>
          <cell r="CO70" t="str">
            <v>0</v>
          </cell>
          <cell r="CP70" t="str">
            <v>0</v>
          </cell>
          <cell r="CQ70" t="str">
            <v>0</v>
          </cell>
          <cell r="CR70" t="str">
            <v>0</v>
          </cell>
          <cell r="CS70" t="str">
            <v>0</v>
          </cell>
          <cell r="CT70" t="str">
            <v>0</v>
          </cell>
          <cell r="CV70" t="str">
            <v>0</v>
          </cell>
          <cell r="CW70" t="str">
            <v>0</v>
          </cell>
          <cell r="CX70" t="str">
            <v>0</v>
          </cell>
          <cell r="CY70" t="str">
            <v>0</v>
          </cell>
          <cell r="CZ70" t="str">
            <v>0</v>
          </cell>
          <cell r="DA70" t="str">
            <v>0</v>
          </cell>
          <cell r="DB70" t="str">
            <v>0</v>
          </cell>
          <cell r="DC70" t="str">
            <v>0</v>
          </cell>
          <cell r="DD70" t="str">
            <v>0</v>
          </cell>
          <cell r="DE70" t="str">
            <v>0</v>
          </cell>
          <cell r="DF70" t="str">
            <v>0</v>
          </cell>
          <cell r="DG70" t="str">
            <v>0</v>
          </cell>
          <cell r="DH70" t="str">
            <v>0</v>
          </cell>
          <cell r="DJ70" t="str">
            <v>0</v>
          </cell>
          <cell r="DK70" t="str">
            <v>0</v>
          </cell>
          <cell r="DL70" t="str">
            <v>0</v>
          </cell>
          <cell r="DM70" t="str">
            <v>0</v>
          </cell>
          <cell r="DN70" t="str">
            <v>0</v>
          </cell>
          <cell r="DO70" t="str">
            <v>0</v>
          </cell>
          <cell r="DP70" t="str">
            <v>0</v>
          </cell>
          <cell r="DQ70" t="str">
            <v>0</v>
          </cell>
          <cell r="DR70" t="str">
            <v>0</v>
          </cell>
          <cell r="DS70" t="str">
            <v>0</v>
          </cell>
          <cell r="DT70" t="str">
            <v>0</v>
          </cell>
          <cell r="DU70" t="str">
            <v>0</v>
          </cell>
          <cell r="DV70" t="str">
            <v>0</v>
          </cell>
        </row>
        <row r="71">
          <cell r="A71" t="str">
            <v>Ad Valorem</v>
          </cell>
          <cell r="B71">
            <v>17691000</v>
          </cell>
          <cell r="C71">
            <v>1474250</v>
          </cell>
          <cell r="D71">
            <v>1474250</v>
          </cell>
          <cell r="E71">
            <v>1474250</v>
          </cell>
          <cell r="F71">
            <v>1474250</v>
          </cell>
          <cell r="G71">
            <v>1474250</v>
          </cell>
          <cell r="H71">
            <v>1474250</v>
          </cell>
          <cell r="I71">
            <v>1474250</v>
          </cell>
          <cell r="J71">
            <v>1474250</v>
          </cell>
          <cell r="K71">
            <v>1474250</v>
          </cell>
          <cell r="L71">
            <v>1474250</v>
          </cell>
          <cell r="M71">
            <v>1474250</v>
          </cell>
          <cell r="N71">
            <v>1474250</v>
          </cell>
          <cell r="P71">
            <v>6900000</v>
          </cell>
          <cell r="Q71">
            <v>575000</v>
          </cell>
          <cell r="R71">
            <v>575000</v>
          </cell>
          <cell r="S71">
            <v>575000</v>
          </cell>
          <cell r="T71">
            <v>575000</v>
          </cell>
          <cell r="U71">
            <v>575000</v>
          </cell>
          <cell r="V71">
            <v>575000</v>
          </cell>
          <cell r="W71">
            <v>575000</v>
          </cell>
          <cell r="X71">
            <v>575000</v>
          </cell>
          <cell r="Y71">
            <v>575000</v>
          </cell>
          <cell r="Z71">
            <v>575000</v>
          </cell>
          <cell r="AA71">
            <v>575000</v>
          </cell>
          <cell r="AB71">
            <v>575000</v>
          </cell>
          <cell r="AD71" t="str">
            <v>0</v>
          </cell>
          <cell r="AE71" t="str">
            <v>0</v>
          </cell>
          <cell r="AF71" t="str">
            <v>0</v>
          </cell>
          <cell r="AG71" t="str">
            <v>0</v>
          </cell>
          <cell r="AH71" t="str">
            <v>0</v>
          </cell>
          <cell r="AI71" t="str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0</v>
          </cell>
          <cell r="AN71" t="str">
            <v>0</v>
          </cell>
          <cell r="AO71" t="str">
            <v>0</v>
          </cell>
          <cell r="AP71" t="str">
            <v>0</v>
          </cell>
          <cell r="AR71">
            <v>7168920</v>
          </cell>
          <cell r="AS71">
            <v>578000</v>
          </cell>
          <cell r="AT71">
            <v>578000</v>
          </cell>
          <cell r="AU71">
            <v>578000</v>
          </cell>
          <cell r="AV71">
            <v>603000</v>
          </cell>
          <cell r="AW71">
            <v>603000</v>
          </cell>
          <cell r="AX71">
            <v>603000</v>
          </cell>
          <cell r="AY71">
            <v>603000</v>
          </cell>
          <cell r="AZ71">
            <v>603000</v>
          </cell>
          <cell r="BA71">
            <v>603000</v>
          </cell>
          <cell r="BB71">
            <v>603000</v>
          </cell>
          <cell r="BC71">
            <v>603000</v>
          </cell>
          <cell r="BD71">
            <v>610920</v>
          </cell>
          <cell r="BF71" t="str">
            <v>0</v>
          </cell>
          <cell r="BG71" t="str">
            <v>0</v>
          </cell>
          <cell r="BH71" t="str">
            <v>0</v>
          </cell>
          <cell r="BI71" t="str">
            <v>0</v>
          </cell>
          <cell r="BJ71" t="str">
            <v>0</v>
          </cell>
          <cell r="BK71" t="str">
            <v>0</v>
          </cell>
          <cell r="BL71" t="str">
            <v>0</v>
          </cell>
          <cell r="BM71" t="str">
            <v>0</v>
          </cell>
          <cell r="BN71" t="str">
            <v>0</v>
          </cell>
          <cell r="BO71" t="str">
            <v>0</v>
          </cell>
          <cell r="BP71" t="str">
            <v>0</v>
          </cell>
          <cell r="BQ71" t="str">
            <v>0</v>
          </cell>
          <cell r="BR71" t="str">
            <v>0</v>
          </cell>
          <cell r="BT71">
            <v>18000</v>
          </cell>
          <cell r="BU71">
            <v>1500</v>
          </cell>
          <cell r="BV71">
            <v>1500</v>
          </cell>
          <cell r="BW71">
            <v>1500</v>
          </cell>
          <cell r="BX71">
            <v>1500</v>
          </cell>
          <cell r="BY71">
            <v>1500</v>
          </cell>
          <cell r="BZ71">
            <v>1500</v>
          </cell>
          <cell r="CA71">
            <v>1500</v>
          </cell>
          <cell r="CB71">
            <v>1500</v>
          </cell>
          <cell r="CC71">
            <v>1500</v>
          </cell>
          <cell r="CD71">
            <v>1500</v>
          </cell>
          <cell r="CE71">
            <v>1500</v>
          </cell>
          <cell r="CF71">
            <v>1500</v>
          </cell>
          <cell r="CH71" t="str">
            <v>0</v>
          </cell>
          <cell r="CI71" t="str">
            <v>0</v>
          </cell>
          <cell r="CJ71" t="str">
            <v>0</v>
          </cell>
          <cell r="CK71" t="str">
            <v>0</v>
          </cell>
          <cell r="CL71" t="str">
            <v>0</v>
          </cell>
          <cell r="CM71" t="str">
            <v>0</v>
          </cell>
          <cell r="CN71" t="str">
            <v>0</v>
          </cell>
          <cell r="CO71" t="str">
            <v>0</v>
          </cell>
          <cell r="CP71" t="str">
            <v>0</v>
          </cell>
          <cell r="CQ71" t="str">
            <v>0</v>
          </cell>
          <cell r="CR71" t="str">
            <v>0</v>
          </cell>
          <cell r="CS71" t="str">
            <v>0</v>
          </cell>
          <cell r="CT71" t="str">
            <v>0</v>
          </cell>
          <cell r="CV71" t="str">
            <v>0</v>
          </cell>
          <cell r="CW71" t="str">
            <v>0</v>
          </cell>
          <cell r="CX71" t="str">
            <v>0</v>
          </cell>
          <cell r="CY71" t="str">
            <v>0</v>
          </cell>
          <cell r="CZ71" t="str">
            <v>0</v>
          </cell>
          <cell r="DA71" t="str">
            <v>0</v>
          </cell>
          <cell r="DB71" t="str">
            <v>0</v>
          </cell>
          <cell r="DC71" t="str">
            <v>0</v>
          </cell>
          <cell r="DD71" t="str">
            <v>0</v>
          </cell>
          <cell r="DE71" t="str">
            <v>0</v>
          </cell>
          <cell r="DF71" t="str">
            <v>0</v>
          </cell>
          <cell r="DG71" t="str">
            <v>0</v>
          </cell>
          <cell r="DH71" t="str">
            <v>0</v>
          </cell>
          <cell r="DJ71" t="str">
            <v>0</v>
          </cell>
          <cell r="DK71" t="str">
            <v>0</v>
          </cell>
          <cell r="DL71" t="str">
            <v>0</v>
          </cell>
          <cell r="DM71" t="str">
            <v>0</v>
          </cell>
          <cell r="DN71" t="str">
            <v>0</v>
          </cell>
          <cell r="DO71" t="str">
            <v>0</v>
          </cell>
          <cell r="DP71" t="str">
            <v>0</v>
          </cell>
          <cell r="DQ71" t="str">
            <v>0</v>
          </cell>
          <cell r="DR71" t="str">
            <v>0</v>
          </cell>
          <cell r="DS71" t="str">
            <v>0</v>
          </cell>
          <cell r="DT71" t="str">
            <v>0</v>
          </cell>
          <cell r="DU71" t="str">
            <v>0</v>
          </cell>
          <cell r="DV71" t="str">
            <v>0</v>
          </cell>
        </row>
        <row r="72">
          <cell r="A72" t="str">
            <v>Franchise Taxes</v>
          </cell>
          <cell r="B72">
            <v>82303012.079999998</v>
          </cell>
          <cell r="C72">
            <v>3814201.88</v>
          </cell>
          <cell r="D72">
            <v>5950073.6799999997</v>
          </cell>
          <cell r="E72">
            <v>10503845.939999999</v>
          </cell>
          <cell r="F72">
            <v>15990091.27</v>
          </cell>
          <cell r="G72">
            <v>12974612.83</v>
          </cell>
          <cell r="H72">
            <v>9880997.1500000004</v>
          </cell>
          <cell r="I72">
            <v>5388393.7599999998</v>
          </cell>
          <cell r="J72">
            <v>4302020.6900000004</v>
          </cell>
          <cell r="K72">
            <v>3337285.67</v>
          </cell>
          <cell r="L72">
            <v>3178870.58</v>
          </cell>
          <cell r="M72">
            <v>3288512.44</v>
          </cell>
          <cell r="N72">
            <v>3694106.19</v>
          </cell>
          <cell r="P72">
            <v>6536616.0599999996</v>
          </cell>
          <cell r="Q72">
            <v>343505.13</v>
          </cell>
          <cell r="R72">
            <v>594749.13</v>
          </cell>
          <cell r="S72">
            <v>1008926.46</v>
          </cell>
          <cell r="T72">
            <v>1223709.6499999999</v>
          </cell>
          <cell r="U72">
            <v>960824.89</v>
          </cell>
          <cell r="V72">
            <v>682905.13</v>
          </cell>
          <cell r="W72">
            <v>426322.01</v>
          </cell>
          <cell r="X72">
            <v>296757.59999999998</v>
          </cell>
          <cell r="Y72">
            <v>249539.1</v>
          </cell>
          <cell r="Z72">
            <v>250496.53</v>
          </cell>
          <cell r="AA72">
            <v>249675.29</v>
          </cell>
          <cell r="AB72">
            <v>249205.14</v>
          </cell>
          <cell r="AD72" t="str">
            <v>0</v>
          </cell>
          <cell r="AE72" t="str">
            <v>0</v>
          </cell>
          <cell r="AF72" t="str">
            <v>0</v>
          </cell>
          <cell r="AG72" t="str">
            <v>0</v>
          </cell>
          <cell r="AH72" t="str">
            <v>0</v>
          </cell>
          <cell r="AI72" t="str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0</v>
          </cell>
          <cell r="AN72" t="str">
            <v>0</v>
          </cell>
          <cell r="AO72" t="str">
            <v>0</v>
          </cell>
          <cell r="AP72" t="str">
            <v>0</v>
          </cell>
          <cell r="AR72" t="str">
            <v>0</v>
          </cell>
          <cell r="AS72" t="str">
            <v>0</v>
          </cell>
          <cell r="AT72" t="str">
            <v>0</v>
          </cell>
          <cell r="AU72" t="str">
            <v>0</v>
          </cell>
          <cell r="AV72" t="str">
            <v>0</v>
          </cell>
          <cell r="AW72" t="str">
            <v>0</v>
          </cell>
          <cell r="AX72" t="str">
            <v>0</v>
          </cell>
          <cell r="AY72" t="str">
            <v>0</v>
          </cell>
          <cell r="AZ72" t="str">
            <v>0</v>
          </cell>
          <cell r="BA72" t="str">
            <v>0</v>
          </cell>
          <cell r="BB72" t="str">
            <v>0</v>
          </cell>
          <cell r="BC72" t="str">
            <v>0</v>
          </cell>
          <cell r="BD72" t="str">
            <v>0</v>
          </cell>
          <cell r="BF72" t="str">
            <v>0</v>
          </cell>
          <cell r="BG72" t="str">
            <v>0</v>
          </cell>
          <cell r="BH72" t="str">
            <v>0</v>
          </cell>
          <cell r="BI72" t="str">
            <v>0</v>
          </cell>
          <cell r="BJ72" t="str">
            <v>0</v>
          </cell>
          <cell r="BK72" t="str">
            <v>0</v>
          </cell>
          <cell r="BL72" t="str">
            <v>0</v>
          </cell>
          <cell r="BM72" t="str">
            <v>0</v>
          </cell>
          <cell r="BN72" t="str">
            <v>0</v>
          </cell>
          <cell r="BO72" t="str">
            <v>0</v>
          </cell>
          <cell r="BP72" t="str">
            <v>0</v>
          </cell>
          <cell r="BQ72" t="str">
            <v>0</v>
          </cell>
          <cell r="BR72" t="str">
            <v>0</v>
          </cell>
          <cell r="BT72">
            <v>21000</v>
          </cell>
          <cell r="BU72">
            <v>1750</v>
          </cell>
          <cell r="BV72">
            <v>1750</v>
          </cell>
          <cell r="BW72">
            <v>1750</v>
          </cell>
          <cell r="BX72">
            <v>1750</v>
          </cell>
          <cell r="BY72">
            <v>1750</v>
          </cell>
          <cell r="BZ72">
            <v>1750</v>
          </cell>
          <cell r="CA72">
            <v>1750</v>
          </cell>
          <cell r="CB72">
            <v>1750</v>
          </cell>
          <cell r="CC72">
            <v>1750</v>
          </cell>
          <cell r="CD72">
            <v>1750</v>
          </cell>
          <cell r="CE72">
            <v>1750</v>
          </cell>
          <cell r="CF72">
            <v>1750</v>
          </cell>
          <cell r="CH72" t="str">
            <v>0</v>
          </cell>
          <cell r="CI72" t="str">
            <v>0</v>
          </cell>
          <cell r="CJ72" t="str">
            <v>0</v>
          </cell>
          <cell r="CK72" t="str">
            <v>0</v>
          </cell>
          <cell r="CL72" t="str">
            <v>0</v>
          </cell>
          <cell r="CM72" t="str">
            <v>0</v>
          </cell>
          <cell r="CN72" t="str">
            <v>0</v>
          </cell>
          <cell r="CO72" t="str">
            <v>0</v>
          </cell>
          <cell r="CP72" t="str">
            <v>0</v>
          </cell>
          <cell r="CQ72" t="str">
            <v>0</v>
          </cell>
          <cell r="CR72" t="str">
            <v>0</v>
          </cell>
          <cell r="CS72" t="str">
            <v>0</v>
          </cell>
          <cell r="CT72" t="str">
            <v>0</v>
          </cell>
          <cell r="CV72" t="str">
            <v>0</v>
          </cell>
          <cell r="CW72" t="str">
            <v>0</v>
          </cell>
          <cell r="CX72" t="str">
            <v>0</v>
          </cell>
          <cell r="CY72" t="str">
            <v>0</v>
          </cell>
          <cell r="CZ72" t="str">
            <v>0</v>
          </cell>
          <cell r="DA72" t="str">
            <v>0</v>
          </cell>
          <cell r="DB72" t="str">
            <v>0</v>
          </cell>
          <cell r="DC72" t="str">
            <v>0</v>
          </cell>
          <cell r="DD72" t="str">
            <v>0</v>
          </cell>
          <cell r="DE72" t="str">
            <v>0</v>
          </cell>
          <cell r="DF72" t="str">
            <v>0</v>
          </cell>
          <cell r="DG72" t="str">
            <v>0</v>
          </cell>
          <cell r="DH72" t="str">
            <v>0</v>
          </cell>
          <cell r="DJ72" t="str">
            <v>0</v>
          </cell>
          <cell r="DK72" t="str">
            <v>0</v>
          </cell>
          <cell r="DL72" t="str">
            <v>0</v>
          </cell>
          <cell r="DM72" t="str">
            <v>0</v>
          </cell>
          <cell r="DN72" t="str">
            <v>0</v>
          </cell>
          <cell r="DO72" t="str">
            <v>0</v>
          </cell>
          <cell r="DP72" t="str">
            <v>0</v>
          </cell>
          <cell r="DQ72" t="str">
            <v>0</v>
          </cell>
          <cell r="DR72" t="str">
            <v>0</v>
          </cell>
          <cell r="DS72" t="str">
            <v>0</v>
          </cell>
          <cell r="DT72" t="str">
            <v>0</v>
          </cell>
          <cell r="DU72" t="str">
            <v>0</v>
          </cell>
          <cell r="DV72" t="str">
            <v>0</v>
          </cell>
        </row>
        <row r="73">
          <cell r="A73" t="str">
            <v>State Gross Receipts</v>
          </cell>
          <cell r="B73">
            <v>39135056.339999996</v>
          </cell>
          <cell r="C73">
            <v>1196281.67</v>
          </cell>
          <cell r="D73">
            <v>1196281.67</v>
          </cell>
          <cell r="E73">
            <v>1196281.67</v>
          </cell>
          <cell r="F73">
            <v>3645285.5</v>
          </cell>
          <cell r="G73">
            <v>3645285.5</v>
          </cell>
          <cell r="H73">
            <v>3645285.5</v>
          </cell>
          <cell r="I73">
            <v>6145735.8799999999</v>
          </cell>
          <cell r="J73">
            <v>6145735.8799999999</v>
          </cell>
          <cell r="K73">
            <v>6145735.8799999999</v>
          </cell>
          <cell r="L73">
            <v>2057715.73</v>
          </cell>
          <cell r="M73">
            <v>2057715.73</v>
          </cell>
          <cell r="N73">
            <v>2057715.73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  <cell r="Y73" t="str">
            <v>0</v>
          </cell>
          <cell r="Z73" t="str">
            <v>0</v>
          </cell>
          <cell r="AA73" t="str">
            <v>0</v>
          </cell>
          <cell r="AB73" t="str">
            <v>0</v>
          </cell>
          <cell r="AD73" t="str">
            <v>0</v>
          </cell>
          <cell r="AE73" t="str">
            <v>0</v>
          </cell>
          <cell r="AF73" t="str">
            <v>0</v>
          </cell>
          <cell r="AG73" t="str">
            <v>0</v>
          </cell>
          <cell r="AH73" t="str">
            <v>0</v>
          </cell>
          <cell r="AI73" t="str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0</v>
          </cell>
          <cell r="AN73" t="str">
            <v>0</v>
          </cell>
          <cell r="AO73" t="str">
            <v>0</v>
          </cell>
          <cell r="AP73" t="str">
            <v>0</v>
          </cell>
          <cell r="AR73" t="str">
            <v>0</v>
          </cell>
          <cell r="AS73" t="str">
            <v>0</v>
          </cell>
          <cell r="AT73" t="str">
            <v>0</v>
          </cell>
          <cell r="AU73" t="str">
            <v>0</v>
          </cell>
          <cell r="AV73" t="str">
            <v>0</v>
          </cell>
          <cell r="AW73" t="str">
            <v>0</v>
          </cell>
          <cell r="AX73" t="str">
            <v>0</v>
          </cell>
          <cell r="AY73" t="str">
            <v>0</v>
          </cell>
          <cell r="AZ73" t="str">
            <v>0</v>
          </cell>
          <cell r="BA73" t="str">
            <v>0</v>
          </cell>
          <cell r="BB73" t="str">
            <v>0</v>
          </cell>
          <cell r="BC73" t="str">
            <v>0</v>
          </cell>
          <cell r="BD73" t="str">
            <v>0</v>
          </cell>
          <cell r="BF73" t="str">
            <v>0</v>
          </cell>
          <cell r="BG73" t="str">
            <v>0</v>
          </cell>
          <cell r="BH73" t="str">
            <v>0</v>
          </cell>
          <cell r="BI73" t="str">
            <v>0</v>
          </cell>
          <cell r="BJ73" t="str">
            <v>0</v>
          </cell>
          <cell r="BK73" t="str">
            <v>0</v>
          </cell>
          <cell r="BL73" t="str">
            <v>0</v>
          </cell>
          <cell r="BM73" t="str">
            <v>0</v>
          </cell>
          <cell r="BN73" t="str">
            <v>0</v>
          </cell>
          <cell r="BO73" t="str">
            <v>0</v>
          </cell>
          <cell r="BP73" t="str">
            <v>0</v>
          </cell>
          <cell r="BQ73" t="str">
            <v>0</v>
          </cell>
          <cell r="BR73" t="str">
            <v>0</v>
          </cell>
          <cell r="BT73" t="str">
            <v>0</v>
          </cell>
          <cell r="BU73" t="str">
            <v>0</v>
          </cell>
          <cell r="BV73" t="str">
            <v>0</v>
          </cell>
          <cell r="BW73" t="str">
            <v>0</v>
          </cell>
          <cell r="BX73" t="str">
            <v>0</v>
          </cell>
          <cell r="BY73" t="str">
            <v>0</v>
          </cell>
          <cell r="BZ73" t="str">
            <v>0</v>
          </cell>
          <cell r="CA73" t="str">
            <v>0</v>
          </cell>
          <cell r="CB73" t="str">
            <v>0</v>
          </cell>
          <cell r="CC73" t="str">
            <v>0</v>
          </cell>
          <cell r="CD73" t="str">
            <v>0</v>
          </cell>
          <cell r="CE73" t="str">
            <v>0</v>
          </cell>
          <cell r="CF73" t="str">
            <v>0</v>
          </cell>
          <cell r="CH73" t="str">
            <v>0</v>
          </cell>
          <cell r="CI73" t="str">
            <v>0</v>
          </cell>
          <cell r="CJ73" t="str">
            <v>0</v>
          </cell>
          <cell r="CK73" t="str">
            <v>0</v>
          </cell>
          <cell r="CL73" t="str">
            <v>0</v>
          </cell>
          <cell r="CM73" t="str">
            <v>0</v>
          </cell>
          <cell r="CN73" t="str">
            <v>0</v>
          </cell>
          <cell r="CO73" t="str">
            <v>0</v>
          </cell>
          <cell r="CP73" t="str">
            <v>0</v>
          </cell>
          <cell r="CQ73" t="str">
            <v>0</v>
          </cell>
          <cell r="CR73" t="str">
            <v>0</v>
          </cell>
          <cell r="CS73" t="str">
            <v>0</v>
          </cell>
          <cell r="CT73" t="str">
            <v>0</v>
          </cell>
          <cell r="CV73" t="str">
            <v>0</v>
          </cell>
          <cell r="CW73" t="str">
            <v>0</v>
          </cell>
          <cell r="CX73" t="str">
            <v>0</v>
          </cell>
          <cell r="CY73" t="str">
            <v>0</v>
          </cell>
          <cell r="CZ73" t="str">
            <v>0</v>
          </cell>
          <cell r="DA73" t="str">
            <v>0</v>
          </cell>
          <cell r="DB73" t="str">
            <v>0</v>
          </cell>
          <cell r="DC73" t="str">
            <v>0</v>
          </cell>
          <cell r="DD73" t="str">
            <v>0</v>
          </cell>
          <cell r="DE73" t="str">
            <v>0</v>
          </cell>
          <cell r="DF73" t="str">
            <v>0</v>
          </cell>
          <cell r="DG73" t="str">
            <v>0</v>
          </cell>
          <cell r="DH73" t="str">
            <v>0</v>
          </cell>
          <cell r="DJ73" t="str">
            <v>0</v>
          </cell>
          <cell r="DK73" t="str">
            <v>0</v>
          </cell>
          <cell r="DL73" t="str">
            <v>0</v>
          </cell>
          <cell r="DM73" t="str">
            <v>0</v>
          </cell>
          <cell r="DN73" t="str">
            <v>0</v>
          </cell>
          <cell r="DO73" t="str">
            <v>0</v>
          </cell>
          <cell r="DP73" t="str">
            <v>0</v>
          </cell>
          <cell r="DQ73" t="str">
            <v>0</v>
          </cell>
          <cell r="DR73" t="str">
            <v>0</v>
          </cell>
          <cell r="DS73" t="str">
            <v>0</v>
          </cell>
          <cell r="DT73" t="str">
            <v>0</v>
          </cell>
          <cell r="DU73" t="str">
            <v>0</v>
          </cell>
          <cell r="DV73" t="str">
            <v>0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  <cell r="Y74" t="str">
            <v>0</v>
          </cell>
          <cell r="Z74" t="str">
            <v>0</v>
          </cell>
          <cell r="AA74" t="str">
            <v>0</v>
          </cell>
          <cell r="AB74" t="str">
            <v>0</v>
          </cell>
          <cell r="AD74" t="str">
            <v>0</v>
          </cell>
          <cell r="AE74" t="str">
            <v>0</v>
          </cell>
          <cell r="AF74" t="str">
            <v>0</v>
          </cell>
          <cell r="AG74" t="str">
            <v>0</v>
          </cell>
          <cell r="AH74" t="str">
            <v>0</v>
          </cell>
          <cell r="AI74" t="str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0</v>
          </cell>
          <cell r="AN74" t="str">
            <v>0</v>
          </cell>
          <cell r="AO74" t="str">
            <v>0</v>
          </cell>
          <cell r="AP74" t="str">
            <v>0</v>
          </cell>
          <cell r="AR74" t="str">
            <v>0</v>
          </cell>
          <cell r="AS74" t="str">
            <v>0</v>
          </cell>
          <cell r="AT74" t="str">
            <v>0</v>
          </cell>
          <cell r="AU74" t="str">
            <v>0</v>
          </cell>
          <cell r="AV74" t="str">
            <v>0</v>
          </cell>
          <cell r="AW74" t="str">
            <v>0</v>
          </cell>
          <cell r="AX74" t="str">
            <v>0</v>
          </cell>
          <cell r="AY74" t="str">
            <v>0</v>
          </cell>
          <cell r="AZ74" t="str">
            <v>0</v>
          </cell>
          <cell r="BA74" t="str">
            <v>0</v>
          </cell>
          <cell r="BB74" t="str">
            <v>0</v>
          </cell>
          <cell r="BC74" t="str">
            <v>0</v>
          </cell>
          <cell r="BD74" t="str">
            <v>0</v>
          </cell>
          <cell r="BF74" t="str">
            <v>0</v>
          </cell>
          <cell r="BG74" t="str">
            <v>0</v>
          </cell>
          <cell r="BH74" t="str">
            <v>0</v>
          </cell>
          <cell r="BI74" t="str">
            <v>0</v>
          </cell>
          <cell r="BJ74" t="str">
            <v>0</v>
          </cell>
          <cell r="BK74" t="str">
            <v>0</v>
          </cell>
          <cell r="BL74" t="str">
            <v>0</v>
          </cell>
          <cell r="BM74" t="str">
            <v>0</v>
          </cell>
          <cell r="BN74" t="str">
            <v>0</v>
          </cell>
          <cell r="BO74" t="str">
            <v>0</v>
          </cell>
          <cell r="BP74" t="str">
            <v>0</v>
          </cell>
          <cell r="BQ74" t="str">
            <v>0</v>
          </cell>
          <cell r="BR74" t="str">
            <v>0</v>
          </cell>
          <cell r="BT74" t="str">
            <v>0</v>
          </cell>
          <cell r="BU74" t="str">
            <v>0</v>
          </cell>
          <cell r="BV74" t="str">
            <v>0</v>
          </cell>
          <cell r="BW74" t="str">
            <v>0</v>
          </cell>
          <cell r="BX74" t="str">
            <v>0</v>
          </cell>
          <cell r="BY74" t="str">
            <v>0</v>
          </cell>
          <cell r="BZ74" t="str">
            <v>0</v>
          </cell>
          <cell r="CA74" t="str">
            <v>0</v>
          </cell>
          <cell r="CB74" t="str">
            <v>0</v>
          </cell>
          <cell r="CC74" t="str">
            <v>0</v>
          </cell>
          <cell r="CD74" t="str">
            <v>0</v>
          </cell>
          <cell r="CE74" t="str">
            <v>0</v>
          </cell>
          <cell r="CF74" t="str">
            <v>0</v>
          </cell>
          <cell r="CH74" t="str">
            <v>0</v>
          </cell>
          <cell r="CI74" t="str">
            <v>0</v>
          </cell>
          <cell r="CJ74" t="str">
            <v>0</v>
          </cell>
          <cell r="CK74" t="str">
            <v>0</v>
          </cell>
          <cell r="CL74" t="str">
            <v>0</v>
          </cell>
          <cell r="CM74" t="str">
            <v>0</v>
          </cell>
          <cell r="CN74" t="str">
            <v>0</v>
          </cell>
          <cell r="CO74" t="str">
            <v>0</v>
          </cell>
          <cell r="CP74" t="str">
            <v>0</v>
          </cell>
          <cell r="CQ74" t="str">
            <v>0</v>
          </cell>
          <cell r="CR74" t="str">
            <v>0</v>
          </cell>
          <cell r="CS74" t="str">
            <v>0</v>
          </cell>
          <cell r="CT74" t="str">
            <v>0</v>
          </cell>
          <cell r="CV74" t="str">
            <v>0</v>
          </cell>
          <cell r="CW74" t="str">
            <v>0</v>
          </cell>
          <cell r="CX74" t="str">
            <v>0</v>
          </cell>
          <cell r="CY74" t="str">
            <v>0</v>
          </cell>
          <cell r="CZ74" t="str">
            <v>0</v>
          </cell>
          <cell r="DA74" t="str">
            <v>0</v>
          </cell>
          <cell r="DB74" t="str">
            <v>0</v>
          </cell>
          <cell r="DC74" t="str">
            <v>0</v>
          </cell>
          <cell r="DD74" t="str">
            <v>0</v>
          </cell>
          <cell r="DE74" t="str">
            <v>0</v>
          </cell>
          <cell r="DF74" t="str">
            <v>0</v>
          </cell>
          <cell r="DG74" t="str">
            <v>0</v>
          </cell>
          <cell r="DH74" t="str">
            <v>0</v>
          </cell>
          <cell r="DJ74" t="str">
            <v>0</v>
          </cell>
          <cell r="DK74" t="str">
            <v>0</v>
          </cell>
          <cell r="DL74" t="str">
            <v>0</v>
          </cell>
          <cell r="DM74" t="str">
            <v>0</v>
          </cell>
          <cell r="DN74" t="str">
            <v>0</v>
          </cell>
          <cell r="DO74" t="str">
            <v>0</v>
          </cell>
          <cell r="DP74" t="str">
            <v>0</v>
          </cell>
          <cell r="DQ74" t="str">
            <v>0</v>
          </cell>
          <cell r="DR74" t="str">
            <v>0</v>
          </cell>
          <cell r="DS74" t="str">
            <v>0</v>
          </cell>
          <cell r="DT74" t="str">
            <v>0</v>
          </cell>
          <cell r="DU74" t="str">
            <v>0</v>
          </cell>
          <cell r="DV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0</v>
          </cell>
          <cell r="V75" t="str">
            <v>0</v>
          </cell>
          <cell r="W75" t="str">
            <v>0</v>
          </cell>
          <cell r="X75" t="str">
            <v>0</v>
          </cell>
          <cell r="Y75" t="str">
            <v>0</v>
          </cell>
          <cell r="Z75" t="str">
            <v>0</v>
          </cell>
          <cell r="AA75" t="str">
            <v>0</v>
          </cell>
          <cell r="AB75" t="str">
            <v>0</v>
          </cell>
          <cell r="AD75" t="str">
            <v>0</v>
          </cell>
          <cell r="AE75" t="str">
            <v>0</v>
          </cell>
          <cell r="AF75" t="str">
            <v>0</v>
          </cell>
          <cell r="AG75" t="str">
            <v>0</v>
          </cell>
          <cell r="AH75" t="str">
            <v>0</v>
          </cell>
          <cell r="AI75" t="str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0</v>
          </cell>
          <cell r="AN75" t="str">
            <v>0</v>
          </cell>
          <cell r="AO75" t="str">
            <v>0</v>
          </cell>
          <cell r="AP75" t="str">
            <v>0</v>
          </cell>
          <cell r="AR75" t="str">
            <v>0</v>
          </cell>
          <cell r="AS75" t="str">
            <v>0</v>
          </cell>
          <cell r="AT75" t="str">
            <v>0</v>
          </cell>
          <cell r="AU75" t="str">
            <v>0</v>
          </cell>
          <cell r="AV75" t="str">
            <v>0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0</v>
          </cell>
          <cell r="BA75" t="str">
            <v>0</v>
          </cell>
          <cell r="BB75" t="str">
            <v>0</v>
          </cell>
          <cell r="BC75" t="str">
            <v>0</v>
          </cell>
          <cell r="BD75" t="str">
            <v>0</v>
          </cell>
          <cell r="BF75" t="str">
            <v>0</v>
          </cell>
          <cell r="BG75" t="str">
            <v>0</v>
          </cell>
          <cell r="BH75" t="str">
            <v>0</v>
          </cell>
          <cell r="BI75" t="str">
            <v>0</v>
          </cell>
          <cell r="BJ75" t="str">
            <v>0</v>
          </cell>
          <cell r="BK75" t="str">
            <v>0</v>
          </cell>
          <cell r="BL75" t="str">
            <v>0</v>
          </cell>
          <cell r="BM75" t="str">
            <v>0</v>
          </cell>
          <cell r="BN75" t="str">
            <v>0</v>
          </cell>
          <cell r="BO75" t="str">
            <v>0</v>
          </cell>
          <cell r="BP75" t="str">
            <v>0</v>
          </cell>
          <cell r="BQ75" t="str">
            <v>0</v>
          </cell>
          <cell r="BR75" t="str">
            <v>0</v>
          </cell>
          <cell r="BT75" t="str">
            <v>0</v>
          </cell>
          <cell r="BU75" t="str">
            <v>0</v>
          </cell>
          <cell r="BV75" t="str">
            <v>0</v>
          </cell>
          <cell r="BW75" t="str">
            <v>0</v>
          </cell>
          <cell r="BX75" t="str">
            <v>0</v>
          </cell>
          <cell r="BY75" t="str">
            <v>0</v>
          </cell>
          <cell r="BZ75" t="str">
            <v>0</v>
          </cell>
          <cell r="CA75" t="str">
            <v>0</v>
          </cell>
          <cell r="CB75" t="str">
            <v>0</v>
          </cell>
          <cell r="CC75" t="str">
            <v>0</v>
          </cell>
          <cell r="CD75" t="str">
            <v>0</v>
          </cell>
          <cell r="CE75" t="str">
            <v>0</v>
          </cell>
          <cell r="CF75" t="str">
            <v>0</v>
          </cell>
          <cell r="CH75" t="str">
            <v>0</v>
          </cell>
          <cell r="CI75" t="str">
            <v>0</v>
          </cell>
          <cell r="CJ75" t="str">
            <v>0</v>
          </cell>
          <cell r="CK75" t="str">
            <v>0</v>
          </cell>
          <cell r="CL75" t="str">
            <v>0</v>
          </cell>
          <cell r="CM75" t="str">
            <v>0</v>
          </cell>
          <cell r="CN75" t="str">
            <v>0</v>
          </cell>
          <cell r="CO75" t="str">
            <v>0</v>
          </cell>
          <cell r="CP75" t="str">
            <v>0</v>
          </cell>
          <cell r="CQ75" t="str">
            <v>0</v>
          </cell>
          <cell r="CR75" t="str">
            <v>0</v>
          </cell>
          <cell r="CS75" t="str">
            <v>0</v>
          </cell>
          <cell r="CT75" t="str">
            <v>0</v>
          </cell>
          <cell r="CV75" t="str">
            <v>0</v>
          </cell>
          <cell r="CW75" t="str">
            <v>0</v>
          </cell>
          <cell r="CX75" t="str">
            <v>0</v>
          </cell>
          <cell r="CY75" t="str">
            <v>0</v>
          </cell>
          <cell r="CZ75" t="str">
            <v>0</v>
          </cell>
          <cell r="DA75" t="str">
            <v>0</v>
          </cell>
          <cell r="DB75" t="str">
            <v>0</v>
          </cell>
          <cell r="DC75" t="str">
            <v>0</v>
          </cell>
          <cell r="DD75" t="str">
            <v>0</v>
          </cell>
          <cell r="DE75" t="str">
            <v>0</v>
          </cell>
          <cell r="DF75" t="str">
            <v>0</v>
          </cell>
          <cell r="DG75" t="str">
            <v>0</v>
          </cell>
          <cell r="DH75" t="str">
            <v>0</v>
          </cell>
          <cell r="DJ75" t="str">
            <v>0</v>
          </cell>
          <cell r="DK75" t="str">
            <v>0</v>
          </cell>
          <cell r="DL75" t="str">
            <v>0</v>
          </cell>
          <cell r="DM75" t="str">
            <v>0</v>
          </cell>
          <cell r="DN75" t="str">
            <v>0</v>
          </cell>
          <cell r="DO75" t="str">
            <v>0</v>
          </cell>
          <cell r="DP75" t="str">
            <v>0</v>
          </cell>
          <cell r="DQ75" t="str">
            <v>0</v>
          </cell>
          <cell r="DR75" t="str">
            <v>0</v>
          </cell>
          <cell r="DS75" t="str">
            <v>0</v>
          </cell>
          <cell r="DT75" t="str">
            <v>0</v>
          </cell>
          <cell r="DU75" t="str">
            <v>0</v>
          </cell>
          <cell r="DV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P76">
            <v>988</v>
          </cell>
          <cell r="Q76">
            <v>267</v>
          </cell>
          <cell r="R76">
            <v>0</v>
          </cell>
          <cell r="S76">
            <v>0</v>
          </cell>
          <cell r="T76">
            <v>0</v>
          </cell>
          <cell r="U76">
            <v>187</v>
          </cell>
          <cell r="V76">
            <v>0</v>
          </cell>
          <cell r="W76">
            <v>31</v>
          </cell>
          <cell r="X76">
            <v>0</v>
          </cell>
          <cell r="Y76">
            <v>21</v>
          </cell>
          <cell r="Z76">
            <v>0</v>
          </cell>
          <cell r="AA76">
            <v>27</v>
          </cell>
          <cell r="AB76">
            <v>455</v>
          </cell>
          <cell r="AD76" t="str">
            <v>0</v>
          </cell>
          <cell r="AE76" t="str">
            <v>0</v>
          </cell>
          <cell r="AF76" t="str">
            <v>0</v>
          </cell>
          <cell r="AG76" t="str">
            <v>0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0</v>
          </cell>
          <cell r="AN76" t="str">
            <v>0</v>
          </cell>
          <cell r="AO76" t="str">
            <v>0</v>
          </cell>
          <cell r="AP76" t="str">
            <v>0</v>
          </cell>
          <cell r="AR76" t="str">
            <v>0</v>
          </cell>
          <cell r="AS76" t="str">
            <v>0</v>
          </cell>
          <cell r="AT76" t="str">
            <v>0</v>
          </cell>
          <cell r="AU76" t="str">
            <v>0</v>
          </cell>
          <cell r="AV76" t="str">
            <v>0</v>
          </cell>
          <cell r="AW76" t="str">
            <v>0</v>
          </cell>
          <cell r="AX76" t="str">
            <v>0</v>
          </cell>
          <cell r="AY76" t="str">
            <v>0</v>
          </cell>
          <cell r="AZ76" t="str">
            <v>0</v>
          </cell>
          <cell r="BA76" t="str">
            <v>0</v>
          </cell>
          <cell r="BB76" t="str">
            <v>0</v>
          </cell>
          <cell r="BC76" t="str">
            <v>0</v>
          </cell>
          <cell r="BD76" t="str">
            <v>0</v>
          </cell>
          <cell r="BF76" t="str">
            <v>0</v>
          </cell>
          <cell r="BG76" t="str">
            <v>0</v>
          </cell>
          <cell r="BH76" t="str">
            <v>0</v>
          </cell>
          <cell r="BI76" t="str">
            <v>0</v>
          </cell>
          <cell r="BJ76" t="str">
            <v>0</v>
          </cell>
          <cell r="BK76" t="str">
            <v>0</v>
          </cell>
          <cell r="BL76" t="str">
            <v>0</v>
          </cell>
          <cell r="BM76" t="str">
            <v>0</v>
          </cell>
          <cell r="BN76" t="str">
            <v>0</v>
          </cell>
          <cell r="BO76" t="str">
            <v>0</v>
          </cell>
          <cell r="BP76" t="str">
            <v>0</v>
          </cell>
          <cell r="BQ76" t="str">
            <v>0</v>
          </cell>
          <cell r="BR76" t="str">
            <v>0</v>
          </cell>
          <cell r="BT76" t="str">
            <v>0</v>
          </cell>
          <cell r="BU76" t="str">
            <v>0</v>
          </cell>
          <cell r="BV76" t="str">
            <v>0</v>
          </cell>
          <cell r="BW76" t="str">
            <v>0</v>
          </cell>
          <cell r="BX76" t="str">
            <v>0</v>
          </cell>
          <cell r="BY76" t="str">
            <v>0</v>
          </cell>
          <cell r="BZ76" t="str">
            <v>0</v>
          </cell>
          <cell r="CA76" t="str">
            <v>0</v>
          </cell>
          <cell r="CB76" t="str">
            <v>0</v>
          </cell>
          <cell r="CC76" t="str">
            <v>0</v>
          </cell>
          <cell r="CD76" t="str">
            <v>0</v>
          </cell>
          <cell r="CE76" t="str">
            <v>0</v>
          </cell>
          <cell r="CF76" t="str">
            <v>0</v>
          </cell>
          <cell r="CH76" t="str">
            <v>0</v>
          </cell>
          <cell r="CI76" t="str">
            <v>0</v>
          </cell>
          <cell r="CJ76" t="str">
            <v>0</v>
          </cell>
          <cell r="CK76" t="str">
            <v>0</v>
          </cell>
          <cell r="CL76" t="str">
            <v>0</v>
          </cell>
          <cell r="CM76" t="str">
            <v>0</v>
          </cell>
          <cell r="CN76" t="str">
            <v>0</v>
          </cell>
          <cell r="CO76" t="str">
            <v>0</v>
          </cell>
          <cell r="CP76" t="str">
            <v>0</v>
          </cell>
          <cell r="CQ76" t="str">
            <v>0</v>
          </cell>
          <cell r="CR76" t="str">
            <v>0</v>
          </cell>
          <cell r="CS76" t="str">
            <v>0</v>
          </cell>
          <cell r="CT76" t="str">
            <v>0</v>
          </cell>
          <cell r="CV76" t="str">
            <v>0</v>
          </cell>
          <cell r="CW76" t="str">
            <v>0</v>
          </cell>
          <cell r="CX76" t="str">
            <v>0</v>
          </cell>
          <cell r="CY76" t="str">
            <v>0</v>
          </cell>
          <cell r="CZ76" t="str">
            <v>0</v>
          </cell>
          <cell r="DA76" t="str">
            <v>0</v>
          </cell>
          <cell r="DB76" t="str">
            <v>0</v>
          </cell>
          <cell r="DC76" t="str">
            <v>0</v>
          </cell>
          <cell r="DD76" t="str">
            <v>0</v>
          </cell>
          <cell r="DE76" t="str">
            <v>0</v>
          </cell>
          <cell r="DF76" t="str">
            <v>0</v>
          </cell>
          <cell r="DG76" t="str">
            <v>0</v>
          </cell>
          <cell r="DH76" t="str">
            <v>0</v>
          </cell>
          <cell r="DJ76" t="str">
            <v>0</v>
          </cell>
          <cell r="DK76" t="str">
            <v>0</v>
          </cell>
          <cell r="DL76" t="str">
            <v>0</v>
          </cell>
          <cell r="DM76" t="str">
            <v>0</v>
          </cell>
          <cell r="DN76" t="str">
            <v>0</v>
          </cell>
          <cell r="DO76" t="str">
            <v>0</v>
          </cell>
          <cell r="DP76" t="str">
            <v>0</v>
          </cell>
          <cell r="DQ76" t="str">
            <v>0</v>
          </cell>
          <cell r="DR76" t="str">
            <v>0</v>
          </cell>
          <cell r="DS76" t="str">
            <v>0</v>
          </cell>
          <cell r="DT76" t="str">
            <v>0</v>
          </cell>
          <cell r="DU76" t="str">
            <v>0</v>
          </cell>
          <cell r="DV76" t="str">
            <v>0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0</v>
          </cell>
          <cell r="V77" t="str">
            <v>0</v>
          </cell>
          <cell r="W77" t="str">
            <v>0</v>
          </cell>
          <cell r="X77" t="str">
            <v>0</v>
          </cell>
          <cell r="Y77" t="str">
            <v>0</v>
          </cell>
          <cell r="Z77" t="str">
            <v>0</v>
          </cell>
          <cell r="AA77" t="str">
            <v>0</v>
          </cell>
          <cell r="AB77" t="str">
            <v>0</v>
          </cell>
          <cell r="AD77" t="str">
            <v>0</v>
          </cell>
          <cell r="AE77" t="str">
            <v>0</v>
          </cell>
          <cell r="AF77" t="str">
            <v>0</v>
          </cell>
          <cell r="AG77" t="str">
            <v>0</v>
          </cell>
          <cell r="AH77" t="str">
            <v>0</v>
          </cell>
          <cell r="AI77" t="str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0</v>
          </cell>
          <cell r="AN77" t="str">
            <v>0</v>
          </cell>
          <cell r="AO77" t="str">
            <v>0</v>
          </cell>
          <cell r="AP77" t="str">
            <v>0</v>
          </cell>
          <cell r="AR77" t="str">
            <v>0</v>
          </cell>
          <cell r="AS77" t="str">
            <v>0</v>
          </cell>
          <cell r="AT77" t="str">
            <v>0</v>
          </cell>
          <cell r="AU77" t="str">
            <v>0</v>
          </cell>
          <cell r="AV77" t="str">
            <v>0</v>
          </cell>
          <cell r="AW77" t="str">
            <v>0</v>
          </cell>
          <cell r="AX77" t="str">
            <v>0</v>
          </cell>
          <cell r="AY77" t="str">
            <v>0</v>
          </cell>
          <cell r="AZ77" t="str">
            <v>0</v>
          </cell>
          <cell r="BA77" t="str">
            <v>0</v>
          </cell>
          <cell r="BB77" t="str">
            <v>0</v>
          </cell>
          <cell r="BC77" t="str">
            <v>0</v>
          </cell>
          <cell r="BD77" t="str">
            <v>0</v>
          </cell>
          <cell r="BF77" t="str">
            <v>0</v>
          </cell>
          <cell r="BG77" t="str">
            <v>0</v>
          </cell>
          <cell r="BH77" t="str">
            <v>0</v>
          </cell>
          <cell r="BI77" t="str">
            <v>0</v>
          </cell>
          <cell r="BJ77" t="str">
            <v>0</v>
          </cell>
          <cell r="BK77" t="str">
            <v>0</v>
          </cell>
          <cell r="BL77" t="str">
            <v>0</v>
          </cell>
          <cell r="BM77" t="str">
            <v>0</v>
          </cell>
          <cell r="BN77" t="str">
            <v>0</v>
          </cell>
          <cell r="BO77" t="str">
            <v>0</v>
          </cell>
          <cell r="BP77" t="str">
            <v>0</v>
          </cell>
          <cell r="BQ77" t="str">
            <v>0</v>
          </cell>
          <cell r="BR77" t="str">
            <v>0</v>
          </cell>
          <cell r="BT77" t="str">
            <v>0</v>
          </cell>
          <cell r="BU77" t="str">
            <v>0</v>
          </cell>
          <cell r="BV77" t="str">
            <v>0</v>
          </cell>
          <cell r="BW77" t="str">
            <v>0</v>
          </cell>
          <cell r="BX77" t="str">
            <v>0</v>
          </cell>
          <cell r="BY77" t="str">
            <v>0</v>
          </cell>
          <cell r="BZ77" t="str">
            <v>0</v>
          </cell>
          <cell r="CA77" t="str">
            <v>0</v>
          </cell>
          <cell r="CB77" t="str">
            <v>0</v>
          </cell>
          <cell r="CC77" t="str">
            <v>0</v>
          </cell>
          <cell r="CD77" t="str">
            <v>0</v>
          </cell>
          <cell r="CE77" t="str">
            <v>0</v>
          </cell>
          <cell r="CF77" t="str">
            <v>0</v>
          </cell>
          <cell r="CH77" t="str">
            <v>0</v>
          </cell>
          <cell r="CI77" t="str">
            <v>0</v>
          </cell>
          <cell r="CJ77" t="str">
            <v>0</v>
          </cell>
          <cell r="CK77" t="str">
            <v>0</v>
          </cell>
          <cell r="CL77" t="str">
            <v>0</v>
          </cell>
          <cell r="CM77" t="str">
            <v>0</v>
          </cell>
          <cell r="CN77" t="str">
            <v>0</v>
          </cell>
          <cell r="CO77" t="str">
            <v>0</v>
          </cell>
          <cell r="CP77" t="str">
            <v>0</v>
          </cell>
          <cell r="CQ77" t="str">
            <v>0</v>
          </cell>
          <cell r="CR77" t="str">
            <v>0</v>
          </cell>
          <cell r="CS77" t="str">
            <v>0</v>
          </cell>
          <cell r="CT77" t="str">
            <v>0</v>
          </cell>
          <cell r="CV77" t="str">
            <v>0</v>
          </cell>
          <cell r="CW77" t="str">
            <v>0</v>
          </cell>
          <cell r="CX77" t="str">
            <v>0</v>
          </cell>
          <cell r="CY77" t="str">
            <v>0</v>
          </cell>
          <cell r="CZ77" t="str">
            <v>0</v>
          </cell>
          <cell r="DA77" t="str">
            <v>0</v>
          </cell>
          <cell r="DB77" t="str">
            <v>0</v>
          </cell>
          <cell r="DC77" t="str">
            <v>0</v>
          </cell>
          <cell r="DD77" t="str">
            <v>0</v>
          </cell>
          <cell r="DE77" t="str">
            <v>0</v>
          </cell>
          <cell r="DF77" t="str">
            <v>0</v>
          </cell>
          <cell r="DG77" t="str">
            <v>0</v>
          </cell>
          <cell r="DH77" t="str">
            <v>0</v>
          </cell>
          <cell r="DJ77" t="str">
            <v>0</v>
          </cell>
          <cell r="DK77" t="str">
            <v>0</v>
          </cell>
          <cell r="DL77" t="str">
            <v>0</v>
          </cell>
          <cell r="DM77" t="str">
            <v>0</v>
          </cell>
          <cell r="DN77" t="str">
            <v>0</v>
          </cell>
          <cell r="DO77" t="str">
            <v>0</v>
          </cell>
          <cell r="DP77" t="str">
            <v>0</v>
          </cell>
          <cell r="DQ77" t="str">
            <v>0</v>
          </cell>
          <cell r="DR77" t="str">
            <v>0</v>
          </cell>
          <cell r="DS77" t="str">
            <v>0</v>
          </cell>
          <cell r="DT77" t="str">
            <v>0</v>
          </cell>
          <cell r="DU77" t="str">
            <v>0</v>
          </cell>
          <cell r="DV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0</v>
          </cell>
          <cell r="V78" t="str">
            <v>0</v>
          </cell>
          <cell r="W78" t="str">
            <v>0</v>
          </cell>
          <cell r="X78" t="str">
            <v>0</v>
          </cell>
          <cell r="Y78" t="str">
            <v>0</v>
          </cell>
          <cell r="Z78" t="str">
            <v>0</v>
          </cell>
          <cell r="AA78" t="str">
            <v>0</v>
          </cell>
          <cell r="AB78" t="str">
            <v>0</v>
          </cell>
          <cell r="AD78" t="str">
            <v>0</v>
          </cell>
          <cell r="AE78" t="str">
            <v>0</v>
          </cell>
          <cell r="AF78" t="str">
            <v>0</v>
          </cell>
          <cell r="AG78" t="str">
            <v>0</v>
          </cell>
          <cell r="AH78" t="str">
            <v>0</v>
          </cell>
          <cell r="AI78" t="str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0</v>
          </cell>
          <cell r="AN78" t="str">
            <v>0</v>
          </cell>
          <cell r="AO78" t="str">
            <v>0</v>
          </cell>
          <cell r="AP78" t="str">
            <v>0</v>
          </cell>
          <cell r="AR78" t="str">
            <v>0</v>
          </cell>
          <cell r="AS78" t="str">
            <v>0</v>
          </cell>
          <cell r="AT78" t="str">
            <v>0</v>
          </cell>
          <cell r="AU78" t="str">
            <v>0</v>
          </cell>
          <cell r="AV78" t="str">
            <v>0</v>
          </cell>
          <cell r="AW78" t="str">
            <v>0</v>
          </cell>
          <cell r="AX78" t="str">
            <v>0</v>
          </cell>
          <cell r="AY78" t="str">
            <v>0</v>
          </cell>
          <cell r="AZ78" t="str">
            <v>0</v>
          </cell>
          <cell r="BA78" t="str">
            <v>0</v>
          </cell>
          <cell r="BB78" t="str">
            <v>0</v>
          </cell>
          <cell r="BC78" t="str">
            <v>0</v>
          </cell>
          <cell r="BD78" t="str">
            <v>0</v>
          </cell>
          <cell r="BF78" t="str">
            <v>0</v>
          </cell>
          <cell r="BG78" t="str">
            <v>0</v>
          </cell>
          <cell r="BH78" t="str">
            <v>0</v>
          </cell>
          <cell r="BI78" t="str">
            <v>0</v>
          </cell>
          <cell r="BJ78" t="str">
            <v>0</v>
          </cell>
          <cell r="BK78" t="str">
            <v>0</v>
          </cell>
          <cell r="BL78" t="str">
            <v>0</v>
          </cell>
          <cell r="BM78" t="str">
            <v>0</v>
          </cell>
          <cell r="BN78" t="str">
            <v>0</v>
          </cell>
          <cell r="BO78" t="str">
            <v>0</v>
          </cell>
          <cell r="BP78" t="str">
            <v>0</v>
          </cell>
          <cell r="BQ78" t="str">
            <v>0</v>
          </cell>
          <cell r="BR78" t="str">
            <v>0</v>
          </cell>
          <cell r="BT78" t="str">
            <v>0</v>
          </cell>
          <cell r="BU78" t="str">
            <v>0</v>
          </cell>
          <cell r="BV78" t="str">
            <v>0</v>
          </cell>
          <cell r="BW78" t="str">
            <v>0</v>
          </cell>
          <cell r="BX78" t="str">
            <v>0</v>
          </cell>
          <cell r="BY78" t="str">
            <v>0</v>
          </cell>
          <cell r="BZ78" t="str">
            <v>0</v>
          </cell>
          <cell r="CA78" t="str">
            <v>0</v>
          </cell>
          <cell r="CB78" t="str">
            <v>0</v>
          </cell>
          <cell r="CC78" t="str">
            <v>0</v>
          </cell>
          <cell r="CD78" t="str">
            <v>0</v>
          </cell>
          <cell r="CE78" t="str">
            <v>0</v>
          </cell>
          <cell r="CF78" t="str">
            <v>0</v>
          </cell>
          <cell r="CH78" t="str">
            <v>0</v>
          </cell>
          <cell r="CI78" t="str">
            <v>0</v>
          </cell>
          <cell r="CJ78" t="str">
            <v>0</v>
          </cell>
          <cell r="CK78" t="str">
            <v>0</v>
          </cell>
          <cell r="CL78" t="str">
            <v>0</v>
          </cell>
          <cell r="CM78" t="str">
            <v>0</v>
          </cell>
          <cell r="CN78" t="str">
            <v>0</v>
          </cell>
          <cell r="CO78" t="str">
            <v>0</v>
          </cell>
          <cell r="CP78" t="str">
            <v>0</v>
          </cell>
          <cell r="CQ78" t="str">
            <v>0</v>
          </cell>
          <cell r="CR78" t="str">
            <v>0</v>
          </cell>
          <cell r="CS78" t="str">
            <v>0</v>
          </cell>
          <cell r="CT78" t="str">
            <v>0</v>
          </cell>
          <cell r="CV78" t="str">
            <v>0</v>
          </cell>
          <cell r="CW78" t="str">
            <v>0</v>
          </cell>
          <cell r="CX78" t="str">
            <v>0</v>
          </cell>
          <cell r="CY78" t="str">
            <v>0</v>
          </cell>
          <cell r="CZ78" t="str">
            <v>0</v>
          </cell>
          <cell r="DA78" t="str">
            <v>0</v>
          </cell>
          <cell r="DB78" t="str">
            <v>0</v>
          </cell>
          <cell r="DC78" t="str">
            <v>0</v>
          </cell>
          <cell r="DD78" t="str">
            <v>0</v>
          </cell>
          <cell r="DE78" t="str">
            <v>0</v>
          </cell>
          <cell r="DF78" t="str">
            <v>0</v>
          </cell>
          <cell r="DG78" t="str">
            <v>0</v>
          </cell>
          <cell r="DH78" t="str">
            <v>0</v>
          </cell>
          <cell r="DJ78" t="str">
            <v>0</v>
          </cell>
          <cell r="DK78" t="str">
            <v>0</v>
          </cell>
          <cell r="DL78" t="str">
            <v>0</v>
          </cell>
          <cell r="DM78" t="str">
            <v>0</v>
          </cell>
          <cell r="DN78" t="str">
            <v>0</v>
          </cell>
          <cell r="DO78" t="str">
            <v>0</v>
          </cell>
          <cell r="DP78" t="str">
            <v>0</v>
          </cell>
          <cell r="DQ78" t="str">
            <v>0</v>
          </cell>
          <cell r="DR78" t="str">
            <v>0</v>
          </cell>
          <cell r="DS78" t="str">
            <v>0</v>
          </cell>
          <cell r="DT78" t="str">
            <v>0</v>
          </cell>
          <cell r="DU78" t="str">
            <v>0</v>
          </cell>
          <cell r="DV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  <cell r="Y79" t="str">
            <v>0</v>
          </cell>
          <cell r="Z79" t="str">
            <v>0</v>
          </cell>
          <cell r="AA79" t="str">
            <v>0</v>
          </cell>
          <cell r="AB79" t="str">
            <v>0</v>
          </cell>
          <cell r="AD79" t="str">
            <v>0</v>
          </cell>
          <cell r="AE79" t="str">
            <v>0</v>
          </cell>
          <cell r="AF79" t="str">
            <v>0</v>
          </cell>
          <cell r="AG79" t="str">
            <v>0</v>
          </cell>
          <cell r="AH79" t="str">
            <v>0</v>
          </cell>
          <cell r="AI79" t="str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0</v>
          </cell>
          <cell r="AN79" t="str">
            <v>0</v>
          </cell>
          <cell r="AO79" t="str">
            <v>0</v>
          </cell>
          <cell r="AP79" t="str">
            <v>0</v>
          </cell>
          <cell r="AR79" t="str">
            <v>0</v>
          </cell>
          <cell r="AS79" t="str">
            <v>0</v>
          </cell>
          <cell r="AT79" t="str">
            <v>0</v>
          </cell>
          <cell r="AU79" t="str">
            <v>0</v>
          </cell>
          <cell r="AV79" t="str">
            <v>0</v>
          </cell>
          <cell r="AW79" t="str">
            <v>0</v>
          </cell>
          <cell r="AX79" t="str">
            <v>0</v>
          </cell>
          <cell r="AY79" t="str">
            <v>0</v>
          </cell>
          <cell r="AZ79" t="str">
            <v>0</v>
          </cell>
          <cell r="BA79" t="str">
            <v>0</v>
          </cell>
          <cell r="BB79" t="str">
            <v>0</v>
          </cell>
          <cell r="BC79" t="str">
            <v>0</v>
          </cell>
          <cell r="BD79" t="str">
            <v>0</v>
          </cell>
          <cell r="BF79" t="str">
            <v>0</v>
          </cell>
          <cell r="BG79" t="str">
            <v>0</v>
          </cell>
          <cell r="BH79" t="str">
            <v>0</v>
          </cell>
          <cell r="BI79" t="str">
            <v>0</v>
          </cell>
          <cell r="BJ79" t="str">
            <v>0</v>
          </cell>
          <cell r="BK79" t="str">
            <v>0</v>
          </cell>
          <cell r="BL79" t="str">
            <v>0</v>
          </cell>
          <cell r="BM79" t="str">
            <v>0</v>
          </cell>
          <cell r="BN79" t="str">
            <v>0</v>
          </cell>
          <cell r="BO79" t="str">
            <v>0</v>
          </cell>
          <cell r="BP79" t="str">
            <v>0</v>
          </cell>
          <cell r="BQ79" t="str">
            <v>0</v>
          </cell>
          <cell r="BR79" t="str">
            <v>0</v>
          </cell>
          <cell r="BT79" t="str">
            <v>0</v>
          </cell>
          <cell r="BU79" t="str">
            <v>0</v>
          </cell>
          <cell r="BV79" t="str">
            <v>0</v>
          </cell>
          <cell r="BW79" t="str">
            <v>0</v>
          </cell>
          <cell r="BX79" t="str">
            <v>0</v>
          </cell>
          <cell r="BY79" t="str">
            <v>0</v>
          </cell>
          <cell r="BZ79" t="str">
            <v>0</v>
          </cell>
          <cell r="CA79" t="str">
            <v>0</v>
          </cell>
          <cell r="CB79" t="str">
            <v>0</v>
          </cell>
          <cell r="CC79" t="str">
            <v>0</v>
          </cell>
          <cell r="CD79" t="str">
            <v>0</v>
          </cell>
          <cell r="CE79" t="str">
            <v>0</v>
          </cell>
          <cell r="CF79" t="str">
            <v>0</v>
          </cell>
          <cell r="CH79" t="str">
            <v>0</v>
          </cell>
          <cell r="CI79" t="str">
            <v>0</v>
          </cell>
          <cell r="CJ79" t="str">
            <v>0</v>
          </cell>
          <cell r="CK79" t="str">
            <v>0</v>
          </cell>
          <cell r="CL79" t="str">
            <v>0</v>
          </cell>
          <cell r="CM79" t="str">
            <v>0</v>
          </cell>
          <cell r="CN79" t="str">
            <v>0</v>
          </cell>
          <cell r="CO79" t="str">
            <v>0</v>
          </cell>
          <cell r="CP79" t="str">
            <v>0</v>
          </cell>
          <cell r="CQ79" t="str">
            <v>0</v>
          </cell>
          <cell r="CR79" t="str">
            <v>0</v>
          </cell>
          <cell r="CS79" t="str">
            <v>0</v>
          </cell>
          <cell r="CT79" t="str">
            <v>0</v>
          </cell>
          <cell r="CV79" t="str">
            <v>0</v>
          </cell>
          <cell r="CW79" t="str">
            <v>0</v>
          </cell>
          <cell r="CX79" t="str">
            <v>0</v>
          </cell>
          <cell r="CY79" t="str">
            <v>0</v>
          </cell>
          <cell r="CZ79" t="str">
            <v>0</v>
          </cell>
          <cell r="DA79" t="str">
            <v>0</v>
          </cell>
          <cell r="DB79" t="str">
            <v>0</v>
          </cell>
          <cell r="DC79" t="str">
            <v>0</v>
          </cell>
          <cell r="DD79" t="str">
            <v>0</v>
          </cell>
          <cell r="DE79" t="str">
            <v>0</v>
          </cell>
          <cell r="DF79" t="str">
            <v>0</v>
          </cell>
          <cell r="DG79" t="str">
            <v>0</v>
          </cell>
          <cell r="DH79" t="str">
            <v>0</v>
          </cell>
          <cell r="DJ79" t="str">
            <v>0</v>
          </cell>
          <cell r="DK79" t="str">
            <v>0</v>
          </cell>
          <cell r="DL79" t="str">
            <v>0</v>
          </cell>
          <cell r="DM79" t="str">
            <v>0</v>
          </cell>
          <cell r="DN79" t="str">
            <v>0</v>
          </cell>
          <cell r="DO79" t="str">
            <v>0</v>
          </cell>
          <cell r="DP79" t="str">
            <v>0</v>
          </cell>
          <cell r="DQ79" t="str">
            <v>0</v>
          </cell>
          <cell r="DR79" t="str">
            <v>0</v>
          </cell>
          <cell r="DS79" t="str">
            <v>0</v>
          </cell>
          <cell r="DT79" t="str">
            <v>0</v>
          </cell>
          <cell r="DU79" t="str">
            <v>0</v>
          </cell>
          <cell r="DV79" t="str">
            <v>0</v>
          </cell>
        </row>
        <row r="80">
          <cell r="A80" t="str">
            <v>Taxes other than income taxes, utility  - LGR - Denton Settle 4081-01250</v>
          </cell>
          <cell r="B80" t="str">
            <v>0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0</v>
          </cell>
          <cell r="V80" t="str">
            <v>0</v>
          </cell>
          <cell r="W80" t="str">
            <v>0</v>
          </cell>
          <cell r="X80" t="str">
            <v>0</v>
          </cell>
          <cell r="Y80" t="str">
            <v>0</v>
          </cell>
          <cell r="Z80" t="str">
            <v>0</v>
          </cell>
          <cell r="AA80" t="str">
            <v>0</v>
          </cell>
          <cell r="AB80" t="str">
            <v>0</v>
          </cell>
          <cell r="AD80" t="str">
            <v>0</v>
          </cell>
          <cell r="AE80" t="str">
            <v>0</v>
          </cell>
          <cell r="AF80" t="str">
            <v>0</v>
          </cell>
          <cell r="AG80" t="str">
            <v>0</v>
          </cell>
          <cell r="AH80" t="str">
            <v>0</v>
          </cell>
          <cell r="AI80" t="str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0</v>
          </cell>
          <cell r="AN80" t="str">
            <v>0</v>
          </cell>
          <cell r="AO80" t="str">
            <v>0</v>
          </cell>
          <cell r="AP80" t="str">
            <v>0</v>
          </cell>
          <cell r="AR80" t="str">
            <v>0</v>
          </cell>
          <cell r="AS80" t="str">
            <v>0</v>
          </cell>
          <cell r="AT80" t="str">
            <v>0</v>
          </cell>
          <cell r="AU80" t="str">
            <v>0</v>
          </cell>
          <cell r="AV80" t="str">
            <v>0</v>
          </cell>
          <cell r="AW80" t="str">
            <v>0</v>
          </cell>
          <cell r="AX80" t="str">
            <v>0</v>
          </cell>
          <cell r="AY80" t="str">
            <v>0</v>
          </cell>
          <cell r="AZ80" t="str">
            <v>0</v>
          </cell>
          <cell r="BA80" t="str">
            <v>0</v>
          </cell>
          <cell r="BB80" t="str">
            <v>0</v>
          </cell>
          <cell r="BC80" t="str">
            <v>0</v>
          </cell>
          <cell r="BD80" t="str">
            <v>0</v>
          </cell>
          <cell r="BF80" t="str">
            <v>0</v>
          </cell>
          <cell r="BG80" t="str">
            <v>0</v>
          </cell>
          <cell r="BH80" t="str">
            <v>0</v>
          </cell>
          <cell r="BI80" t="str">
            <v>0</v>
          </cell>
          <cell r="BJ80" t="str">
            <v>0</v>
          </cell>
          <cell r="BK80" t="str">
            <v>0</v>
          </cell>
          <cell r="BL80" t="str">
            <v>0</v>
          </cell>
          <cell r="BM80" t="str">
            <v>0</v>
          </cell>
          <cell r="BN80" t="str">
            <v>0</v>
          </cell>
          <cell r="BO80" t="str">
            <v>0</v>
          </cell>
          <cell r="BP80" t="str">
            <v>0</v>
          </cell>
          <cell r="BQ80" t="str">
            <v>0</v>
          </cell>
          <cell r="BR80" t="str">
            <v>0</v>
          </cell>
          <cell r="BT80" t="str">
            <v>0</v>
          </cell>
          <cell r="BU80" t="str">
            <v>0</v>
          </cell>
          <cell r="BV80" t="str">
            <v>0</v>
          </cell>
          <cell r="BW80" t="str">
            <v>0</v>
          </cell>
          <cell r="BX80" t="str">
            <v>0</v>
          </cell>
          <cell r="BY80" t="str">
            <v>0</v>
          </cell>
          <cell r="BZ80" t="str">
            <v>0</v>
          </cell>
          <cell r="CA80" t="str">
            <v>0</v>
          </cell>
          <cell r="CB80" t="str">
            <v>0</v>
          </cell>
          <cell r="CC80" t="str">
            <v>0</v>
          </cell>
          <cell r="CD80" t="str">
            <v>0</v>
          </cell>
          <cell r="CE80" t="str">
            <v>0</v>
          </cell>
          <cell r="CF80" t="str">
            <v>0</v>
          </cell>
          <cell r="CH80" t="str">
            <v>0</v>
          </cell>
          <cell r="CI80" t="str">
            <v>0</v>
          </cell>
          <cell r="CJ80" t="str">
            <v>0</v>
          </cell>
          <cell r="CK80" t="str">
            <v>0</v>
          </cell>
          <cell r="CL80" t="str">
            <v>0</v>
          </cell>
          <cell r="CM80" t="str">
            <v>0</v>
          </cell>
          <cell r="CN80" t="str">
            <v>0</v>
          </cell>
          <cell r="CO80" t="str">
            <v>0</v>
          </cell>
          <cell r="CP80" t="str">
            <v>0</v>
          </cell>
          <cell r="CQ80" t="str">
            <v>0</v>
          </cell>
          <cell r="CR80" t="str">
            <v>0</v>
          </cell>
          <cell r="CS80" t="str">
            <v>0</v>
          </cell>
          <cell r="CT80" t="str">
            <v>0</v>
          </cell>
          <cell r="CV80" t="str">
            <v>0</v>
          </cell>
          <cell r="CW80" t="str">
            <v>0</v>
          </cell>
          <cell r="CX80" t="str">
            <v>0</v>
          </cell>
          <cell r="CY80" t="str">
            <v>0</v>
          </cell>
          <cell r="CZ80" t="str">
            <v>0</v>
          </cell>
          <cell r="DA80" t="str">
            <v>0</v>
          </cell>
          <cell r="DB80" t="str">
            <v>0</v>
          </cell>
          <cell r="DC80" t="str">
            <v>0</v>
          </cell>
          <cell r="DD80" t="str">
            <v>0</v>
          </cell>
          <cell r="DE80" t="str">
            <v>0</v>
          </cell>
          <cell r="DF80" t="str">
            <v>0</v>
          </cell>
          <cell r="DG80" t="str">
            <v>0</v>
          </cell>
          <cell r="DH80" t="str">
            <v>0</v>
          </cell>
          <cell r="DJ80" t="str">
            <v>0</v>
          </cell>
          <cell r="DK80" t="str">
            <v>0</v>
          </cell>
          <cell r="DL80" t="str">
            <v>0</v>
          </cell>
          <cell r="DM80" t="str">
            <v>0</v>
          </cell>
          <cell r="DN80" t="str">
            <v>0</v>
          </cell>
          <cell r="DO80" t="str">
            <v>0</v>
          </cell>
          <cell r="DP80" t="str">
            <v>0</v>
          </cell>
          <cell r="DQ80" t="str">
            <v>0</v>
          </cell>
          <cell r="DR80" t="str">
            <v>0</v>
          </cell>
          <cell r="DS80" t="str">
            <v>0</v>
          </cell>
          <cell r="DT80" t="str">
            <v>0</v>
          </cell>
          <cell r="DU80" t="str">
            <v>0</v>
          </cell>
          <cell r="DV80" t="str">
            <v>0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0</v>
          </cell>
          <cell r="V81" t="str">
            <v>0</v>
          </cell>
          <cell r="W81" t="str">
            <v>0</v>
          </cell>
          <cell r="X81" t="str">
            <v>0</v>
          </cell>
          <cell r="Y81" t="str">
            <v>0</v>
          </cell>
          <cell r="Z81" t="str">
            <v>0</v>
          </cell>
          <cell r="AA81" t="str">
            <v>0</v>
          </cell>
          <cell r="AB81" t="str">
            <v>0</v>
          </cell>
          <cell r="AD81" t="str">
            <v>0</v>
          </cell>
          <cell r="AE81" t="str">
            <v>0</v>
          </cell>
          <cell r="AF81" t="str">
            <v>0</v>
          </cell>
          <cell r="AG81" t="str">
            <v>0</v>
          </cell>
          <cell r="AH81" t="str">
            <v>0</v>
          </cell>
          <cell r="AI81" t="str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0</v>
          </cell>
          <cell r="AN81" t="str">
            <v>0</v>
          </cell>
          <cell r="AO81" t="str">
            <v>0</v>
          </cell>
          <cell r="AP81" t="str">
            <v>0</v>
          </cell>
          <cell r="AR81" t="str">
            <v>0</v>
          </cell>
          <cell r="AS81" t="str">
            <v>0</v>
          </cell>
          <cell r="AT81" t="str">
            <v>0</v>
          </cell>
          <cell r="AU81" t="str">
            <v>0</v>
          </cell>
          <cell r="AV81" t="str">
            <v>0</v>
          </cell>
          <cell r="AW81" t="str">
            <v>0</v>
          </cell>
          <cell r="AX81" t="str">
            <v>0</v>
          </cell>
          <cell r="AY81" t="str">
            <v>0</v>
          </cell>
          <cell r="AZ81" t="str">
            <v>0</v>
          </cell>
          <cell r="BA81" t="str">
            <v>0</v>
          </cell>
          <cell r="BB81" t="str">
            <v>0</v>
          </cell>
          <cell r="BC81" t="str">
            <v>0</v>
          </cell>
          <cell r="BD81" t="str">
            <v>0</v>
          </cell>
          <cell r="BF81" t="str">
            <v>0</v>
          </cell>
          <cell r="BG81" t="str">
            <v>0</v>
          </cell>
          <cell r="BH81" t="str">
            <v>0</v>
          </cell>
          <cell r="BI81" t="str">
            <v>0</v>
          </cell>
          <cell r="BJ81" t="str">
            <v>0</v>
          </cell>
          <cell r="BK81" t="str">
            <v>0</v>
          </cell>
          <cell r="BL81" t="str">
            <v>0</v>
          </cell>
          <cell r="BM81" t="str">
            <v>0</v>
          </cell>
          <cell r="BN81" t="str">
            <v>0</v>
          </cell>
          <cell r="BO81" t="str">
            <v>0</v>
          </cell>
          <cell r="BP81" t="str">
            <v>0</v>
          </cell>
          <cell r="BQ81" t="str">
            <v>0</v>
          </cell>
          <cell r="BR81" t="str">
            <v>0</v>
          </cell>
          <cell r="BT81" t="str">
            <v>0</v>
          </cell>
          <cell r="BU81" t="str">
            <v>0</v>
          </cell>
          <cell r="BV81" t="str">
            <v>0</v>
          </cell>
          <cell r="BW81" t="str">
            <v>0</v>
          </cell>
          <cell r="BX81" t="str">
            <v>0</v>
          </cell>
          <cell r="BY81" t="str">
            <v>0</v>
          </cell>
          <cell r="BZ81" t="str">
            <v>0</v>
          </cell>
          <cell r="CA81" t="str">
            <v>0</v>
          </cell>
          <cell r="CB81" t="str">
            <v>0</v>
          </cell>
          <cell r="CC81" t="str">
            <v>0</v>
          </cell>
          <cell r="CD81" t="str">
            <v>0</v>
          </cell>
          <cell r="CE81" t="str">
            <v>0</v>
          </cell>
          <cell r="CF81" t="str">
            <v>0</v>
          </cell>
          <cell r="CH81" t="str">
            <v>0</v>
          </cell>
          <cell r="CI81" t="str">
            <v>0</v>
          </cell>
          <cell r="CJ81" t="str">
            <v>0</v>
          </cell>
          <cell r="CK81" t="str">
            <v>0</v>
          </cell>
          <cell r="CL81" t="str">
            <v>0</v>
          </cell>
          <cell r="CM81" t="str">
            <v>0</v>
          </cell>
          <cell r="CN81" t="str">
            <v>0</v>
          </cell>
          <cell r="CO81" t="str">
            <v>0</v>
          </cell>
          <cell r="CP81" t="str">
            <v>0</v>
          </cell>
          <cell r="CQ81" t="str">
            <v>0</v>
          </cell>
          <cell r="CR81" t="str">
            <v>0</v>
          </cell>
          <cell r="CS81" t="str">
            <v>0</v>
          </cell>
          <cell r="CT81" t="str">
            <v>0</v>
          </cell>
          <cell r="CV81" t="str">
            <v>0</v>
          </cell>
          <cell r="CW81" t="str">
            <v>0</v>
          </cell>
          <cell r="CX81" t="str">
            <v>0</v>
          </cell>
          <cell r="CY81" t="str">
            <v>0</v>
          </cell>
          <cell r="CZ81" t="str">
            <v>0</v>
          </cell>
          <cell r="DA81" t="str">
            <v>0</v>
          </cell>
          <cell r="DB81" t="str">
            <v>0</v>
          </cell>
          <cell r="DC81" t="str">
            <v>0</v>
          </cell>
          <cell r="DD81" t="str">
            <v>0</v>
          </cell>
          <cell r="DE81" t="str">
            <v>0</v>
          </cell>
          <cell r="DF81" t="str">
            <v>0</v>
          </cell>
          <cell r="DG81" t="str">
            <v>0</v>
          </cell>
          <cell r="DH81" t="str">
            <v>0</v>
          </cell>
          <cell r="DJ81" t="str">
            <v>0</v>
          </cell>
          <cell r="DK81" t="str">
            <v>0</v>
          </cell>
          <cell r="DL81" t="str">
            <v>0</v>
          </cell>
          <cell r="DM81" t="str">
            <v>0</v>
          </cell>
          <cell r="DN81" t="str">
            <v>0</v>
          </cell>
          <cell r="DO81" t="str">
            <v>0</v>
          </cell>
          <cell r="DP81" t="str">
            <v>0</v>
          </cell>
          <cell r="DQ81" t="str">
            <v>0</v>
          </cell>
          <cell r="DR81" t="str">
            <v>0</v>
          </cell>
          <cell r="DS81" t="str">
            <v>0</v>
          </cell>
          <cell r="DT81" t="str">
            <v>0</v>
          </cell>
          <cell r="DU81" t="str">
            <v>0</v>
          </cell>
          <cell r="DV81" t="str">
            <v>0</v>
          </cell>
        </row>
        <row r="82">
          <cell r="A82" t="str">
            <v>Taxes other than income taxes, utility  - Public Serv Comm As 4081-30112</v>
          </cell>
          <cell r="B82">
            <v>549996</v>
          </cell>
          <cell r="C82">
            <v>45833</v>
          </cell>
          <cell r="D82">
            <v>45833</v>
          </cell>
          <cell r="E82">
            <v>45833</v>
          </cell>
          <cell r="F82">
            <v>45833</v>
          </cell>
          <cell r="G82">
            <v>45833</v>
          </cell>
          <cell r="H82">
            <v>45833</v>
          </cell>
          <cell r="I82">
            <v>45833</v>
          </cell>
          <cell r="J82">
            <v>45833</v>
          </cell>
          <cell r="K82">
            <v>45833</v>
          </cell>
          <cell r="L82">
            <v>45833</v>
          </cell>
          <cell r="M82">
            <v>45833</v>
          </cell>
          <cell r="N82">
            <v>45833</v>
          </cell>
          <cell r="P82">
            <v>618000</v>
          </cell>
          <cell r="Q82">
            <v>20000</v>
          </cell>
          <cell r="R82">
            <v>20000</v>
          </cell>
          <cell r="S82">
            <v>20000</v>
          </cell>
          <cell r="T82">
            <v>62000</v>
          </cell>
          <cell r="U82">
            <v>62000</v>
          </cell>
          <cell r="V82">
            <v>62000</v>
          </cell>
          <cell r="W82">
            <v>62000</v>
          </cell>
          <cell r="X82">
            <v>62000</v>
          </cell>
          <cell r="Y82">
            <v>62000</v>
          </cell>
          <cell r="Z82">
            <v>62000</v>
          </cell>
          <cell r="AA82">
            <v>62000</v>
          </cell>
          <cell r="AB82">
            <v>62000</v>
          </cell>
          <cell r="AD82" t="str">
            <v>0</v>
          </cell>
          <cell r="AE82" t="str">
            <v>0</v>
          </cell>
          <cell r="AF82" t="str">
            <v>0</v>
          </cell>
          <cell r="AG82" t="str">
            <v>0</v>
          </cell>
          <cell r="AH82" t="str">
            <v>0</v>
          </cell>
          <cell r="AI82" t="str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0</v>
          </cell>
          <cell r="AN82" t="str">
            <v>0</v>
          </cell>
          <cell r="AO82" t="str">
            <v>0</v>
          </cell>
          <cell r="AP82" t="str">
            <v>0</v>
          </cell>
          <cell r="AR82">
            <v>279999.96000000002</v>
          </cell>
          <cell r="AS82">
            <v>23333.33</v>
          </cell>
          <cell r="AT82">
            <v>23333.33</v>
          </cell>
          <cell r="AU82">
            <v>23333.33</v>
          </cell>
          <cell r="AV82">
            <v>23333.33</v>
          </cell>
          <cell r="AW82">
            <v>23333.33</v>
          </cell>
          <cell r="AX82">
            <v>23333.33</v>
          </cell>
          <cell r="AY82">
            <v>23333.33</v>
          </cell>
          <cell r="AZ82">
            <v>23333.33</v>
          </cell>
          <cell r="BA82">
            <v>23333.33</v>
          </cell>
          <cell r="BB82">
            <v>23333.33</v>
          </cell>
          <cell r="BC82">
            <v>23333.33</v>
          </cell>
          <cell r="BD82">
            <v>23333.33</v>
          </cell>
          <cell r="BF82" t="str">
            <v>0</v>
          </cell>
          <cell r="BG82" t="str">
            <v>0</v>
          </cell>
          <cell r="BH82" t="str">
            <v>0</v>
          </cell>
          <cell r="BI82" t="str">
            <v>0</v>
          </cell>
          <cell r="BJ82" t="str">
            <v>0</v>
          </cell>
          <cell r="BK82" t="str">
            <v>0</v>
          </cell>
          <cell r="BL82" t="str">
            <v>0</v>
          </cell>
          <cell r="BM82" t="str">
            <v>0</v>
          </cell>
          <cell r="BN82" t="str">
            <v>0</v>
          </cell>
          <cell r="BO82" t="str">
            <v>0</v>
          </cell>
          <cell r="BP82" t="str">
            <v>0</v>
          </cell>
          <cell r="BQ82" t="str">
            <v>0</v>
          </cell>
          <cell r="BR82" t="str">
            <v>0</v>
          </cell>
          <cell r="BT82" t="str">
            <v>0</v>
          </cell>
          <cell r="BU82" t="str">
            <v>0</v>
          </cell>
          <cell r="BV82" t="str">
            <v>0</v>
          </cell>
          <cell r="BW82" t="str">
            <v>0</v>
          </cell>
          <cell r="BX82" t="str">
            <v>0</v>
          </cell>
          <cell r="BY82" t="str">
            <v>0</v>
          </cell>
          <cell r="BZ82" t="str">
            <v>0</v>
          </cell>
          <cell r="CA82" t="str">
            <v>0</v>
          </cell>
          <cell r="CB82" t="str">
            <v>0</v>
          </cell>
          <cell r="CC82" t="str">
            <v>0</v>
          </cell>
          <cell r="CD82" t="str">
            <v>0</v>
          </cell>
          <cell r="CE82" t="str">
            <v>0</v>
          </cell>
          <cell r="CF82" t="str">
            <v>0</v>
          </cell>
          <cell r="CH82" t="str">
            <v>0</v>
          </cell>
          <cell r="CI82" t="str">
            <v>0</v>
          </cell>
          <cell r="CJ82" t="str">
            <v>0</v>
          </cell>
          <cell r="CK82" t="str">
            <v>0</v>
          </cell>
          <cell r="CL82" t="str">
            <v>0</v>
          </cell>
          <cell r="CM82" t="str">
            <v>0</v>
          </cell>
          <cell r="CN82" t="str">
            <v>0</v>
          </cell>
          <cell r="CO82" t="str">
            <v>0</v>
          </cell>
          <cell r="CP82" t="str">
            <v>0</v>
          </cell>
          <cell r="CQ82" t="str">
            <v>0</v>
          </cell>
          <cell r="CR82" t="str">
            <v>0</v>
          </cell>
          <cell r="CS82" t="str">
            <v>0</v>
          </cell>
          <cell r="CT82" t="str">
            <v>0</v>
          </cell>
          <cell r="CV82" t="str">
            <v>0</v>
          </cell>
          <cell r="CW82" t="str">
            <v>0</v>
          </cell>
          <cell r="CX82" t="str">
            <v>0</v>
          </cell>
          <cell r="CY82" t="str">
            <v>0</v>
          </cell>
          <cell r="CZ82" t="str">
            <v>0</v>
          </cell>
          <cell r="DA82" t="str">
            <v>0</v>
          </cell>
          <cell r="DB82" t="str">
            <v>0</v>
          </cell>
          <cell r="DC82" t="str">
            <v>0</v>
          </cell>
          <cell r="DD82" t="str">
            <v>0</v>
          </cell>
          <cell r="DE82" t="str">
            <v>0</v>
          </cell>
          <cell r="DF82" t="str">
            <v>0</v>
          </cell>
          <cell r="DG82" t="str">
            <v>0</v>
          </cell>
          <cell r="DH82" t="str">
            <v>0</v>
          </cell>
          <cell r="DJ82" t="str">
            <v>0</v>
          </cell>
          <cell r="DK82" t="str">
            <v>0</v>
          </cell>
          <cell r="DL82" t="str">
            <v>0</v>
          </cell>
          <cell r="DM82" t="str">
            <v>0</v>
          </cell>
          <cell r="DN82" t="str">
            <v>0</v>
          </cell>
          <cell r="DO82" t="str">
            <v>0</v>
          </cell>
          <cell r="DP82" t="str">
            <v>0</v>
          </cell>
          <cell r="DQ82" t="str">
            <v>0</v>
          </cell>
          <cell r="DR82" t="str">
            <v>0</v>
          </cell>
          <cell r="DS82" t="str">
            <v>0</v>
          </cell>
          <cell r="DT82" t="str">
            <v>0</v>
          </cell>
          <cell r="DU82" t="str">
            <v>0</v>
          </cell>
          <cell r="DV82" t="str">
            <v>0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  <cell r="Y83" t="str">
            <v>0</v>
          </cell>
          <cell r="Z83" t="str">
            <v>0</v>
          </cell>
          <cell r="AA83" t="str">
            <v>0</v>
          </cell>
          <cell r="AB83" t="str">
            <v>0</v>
          </cell>
          <cell r="AD83" t="str">
            <v>0</v>
          </cell>
          <cell r="AE83" t="str">
            <v>0</v>
          </cell>
          <cell r="AF83" t="str">
            <v>0</v>
          </cell>
          <cell r="AG83" t="str">
            <v>0</v>
          </cell>
          <cell r="AH83" t="str">
            <v>0</v>
          </cell>
          <cell r="AI83" t="str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0</v>
          </cell>
          <cell r="AN83" t="str">
            <v>0</v>
          </cell>
          <cell r="AO83" t="str">
            <v>0</v>
          </cell>
          <cell r="AP83" t="str">
            <v>0</v>
          </cell>
          <cell r="AR83" t="str">
            <v>0</v>
          </cell>
          <cell r="AS83" t="str">
            <v>0</v>
          </cell>
          <cell r="AT83" t="str">
            <v>0</v>
          </cell>
          <cell r="AU83" t="str">
            <v>0</v>
          </cell>
          <cell r="AV83" t="str">
            <v>0</v>
          </cell>
          <cell r="AW83" t="str">
            <v>0</v>
          </cell>
          <cell r="AX83" t="str">
            <v>0</v>
          </cell>
          <cell r="AY83" t="str">
            <v>0</v>
          </cell>
          <cell r="AZ83" t="str">
            <v>0</v>
          </cell>
          <cell r="BA83" t="str">
            <v>0</v>
          </cell>
          <cell r="BB83" t="str">
            <v>0</v>
          </cell>
          <cell r="BC83" t="str">
            <v>0</v>
          </cell>
          <cell r="BD83" t="str">
            <v>0</v>
          </cell>
          <cell r="BF83" t="str">
            <v>0</v>
          </cell>
          <cell r="BG83" t="str">
            <v>0</v>
          </cell>
          <cell r="BH83" t="str">
            <v>0</v>
          </cell>
          <cell r="BI83" t="str">
            <v>0</v>
          </cell>
          <cell r="BJ83" t="str">
            <v>0</v>
          </cell>
          <cell r="BK83" t="str">
            <v>0</v>
          </cell>
          <cell r="BL83" t="str">
            <v>0</v>
          </cell>
          <cell r="BM83" t="str">
            <v>0</v>
          </cell>
          <cell r="BN83" t="str">
            <v>0</v>
          </cell>
          <cell r="BO83" t="str">
            <v>0</v>
          </cell>
          <cell r="BP83" t="str">
            <v>0</v>
          </cell>
          <cell r="BQ83" t="str">
            <v>0</v>
          </cell>
          <cell r="BR83" t="str">
            <v>0</v>
          </cell>
          <cell r="BT83" t="str">
            <v>0</v>
          </cell>
          <cell r="BU83" t="str">
            <v>0</v>
          </cell>
          <cell r="BV83" t="str">
            <v>0</v>
          </cell>
          <cell r="BW83" t="str">
            <v>0</v>
          </cell>
          <cell r="BX83" t="str">
            <v>0</v>
          </cell>
          <cell r="BY83" t="str">
            <v>0</v>
          </cell>
          <cell r="BZ83" t="str">
            <v>0</v>
          </cell>
          <cell r="CA83" t="str">
            <v>0</v>
          </cell>
          <cell r="CB83" t="str">
            <v>0</v>
          </cell>
          <cell r="CC83" t="str">
            <v>0</v>
          </cell>
          <cell r="CD83" t="str">
            <v>0</v>
          </cell>
          <cell r="CE83" t="str">
            <v>0</v>
          </cell>
          <cell r="CF83" t="str">
            <v>0</v>
          </cell>
          <cell r="CH83" t="str">
            <v>0</v>
          </cell>
          <cell r="CI83" t="str">
            <v>0</v>
          </cell>
          <cell r="CJ83" t="str">
            <v>0</v>
          </cell>
          <cell r="CK83" t="str">
            <v>0</v>
          </cell>
          <cell r="CL83" t="str">
            <v>0</v>
          </cell>
          <cell r="CM83" t="str">
            <v>0</v>
          </cell>
          <cell r="CN83" t="str">
            <v>0</v>
          </cell>
          <cell r="CO83" t="str">
            <v>0</v>
          </cell>
          <cell r="CP83" t="str">
            <v>0</v>
          </cell>
          <cell r="CQ83" t="str">
            <v>0</v>
          </cell>
          <cell r="CR83" t="str">
            <v>0</v>
          </cell>
          <cell r="CS83" t="str">
            <v>0</v>
          </cell>
          <cell r="CT83" t="str">
            <v>0</v>
          </cell>
          <cell r="CV83" t="str">
            <v>0</v>
          </cell>
          <cell r="CW83" t="str">
            <v>0</v>
          </cell>
          <cell r="CX83" t="str">
            <v>0</v>
          </cell>
          <cell r="CY83" t="str">
            <v>0</v>
          </cell>
          <cell r="CZ83" t="str">
            <v>0</v>
          </cell>
          <cell r="DA83" t="str">
            <v>0</v>
          </cell>
          <cell r="DB83" t="str">
            <v>0</v>
          </cell>
          <cell r="DC83" t="str">
            <v>0</v>
          </cell>
          <cell r="DD83" t="str">
            <v>0</v>
          </cell>
          <cell r="DE83" t="str">
            <v>0</v>
          </cell>
          <cell r="DF83" t="str">
            <v>0</v>
          </cell>
          <cell r="DG83" t="str">
            <v>0</v>
          </cell>
          <cell r="DH83" t="str">
            <v>0</v>
          </cell>
          <cell r="DJ83" t="str">
            <v>0</v>
          </cell>
          <cell r="DK83" t="str">
            <v>0</v>
          </cell>
          <cell r="DL83" t="str">
            <v>0</v>
          </cell>
          <cell r="DM83" t="str">
            <v>0</v>
          </cell>
          <cell r="DN83" t="str">
            <v>0</v>
          </cell>
          <cell r="DO83" t="str">
            <v>0</v>
          </cell>
          <cell r="DP83" t="str">
            <v>0</v>
          </cell>
          <cell r="DQ83" t="str">
            <v>0</v>
          </cell>
          <cell r="DR83" t="str">
            <v>0</v>
          </cell>
          <cell r="DS83" t="str">
            <v>0</v>
          </cell>
          <cell r="DT83" t="str">
            <v>0</v>
          </cell>
          <cell r="DU83" t="str">
            <v>0</v>
          </cell>
          <cell r="DV83" t="str">
            <v>0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  <cell r="Y84" t="str">
            <v>0</v>
          </cell>
          <cell r="Z84" t="str">
            <v>0</v>
          </cell>
          <cell r="AA84" t="str">
            <v>0</v>
          </cell>
          <cell r="AB84" t="str">
            <v>0</v>
          </cell>
          <cell r="AD84" t="str">
            <v>0</v>
          </cell>
          <cell r="AE84" t="str">
            <v>0</v>
          </cell>
          <cell r="AF84" t="str">
            <v>0</v>
          </cell>
          <cell r="AG84" t="str">
            <v>0</v>
          </cell>
          <cell r="AH84" t="str">
            <v>0</v>
          </cell>
          <cell r="AI84" t="str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0</v>
          </cell>
          <cell r="AN84" t="str">
            <v>0</v>
          </cell>
          <cell r="AO84" t="str">
            <v>0</v>
          </cell>
          <cell r="AP84" t="str">
            <v>0</v>
          </cell>
          <cell r="AR84" t="str">
            <v>0</v>
          </cell>
          <cell r="AS84" t="str">
            <v>0</v>
          </cell>
          <cell r="AT84" t="str">
            <v>0</v>
          </cell>
          <cell r="AU84" t="str">
            <v>0</v>
          </cell>
          <cell r="AV84" t="str">
            <v>0</v>
          </cell>
          <cell r="AW84" t="str">
            <v>0</v>
          </cell>
          <cell r="AX84" t="str">
            <v>0</v>
          </cell>
          <cell r="AY84" t="str">
            <v>0</v>
          </cell>
          <cell r="AZ84" t="str">
            <v>0</v>
          </cell>
          <cell r="BA84" t="str">
            <v>0</v>
          </cell>
          <cell r="BB84" t="str">
            <v>0</v>
          </cell>
          <cell r="BC84" t="str">
            <v>0</v>
          </cell>
          <cell r="BD84" t="str">
            <v>0</v>
          </cell>
          <cell r="BF84" t="str">
            <v>0</v>
          </cell>
          <cell r="BG84" t="str">
            <v>0</v>
          </cell>
          <cell r="BH84" t="str">
            <v>0</v>
          </cell>
          <cell r="BI84" t="str">
            <v>0</v>
          </cell>
          <cell r="BJ84" t="str">
            <v>0</v>
          </cell>
          <cell r="BK84" t="str">
            <v>0</v>
          </cell>
          <cell r="BL84" t="str">
            <v>0</v>
          </cell>
          <cell r="BM84" t="str">
            <v>0</v>
          </cell>
          <cell r="BN84" t="str">
            <v>0</v>
          </cell>
          <cell r="BO84" t="str">
            <v>0</v>
          </cell>
          <cell r="BP84" t="str">
            <v>0</v>
          </cell>
          <cell r="BQ84" t="str">
            <v>0</v>
          </cell>
          <cell r="BR84" t="str">
            <v>0</v>
          </cell>
          <cell r="BT84" t="str">
            <v>0</v>
          </cell>
          <cell r="BU84" t="str">
            <v>0</v>
          </cell>
          <cell r="BV84" t="str">
            <v>0</v>
          </cell>
          <cell r="BW84" t="str">
            <v>0</v>
          </cell>
          <cell r="BX84" t="str">
            <v>0</v>
          </cell>
          <cell r="BY84" t="str">
            <v>0</v>
          </cell>
          <cell r="BZ84" t="str">
            <v>0</v>
          </cell>
          <cell r="CA84" t="str">
            <v>0</v>
          </cell>
          <cell r="CB84" t="str">
            <v>0</v>
          </cell>
          <cell r="CC84" t="str">
            <v>0</v>
          </cell>
          <cell r="CD84" t="str">
            <v>0</v>
          </cell>
          <cell r="CE84" t="str">
            <v>0</v>
          </cell>
          <cell r="CF84" t="str">
            <v>0</v>
          </cell>
          <cell r="CH84" t="str">
            <v>0</v>
          </cell>
          <cell r="CI84" t="str">
            <v>0</v>
          </cell>
          <cell r="CJ84" t="str">
            <v>0</v>
          </cell>
          <cell r="CK84" t="str">
            <v>0</v>
          </cell>
          <cell r="CL84" t="str">
            <v>0</v>
          </cell>
          <cell r="CM84" t="str">
            <v>0</v>
          </cell>
          <cell r="CN84" t="str">
            <v>0</v>
          </cell>
          <cell r="CO84" t="str">
            <v>0</v>
          </cell>
          <cell r="CP84" t="str">
            <v>0</v>
          </cell>
          <cell r="CQ84" t="str">
            <v>0</v>
          </cell>
          <cell r="CR84" t="str">
            <v>0</v>
          </cell>
          <cell r="CS84" t="str">
            <v>0</v>
          </cell>
          <cell r="CT84" t="str">
            <v>0</v>
          </cell>
          <cell r="CV84" t="str">
            <v>0</v>
          </cell>
          <cell r="CW84" t="str">
            <v>0</v>
          </cell>
          <cell r="CX84" t="str">
            <v>0</v>
          </cell>
          <cell r="CY84" t="str">
            <v>0</v>
          </cell>
          <cell r="CZ84" t="str">
            <v>0</v>
          </cell>
          <cell r="DA84" t="str">
            <v>0</v>
          </cell>
          <cell r="DB84" t="str">
            <v>0</v>
          </cell>
          <cell r="DC84" t="str">
            <v>0</v>
          </cell>
          <cell r="DD84" t="str">
            <v>0</v>
          </cell>
          <cell r="DE84" t="str">
            <v>0</v>
          </cell>
          <cell r="DF84" t="str">
            <v>0</v>
          </cell>
          <cell r="DG84" t="str">
            <v>0</v>
          </cell>
          <cell r="DH84" t="str">
            <v>0</v>
          </cell>
          <cell r="DJ84" t="str">
            <v>0</v>
          </cell>
          <cell r="DK84" t="str">
            <v>0</v>
          </cell>
          <cell r="DL84" t="str">
            <v>0</v>
          </cell>
          <cell r="DM84" t="str">
            <v>0</v>
          </cell>
          <cell r="DN84" t="str">
            <v>0</v>
          </cell>
          <cell r="DO84" t="str">
            <v>0</v>
          </cell>
          <cell r="DP84" t="str">
            <v>0</v>
          </cell>
          <cell r="DQ84" t="str">
            <v>0</v>
          </cell>
          <cell r="DR84" t="str">
            <v>0</v>
          </cell>
          <cell r="DS84" t="str">
            <v>0</v>
          </cell>
          <cell r="DT84" t="str">
            <v>0</v>
          </cell>
          <cell r="DU84" t="str">
            <v>0</v>
          </cell>
          <cell r="DV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  <cell r="Y85" t="str">
            <v>0</v>
          </cell>
          <cell r="Z85" t="str">
            <v>0</v>
          </cell>
          <cell r="AA85" t="str">
            <v>0</v>
          </cell>
          <cell r="AB85" t="str">
            <v>0</v>
          </cell>
          <cell r="AD85" t="str">
            <v>0</v>
          </cell>
          <cell r="AE85" t="str">
            <v>0</v>
          </cell>
          <cell r="AF85" t="str">
            <v>0</v>
          </cell>
          <cell r="AG85" t="str">
            <v>0</v>
          </cell>
          <cell r="AH85" t="str">
            <v>0</v>
          </cell>
          <cell r="AI85" t="str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0</v>
          </cell>
          <cell r="AN85" t="str">
            <v>0</v>
          </cell>
          <cell r="AO85" t="str">
            <v>0</v>
          </cell>
          <cell r="AP85" t="str">
            <v>0</v>
          </cell>
          <cell r="AR85" t="str">
            <v>0</v>
          </cell>
          <cell r="AS85" t="str">
            <v>0</v>
          </cell>
          <cell r="AT85" t="str">
            <v>0</v>
          </cell>
          <cell r="AU85" t="str">
            <v>0</v>
          </cell>
          <cell r="AV85" t="str">
            <v>0</v>
          </cell>
          <cell r="AW85" t="str">
            <v>0</v>
          </cell>
          <cell r="AX85" t="str">
            <v>0</v>
          </cell>
          <cell r="AY85" t="str">
            <v>0</v>
          </cell>
          <cell r="AZ85" t="str">
            <v>0</v>
          </cell>
          <cell r="BA85" t="str">
            <v>0</v>
          </cell>
          <cell r="BB85" t="str">
            <v>0</v>
          </cell>
          <cell r="BC85" t="str">
            <v>0</v>
          </cell>
          <cell r="BD85" t="str">
            <v>0</v>
          </cell>
          <cell r="BF85" t="str">
            <v>0</v>
          </cell>
          <cell r="BG85" t="str">
            <v>0</v>
          </cell>
          <cell r="BH85" t="str">
            <v>0</v>
          </cell>
          <cell r="BI85" t="str">
            <v>0</v>
          </cell>
          <cell r="BJ85" t="str">
            <v>0</v>
          </cell>
          <cell r="BK85" t="str">
            <v>0</v>
          </cell>
          <cell r="BL85" t="str">
            <v>0</v>
          </cell>
          <cell r="BM85" t="str">
            <v>0</v>
          </cell>
          <cell r="BN85" t="str">
            <v>0</v>
          </cell>
          <cell r="BO85" t="str">
            <v>0</v>
          </cell>
          <cell r="BP85" t="str">
            <v>0</v>
          </cell>
          <cell r="BQ85" t="str">
            <v>0</v>
          </cell>
          <cell r="BR85" t="str">
            <v>0</v>
          </cell>
          <cell r="BT85" t="str">
            <v>0</v>
          </cell>
          <cell r="BU85" t="str">
            <v>0</v>
          </cell>
          <cell r="BV85" t="str">
            <v>0</v>
          </cell>
          <cell r="BW85" t="str">
            <v>0</v>
          </cell>
          <cell r="BX85" t="str">
            <v>0</v>
          </cell>
          <cell r="BY85" t="str">
            <v>0</v>
          </cell>
          <cell r="BZ85" t="str">
            <v>0</v>
          </cell>
          <cell r="CA85" t="str">
            <v>0</v>
          </cell>
          <cell r="CB85" t="str">
            <v>0</v>
          </cell>
          <cell r="CC85" t="str">
            <v>0</v>
          </cell>
          <cell r="CD85" t="str">
            <v>0</v>
          </cell>
          <cell r="CE85" t="str">
            <v>0</v>
          </cell>
          <cell r="CF85" t="str">
            <v>0</v>
          </cell>
          <cell r="CH85" t="str">
            <v>0</v>
          </cell>
          <cell r="CI85" t="str">
            <v>0</v>
          </cell>
          <cell r="CJ85" t="str">
            <v>0</v>
          </cell>
          <cell r="CK85" t="str">
            <v>0</v>
          </cell>
          <cell r="CL85" t="str">
            <v>0</v>
          </cell>
          <cell r="CM85" t="str">
            <v>0</v>
          </cell>
          <cell r="CN85" t="str">
            <v>0</v>
          </cell>
          <cell r="CO85" t="str">
            <v>0</v>
          </cell>
          <cell r="CP85" t="str">
            <v>0</v>
          </cell>
          <cell r="CQ85" t="str">
            <v>0</v>
          </cell>
          <cell r="CR85" t="str">
            <v>0</v>
          </cell>
          <cell r="CS85" t="str">
            <v>0</v>
          </cell>
          <cell r="CT85" t="str">
            <v>0</v>
          </cell>
          <cell r="CV85" t="str">
            <v>0</v>
          </cell>
          <cell r="CW85" t="str">
            <v>0</v>
          </cell>
          <cell r="CX85" t="str">
            <v>0</v>
          </cell>
          <cell r="CY85" t="str">
            <v>0</v>
          </cell>
          <cell r="CZ85" t="str">
            <v>0</v>
          </cell>
          <cell r="DA85" t="str">
            <v>0</v>
          </cell>
          <cell r="DB85" t="str">
            <v>0</v>
          </cell>
          <cell r="DC85" t="str">
            <v>0</v>
          </cell>
          <cell r="DD85" t="str">
            <v>0</v>
          </cell>
          <cell r="DE85" t="str">
            <v>0</v>
          </cell>
          <cell r="DF85" t="str">
            <v>0</v>
          </cell>
          <cell r="DG85" t="str">
            <v>0</v>
          </cell>
          <cell r="DH85" t="str">
            <v>0</v>
          </cell>
          <cell r="DJ85" t="str">
            <v>0</v>
          </cell>
          <cell r="DK85" t="str">
            <v>0</v>
          </cell>
          <cell r="DL85" t="str">
            <v>0</v>
          </cell>
          <cell r="DM85" t="str">
            <v>0</v>
          </cell>
          <cell r="DN85" t="str">
            <v>0</v>
          </cell>
          <cell r="DO85" t="str">
            <v>0</v>
          </cell>
          <cell r="DP85" t="str">
            <v>0</v>
          </cell>
          <cell r="DQ85" t="str">
            <v>0</v>
          </cell>
          <cell r="DR85" t="str">
            <v>0</v>
          </cell>
          <cell r="DS85" t="str">
            <v>0</v>
          </cell>
          <cell r="DT85" t="str">
            <v>0</v>
          </cell>
          <cell r="DU85" t="str">
            <v>0</v>
          </cell>
          <cell r="DV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0</v>
          </cell>
          <cell r="V86" t="str">
            <v>0</v>
          </cell>
          <cell r="W86" t="str">
            <v>0</v>
          </cell>
          <cell r="X86" t="str">
            <v>0</v>
          </cell>
          <cell r="Y86" t="str">
            <v>0</v>
          </cell>
          <cell r="Z86" t="str">
            <v>0</v>
          </cell>
          <cell r="AA86" t="str">
            <v>0</v>
          </cell>
          <cell r="AB86" t="str">
            <v>0</v>
          </cell>
          <cell r="AD86" t="str">
            <v>0</v>
          </cell>
          <cell r="AE86" t="str">
            <v>0</v>
          </cell>
          <cell r="AF86" t="str">
            <v>0</v>
          </cell>
          <cell r="AG86" t="str">
            <v>0</v>
          </cell>
          <cell r="AH86" t="str">
            <v>0</v>
          </cell>
          <cell r="AI86" t="str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0</v>
          </cell>
          <cell r="AN86" t="str">
            <v>0</v>
          </cell>
          <cell r="AO86" t="str">
            <v>0</v>
          </cell>
          <cell r="AP86" t="str">
            <v>0</v>
          </cell>
          <cell r="AR86" t="str">
            <v>0</v>
          </cell>
          <cell r="AS86" t="str">
            <v>0</v>
          </cell>
          <cell r="AT86" t="str">
            <v>0</v>
          </cell>
          <cell r="AU86" t="str">
            <v>0</v>
          </cell>
          <cell r="AV86" t="str">
            <v>0</v>
          </cell>
          <cell r="AW86" t="str">
            <v>0</v>
          </cell>
          <cell r="AX86" t="str">
            <v>0</v>
          </cell>
          <cell r="AY86" t="str">
            <v>0</v>
          </cell>
          <cell r="AZ86" t="str">
            <v>0</v>
          </cell>
          <cell r="BA86" t="str">
            <v>0</v>
          </cell>
          <cell r="BB86" t="str">
            <v>0</v>
          </cell>
          <cell r="BC86" t="str">
            <v>0</v>
          </cell>
          <cell r="BD86" t="str">
            <v>0</v>
          </cell>
          <cell r="BF86" t="str">
            <v>0</v>
          </cell>
          <cell r="BG86" t="str">
            <v>0</v>
          </cell>
          <cell r="BH86" t="str">
            <v>0</v>
          </cell>
          <cell r="BI86" t="str">
            <v>0</v>
          </cell>
          <cell r="BJ86" t="str">
            <v>0</v>
          </cell>
          <cell r="BK86" t="str">
            <v>0</v>
          </cell>
          <cell r="BL86" t="str">
            <v>0</v>
          </cell>
          <cell r="BM86" t="str">
            <v>0</v>
          </cell>
          <cell r="BN86" t="str">
            <v>0</v>
          </cell>
          <cell r="BO86" t="str">
            <v>0</v>
          </cell>
          <cell r="BP86" t="str">
            <v>0</v>
          </cell>
          <cell r="BQ86" t="str">
            <v>0</v>
          </cell>
          <cell r="BR86" t="str">
            <v>0</v>
          </cell>
          <cell r="BT86" t="str">
            <v>0</v>
          </cell>
          <cell r="BU86" t="str">
            <v>0</v>
          </cell>
          <cell r="BV86" t="str">
            <v>0</v>
          </cell>
          <cell r="BW86" t="str">
            <v>0</v>
          </cell>
          <cell r="BX86" t="str">
            <v>0</v>
          </cell>
          <cell r="BY86" t="str">
            <v>0</v>
          </cell>
          <cell r="BZ86" t="str">
            <v>0</v>
          </cell>
          <cell r="CA86" t="str">
            <v>0</v>
          </cell>
          <cell r="CB86" t="str">
            <v>0</v>
          </cell>
          <cell r="CC86" t="str">
            <v>0</v>
          </cell>
          <cell r="CD86" t="str">
            <v>0</v>
          </cell>
          <cell r="CE86" t="str">
            <v>0</v>
          </cell>
          <cell r="CF86" t="str">
            <v>0</v>
          </cell>
          <cell r="CH86" t="str">
            <v>0</v>
          </cell>
          <cell r="CI86" t="str">
            <v>0</v>
          </cell>
          <cell r="CJ86" t="str">
            <v>0</v>
          </cell>
          <cell r="CK86" t="str">
            <v>0</v>
          </cell>
          <cell r="CL86" t="str">
            <v>0</v>
          </cell>
          <cell r="CM86" t="str">
            <v>0</v>
          </cell>
          <cell r="CN86" t="str">
            <v>0</v>
          </cell>
          <cell r="CO86" t="str">
            <v>0</v>
          </cell>
          <cell r="CP86" t="str">
            <v>0</v>
          </cell>
          <cell r="CQ86" t="str">
            <v>0</v>
          </cell>
          <cell r="CR86" t="str">
            <v>0</v>
          </cell>
          <cell r="CS86" t="str">
            <v>0</v>
          </cell>
          <cell r="CT86" t="str">
            <v>0</v>
          </cell>
          <cell r="CV86" t="str">
            <v>0</v>
          </cell>
          <cell r="CW86" t="str">
            <v>0</v>
          </cell>
          <cell r="CX86" t="str">
            <v>0</v>
          </cell>
          <cell r="CY86" t="str">
            <v>0</v>
          </cell>
          <cell r="CZ86" t="str">
            <v>0</v>
          </cell>
          <cell r="DA86" t="str">
            <v>0</v>
          </cell>
          <cell r="DB86" t="str">
            <v>0</v>
          </cell>
          <cell r="DC86" t="str">
            <v>0</v>
          </cell>
          <cell r="DD86" t="str">
            <v>0</v>
          </cell>
          <cell r="DE86" t="str">
            <v>0</v>
          </cell>
          <cell r="DF86" t="str">
            <v>0</v>
          </cell>
          <cell r="DG86" t="str">
            <v>0</v>
          </cell>
          <cell r="DH86" t="str">
            <v>0</v>
          </cell>
          <cell r="DJ86" t="str">
            <v>0</v>
          </cell>
          <cell r="DK86" t="str">
            <v>0</v>
          </cell>
          <cell r="DL86" t="str">
            <v>0</v>
          </cell>
          <cell r="DM86" t="str">
            <v>0</v>
          </cell>
          <cell r="DN86" t="str">
            <v>0</v>
          </cell>
          <cell r="DO86" t="str">
            <v>0</v>
          </cell>
          <cell r="DP86" t="str">
            <v>0</v>
          </cell>
          <cell r="DQ86" t="str">
            <v>0</v>
          </cell>
          <cell r="DR86" t="str">
            <v>0</v>
          </cell>
          <cell r="DS86" t="str">
            <v>0</v>
          </cell>
          <cell r="DT86" t="str">
            <v>0</v>
          </cell>
          <cell r="DU86" t="str">
            <v>0</v>
          </cell>
          <cell r="DV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  <cell r="Y87" t="str">
            <v>0</v>
          </cell>
          <cell r="Z87" t="str">
            <v>0</v>
          </cell>
          <cell r="AA87" t="str">
            <v>0</v>
          </cell>
          <cell r="AB87" t="str">
            <v>0</v>
          </cell>
          <cell r="AD87" t="str">
            <v>0</v>
          </cell>
          <cell r="AE87" t="str">
            <v>0</v>
          </cell>
          <cell r="AF87" t="str">
            <v>0</v>
          </cell>
          <cell r="AG87" t="str">
            <v>0</v>
          </cell>
          <cell r="AH87" t="str">
            <v>0</v>
          </cell>
          <cell r="AI87" t="str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0</v>
          </cell>
          <cell r="AN87" t="str">
            <v>0</v>
          </cell>
          <cell r="AO87" t="str">
            <v>0</v>
          </cell>
          <cell r="AP87" t="str">
            <v>0</v>
          </cell>
          <cell r="AR87" t="str">
            <v>0</v>
          </cell>
          <cell r="AS87" t="str">
            <v>0</v>
          </cell>
          <cell r="AT87" t="str">
            <v>0</v>
          </cell>
          <cell r="AU87" t="str">
            <v>0</v>
          </cell>
          <cell r="AV87" t="str">
            <v>0</v>
          </cell>
          <cell r="AW87" t="str">
            <v>0</v>
          </cell>
          <cell r="AX87" t="str">
            <v>0</v>
          </cell>
          <cell r="AY87" t="str">
            <v>0</v>
          </cell>
          <cell r="AZ87" t="str">
            <v>0</v>
          </cell>
          <cell r="BA87" t="str">
            <v>0</v>
          </cell>
          <cell r="BB87" t="str">
            <v>0</v>
          </cell>
          <cell r="BC87" t="str">
            <v>0</v>
          </cell>
          <cell r="BD87" t="str">
            <v>0</v>
          </cell>
          <cell r="BF87" t="str">
            <v>0</v>
          </cell>
          <cell r="BG87" t="str">
            <v>0</v>
          </cell>
          <cell r="BH87" t="str">
            <v>0</v>
          </cell>
          <cell r="BI87" t="str">
            <v>0</v>
          </cell>
          <cell r="BJ87" t="str">
            <v>0</v>
          </cell>
          <cell r="BK87" t="str">
            <v>0</v>
          </cell>
          <cell r="BL87" t="str">
            <v>0</v>
          </cell>
          <cell r="BM87" t="str">
            <v>0</v>
          </cell>
          <cell r="BN87" t="str">
            <v>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T87" t="str">
            <v>0</v>
          </cell>
          <cell r="BU87" t="str">
            <v>0</v>
          </cell>
          <cell r="BV87" t="str">
            <v>0</v>
          </cell>
          <cell r="BW87" t="str">
            <v>0</v>
          </cell>
          <cell r="BX87" t="str">
            <v>0</v>
          </cell>
          <cell r="BY87" t="str">
            <v>0</v>
          </cell>
          <cell r="BZ87" t="str">
            <v>0</v>
          </cell>
          <cell r="CA87" t="str">
            <v>0</v>
          </cell>
          <cell r="CB87" t="str">
            <v>0</v>
          </cell>
          <cell r="CC87" t="str">
            <v>0</v>
          </cell>
          <cell r="CD87" t="str">
            <v>0</v>
          </cell>
          <cell r="CE87" t="str">
            <v>0</v>
          </cell>
          <cell r="CF87" t="str">
            <v>0</v>
          </cell>
          <cell r="CH87" t="str">
            <v>0</v>
          </cell>
          <cell r="CI87" t="str">
            <v>0</v>
          </cell>
          <cell r="CJ87" t="str">
            <v>0</v>
          </cell>
          <cell r="CK87" t="str">
            <v>0</v>
          </cell>
          <cell r="CL87" t="str">
            <v>0</v>
          </cell>
          <cell r="CM87" t="str">
            <v>0</v>
          </cell>
          <cell r="CN87" t="str">
            <v>0</v>
          </cell>
          <cell r="CO87" t="str">
            <v>0</v>
          </cell>
          <cell r="CP87" t="str">
            <v>0</v>
          </cell>
          <cell r="CQ87" t="str">
            <v>0</v>
          </cell>
          <cell r="CR87" t="str">
            <v>0</v>
          </cell>
          <cell r="CS87" t="str">
            <v>0</v>
          </cell>
          <cell r="CT87" t="str">
            <v>0</v>
          </cell>
          <cell r="CV87" t="str">
            <v>0</v>
          </cell>
          <cell r="CW87" t="str">
            <v>0</v>
          </cell>
          <cell r="CX87" t="str">
            <v>0</v>
          </cell>
          <cell r="CY87" t="str">
            <v>0</v>
          </cell>
          <cell r="CZ87" t="str">
            <v>0</v>
          </cell>
          <cell r="DA87" t="str">
            <v>0</v>
          </cell>
          <cell r="DB87" t="str">
            <v>0</v>
          </cell>
          <cell r="DC87" t="str">
            <v>0</v>
          </cell>
          <cell r="DD87" t="str">
            <v>0</v>
          </cell>
          <cell r="DE87" t="str">
            <v>0</v>
          </cell>
          <cell r="DF87" t="str">
            <v>0</v>
          </cell>
          <cell r="DG87" t="str">
            <v>0</v>
          </cell>
          <cell r="DH87" t="str">
            <v>0</v>
          </cell>
          <cell r="DJ87" t="str">
            <v>0</v>
          </cell>
          <cell r="DK87" t="str">
            <v>0</v>
          </cell>
          <cell r="DL87" t="str">
            <v>0</v>
          </cell>
          <cell r="DM87" t="str">
            <v>0</v>
          </cell>
          <cell r="DN87" t="str">
            <v>0</v>
          </cell>
          <cell r="DO87" t="str">
            <v>0</v>
          </cell>
          <cell r="DP87" t="str">
            <v>0</v>
          </cell>
          <cell r="DQ87" t="str">
            <v>0</v>
          </cell>
          <cell r="DR87" t="str">
            <v>0</v>
          </cell>
          <cell r="DS87" t="str">
            <v>0</v>
          </cell>
          <cell r="DT87" t="str">
            <v>0</v>
          </cell>
          <cell r="DU87" t="str">
            <v>0</v>
          </cell>
          <cell r="DV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0</v>
          </cell>
          <cell r="V88" t="str">
            <v>0</v>
          </cell>
          <cell r="W88" t="str">
            <v>0</v>
          </cell>
          <cell r="X88" t="str">
            <v>0</v>
          </cell>
          <cell r="Y88" t="str">
            <v>0</v>
          </cell>
          <cell r="Z88" t="str">
            <v>0</v>
          </cell>
          <cell r="AA88" t="str">
            <v>0</v>
          </cell>
          <cell r="AB88" t="str">
            <v>0</v>
          </cell>
          <cell r="AD88" t="str">
            <v>0</v>
          </cell>
          <cell r="AE88" t="str">
            <v>0</v>
          </cell>
          <cell r="AF88" t="str">
            <v>0</v>
          </cell>
          <cell r="AG88" t="str">
            <v>0</v>
          </cell>
          <cell r="AH88" t="str">
            <v>0</v>
          </cell>
          <cell r="AI88" t="str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0</v>
          </cell>
          <cell r="AN88" t="str">
            <v>0</v>
          </cell>
          <cell r="AO88" t="str">
            <v>0</v>
          </cell>
          <cell r="AP88" t="str">
            <v>0</v>
          </cell>
          <cell r="AR88" t="str">
            <v>0</v>
          </cell>
          <cell r="AS88" t="str">
            <v>0</v>
          </cell>
          <cell r="AT88" t="str">
            <v>0</v>
          </cell>
          <cell r="AU88" t="str">
            <v>0</v>
          </cell>
          <cell r="AV88" t="str">
            <v>0</v>
          </cell>
          <cell r="AW88" t="str">
            <v>0</v>
          </cell>
          <cell r="AX88" t="str">
            <v>0</v>
          </cell>
          <cell r="AY88" t="str">
            <v>0</v>
          </cell>
          <cell r="AZ88" t="str">
            <v>0</v>
          </cell>
          <cell r="BA88" t="str">
            <v>0</v>
          </cell>
          <cell r="BB88" t="str">
            <v>0</v>
          </cell>
          <cell r="BC88" t="str">
            <v>0</v>
          </cell>
          <cell r="BD88" t="str">
            <v>0</v>
          </cell>
          <cell r="BF88" t="str">
            <v>0</v>
          </cell>
          <cell r="BG88" t="str">
            <v>0</v>
          </cell>
          <cell r="BH88" t="str">
            <v>0</v>
          </cell>
          <cell r="BI88" t="str">
            <v>0</v>
          </cell>
          <cell r="BJ88" t="str">
            <v>0</v>
          </cell>
          <cell r="BK88" t="str">
            <v>0</v>
          </cell>
          <cell r="BL88" t="str">
            <v>0</v>
          </cell>
          <cell r="BM88" t="str">
            <v>0</v>
          </cell>
          <cell r="BN88" t="str">
            <v>0</v>
          </cell>
          <cell r="BO88" t="str">
            <v>0</v>
          </cell>
          <cell r="BP88" t="str">
            <v>0</v>
          </cell>
          <cell r="BQ88" t="str">
            <v>0</v>
          </cell>
          <cell r="BR88" t="str">
            <v>0</v>
          </cell>
          <cell r="BT88" t="str">
            <v>0</v>
          </cell>
          <cell r="BU88" t="str">
            <v>0</v>
          </cell>
          <cell r="BV88" t="str">
            <v>0</v>
          </cell>
          <cell r="BW88" t="str">
            <v>0</v>
          </cell>
          <cell r="BX88" t="str">
            <v>0</v>
          </cell>
          <cell r="BY88" t="str">
            <v>0</v>
          </cell>
          <cell r="BZ88" t="str">
            <v>0</v>
          </cell>
          <cell r="CA88" t="str">
            <v>0</v>
          </cell>
          <cell r="CB88" t="str">
            <v>0</v>
          </cell>
          <cell r="CC88" t="str">
            <v>0</v>
          </cell>
          <cell r="CD88" t="str">
            <v>0</v>
          </cell>
          <cell r="CE88" t="str">
            <v>0</v>
          </cell>
          <cell r="CF88" t="str">
            <v>0</v>
          </cell>
          <cell r="CH88" t="str">
            <v>0</v>
          </cell>
          <cell r="CI88" t="str">
            <v>0</v>
          </cell>
          <cell r="CJ88" t="str">
            <v>0</v>
          </cell>
          <cell r="CK88" t="str">
            <v>0</v>
          </cell>
          <cell r="CL88" t="str">
            <v>0</v>
          </cell>
          <cell r="CM88" t="str">
            <v>0</v>
          </cell>
          <cell r="CN88" t="str">
            <v>0</v>
          </cell>
          <cell r="CO88" t="str">
            <v>0</v>
          </cell>
          <cell r="CP88" t="str">
            <v>0</v>
          </cell>
          <cell r="CQ88" t="str">
            <v>0</v>
          </cell>
          <cell r="CR88" t="str">
            <v>0</v>
          </cell>
          <cell r="CS88" t="str">
            <v>0</v>
          </cell>
          <cell r="CT88" t="str">
            <v>0</v>
          </cell>
          <cell r="CV88" t="str">
            <v>0</v>
          </cell>
          <cell r="CW88" t="str">
            <v>0</v>
          </cell>
          <cell r="CX88" t="str">
            <v>0</v>
          </cell>
          <cell r="CY88" t="str">
            <v>0</v>
          </cell>
          <cell r="CZ88" t="str">
            <v>0</v>
          </cell>
          <cell r="DA88" t="str">
            <v>0</v>
          </cell>
          <cell r="DB88" t="str">
            <v>0</v>
          </cell>
          <cell r="DC88" t="str">
            <v>0</v>
          </cell>
          <cell r="DD88" t="str">
            <v>0</v>
          </cell>
          <cell r="DE88" t="str">
            <v>0</v>
          </cell>
          <cell r="DF88" t="str">
            <v>0</v>
          </cell>
          <cell r="DG88" t="str">
            <v>0</v>
          </cell>
          <cell r="DH88" t="str">
            <v>0</v>
          </cell>
          <cell r="DJ88" t="str">
            <v>0</v>
          </cell>
          <cell r="DK88" t="str">
            <v>0</v>
          </cell>
          <cell r="DL88" t="str">
            <v>0</v>
          </cell>
          <cell r="DM88" t="str">
            <v>0</v>
          </cell>
          <cell r="DN88" t="str">
            <v>0</v>
          </cell>
          <cell r="DO88" t="str">
            <v>0</v>
          </cell>
          <cell r="DP88" t="str">
            <v>0</v>
          </cell>
          <cell r="DQ88" t="str">
            <v>0</v>
          </cell>
          <cell r="DR88" t="str">
            <v>0</v>
          </cell>
          <cell r="DS88" t="str">
            <v>0</v>
          </cell>
          <cell r="DT88" t="str">
            <v>0</v>
          </cell>
          <cell r="DU88" t="str">
            <v>0</v>
          </cell>
          <cell r="DV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P89" t="str">
            <v>0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  <cell r="Y89" t="str">
            <v>0</v>
          </cell>
          <cell r="Z89" t="str">
            <v>0</v>
          </cell>
          <cell r="AA89" t="str">
            <v>0</v>
          </cell>
          <cell r="AB89" t="str">
            <v>0</v>
          </cell>
          <cell r="AD89" t="str">
            <v>0</v>
          </cell>
          <cell r="AE89" t="str">
            <v>0</v>
          </cell>
          <cell r="AF89" t="str">
            <v>0</v>
          </cell>
          <cell r="AG89" t="str">
            <v>0</v>
          </cell>
          <cell r="AH89" t="str">
            <v>0</v>
          </cell>
          <cell r="AI89" t="str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0</v>
          </cell>
          <cell r="AN89" t="str">
            <v>0</v>
          </cell>
          <cell r="AO89" t="str">
            <v>0</v>
          </cell>
          <cell r="AP89" t="str">
            <v>0</v>
          </cell>
          <cell r="AR89" t="str">
            <v>0</v>
          </cell>
          <cell r="AS89" t="str">
            <v>0</v>
          </cell>
          <cell r="AT89" t="str">
            <v>0</v>
          </cell>
          <cell r="AU89" t="str">
            <v>0</v>
          </cell>
          <cell r="AV89" t="str">
            <v>0</v>
          </cell>
          <cell r="AW89" t="str">
            <v>0</v>
          </cell>
          <cell r="AX89" t="str">
            <v>0</v>
          </cell>
          <cell r="AY89" t="str">
            <v>0</v>
          </cell>
          <cell r="AZ89" t="str">
            <v>0</v>
          </cell>
          <cell r="BA89" t="str">
            <v>0</v>
          </cell>
          <cell r="BB89" t="str">
            <v>0</v>
          </cell>
          <cell r="BC89" t="str">
            <v>0</v>
          </cell>
          <cell r="BD89" t="str">
            <v>0</v>
          </cell>
          <cell r="BF89" t="str">
            <v>0</v>
          </cell>
          <cell r="BG89" t="str">
            <v>0</v>
          </cell>
          <cell r="BH89" t="str">
            <v>0</v>
          </cell>
          <cell r="BI89" t="str">
            <v>0</v>
          </cell>
          <cell r="BJ89" t="str">
            <v>0</v>
          </cell>
          <cell r="BK89" t="str">
            <v>0</v>
          </cell>
          <cell r="BL89" t="str">
            <v>0</v>
          </cell>
          <cell r="BM89" t="str">
            <v>0</v>
          </cell>
          <cell r="BN89" t="str">
            <v>0</v>
          </cell>
          <cell r="BO89" t="str">
            <v>0</v>
          </cell>
          <cell r="BP89" t="str">
            <v>0</v>
          </cell>
          <cell r="BQ89" t="str">
            <v>0</v>
          </cell>
          <cell r="BR89" t="str">
            <v>0</v>
          </cell>
          <cell r="BT89" t="str">
            <v>0</v>
          </cell>
          <cell r="BU89" t="str">
            <v>0</v>
          </cell>
          <cell r="BV89" t="str">
            <v>0</v>
          </cell>
          <cell r="BW89" t="str">
            <v>0</v>
          </cell>
          <cell r="BX89" t="str">
            <v>0</v>
          </cell>
          <cell r="BY89" t="str">
            <v>0</v>
          </cell>
          <cell r="BZ89" t="str">
            <v>0</v>
          </cell>
          <cell r="CA89" t="str">
            <v>0</v>
          </cell>
          <cell r="CB89" t="str">
            <v>0</v>
          </cell>
          <cell r="CC89" t="str">
            <v>0</v>
          </cell>
          <cell r="CD89" t="str">
            <v>0</v>
          </cell>
          <cell r="CE89" t="str">
            <v>0</v>
          </cell>
          <cell r="CF89" t="str">
            <v>0</v>
          </cell>
          <cell r="CH89" t="str">
            <v>0</v>
          </cell>
          <cell r="CI89" t="str">
            <v>0</v>
          </cell>
          <cell r="CJ89" t="str">
            <v>0</v>
          </cell>
          <cell r="CK89" t="str">
            <v>0</v>
          </cell>
          <cell r="CL89" t="str">
            <v>0</v>
          </cell>
          <cell r="CM89" t="str">
            <v>0</v>
          </cell>
          <cell r="CN89" t="str">
            <v>0</v>
          </cell>
          <cell r="CO89" t="str">
            <v>0</v>
          </cell>
          <cell r="CP89" t="str">
            <v>0</v>
          </cell>
          <cell r="CQ89" t="str">
            <v>0</v>
          </cell>
          <cell r="CR89" t="str">
            <v>0</v>
          </cell>
          <cell r="CS89" t="str">
            <v>0</v>
          </cell>
          <cell r="CT89" t="str">
            <v>0</v>
          </cell>
          <cell r="CV89" t="str">
            <v>0</v>
          </cell>
          <cell r="CW89" t="str">
            <v>0</v>
          </cell>
          <cell r="CX89" t="str">
            <v>0</v>
          </cell>
          <cell r="CY89" t="str">
            <v>0</v>
          </cell>
          <cell r="CZ89" t="str">
            <v>0</v>
          </cell>
          <cell r="DA89" t="str">
            <v>0</v>
          </cell>
          <cell r="DB89" t="str">
            <v>0</v>
          </cell>
          <cell r="DC89" t="str">
            <v>0</v>
          </cell>
          <cell r="DD89" t="str">
            <v>0</v>
          </cell>
          <cell r="DE89" t="str">
            <v>0</v>
          </cell>
          <cell r="DF89" t="str">
            <v>0</v>
          </cell>
          <cell r="DG89" t="str">
            <v>0</v>
          </cell>
          <cell r="DH89" t="str">
            <v>0</v>
          </cell>
          <cell r="DJ89" t="str">
            <v>0</v>
          </cell>
          <cell r="DK89" t="str">
            <v>0</v>
          </cell>
          <cell r="DL89" t="str">
            <v>0</v>
          </cell>
          <cell r="DM89" t="str">
            <v>0</v>
          </cell>
          <cell r="DN89" t="str">
            <v>0</v>
          </cell>
          <cell r="DO89" t="str">
            <v>0</v>
          </cell>
          <cell r="DP89" t="str">
            <v>0</v>
          </cell>
          <cell r="DQ89" t="str">
            <v>0</v>
          </cell>
          <cell r="DR89" t="str">
            <v>0</v>
          </cell>
          <cell r="DS89" t="str">
            <v>0</v>
          </cell>
          <cell r="DT89" t="str">
            <v>0</v>
          </cell>
          <cell r="DU89" t="str">
            <v>0</v>
          </cell>
          <cell r="DV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P90" t="str">
            <v>0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0</v>
          </cell>
          <cell r="V90" t="str">
            <v>0</v>
          </cell>
          <cell r="W90" t="str">
            <v>0</v>
          </cell>
          <cell r="X90" t="str">
            <v>0</v>
          </cell>
          <cell r="Y90" t="str">
            <v>0</v>
          </cell>
          <cell r="Z90" t="str">
            <v>0</v>
          </cell>
          <cell r="AA90" t="str">
            <v>0</v>
          </cell>
          <cell r="AB90" t="str">
            <v>0</v>
          </cell>
          <cell r="AD90" t="str">
            <v>0</v>
          </cell>
          <cell r="AE90" t="str">
            <v>0</v>
          </cell>
          <cell r="AF90" t="str">
            <v>0</v>
          </cell>
          <cell r="AG90" t="str">
            <v>0</v>
          </cell>
          <cell r="AH90" t="str">
            <v>0</v>
          </cell>
          <cell r="AI90" t="str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0</v>
          </cell>
          <cell r="AN90" t="str">
            <v>0</v>
          </cell>
          <cell r="AO90" t="str">
            <v>0</v>
          </cell>
          <cell r="AP90" t="str">
            <v>0</v>
          </cell>
          <cell r="AR90" t="str">
            <v>0</v>
          </cell>
          <cell r="AS90" t="str">
            <v>0</v>
          </cell>
          <cell r="AT90" t="str">
            <v>0</v>
          </cell>
          <cell r="AU90" t="str">
            <v>0</v>
          </cell>
          <cell r="AV90" t="str">
            <v>0</v>
          </cell>
          <cell r="AW90" t="str">
            <v>0</v>
          </cell>
          <cell r="AX90" t="str">
            <v>0</v>
          </cell>
          <cell r="AY90" t="str">
            <v>0</v>
          </cell>
          <cell r="AZ90" t="str">
            <v>0</v>
          </cell>
          <cell r="BA90" t="str">
            <v>0</v>
          </cell>
          <cell r="BB90" t="str">
            <v>0</v>
          </cell>
          <cell r="BC90" t="str">
            <v>0</v>
          </cell>
          <cell r="BD90" t="str">
            <v>0</v>
          </cell>
          <cell r="BF90" t="str">
            <v>0</v>
          </cell>
          <cell r="BG90" t="str">
            <v>0</v>
          </cell>
          <cell r="BH90" t="str">
            <v>0</v>
          </cell>
          <cell r="BI90" t="str">
            <v>0</v>
          </cell>
          <cell r="BJ90" t="str">
            <v>0</v>
          </cell>
          <cell r="BK90" t="str">
            <v>0</v>
          </cell>
          <cell r="BL90" t="str">
            <v>0</v>
          </cell>
          <cell r="BM90" t="str">
            <v>0</v>
          </cell>
          <cell r="BN90" t="str">
            <v>0</v>
          </cell>
          <cell r="BO90" t="str">
            <v>0</v>
          </cell>
          <cell r="BP90" t="str">
            <v>0</v>
          </cell>
          <cell r="BQ90" t="str">
            <v>0</v>
          </cell>
          <cell r="BR90" t="str">
            <v>0</v>
          </cell>
          <cell r="BT90" t="str">
            <v>0</v>
          </cell>
          <cell r="BU90" t="str">
            <v>0</v>
          </cell>
          <cell r="BV90" t="str">
            <v>0</v>
          </cell>
          <cell r="BW90" t="str">
            <v>0</v>
          </cell>
          <cell r="BX90" t="str">
            <v>0</v>
          </cell>
          <cell r="BY90" t="str">
            <v>0</v>
          </cell>
          <cell r="BZ90" t="str">
            <v>0</v>
          </cell>
          <cell r="CA90" t="str">
            <v>0</v>
          </cell>
          <cell r="CB90" t="str">
            <v>0</v>
          </cell>
          <cell r="CC90" t="str">
            <v>0</v>
          </cell>
          <cell r="CD90" t="str">
            <v>0</v>
          </cell>
          <cell r="CE90" t="str">
            <v>0</v>
          </cell>
          <cell r="CF90" t="str">
            <v>0</v>
          </cell>
          <cell r="CH90" t="str">
            <v>0</v>
          </cell>
          <cell r="CI90" t="str">
            <v>0</v>
          </cell>
          <cell r="CJ90" t="str">
            <v>0</v>
          </cell>
          <cell r="CK90" t="str">
            <v>0</v>
          </cell>
          <cell r="CL90" t="str">
            <v>0</v>
          </cell>
          <cell r="CM90" t="str">
            <v>0</v>
          </cell>
          <cell r="CN90" t="str">
            <v>0</v>
          </cell>
          <cell r="CO90" t="str">
            <v>0</v>
          </cell>
          <cell r="CP90" t="str">
            <v>0</v>
          </cell>
          <cell r="CQ90" t="str">
            <v>0</v>
          </cell>
          <cell r="CR90" t="str">
            <v>0</v>
          </cell>
          <cell r="CS90" t="str">
            <v>0</v>
          </cell>
          <cell r="CT90" t="str">
            <v>0</v>
          </cell>
          <cell r="CV90" t="str">
            <v>0</v>
          </cell>
          <cell r="CW90" t="str">
            <v>0</v>
          </cell>
          <cell r="CX90" t="str">
            <v>0</v>
          </cell>
          <cell r="CY90" t="str">
            <v>0</v>
          </cell>
          <cell r="CZ90" t="str">
            <v>0</v>
          </cell>
          <cell r="DA90" t="str">
            <v>0</v>
          </cell>
          <cell r="DB90" t="str">
            <v>0</v>
          </cell>
          <cell r="DC90" t="str">
            <v>0</v>
          </cell>
          <cell r="DD90" t="str">
            <v>0</v>
          </cell>
          <cell r="DE90" t="str">
            <v>0</v>
          </cell>
          <cell r="DF90" t="str">
            <v>0</v>
          </cell>
          <cell r="DG90" t="str">
            <v>0</v>
          </cell>
          <cell r="DH90" t="str">
            <v>0</v>
          </cell>
          <cell r="DJ90" t="str">
            <v>0</v>
          </cell>
          <cell r="DK90" t="str">
            <v>0</v>
          </cell>
          <cell r="DL90" t="str">
            <v>0</v>
          </cell>
          <cell r="DM90" t="str">
            <v>0</v>
          </cell>
          <cell r="DN90" t="str">
            <v>0</v>
          </cell>
          <cell r="DO90" t="str">
            <v>0</v>
          </cell>
          <cell r="DP90" t="str">
            <v>0</v>
          </cell>
          <cell r="DQ90" t="str">
            <v>0</v>
          </cell>
          <cell r="DR90" t="str">
            <v>0</v>
          </cell>
          <cell r="DS90" t="str">
            <v>0</v>
          </cell>
          <cell r="DT90" t="str">
            <v>0</v>
          </cell>
          <cell r="DU90" t="str">
            <v>0</v>
          </cell>
          <cell r="DV90" t="str">
            <v>0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0</v>
          </cell>
          <cell r="V91" t="str">
            <v>0</v>
          </cell>
          <cell r="W91" t="str">
            <v>0</v>
          </cell>
          <cell r="X91" t="str">
            <v>0</v>
          </cell>
          <cell r="Y91" t="str">
            <v>0</v>
          </cell>
          <cell r="Z91" t="str">
            <v>0</v>
          </cell>
          <cell r="AA91" t="str">
            <v>0</v>
          </cell>
          <cell r="AB91" t="str">
            <v>0</v>
          </cell>
          <cell r="AD91" t="str">
            <v>0</v>
          </cell>
          <cell r="AE91" t="str">
            <v>0</v>
          </cell>
          <cell r="AF91" t="str">
            <v>0</v>
          </cell>
          <cell r="AG91" t="str">
            <v>0</v>
          </cell>
          <cell r="AH91" t="str">
            <v>0</v>
          </cell>
          <cell r="AI91" t="str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0</v>
          </cell>
          <cell r="AN91" t="str">
            <v>0</v>
          </cell>
          <cell r="AO91" t="str">
            <v>0</v>
          </cell>
          <cell r="AP91" t="str">
            <v>0</v>
          </cell>
          <cell r="AR91" t="str">
            <v>0</v>
          </cell>
          <cell r="AS91" t="str">
            <v>0</v>
          </cell>
          <cell r="AT91" t="str">
            <v>0</v>
          </cell>
          <cell r="AU91" t="str">
            <v>0</v>
          </cell>
          <cell r="AV91" t="str">
            <v>0</v>
          </cell>
          <cell r="AW91" t="str">
            <v>0</v>
          </cell>
          <cell r="AX91" t="str">
            <v>0</v>
          </cell>
          <cell r="AY91" t="str">
            <v>0</v>
          </cell>
          <cell r="AZ91" t="str">
            <v>0</v>
          </cell>
          <cell r="BA91" t="str">
            <v>0</v>
          </cell>
          <cell r="BB91" t="str">
            <v>0</v>
          </cell>
          <cell r="BC91" t="str">
            <v>0</v>
          </cell>
          <cell r="BD91" t="str">
            <v>0</v>
          </cell>
          <cell r="BF91" t="str">
            <v>0</v>
          </cell>
          <cell r="BG91" t="str">
            <v>0</v>
          </cell>
          <cell r="BH91" t="str">
            <v>0</v>
          </cell>
          <cell r="BI91" t="str">
            <v>0</v>
          </cell>
          <cell r="BJ91" t="str">
            <v>0</v>
          </cell>
          <cell r="BK91" t="str">
            <v>0</v>
          </cell>
          <cell r="BL91" t="str">
            <v>0</v>
          </cell>
          <cell r="BM91" t="str">
            <v>0</v>
          </cell>
          <cell r="BN91" t="str">
            <v>0</v>
          </cell>
          <cell r="BO91" t="str">
            <v>0</v>
          </cell>
          <cell r="BP91" t="str">
            <v>0</v>
          </cell>
          <cell r="BQ91" t="str">
            <v>0</v>
          </cell>
          <cell r="BR91" t="str">
            <v>0</v>
          </cell>
          <cell r="BT91" t="str">
            <v>0</v>
          </cell>
          <cell r="BU91" t="str">
            <v>0</v>
          </cell>
          <cell r="BV91" t="str">
            <v>0</v>
          </cell>
          <cell r="BW91" t="str">
            <v>0</v>
          </cell>
          <cell r="BX91" t="str">
            <v>0</v>
          </cell>
          <cell r="BY91" t="str">
            <v>0</v>
          </cell>
          <cell r="BZ91" t="str">
            <v>0</v>
          </cell>
          <cell r="CA91" t="str">
            <v>0</v>
          </cell>
          <cell r="CB91" t="str">
            <v>0</v>
          </cell>
          <cell r="CC91" t="str">
            <v>0</v>
          </cell>
          <cell r="CD91" t="str">
            <v>0</v>
          </cell>
          <cell r="CE91" t="str">
            <v>0</v>
          </cell>
          <cell r="CF91" t="str">
            <v>0</v>
          </cell>
          <cell r="CH91" t="str">
            <v>0</v>
          </cell>
          <cell r="CI91" t="str">
            <v>0</v>
          </cell>
          <cell r="CJ91" t="str">
            <v>0</v>
          </cell>
          <cell r="CK91" t="str">
            <v>0</v>
          </cell>
          <cell r="CL91" t="str">
            <v>0</v>
          </cell>
          <cell r="CM91" t="str">
            <v>0</v>
          </cell>
          <cell r="CN91" t="str">
            <v>0</v>
          </cell>
          <cell r="CO91" t="str">
            <v>0</v>
          </cell>
          <cell r="CP91" t="str">
            <v>0</v>
          </cell>
          <cell r="CQ91" t="str">
            <v>0</v>
          </cell>
          <cell r="CR91" t="str">
            <v>0</v>
          </cell>
          <cell r="CS91" t="str">
            <v>0</v>
          </cell>
          <cell r="CT91" t="str">
            <v>0</v>
          </cell>
          <cell r="CV91" t="str">
            <v>0</v>
          </cell>
          <cell r="CW91" t="str">
            <v>0</v>
          </cell>
          <cell r="CX91" t="str">
            <v>0</v>
          </cell>
          <cell r="CY91" t="str">
            <v>0</v>
          </cell>
          <cell r="CZ91" t="str">
            <v>0</v>
          </cell>
          <cell r="DA91" t="str">
            <v>0</v>
          </cell>
          <cell r="DB91" t="str">
            <v>0</v>
          </cell>
          <cell r="DC91" t="str">
            <v>0</v>
          </cell>
          <cell r="DD91" t="str">
            <v>0</v>
          </cell>
          <cell r="DE91" t="str">
            <v>0</v>
          </cell>
          <cell r="DF91" t="str">
            <v>0</v>
          </cell>
          <cell r="DG91" t="str">
            <v>0</v>
          </cell>
          <cell r="DH91" t="str">
            <v>0</v>
          </cell>
          <cell r="DJ91" t="str">
            <v>0</v>
          </cell>
          <cell r="DK91" t="str">
            <v>0</v>
          </cell>
          <cell r="DL91" t="str">
            <v>0</v>
          </cell>
          <cell r="DM91" t="str">
            <v>0</v>
          </cell>
          <cell r="DN91" t="str">
            <v>0</v>
          </cell>
          <cell r="DO91" t="str">
            <v>0</v>
          </cell>
          <cell r="DP91" t="str">
            <v>0</v>
          </cell>
          <cell r="DQ91" t="str">
            <v>0</v>
          </cell>
          <cell r="DR91" t="str">
            <v>0</v>
          </cell>
          <cell r="DS91" t="str">
            <v>0</v>
          </cell>
          <cell r="DT91" t="str">
            <v>0</v>
          </cell>
          <cell r="DU91" t="str">
            <v>0</v>
          </cell>
          <cell r="DV91" t="str">
            <v>0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0</v>
          </cell>
          <cell r="Z92" t="str">
            <v>0</v>
          </cell>
          <cell r="AA92" t="str">
            <v>0</v>
          </cell>
          <cell r="AB92" t="str">
            <v>0</v>
          </cell>
          <cell r="AD92" t="str">
            <v>0</v>
          </cell>
          <cell r="AE92" t="str">
            <v>0</v>
          </cell>
          <cell r="AF92" t="str">
            <v>0</v>
          </cell>
          <cell r="AG92" t="str">
            <v>0</v>
          </cell>
          <cell r="AH92" t="str">
            <v>0</v>
          </cell>
          <cell r="AI92" t="str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0</v>
          </cell>
          <cell r="AN92" t="str">
            <v>0</v>
          </cell>
          <cell r="AO92" t="str">
            <v>0</v>
          </cell>
          <cell r="AP92" t="str">
            <v>0</v>
          </cell>
          <cell r="AR92" t="str">
            <v>0</v>
          </cell>
          <cell r="AS92" t="str">
            <v>0</v>
          </cell>
          <cell r="AT92" t="str">
            <v>0</v>
          </cell>
          <cell r="AU92" t="str">
            <v>0</v>
          </cell>
          <cell r="AV92" t="str">
            <v>0</v>
          </cell>
          <cell r="AW92" t="str">
            <v>0</v>
          </cell>
          <cell r="AX92" t="str">
            <v>0</v>
          </cell>
          <cell r="AY92" t="str">
            <v>0</v>
          </cell>
          <cell r="AZ92" t="str">
            <v>0</v>
          </cell>
          <cell r="BA92" t="str">
            <v>0</v>
          </cell>
          <cell r="BB92" t="str">
            <v>0</v>
          </cell>
          <cell r="BC92" t="str">
            <v>0</v>
          </cell>
          <cell r="BD92" t="str">
            <v>0</v>
          </cell>
          <cell r="BF92" t="str">
            <v>0</v>
          </cell>
          <cell r="BG92" t="str">
            <v>0</v>
          </cell>
          <cell r="BH92" t="str">
            <v>0</v>
          </cell>
          <cell r="BI92" t="str">
            <v>0</v>
          </cell>
          <cell r="BJ92" t="str">
            <v>0</v>
          </cell>
          <cell r="BK92" t="str">
            <v>0</v>
          </cell>
          <cell r="BL92" t="str">
            <v>0</v>
          </cell>
          <cell r="BM92" t="str">
            <v>0</v>
          </cell>
          <cell r="BN92" t="str">
            <v>0</v>
          </cell>
          <cell r="BO92" t="str">
            <v>0</v>
          </cell>
          <cell r="BP92" t="str">
            <v>0</v>
          </cell>
          <cell r="BQ92" t="str">
            <v>0</v>
          </cell>
          <cell r="BR92" t="str">
            <v>0</v>
          </cell>
          <cell r="BT92" t="str">
            <v>0</v>
          </cell>
          <cell r="BU92" t="str">
            <v>0</v>
          </cell>
          <cell r="BV92" t="str">
            <v>0</v>
          </cell>
          <cell r="BW92" t="str">
            <v>0</v>
          </cell>
          <cell r="BX92" t="str">
            <v>0</v>
          </cell>
          <cell r="BY92" t="str">
            <v>0</v>
          </cell>
          <cell r="BZ92" t="str">
            <v>0</v>
          </cell>
          <cell r="CA92" t="str">
            <v>0</v>
          </cell>
          <cell r="CB92" t="str">
            <v>0</v>
          </cell>
          <cell r="CC92" t="str">
            <v>0</v>
          </cell>
          <cell r="CD92" t="str">
            <v>0</v>
          </cell>
          <cell r="CE92" t="str">
            <v>0</v>
          </cell>
          <cell r="CF92" t="str">
            <v>0</v>
          </cell>
          <cell r="CH92" t="str">
            <v>0</v>
          </cell>
          <cell r="CI92" t="str">
            <v>0</v>
          </cell>
          <cell r="CJ92" t="str">
            <v>0</v>
          </cell>
          <cell r="CK92" t="str">
            <v>0</v>
          </cell>
          <cell r="CL92" t="str">
            <v>0</v>
          </cell>
          <cell r="CM92" t="str">
            <v>0</v>
          </cell>
          <cell r="CN92" t="str">
            <v>0</v>
          </cell>
          <cell r="CO92" t="str">
            <v>0</v>
          </cell>
          <cell r="CP92" t="str">
            <v>0</v>
          </cell>
          <cell r="CQ92" t="str">
            <v>0</v>
          </cell>
          <cell r="CR92" t="str">
            <v>0</v>
          </cell>
          <cell r="CS92" t="str">
            <v>0</v>
          </cell>
          <cell r="CT92" t="str">
            <v>0</v>
          </cell>
          <cell r="CV92" t="str">
            <v>0</v>
          </cell>
          <cell r="CW92" t="str">
            <v>0</v>
          </cell>
          <cell r="CX92" t="str">
            <v>0</v>
          </cell>
          <cell r="CY92" t="str">
            <v>0</v>
          </cell>
          <cell r="CZ92" t="str">
            <v>0</v>
          </cell>
          <cell r="DA92" t="str">
            <v>0</v>
          </cell>
          <cell r="DB92" t="str">
            <v>0</v>
          </cell>
          <cell r="DC92" t="str">
            <v>0</v>
          </cell>
          <cell r="DD92" t="str">
            <v>0</v>
          </cell>
          <cell r="DE92" t="str">
            <v>0</v>
          </cell>
          <cell r="DF92" t="str">
            <v>0</v>
          </cell>
          <cell r="DG92" t="str">
            <v>0</v>
          </cell>
          <cell r="DH92" t="str">
            <v>0</v>
          </cell>
          <cell r="DJ92" t="str">
            <v>0</v>
          </cell>
          <cell r="DK92" t="str">
            <v>0</v>
          </cell>
          <cell r="DL92" t="str">
            <v>0</v>
          </cell>
          <cell r="DM92" t="str">
            <v>0</v>
          </cell>
          <cell r="DN92" t="str">
            <v>0</v>
          </cell>
          <cell r="DO92" t="str">
            <v>0</v>
          </cell>
          <cell r="DP92" t="str">
            <v>0</v>
          </cell>
          <cell r="DQ92" t="str">
            <v>0</v>
          </cell>
          <cell r="DR92" t="str">
            <v>0</v>
          </cell>
          <cell r="DS92" t="str">
            <v>0</v>
          </cell>
          <cell r="DT92" t="str">
            <v>0</v>
          </cell>
          <cell r="DU92" t="str">
            <v>0</v>
          </cell>
          <cell r="DV92" t="str">
            <v>0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0</v>
          </cell>
          <cell r="V93" t="str">
            <v>0</v>
          </cell>
          <cell r="W93" t="str">
            <v>0</v>
          </cell>
          <cell r="X93" t="str">
            <v>0</v>
          </cell>
          <cell r="Y93" t="str">
            <v>0</v>
          </cell>
          <cell r="Z93" t="str">
            <v>0</v>
          </cell>
          <cell r="AA93" t="str">
            <v>0</v>
          </cell>
          <cell r="AB93" t="str">
            <v>0</v>
          </cell>
          <cell r="AD93" t="str">
            <v>0</v>
          </cell>
          <cell r="AE93" t="str">
            <v>0</v>
          </cell>
          <cell r="AF93" t="str">
            <v>0</v>
          </cell>
          <cell r="AG93" t="str">
            <v>0</v>
          </cell>
          <cell r="AH93" t="str">
            <v>0</v>
          </cell>
          <cell r="AI93" t="str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0</v>
          </cell>
          <cell r="AN93" t="str">
            <v>0</v>
          </cell>
          <cell r="AO93" t="str">
            <v>0</v>
          </cell>
          <cell r="AP93" t="str">
            <v>0</v>
          </cell>
          <cell r="AR93" t="str">
            <v>0</v>
          </cell>
          <cell r="AS93" t="str">
            <v>0</v>
          </cell>
          <cell r="AT93" t="str">
            <v>0</v>
          </cell>
          <cell r="AU93" t="str">
            <v>0</v>
          </cell>
          <cell r="AV93" t="str">
            <v>0</v>
          </cell>
          <cell r="AW93" t="str">
            <v>0</v>
          </cell>
          <cell r="AX93" t="str">
            <v>0</v>
          </cell>
          <cell r="AY93" t="str">
            <v>0</v>
          </cell>
          <cell r="AZ93" t="str">
            <v>0</v>
          </cell>
          <cell r="BA93" t="str">
            <v>0</v>
          </cell>
          <cell r="BB93" t="str">
            <v>0</v>
          </cell>
          <cell r="BC93" t="str">
            <v>0</v>
          </cell>
          <cell r="BD93" t="str">
            <v>0</v>
          </cell>
          <cell r="BF93" t="str">
            <v>0</v>
          </cell>
          <cell r="BG93" t="str">
            <v>0</v>
          </cell>
          <cell r="BH93" t="str">
            <v>0</v>
          </cell>
          <cell r="BI93" t="str">
            <v>0</v>
          </cell>
          <cell r="BJ93" t="str">
            <v>0</v>
          </cell>
          <cell r="BK93" t="str">
            <v>0</v>
          </cell>
          <cell r="BL93" t="str">
            <v>0</v>
          </cell>
          <cell r="BM93" t="str">
            <v>0</v>
          </cell>
          <cell r="BN93" t="str">
            <v>0</v>
          </cell>
          <cell r="BO93" t="str">
            <v>0</v>
          </cell>
          <cell r="BP93" t="str">
            <v>0</v>
          </cell>
          <cell r="BQ93" t="str">
            <v>0</v>
          </cell>
          <cell r="BR93" t="str">
            <v>0</v>
          </cell>
          <cell r="BT93" t="str">
            <v>0</v>
          </cell>
          <cell r="BU93" t="str">
            <v>0</v>
          </cell>
          <cell r="BV93" t="str">
            <v>0</v>
          </cell>
          <cell r="BW93" t="str">
            <v>0</v>
          </cell>
          <cell r="BX93" t="str">
            <v>0</v>
          </cell>
          <cell r="BY93" t="str">
            <v>0</v>
          </cell>
          <cell r="BZ93" t="str">
            <v>0</v>
          </cell>
          <cell r="CA93" t="str">
            <v>0</v>
          </cell>
          <cell r="CB93" t="str">
            <v>0</v>
          </cell>
          <cell r="CC93" t="str">
            <v>0</v>
          </cell>
          <cell r="CD93" t="str">
            <v>0</v>
          </cell>
          <cell r="CE93" t="str">
            <v>0</v>
          </cell>
          <cell r="CF93" t="str">
            <v>0</v>
          </cell>
          <cell r="CH93" t="str">
            <v>0</v>
          </cell>
          <cell r="CI93" t="str">
            <v>0</v>
          </cell>
          <cell r="CJ93" t="str">
            <v>0</v>
          </cell>
          <cell r="CK93" t="str">
            <v>0</v>
          </cell>
          <cell r="CL93" t="str">
            <v>0</v>
          </cell>
          <cell r="CM93" t="str">
            <v>0</v>
          </cell>
          <cell r="CN93" t="str">
            <v>0</v>
          </cell>
          <cell r="CO93" t="str">
            <v>0</v>
          </cell>
          <cell r="CP93" t="str">
            <v>0</v>
          </cell>
          <cell r="CQ93" t="str">
            <v>0</v>
          </cell>
          <cell r="CR93" t="str">
            <v>0</v>
          </cell>
          <cell r="CS93" t="str">
            <v>0</v>
          </cell>
          <cell r="CT93" t="str">
            <v>0</v>
          </cell>
          <cell r="CV93" t="str">
            <v>0</v>
          </cell>
          <cell r="CW93" t="str">
            <v>0</v>
          </cell>
          <cell r="CX93" t="str">
            <v>0</v>
          </cell>
          <cell r="CY93" t="str">
            <v>0</v>
          </cell>
          <cell r="CZ93" t="str">
            <v>0</v>
          </cell>
          <cell r="DA93" t="str">
            <v>0</v>
          </cell>
          <cell r="DB93" t="str">
            <v>0</v>
          </cell>
          <cell r="DC93" t="str">
            <v>0</v>
          </cell>
          <cell r="DD93" t="str">
            <v>0</v>
          </cell>
          <cell r="DE93" t="str">
            <v>0</v>
          </cell>
          <cell r="DF93" t="str">
            <v>0</v>
          </cell>
          <cell r="DG93" t="str">
            <v>0</v>
          </cell>
          <cell r="DH93" t="str">
            <v>0</v>
          </cell>
          <cell r="DJ93" t="str">
            <v>0</v>
          </cell>
          <cell r="DK93" t="str">
            <v>0</v>
          </cell>
          <cell r="DL93" t="str">
            <v>0</v>
          </cell>
          <cell r="DM93" t="str">
            <v>0</v>
          </cell>
          <cell r="DN93" t="str">
            <v>0</v>
          </cell>
          <cell r="DO93" t="str">
            <v>0</v>
          </cell>
          <cell r="DP93" t="str">
            <v>0</v>
          </cell>
          <cell r="DQ93" t="str">
            <v>0</v>
          </cell>
          <cell r="DR93" t="str">
            <v>0</v>
          </cell>
          <cell r="DS93" t="str">
            <v>0</v>
          </cell>
          <cell r="DT93" t="str">
            <v>0</v>
          </cell>
          <cell r="DU93" t="str">
            <v>0</v>
          </cell>
          <cell r="DV93" t="str">
            <v>0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0</v>
          </cell>
          <cell r="V94" t="str">
            <v>0</v>
          </cell>
          <cell r="W94" t="str">
            <v>0</v>
          </cell>
          <cell r="X94" t="str">
            <v>0</v>
          </cell>
          <cell r="Y94" t="str">
            <v>0</v>
          </cell>
          <cell r="Z94" t="str">
            <v>0</v>
          </cell>
          <cell r="AA94" t="str">
            <v>0</v>
          </cell>
          <cell r="AB94" t="str">
            <v>0</v>
          </cell>
          <cell r="AD94" t="str">
            <v>0</v>
          </cell>
          <cell r="AE94" t="str">
            <v>0</v>
          </cell>
          <cell r="AF94" t="str">
            <v>0</v>
          </cell>
          <cell r="AG94" t="str">
            <v>0</v>
          </cell>
          <cell r="AH94" t="str">
            <v>0</v>
          </cell>
          <cell r="AI94" t="str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0</v>
          </cell>
          <cell r="AN94" t="str">
            <v>0</v>
          </cell>
          <cell r="AO94" t="str">
            <v>0</v>
          </cell>
          <cell r="AP94" t="str">
            <v>0</v>
          </cell>
          <cell r="AR94" t="str">
            <v>0</v>
          </cell>
          <cell r="AS94" t="str">
            <v>0</v>
          </cell>
          <cell r="AT94" t="str">
            <v>0</v>
          </cell>
          <cell r="AU94" t="str">
            <v>0</v>
          </cell>
          <cell r="AV94" t="str">
            <v>0</v>
          </cell>
          <cell r="AW94" t="str">
            <v>0</v>
          </cell>
          <cell r="AX94" t="str">
            <v>0</v>
          </cell>
          <cell r="AY94" t="str">
            <v>0</v>
          </cell>
          <cell r="AZ94" t="str">
            <v>0</v>
          </cell>
          <cell r="BA94" t="str">
            <v>0</v>
          </cell>
          <cell r="BB94" t="str">
            <v>0</v>
          </cell>
          <cell r="BC94" t="str">
            <v>0</v>
          </cell>
          <cell r="BD94" t="str">
            <v>0</v>
          </cell>
          <cell r="BF94" t="str">
            <v>0</v>
          </cell>
          <cell r="BG94" t="str">
            <v>0</v>
          </cell>
          <cell r="BH94" t="str">
            <v>0</v>
          </cell>
          <cell r="BI94" t="str">
            <v>0</v>
          </cell>
          <cell r="BJ94" t="str">
            <v>0</v>
          </cell>
          <cell r="BK94" t="str">
            <v>0</v>
          </cell>
          <cell r="BL94" t="str">
            <v>0</v>
          </cell>
          <cell r="BM94" t="str">
            <v>0</v>
          </cell>
          <cell r="BN94" t="str">
            <v>0</v>
          </cell>
          <cell r="BO94" t="str">
            <v>0</v>
          </cell>
          <cell r="BP94" t="str">
            <v>0</v>
          </cell>
          <cell r="BQ94" t="str">
            <v>0</v>
          </cell>
          <cell r="BR94" t="str">
            <v>0</v>
          </cell>
          <cell r="BT94" t="str">
            <v>0</v>
          </cell>
          <cell r="BU94" t="str">
            <v>0</v>
          </cell>
          <cell r="BV94" t="str">
            <v>0</v>
          </cell>
          <cell r="BW94" t="str">
            <v>0</v>
          </cell>
          <cell r="BX94" t="str">
            <v>0</v>
          </cell>
          <cell r="BY94" t="str">
            <v>0</v>
          </cell>
          <cell r="BZ94" t="str">
            <v>0</v>
          </cell>
          <cell r="CA94" t="str">
            <v>0</v>
          </cell>
          <cell r="CB94" t="str">
            <v>0</v>
          </cell>
          <cell r="CC94" t="str">
            <v>0</v>
          </cell>
          <cell r="CD94" t="str">
            <v>0</v>
          </cell>
          <cell r="CE94" t="str">
            <v>0</v>
          </cell>
          <cell r="CF94" t="str">
            <v>0</v>
          </cell>
          <cell r="CH94" t="str">
            <v>0</v>
          </cell>
          <cell r="CI94" t="str">
            <v>0</v>
          </cell>
          <cell r="CJ94" t="str">
            <v>0</v>
          </cell>
          <cell r="CK94" t="str">
            <v>0</v>
          </cell>
          <cell r="CL94" t="str">
            <v>0</v>
          </cell>
          <cell r="CM94" t="str">
            <v>0</v>
          </cell>
          <cell r="CN94" t="str">
            <v>0</v>
          </cell>
          <cell r="CO94" t="str">
            <v>0</v>
          </cell>
          <cell r="CP94" t="str">
            <v>0</v>
          </cell>
          <cell r="CQ94" t="str">
            <v>0</v>
          </cell>
          <cell r="CR94" t="str">
            <v>0</v>
          </cell>
          <cell r="CS94" t="str">
            <v>0</v>
          </cell>
          <cell r="CT94" t="str">
            <v>0</v>
          </cell>
          <cell r="CV94" t="str">
            <v>0</v>
          </cell>
          <cell r="CW94" t="str">
            <v>0</v>
          </cell>
          <cell r="CX94" t="str">
            <v>0</v>
          </cell>
          <cell r="CY94" t="str">
            <v>0</v>
          </cell>
          <cell r="CZ94" t="str">
            <v>0</v>
          </cell>
          <cell r="DA94" t="str">
            <v>0</v>
          </cell>
          <cell r="DB94" t="str">
            <v>0</v>
          </cell>
          <cell r="DC94" t="str">
            <v>0</v>
          </cell>
          <cell r="DD94" t="str">
            <v>0</v>
          </cell>
          <cell r="DE94" t="str">
            <v>0</v>
          </cell>
          <cell r="DF94" t="str">
            <v>0</v>
          </cell>
          <cell r="DG94" t="str">
            <v>0</v>
          </cell>
          <cell r="DH94" t="str">
            <v>0</v>
          </cell>
          <cell r="DJ94" t="str">
            <v>0</v>
          </cell>
          <cell r="DK94" t="str">
            <v>0</v>
          </cell>
          <cell r="DL94" t="str">
            <v>0</v>
          </cell>
          <cell r="DM94" t="str">
            <v>0</v>
          </cell>
          <cell r="DN94" t="str">
            <v>0</v>
          </cell>
          <cell r="DO94" t="str">
            <v>0</v>
          </cell>
          <cell r="DP94" t="str">
            <v>0</v>
          </cell>
          <cell r="DQ94" t="str">
            <v>0</v>
          </cell>
          <cell r="DR94" t="str">
            <v>0</v>
          </cell>
          <cell r="DS94" t="str">
            <v>0</v>
          </cell>
          <cell r="DT94" t="str">
            <v>0</v>
          </cell>
          <cell r="DU94" t="str">
            <v>0</v>
          </cell>
          <cell r="DV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0</v>
          </cell>
          <cell r="V95" t="str">
            <v>0</v>
          </cell>
          <cell r="W95" t="str">
            <v>0</v>
          </cell>
          <cell r="X95" t="str">
            <v>0</v>
          </cell>
          <cell r="Y95" t="str">
            <v>0</v>
          </cell>
          <cell r="Z95" t="str">
            <v>0</v>
          </cell>
          <cell r="AA95" t="str">
            <v>0</v>
          </cell>
          <cell r="AB95" t="str">
            <v>0</v>
          </cell>
          <cell r="AD95" t="str">
            <v>0</v>
          </cell>
          <cell r="AE95" t="str">
            <v>0</v>
          </cell>
          <cell r="AF95" t="str">
            <v>0</v>
          </cell>
          <cell r="AG95" t="str">
            <v>0</v>
          </cell>
          <cell r="AH95" t="str">
            <v>0</v>
          </cell>
          <cell r="AI95" t="str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0</v>
          </cell>
          <cell r="AN95" t="str">
            <v>0</v>
          </cell>
          <cell r="AO95" t="str">
            <v>0</v>
          </cell>
          <cell r="AP95" t="str">
            <v>0</v>
          </cell>
          <cell r="AR95" t="str">
            <v>0</v>
          </cell>
          <cell r="AS95" t="str">
            <v>0</v>
          </cell>
          <cell r="AT95" t="str">
            <v>0</v>
          </cell>
          <cell r="AU95" t="str">
            <v>0</v>
          </cell>
          <cell r="AV95" t="str">
            <v>0</v>
          </cell>
          <cell r="AW95" t="str">
            <v>0</v>
          </cell>
          <cell r="AX95" t="str">
            <v>0</v>
          </cell>
          <cell r="AY95" t="str">
            <v>0</v>
          </cell>
          <cell r="AZ95" t="str">
            <v>0</v>
          </cell>
          <cell r="BA95" t="str">
            <v>0</v>
          </cell>
          <cell r="BB95" t="str">
            <v>0</v>
          </cell>
          <cell r="BC95" t="str">
            <v>0</v>
          </cell>
          <cell r="BD95" t="str">
            <v>0</v>
          </cell>
          <cell r="BF95" t="str">
            <v>0</v>
          </cell>
          <cell r="BG95" t="str">
            <v>0</v>
          </cell>
          <cell r="BH95" t="str">
            <v>0</v>
          </cell>
          <cell r="BI95" t="str">
            <v>0</v>
          </cell>
          <cell r="BJ95" t="str">
            <v>0</v>
          </cell>
          <cell r="BK95" t="str">
            <v>0</v>
          </cell>
          <cell r="BL95" t="str">
            <v>0</v>
          </cell>
          <cell r="BM95" t="str">
            <v>0</v>
          </cell>
          <cell r="BN95" t="str">
            <v>0</v>
          </cell>
          <cell r="BO95" t="str">
            <v>0</v>
          </cell>
          <cell r="BP95" t="str">
            <v>0</v>
          </cell>
          <cell r="BQ95" t="str">
            <v>0</v>
          </cell>
          <cell r="BR95" t="str">
            <v>0</v>
          </cell>
          <cell r="BT95" t="str">
            <v>0</v>
          </cell>
          <cell r="BU95" t="str">
            <v>0</v>
          </cell>
          <cell r="BV95" t="str">
            <v>0</v>
          </cell>
          <cell r="BW95" t="str">
            <v>0</v>
          </cell>
          <cell r="BX95" t="str">
            <v>0</v>
          </cell>
          <cell r="BY95" t="str">
            <v>0</v>
          </cell>
          <cell r="BZ95" t="str">
            <v>0</v>
          </cell>
          <cell r="CA95" t="str">
            <v>0</v>
          </cell>
          <cell r="CB95" t="str">
            <v>0</v>
          </cell>
          <cell r="CC95" t="str">
            <v>0</v>
          </cell>
          <cell r="CD95" t="str">
            <v>0</v>
          </cell>
          <cell r="CE95" t="str">
            <v>0</v>
          </cell>
          <cell r="CF95" t="str">
            <v>0</v>
          </cell>
          <cell r="CH95" t="str">
            <v>0</v>
          </cell>
          <cell r="CI95" t="str">
            <v>0</v>
          </cell>
          <cell r="CJ95" t="str">
            <v>0</v>
          </cell>
          <cell r="CK95" t="str">
            <v>0</v>
          </cell>
          <cell r="CL95" t="str">
            <v>0</v>
          </cell>
          <cell r="CM95" t="str">
            <v>0</v>
          </cell>
          <cell r="CN95" t="str">
            <v>0</v>
          </cell>
          <cell r="CO95" t="str">
            <v>0</v>
          </cell>
          <cell r="CP95" t="str">
            <v>0</v>
          </cell>
          <cell r="CQ95" t="str">
            <v>0</v>
          </cell>
          <cell r="CR95" t="str">
            <v>0</v>
          </cell>
          <cell r="CS95" t="str">
            <v>0</v>
          </cell>
          <cell r="CT95" t="str">
            <v>0</v>
          </cell>
          <cell r="CV95" t="str">
            <v>0</v>
          </cell>
          <cell r="CW95" t="str">
            <v>0</v>
          </cell>
          <cell r="CX95" t="str">
            <v>0</v>
          </cell>
          <cell r="CY95" t="str">
            <v>0</v>
          </cell>
          <cell r="CZ95" t="str">
            <v>0</v>
          </cell>
          <cell r="DA95" t="str">
            <v>0</v>
          </cell>
          <cell r="DB95" t="str">
            <v>0</v>
          </cell>
          <cell r="DC95" t="str">
            <v>0</v>
          </cell>
          <cell r="DD95" t="str">
            <v>0</v>
          </cell>
          <cell r="DE95" t="str">
            <v>0</v>
          </cell>
          <cell r="DF95" t="str">
            <v>0</v>
          </cell>
          <cell r="DG95" t="str">
            <v>0</v>
          </cell>
          <cell r="DH95" t="str">
            <v>0</v>
          </cell>
          <cell r="DJ95" t="str">
            <v>0</v>
          </cell>
          <cell r="DK95" t="str">
            <v>0</v>
          </cell>
          <cell r="DL95" t="str">
            <v>0</v>
          </cell>
          <cell r="DM95" t="str">
            <v>0</v>
          </cell>
          <cell r="DN95" t="str">
            <v>0</v>
          </cell>
          <cell r="DO95" t="str">
            <v>0</v>
          </cell>
          <cell r="DP95" t="str">
            <v>0</v>
          </cell>
          <cell r="DQ95" t="str">
            <v>0</v>
          </cell>
          <cell r="DR95" t="str">
            <v>0</v>
          </cell>
          <cell r="DS95" t="str">
            <v>0</v>
          </cell>
          <cell r="DT95" t="str">
            <v>0</v>
          </cell>
          <cell r="DU95" t="str">
            <v>0</v>
          </cell>
          <cell r="DV95" t="str">
            <v>0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0</v>
          </cell>
          <cell r="V96" t="str">
            <v>0</v>
          </cell>
          <cell r="W96" t="str">
            <v>0</v>
          </cell>
          <cell r="X96" t="str">
            <v>0</v>
          </cell>
          <cell r="Y96" t="str">
            <v>0</v>
          </cell>
          <cell r="Z96" t="str">
            <v>0</v>
          </cell>
          <cell r="AA96" t="str">
            <v>0</v>
          </cell>
          <cell r="AB96" t="str">
            <v>0</v>
          </cell>
          <cell r="AD96" t="str">
            <v>0</v>
          </cell>
          <cell r="AE96" t="str">
            <v>0</v>
          </cell>
          <cell r="AF96" t="str">
            <v>0</v>
          </cell>
          <cell r="AG96" t="str">
            <v>0</v>
          </cell>
          <cell r="AH96" t="str">
            <v>0</v>
          </cell>
          <cell r="AI96" t="str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0</v>
          </cell>
          <cell r="AN96" t="str">
            <v>0</v>
          </cell>
          <cell r="AO96" t="str">
            <v>0</v>
          </cell>
          <cell r="AP96" t="str">
            <v>0</v>
          </cell>
          <cell r="AR96" t="str">
            <v>0</v>
          </cell>
          <cell r="AS96" t="str">
            <v>0</v>
          </cell>
          <cell r="AT96" t="str">
            <v>0</v>
          </cell>
          <cell r="AU96" t="str">
            <v>0</v>
          </cell>
          <cell r="AV96" t="str">
            <v>0</v>
          </cell>
          <cell r="AW96" t="str">
            <v>0</v>
          </cell>
          <cell r="AX96" t="str">
            <v>0</v>
          </cell>
          <cell r="AY96" t="str">
            <v>0</v>
          </cell>
          <cell r="AZ96" t="str">
            <v>0</v>
          </cell>
          <cell r="BA96" t="str">
            <v>0</v>
          </cell>
          <cell r="BB96" t="str">
            <v>0</v>
          </cell>
          <cell r="BC96" t="str">
            <v>0</v>
          </cell>
          <cell r="BD96" t="str">
            <v>0</v>
          </cell>
          <cell r="BF96" t="str">
            <v>0</v>
          </cell>
          <cell r="BG96" t="str">
            <v>0</v>
          </cell>
          <cell r="BH96" t="str">
            <v>0</v>
          </cell>
          <cell r="BI96" t="str">
            <v>0</v>
          </cell>
          <cell r="BJ96" t="str">
            <v>0</v>
          </cell>
          <cell r="BK96" t="str">
            <v>0</v>
          </cell>
          <cell r="BL96" t="str">
            <v>0</v>
          </cell>
          <cell r="BM96" t="str">
            <v>0</v>
          </cell>
          <cell r="BN96" t="str">
            <v>0</v>
          </cell>
          <cell r="BO96" t="str">
            <v>0</v>
          </cell>
          <cell r="BP96" t="str">
            <v>0</v>
          </cell>
          <cell r="BQ96" t="str">
            <v>0</v>
          </cell>
          <cell r="BR96" t="str">
            <v>0</v>
          </cell>
          <cell r="BT96" t="str">
            <v>0</v>
          </cell>
          <cell r="BU96" t="str">
            <v>0</v>
          </cell>
          <cell r="BV96" t="str">
            <v>0</v>
          </cell>
          <cell r="BW96" t="str">
            <v>0</v>
          </cell>
          <cell r="BX96" t="str">
            <v>0</v>
          </cell>
          <cell r="BY96" t="str">
            <v>0</v>
          </cell>
          <cell r="BZ96" t="str">
            <v>0</v>
          </cell>
          <cell r="CA96" t="str">
            <v>0</v>
          </cell>
          <cell r="CB96" t="str">
            <v>0</v>
          </cell>
          <cell r="CC96" t="str">
            <v>0</v>
          </cell>
          <cell r="CD96" t="str">
            <v>0</v>
          </cell>
          <cell r="CE96" t="str">
            <v>0</v>
          </cell>
          <cell r="CF96" t="str">
            <v>0</v>
          </cell>
          <cell r="CH96" t="str">
            <v>0</v>
          </cell>
          <cell r="CI96" t="str">
            <v>0</v>
          </cell>
          <cell r="CJ96" t="str">
            <v>0</v>
          </cell>
          <cell r="CK96" t="str">
            <v>0</v>
          </cell>
          <cell r="CL96" t="str">
            <v>0</v>
          </cell>
          <cell r="CM96" t="str">
            <v>0</v>
          </cell>
          <cell r="CN96" t="str">
            <v>0</v>
          </cell>
          <cell r="CO96" t="str">
            <v>0</v>
          </cell>
          <cell r="CP96" t="str">
            <v>0</v>
          </cell>
          <cell r="CQ96" t="str">
            <v>0</v>
          </cell>
          <cell r="CR96" t="str">
            <v>0</v>
          </cell>
          <cell r="CS96" t="str">
            <v>0</v>
          </cell>
          <cell r="CT96" t="str">
            <v>0</v>
          </cell>
          <cell r="CV96" t="str">
            <v>0</v>
          </cell>
          <cell r="CW96" t="str">
            <v>0</v>
          </cell>
          <cell r="CX96" t="str">
            <v>0</v>
          </cell>
          <cell r="CY96" t="str">
            <v>0</v>
          </cell>
          <cell r="CZ96" t="str">
            <v>0</v>
          </cell>
          <cell r="DA96" t="str">
            <v>0</v>
          </cell>
          <cell r="DB96" t="str">
            <v>0</v>
          </cell>
          <cell r="DC96" t="str">
            <v>0</v>
          </cell>
          <cell r="DD96" t="str">
            <v>0</v>
          </cell>
          <cell r="DE96" t="str">
            <v>0</v>
          </cell>
          <cell r="DF96" t="str">
            <v>0</v>
          </cell>
          <cell r="DG96" t="str">
            <v>0</v>
          </cell>
          <cell r="DH96" t="str">
            <v>0</v>
          </cell>
          <cell r="DJ96" t="str">
            <v>0</v>
          </cell>
          <cell r="DK96" t="str">
            <v>0</v>
          </cell>
          <cell r="DL96" t="str">
            <v>0</v>
          </cell>
          <cell r="DM96" t="str">
            <v>0</v>
          </cell>
          <cell r="DN96" t="str">
            <v>0</v>
          </cell>
          <cell r="DO96" t="str">
            <v>0</v>
          </cell>
          <cell r="DP96" t="str">
            <v>0</v>
          </cell>
          <cell r="DQ96" t="str">
            <v>0</v>
          </cell>
          <cell r="DR96" t="str">
            <v>0</v>
          </cell>
          <cell r="DS96" t="str">
            <v>0</v>
          </cell>
          <cell r="DT96" t="str">
            <v>0</v>
          </cell>
          <cell r="DU96" t="str">
            <v>0</v>
          </cell>
          <cell r="DV96" t="str">
            <v>0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P97" t="str">
            <v>0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0</v>
          </cell>
          <cell r="V97" t="str">
            <v>0</v>
          </cell>
          <cell r="W97" t="str">
            <v>0</v>
          </cell>
          <cell r="X97" t="str">
            <v>0</v>
          </cell>
          <cell r="Y97" t="str">
            <v>0</v>
          </cell>
          <cell r="Z97" t="str">
            <v>0</v>
          </cell>
          <cell r="AA97" t="str">
            <v>0</v>
          </cell>
          <cell r="AB97" t="str">
            <v>0</v>
          </cell>
          <cell r="AD97" t="str">
            <v>0</v>
          </cell>
          <cell r="AE97" t="str">
            <v>0</v>
          </cell>
          <cell r="AF97" t="str">
            <v>0</v>
          </cell>
          <cell r="AG97" t="str">
            <v>0</v>
          </cell>
          <cell r="AH97" t="str">
            <v>0</v>
          </cell>
          <cell r="AI97" t="str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0</v>
          </cell>
          <cell r="AN97" t="str">
            <v>0</v>
          </cell>
          <cell r="AO97" t="str">
            <v>0</v>
          </cell>
          <cell r="AP97" t="str">
            <v>0</v>
          </cell>
          <cell r="AR97" t="str">
            <v>0</v>
          </cell>
          <cell r="AS97" t="str">
            <v>0</v>
          </cell>
          <cell r="AT97" t="str">
            <v>0</v>
          </cell>
          <cell r="AU97" t="str">
            <v>0</v>
          </cell>
          <cell r="AV97" t="str">
            <v>0</v>
          </cell>
          <cell r="AW97" t="str">
            <v>0</v>
          </cell>
          <cell r="AX97" t="str">
            <v>0</v>
          </cell>
          <cell r="AY97" t="str">
            <v>0</v>
          </cell>
          <cell r="AZ97" t="str">
            <v>0</v>
          </cell>
          <cell r="BA97" t="str">
            <v>0</v>
          </cell>
          <cell r="BB97" t="str">
            <v>0</v>
          </cell>
          <cell r="BC97" t="str">
            <v>0</v>
          </cell>
          <cell r="BD97" t="str">
            <v>0</v>
          </cell>
          <cell r="BF97" t="str">
            <v>0</v>
          </cell>
          <cell r="BG97" t="str">
            <v>0</v>
          </cell>
          <cell r="BH97" t="str">
            <v>0</v>
          </cell>
          <cell r="BI97" t="str">
            <v>0</v>
          </cell>
          <cell r="BJ97" t="str">
            <v>0</v>
          </cell>
          <cell r="BK97" t="str">
            <v>0</v>
          </cell>
          <cell r="BL97" t="str">
            <v>0</v>
          </cell>
          <cell r="BM97" t="str">
            <v>0</v>
          </cell>
          <cell r="BN97" t="str">
            <v>0</v>
          </cell>
          <cell r="BO97" t="str">
            <v>0</v>
          </cell>
          <cell r="BP97" t="str">
            <v>0</v>
          </cell>
          <cell r="BQ97" t="str">
            <v>0</v>
          </cell>
          <cell r="BR97" t="str">
            <v>0</v>
          </cell>
          <cell r="BT97" t="str">
            <v>0</v>
          </cell>
          <cell r="BU97" t="str">
            <v>0</v>
          </cell>
          <cell r="BV97" t="str">
            <v>0</v>
          </cell>
          <cell r="BW97" t="str">
            <v>0</v>
          </cell>
          <cell r="BX97" t="str">
            <v>0</v>
          </cell>
          <cell r="BY97" t="str">
            <v>0</v>
          </cell>
          <cell r="BZ97" t="str">
            <v>0</v>
          </cell>
          <cell r="CA97" t="str">
            <v>0</v>
          </cell>
          <cell r="CB97" t="str">
            <v>0</v>
          </cell>
          <cell r="CC97" t="str">
            <v>0</v>
          </cell>
          <cell r="CD97" t="str">
            <v>0</v>
          </cell>
          <cell r="CE97" t="str">
            <v>0</v>
          </cell>
          <cell r="CF97" t="str">
            <v>0</v>
          </cell>
          <cell r="CH97" t="str">
            <v>0</v>
          </cell>
          <cell r="CI97" t="str">
            <v>0</v>
          </cell>
          <cell r="CJ97" t="str">
            <v>0</v>
          </cell>
          <cell r="CK97" t="str">
            <v>0</v>
          </cell>
          <cell r="CL97" t="str">
            <v>0</v>
          </cell>
          <cell r="CM97" t="str">
            <v>0</v>
          </cell>
          <cell r="CN97" t="str">
            <v>0</v>
          </cell>
          <cell r="CO97" t="str">
            <v>0</v>
          </cell>
          <cell r="CP97" t="str">
            <v>0</v>
          </cell>
          <cell r="CQ97" t="str">
            <v>0</v>
          </cell>
          <cell r="CR97" t="str">
            <v>0</v>
          </cell>
          <cell r="CS97" t="str">
            <v>0</v>
          </cell>
          <cell r="CT97" t="str">
            <v>0</v>
          </cell>
          <cell r="CV97" t="str">
            <v>0</v>
          </cell>
          <cell r="CW97" t="str">
            <v>0</v>
          </cell>
          <cell r="CX97" t="str">
            <v>0</v>
          </cell>
          <cell r="CY97" t="str">
            <v>0</v>
          </cell>
          <cell r="CZ97" t="str">
            <v>0</v>
          </cell>
          <cell r="DA97" t="str">
            <v>0</v>
          </cell>
          <cell r="DB97" t="str">
            <v>0</v>
          </cell>
          <cell r="DC97" t="str">
            <v>0</v>
          </cell>
          <cell r="DD97" t="str">
            <v>0</v>
          </cell>
          <cell r="DE97" t="str">
            <v>0</v>
          </cell>
          <cell r="DF97" t="str">
            <v>0</v>
          </cell>
          <cell r="DG97" t="str">
            <v>0</v>
          </cell>
          <cell r="DH97" t="str">
            <v>0</v>
          </cell>
          <cell r="DJ97" t="str">
            <v>0</v>
          </cell>
          <cell r="DK97" t="str">
            <v>0</v>
          </cell>
          <cell r="DL97" t="str">
            <v>0</v>
          </cell>
          <cell r="DM97" t="str">
            <v>0</v>
          </cell>
          <cell r="DN97" t="str">
            <v>0</v>
          </cell>
          <cell r="DO97" t="str">
            <v>0</v>
          </cell>
          <cell r="DP97" t="str">
            <v>0</v>
          </cell>
          <cell r="DQ97" t="str">
            <v>0</v>
          </cell>
          <cell r="DR97" t="str">
            <v>0</v>
          </cell>
          <cell r="DS97" t="str">
            <v>0</v>
          </cell>
          <cell r="DT97" t="str">
            <v>0</v>
          </cell>
          <cell r="DU97" t="str">
            <v>0</v>
          </cell>
          <cell r="DV97" t="str">
            <v>0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P98" t="str">
            <v>0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0</v>
          </cell>
          <cell r="V98" t="str">
            <v>0</v>
          </cell>
          <cell r="W98" t="str">
            <v>0</v>
          </cell>
          <cell r="X98" t="str">
            <v>0</v>
          </cell>
          <cell r="Y98" t="str">
            <v>0</v>
          </cell>
          <cell r="Z98" t="str">
            <v>0</v>
          </cell>
          <cell r="AA98" t="str">
            <v>0</v>
          </cell>
          <cell r="AB98" t="str">
            <v>0</v>
          </cell>
          <cell r="AD98" t="str">
            <v>0</v>
          </cell>
          <cell r="AE98" t="str">
            <v>0</v>
          </cell>
          <cell r="AF98" t="str">
            <v>0</v>
          </cell>
          <cell r="AG98" t="str">
            <v>0</v>
          </cell>
          <cell r="AH98" t="str">
            <v>0</v>
          </cell>
          <cell r="AI98" t="str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0</v>
          </cell>
          <cell r="AN98" t="str">
            <v>0</v>
          </cell>
          <cell r="AO98" t="str">
            <v>0</v>
          </cell>
          <cell r="AP98" t="str">
            <v>0</v>
          </cell>
          <cell r="AR98" t="str">
            <v>0</v>
          </cell>
          <cell r="AS98" t="str">
            <v>0</v>
          </cell>
          <cell r="AT98" t="str">
            <v>0</v>
          </cell>
          <cell r="AU98" t="str">
            <v>0</v>
          </cell>
          <cell r="AV98" t="str">
            <v>0</v>
          </cell>
          <cell r="AW98" t="str">
            <v>0</v>
          </cell>
          <cell r="AX98" t="str">
            <v>0</v>
          </cell>
          <cell r="AY98" t="str">
            <v>0</v>
          </cell>
          <cell r="AZ98" t="str">
            <v>0</v>
          </cell>
          <cell r="BA98" t="str">
            <v>0</v>
          </cell>
          <cell r="BB98" t="str">
            <v>0</v>
          </cell>
          <cell r="BC98" t="str">
            <v>0</v>
          </cell>
          <cell r="BD98" t="str">
            <v>0</v>
          </cell>
          <cell r="BF98" t="str">
            <v>0</v>
          </cell>
          <cell r="BG98" t="str">
            <v>0</v>
          </cell>
          <cell r="BH98" t="str">
            <v>0</v>
          </cell>
          <cell r="BI98" t="str">
            <v>0</v>
          </cell>
          <cell r="BJ98" t="str">
            <v>0</v>
          </cell>
          <cell r="BK98" t="str">
            <v>0</v>
          </cell>
          <cell r="BL98" t="str">
            <v>0</v>
          </cell>
          <cell r="BM98" t="str">
            <v>0</v>
          </cell>
          <cell r="BN98" t="str">
            <v>0</v>
          </cell>
          <cell r="BO98" t="str">
            <v>0</v>
          </cell>
          <cell r="BP98" t="str">
            <v>0</v>
          </cell>
          <cell r="BQ98" t="str">
            <v>0</v>
          </cell>
          <cell r="BR98" t="str">
            <v>0</v>
          </cell>
          <cell r="BT98" t="str">
            <v>0</v>
          </cell>
          <cell r="BU98" t="str">
            <v>0</v>
          </cell>
          <cell r="BV98" t="str">
            <v>0</v>
          </cell>
          <cell r="BW98" t="str">
            <v>0</v>
          </cell>
          <cell r="BX98" t="str">
            <v>0</v>
          </cell>
          <cell r="BY98" t="str">
            <v>0</v>
          </cell>
          <cell r="BZ98" t="str">
            <v>0</v>
          </cell>
          <cell r="CA98" t="str">
            <v>0</v>
          </cell>
          <cell r="CB98" t="str">
            <v>0</v>
          </cell>
          <cell r="CC98" t="str">
            <v>0</v>
          </cell>
          <cell r="CD98" t="str">
            <v>0</v>
          </cell>
          <cell r="CE98" t="str">
            <v>0</v>
          </cell>
          <cell r="CF98" t="str">
            <v>0</v>
          </cell>
          <cell r="CH98" t="str">
            <v>0</v>
          </cell>
          <cell r="CI98" t="str">
            <v>0</v>
          </cell>
          <cell r="CJ98" t="str">
            <v>0</v>
          </cell>
          <cell r="CK98" t="str">
            <v>0</v>
          </cell>
          <cell r="CL98" t="str">
            <v>0</v>
          </cell>
          <cell r="CM98" t="str">
            <v>0</v>
          </cell>
          <cell r="CN98" t="str">
            <v>0</v>
          </cell>
          <cell r="CO98" t="str">
            <v>0</v>
          </cell>
          <cell r="CP98" t="str">
            <v>0</v>
          </cell>
          <cell r="CQ98" t="str">
            <v>0</v>
          </cell>
          <cell r="CR98" t="str">
            <v>0</v>
          </cell>
          <cell r="CS98" t="str">
            <v>0</v>
          </cell>
          <cell r="CT98" t="str">
            <v>0</v>
          </cell>
          <cell r="CV98" t="str">
            <v>0</v>
          </cell>
          <cell r="CW98" t="str">
            <v>0</v>
          </cell>
          <cell r="CX98" t="str">
            <v>0</v>
          </cell>
          <cell r="CY98" t="str">
            <v>0</v>
          </cell>
          <cell r="CZ98" t="str">
            <v>0</v>
          </cell>
          <cell r="DA98" t="str">
            <v>0</v>
          </cell>
          <cell r="DB98" t="str">
            <v>0</v>
          </cell>
          <cell r="DC98" t="str">
            <v>0</v>
          </cell>
          <cell r="DD98" t="str">
            <v>0</v>
          </cell>
          <cell r="DE98" t="str">
            <v>0</v>
          </cell>
          <cell r="DF98" t="str">
            <v>0</v>
          </cell>
          <cell r="DG98" t="str">
            <v>0</v>
          </cell>
          <cell r="DH98" t="str">
            <v>0</v>
          </cell>
          <cell r="DJ98" t="str">
            <v>0</v>
          </cell>
          <cell r="DK98" t="str">
            <v>0</v>
          </cell>
          <cell r="DL98" t="str">
            <v>0</v>
          </cell>
          <cell r="DM98" t="str">
            <v>0</v>
          </cell>
          <cell r="DN98" t="str">
            <v>0</v>
          </cell>
          <cell r="DO98" t="str">
            <v>0</v>
          </cell>
          <cell r="DP98" t="str">
            <v>0</v>
          </cell>
          <cell r="DQ98" t="str">
            <v>0</v>
          </cell>
          <cell r="DR98" t="str">
            <v>0</v>
          </cell>
          <cell r="DS98" t="str">
            <v>0</v>
          </cell>
          <cell r="DT98" t="str">
            <v>0</v>
          </cell>
          <cell r="DU98" t="str">
            <v>0</v>
          </cell>
          <cell r="DV98" t="str">
            <v>0</v>
          </cell>
        </row>
        <row r="99">
          <cell r="A99" t="str">
            <v>Taxes other than income taxes, utility  - Billing for Taxes O 4081-41124</v>
          </cell>
          <cell r="B99">
            <v>2018746.32</v>
          </cell>
          <cell r="C99">
            <v>168228.86</v>
          </cell>
          <cell r="D99">
            <v>168228.86</v>
          </cell>
          <cell r="E99">
            <v>168228.86</v>
          </cell>
          <cell r="F99">
            <v>168228.86</v>
          </cell>
          <cell r="G99">
            <v>168228.86</v>
          </cell>
          <cell r="H99">
            <v>168228.86</v>
          </cell>
          <cell r="I99">
            <v>168228.86</v>
          </cell>
          <cell r="J99">
            <v>168228.86</v>
          </cell>
          <cell r="K99">
            <v>168228.86</v>
          </cell>
          <cell r="L99">
            <v>168228.86</v>
          </cell>
          <cell r="M99">
            <v>168228.86</v>
          </cell>
          <cell r="N99">
            <v>168228.86</v>
          </cell>
          <cell r="P99" t="str">
            <v>0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0</v>
          </cell>
          <cell r="V99" t="str">
            <v>0</v>
          </cell>
          <cell r="W99" t="str">
            <v>0</v>
          </cell>
          <cell r="X99" t="str">
            <v>0</v>
          </cell>
          <cell r="Y99" t="str">
            <v>0</v>
          </cell>
          <cell r="Z99" t="str">
            <v>0</v>
          </cell>
          <cell r="AA99" t="str">
            <v>0</v>
          </cell>
          <cell r="AB99" t="str">
            <v>0</v>
          </cell>
          <cell r="AD99" t="str">
            <v>0</v>
          </cell>
          <cell r="AE99" t="str">
            <v>0</v>
          </cell>
          <cell r="AF99" t="str">
            <v>0</v>
          </cell>
          <cell r="AG99" t="str">
            <v>0</v>
          </cell>
          <cell r="AH99" t="str">
            <v>0</v>
          </cell>
          <cell r="AI99" t="str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0</v>
          </cell>
          <cell r="AN99" t="str">
            <v>0</v>
          </cell>
          <cell r="AO99" t="str">
            <v>0</v>
          </cell>
          <cell r="AP99" t="str">
            <v>0</v>
          </cell>
          <cell r="AR99">
            <v>535352</v>
          </cell>
          <cell r="AS99">
            <v>44613</v>
          </cell>
          <cell r="AT99">
            <v>44613</v>
          </cell>
          <cell r="AU99">
            <v>44613</v>
          </cell>
          <cell r="AV99">
            <v>44613</v>
          </cell>
          <cell r="AW99">
            <v>44613</v>
          </cell>
          <cell r="AX99">
            <v>44613</v>
          </cell>
          <cell r="AY99">
            <v>44613</v>
          </cell>
          <cell r="AZ99">
            <v>44613</v>
          </cell>
          <cell r="BA99">
            <v>44613</v>
          </cell>
          <cell r="BB99">
            <v>44613</v>
          </cell>
          <cell r="BC99">
            <v>44613</v>
          </cell>
          <cell r="BD99">
            <v>44609</v>
          </cell>
          <cell r="BF99" t="str">
            <v>0</v>
          </cell>
          <cell r="BG99" t="str">
            <v>0</v>
          </cell>
          <cell r="BH99" t="str">
            <v>0</v>
          </cell>
          <cell r="BI99" t="str">
            <v>0</v>
          </cell>
          <cell r="BJ99" t="str">
            <v>0</v>
          </cell>
          <cell r="BK99" t="str">
            <v>0</v>
          </cell>
          <cell r="BL99" t="str">
            <v>0</v>
          </cell>
          <cell r="BM99" t="str">
            <v>0</v>
          </cell>
          <cell r="BN99" t="str">
            <v>0</v>
          </cell>
          <cell r="BO99" t="str">
            <v>0</v>
          </cell>
          <cell r="BP99" t="str">
            <v>0</v>
          </cell>
          <cell r="BQ99" t="str">
            <v>0</v>
          </cell>
          <cell r="BR99" t="str">
            <v>0</v>
          </cell>
          <cell r="BT99">
            <v>16500</v>
          </cell>
          <cell r="BU99">
            <v>1375</v>
          </cell>
          <cell r="BV99">
            <v>1375</v>
          </cell>
          <cell r="BW99">
            <v>1375</v>
          </cell>
          <cell r="BX99">
            <v>1375</v>
          </cell>
          <cell r="BY99">
            <v>1375</v>
          </cell>
          <cell r="BZ99">
            <v>1375</v>
          </cell>
          <cell r="CA99">
            <v>1375</v>
          </cell>
          <cell r="CB99">
            <v>1375</v>
          </cell>
          <cell r="CC99">
            <v>1375</v>
          </cell>
          <cell r="CD99">
            <v>1375</v>
          </cell>
          <cell r="CE99">
            <v>1375</v>
          </cell>
          <cell r="CF99">
            <v>1375</v>
          </cell>
          <cell r="CH99" t="str">
            <v>0</v>
          </cell>
          <cell r="CI99" t="str">
            <v>0</v>
          </cell>
          <cell r="CJ99" t="str">
            <v>0</v>
          </cell>
          <cell r="CK99" t="str">
            <v>0</v>
          </cell>
          <cell r="CL99" t="str">
            <v>0</v>
          </cell>
          <cell r="CM99" t="str">
            <v>0</v>
          </cell>
          <cell r="CN99" t="str">
            <v>0</v>
          </cell>
          <cell r="CO99" t="str">
            <v>0</v>
          </cell>
          <cell r="CP99" t="str">
            <v>0</v>
          </cell>
          <cell r="CQ99" t="str">
            <v>0</v>
          </cell>
          <cell r="CR99" t="str">
            <v>0</v>
          </cell>
          <cell r="CS99" t="str">
            <v>0</v>
          </cell>
          <cell r="CT99" t="str">
            <v>0</v>
          </cell>
          <cell r="CV99" t="str">
            <v>0</v>
          </cell>
          <cell r="CW99" t="str">
            <v>0</v>
          </cell>
          <cell r="CX99" t="str">
            <v>0</v>
          </cell>
          <cell r="CY99" t="str">
            <v>0</v>
          </cell>
          <cell r="CZ99" t="str">
            <v>0</v>
          </cell>
          <cell r="DA99" t="str">
            <v>0</v>
          </cell>
          <cell r="DB99" t="str">
            <v>0</v>
          </cell>
          <cell r="DC99" t="str">
            <v>0</v>
          </cell>
          <cell r="DD99" t="str">
            <v>0</v>
          </cell>
          <cell r="DE99" t="str">
            <v>0</v>
          </cell>
          <cell r="DF99" t="str">
            <v>0</v>
          </cell>
          <cell r="DG99" t="str">
            <v>0</v>
          </cell>
          <cell r="DH99" t="str">
            <v>0</v>
          </cell>
          <cell r="DJ99" t="str">
            <v>0</v>
          </cell>
          <cell r="DK99" t="str">
            <v>0</v>
          </cell>
          <cell r="DL99" t="str">
            <v>0</v>
          </cell>
          <cell r="DM99" t="str">
            <v>0</v>
          </cell>
          <cell r="DN99" t="str">
            <v>0</v>
          </cell>
          <cell r="DO99" t="str">
            <v>0</v>
          </cell>
          <cell r="DP99" t="str">
            <v>0</v>
          </cell>
          <cell r="DQ99" t="str">
            <v>0</v>
          </cell>
          <cell r="DR99" t="str">
            <v>0</v>
          </cell>
          <cell r="DS99" t="str">
            <v>0</v>
          </cell>
          <cell r="DT99" t="str">
            <v>0</v>
          </cell>
          <cell r="DU99" t="str">
            <v>0</v>
          </cell>
          <cell r="DV99" t="str">
            <v>0</v>
          </cell>
        </row>
        <row r="100">
          <cell r="A100" t="str">
            <v>Taxes other than income taxes, utility  - Billing for CSC Dep 4081-41129</v>
          </cell>
          <cell r="B100" t="str">
            <v>0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P100">
            <v>454269.84</v>
          </cell>
          <cell r="Q100">
            <v>37855.82</v>
          </cell>
          <cell r="R100">
            <v>37855.82</v>
          </cell>
          <cell r="S100">
            <v>37855.82</v>
          </cell>
          <cell r="T100">
            <v>37855.82</v>
          </cell>
          <cell r="U100">
            <v>37855.82</v>
          </cell>
          <cell r="V100">
            <v>37855.82</v>
          </cell>
          <cell r="W100">
            <v>37855.82</v>
          </cell>
          <cell r="X100">
            <v>37855.82</v>
          </cell>
          <cell r="Y100">
            <v>37855.82</v>
          </cell>
          <cell r="Z100">
            <v>37855.82</v>
          </cell>
          <cell r="AA100">
            <v>37855.82</v>
          </cell>
          <cell r="AB100">
            <v>37855.82</v>
          </cell>
          <cell r="AD100" t="str">
            <v>0</v>
          </cell>
          <cell r="AE100" t="str">
            <v>0</v>
          </cell>
          <cell r="AF100" t="str">
            <v>0</v>
          </cell>
          <cell r="AG100" t="str">
            <v>0</v>
          </cell>
          <cell r="AH100" t="str">
            <v>0</v>
          </cell>
          <cell r="AI100" t="str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0</v>
          </cell>
          <cell r="AN100" t="str">
            <v>0</v>
          </cell>
          <cell r="AO100" t="str">
            <v>0</v>
          </cell>
          <cell r="AP100" t="str">
            <v>0</v>
          </cell>
          <cell r="AR100" t="str">
            <v>0</v>
          </cell>
          <cell r="AS100" t="str">
            <v>0</v>
          </cell>
          <cell r="AT100" t="str">
            <v>0</v>
          </cell>
          <cell r="AU100" t="str">
            <v>0</v>
          </cell>
          <cell r="AV100" t="str">
            <v>0</v>
          </cell>
          <cell r="AW100" t="str">
            <v>0</v>
          </cell>
          <cell r="AX100" t="str">
            <v>0</v>
          </cell>
          <cell r="AY100" t="str">
            <v>0</v>
          </cell>
          <cell r="AZ100" t="str">
            <v>0</v>
          </cell>
          <cell r="BA100" t="str">
            <v>0</v>
          </cell>
          <cell r="BB100" t="str">
            <v>0</v>
          </cell>
          <cell r="BC100" t="str">
            <v>0</v>
          </cell>
          <cell r="BD100" t="str">
            <v>0</v>
          </cell>
          <cell r="BF100" t="str">
            <v>0</v>
          </cell>
          <cell r="BG100" t="str">
            <v>0</v>
          </cell>
          <cell r="BH100" t="str">
            <v>0</v>
          </cell>
          <cell r="BI100" t="str">
            <v>0</v>
          </cell>
          <cell r="BJ100" t="str">
            <v>0</v>
          </cell>
          <cell r="BK100" t="str">
            <v>0</v>
          </cell>
          <cell r="BL100" t="str">
            <v>0</v>
          </cell>
          <cell r="BM100" t="str">
            <v>0</v>
          </cell>
          <cell r="BN100" t="str">
            <v>0</v>
          </cell>
          <cell r="BO100" t="str">
            <v>0</v>
          </cell>
          <cell r="BP100" t="str">
            <v>0</v>
          </cell>
          <cell r="BQ100" t="str">
            <v>0</v>
          </cell>
          <cell r="BR100" t="str">
            <v>0</v>
          </cell>
          <cell r="BT100" t="str">
            <v>0</v>
          </cell>
          <cell r="BU100" t="str">
            <v>0</v>
          </cell>
          <cell r="BV100" t="str">
            <v>0</v>
          </cell>
          <cell r="BW100" t="str">
            <v>0</v>
          </cell>
          <cell r="BX100" t="str">
            <v>0</v>
          </cell>
          <cell r="BY100" t="str">
            <v>0</v>
          </cell>
          <cell r="BZ100" t="str">
            <v>0</v>
          </cell>
          <cell r="CA100" t="str">
            <v>0</v>
          </cell>
          <cell r="CB100" t="str">
            <v>0</v>
          </cell>
          <cell r="CC100" t="str">
            <v>0</v>
          </cell>
          <cell r="CD100" t="str">
            <v>0</v>
          </cell>
          <cell r="CE100" t="str">
            <v>0</v>
          </cell>
          <cell r="CF100" t="str">
            <v>0</v>
          </cell>
          <cell r="CH100" t="str">
            <v>0</v>
          </cell>
          <cell r="CI100" t="str">
            <v>0</v>
          </cell>
          <cell r="CJ100" t="str">
            <v>0</v>
          </cell>
          <cell r="CK100" t="str">
            <v>0</v>
          </cell>
          <cell r="CL100" t="str">
            <v>0</v>
          </cell>
          <cell r="CM100" t="str">
            <v>0</v>
          </cell>
          <cell r="CN100" t="str">
            <v>0</v>
          </cell>
          <cell r="CO100" t="str">
            <v>0</v>
          </cell>
          <cell r="CP100" t="str">
            <v>0</v>
          </cell>
          <cell r="CQ100" t="str">
            <v>0</v>
          </cell>
          <cell r="CR100" t="str">
            <v>0</v>
          </cell>
          <cell r="CS100" t="str">
            <v>0</v>
          </cell>
          <cell r="CT100" t="str">
            <v>0</v>
          </cell>
          <cell r="CV100" t="str">
            <v>0</v>
          </cell>
          <cell r="CW100" t="str">
            <v>0</v>
          </cell>
          <cell r="CX100" t="str">
            <v>0</v>
          </cell>
          <cell r="CY100" t="str">
            <v>0</v>
          </cell>
          <cell r="CZ100" t="str">
            <v>0</v>
          </cell>
          <cell r="DA100" t="str">
            <v>0</v>
          </cell>
          <cell r="DB100" t="str">
            <v>0</v>
          </cell>
          <cell r="DC100" t="str">
            <v>0</v>
          </cell>
          <cell r="DD100" t="str">
            <v>0</v>
          </cell>
          <cell r="DE100" t="str">
            <v>0</v>
          </cell>
          <cell r="DF100" t="str">
            <v>0</v>
          </cell>
          <cell r="DG100" t="str">
            <v>0</v>
          </cell>
          <cell r="DH100" t="str">
            <v>0</v>
          </cell>
          <cell r="DJ100" t="str">
            <v>0</v>
          </cell>
          <cell r="DK100" t="str">
            <v>0</v>
          </cell>
          <cell r="DL100" t="str">
            <v>0</v>
          </cell>
          <cell r="DM100" t="str">
            <v>0</v>
          </cell>
          <cell r="DN100" t="str">
            <v>0</v>
          </cell>
          <cell r="DO100" t="str">
            <v>0</v>
          </cell>
          <cell r="DP100" t="str">
            <v>0</v>
          </cell>
          <cell r="DQ100" t="str">
            <v>0</v>
          </cell>
          <cell r="DR100" t="str">
            <v>0</v>
          </cell>
          <cell r="DS100" t="str">
            <v>0</v>
          </cell>
          <cell r="DT100" t="str">
            <v>0</v>
          </cell>
          <cell r="DU100" t="str">
            <v>0</v>
          </cell>
          <cell r="DV100" t="str">
            <v>0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P101" t="str">
            <v>0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0</v>
          </cell>
          <cell r="V101" t="str">
            <v>0</v>
          </cell>
          <cell r="W101" t="str">
            <v>0</v>
          </cell>
          <cell r="X101" t="str">
            <v>0</v>
          </cell>
          <cell r="Y101" t="str">
            <v>0</v>
          </cell>
          <cell r="Z101" t="str">
            <v>0</v>
          </cell>
          <cell r="AA101" t="str">
            <v>0</v>
          </cell>
          <cell r="AB101" t="str">
            <v>0</v>
          </cell>
          <cell r="AD101" t="str">
            <v>0</v>
          </cell>
          <cell r="AE101" t="str">
            <v>0</v>
          </cell>
          <cell r="AF101" t="str">
            <v>0</v>
          </cell>
          <cell r="AG101" t="str">
            <v>0</v>
          </cell>
          <cell r="AH101" t="str">
            <v>0</v>
          </cell>
          <cell r="AI101" t="str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0</v>
          </cell>
          <cell r="AN101" t="str">
            <v>0</v>
          </cell>
          <cell r="AO101" t="str">
            <v>0</v>
          </cell>
          <cell r="AP101" t="str">
            <v>0</v>
          </cell>
          <cell r="AR101" t="str">
            <v>0</v>
          </cell>
          <cell r="AS101" t="str">
            <v>0</v>
          </cell>
          <cell r="AT101" t="str">
            <v>0</v>
          </cell>
          <cell r="AU101" t="str">
            <v>0</v>
          </cell>
          <cell r="AV101" t="str">
            <v>0</v>
          </cell>
          <cell r="AW101" t="str">
            <v>0</v>
          </cell>
          <cell r="AX101" t="str">
            <v>0</v>
          </cell>
          <cell r="AY101" t="str">
            <v>0</v>
          </cell>
          <cell r="AZ101" t="str">
            <v>0</v>
          </cell>
          <cell r="BA101" t="str">
            <v>0</v>
          </cell>
          <cell r="BB101" t="str">
            <v>0</v>
          </cell>
          <cell r="BC101" t="str">
            <v>0</v>
          </cell>
          <cell r="BD101" t="str">
            <v>0</v>
          </cell>
          <cell r="BF101" t="str">
            <v>0</v>
          </cell>
          <cell r="BG101" t="str">
            <v>0</v>
          </cell>
          <cell r="BH101" t="str">
            <v>0</v>
          </cell>
          <cell r="BI101" t="str">
            <v>0</v>
          </cell>
          <cell r="BJ101" t="str">
            <v>0</v>
          </cell>
          <cell r="BK101" t="str">
            <v>0</v>
          </cell>
          <cell r="BL101" t="str">
            <v>0</v>
          </cell>
          <cell r="BM101" t="str">
            <v>0</v>
          </cell>
          <cell r="BN101" t="str">
            <v>0</v>
          </cell>
          <cell r="BO101" t="str">
            <v>0</v>
          </cell>
          <cell r="BP101" t="str">
            <v>0</v>
          </cell>
          <cell r="BQ101" t="str">
            <v>0</v>
          </cell>
          <cell r="BR101" t="str">
            <v>0</v>
          </cell>
          <cell r="BT101" t="str">
            <v>0</v>
          </cell>
          <cell r="BU101" t="str">
            <v>0</v>
          </cell>
          <cell r="BV101" t="str">
            <v>0</v>
          </cell>
          <cell r="BW101" t="str">
            <v>0</v>
          </cell>
          <cell r="BX101" t="str">
            <v>0</v>
          </cell>
          <cell r="BY101" t="str">
            <v>0</v>
          </cell>
          <cell r="BZ101" t="str">
            <v>0</v>
          </cell>
          <cell r="CA101" t="str">
            <v>0</v>
          </cell>
          <cell r="CB101" t="str">
            <v>0</v>
          </cell>
          <cell r="CC101" t="str">
            <v>0</v>
          </cell>
          <cell r="CD101" t="str">
            <v>0</v>
          </cell>
          <cell r="CE101" t="str">
            <v>0</v>
          </cell>
          <cell r="CF101" t="str">
            <v>0</v>
          </cell>
          <cell r="CH101" t="str">
            <v>0</v>
          </cell>
          <cell r="CI101" t="str">
            <v>0</v>
          </cell>
          <cell r="CJ101" t="str">
            <v>0</v>
          </cell>
          <cell r="CK101" t="str">
            <v>0</v>
          </cell>
          <cell r="CL101" t="str">
            <v>0</v>
          </cell>
          <cell r="CM101" t="str">
            <v>0</v>
          </cell>
          <cell r="CN101" t="str">
            <v>0</v>
          </cell>
          <cell r="CO101" t="str">
            <v>0</v>
          </cell>
          <cell r="CP101" t="str">
            <v>0</v>
          </cell>
          <cell r="CQ101" t="str">
            <v>0</v>
          </cell>
          <cell r="CR101" t="str">
            <v>0</v>
          </cell>
          <cell r="CS101" t="str">
            <v>0</v>
          </cell>
          <cell r="CT101" t="str">
            <v>0</v>
          </cell>
          <cell r="CV101" t="str">
            <v>0</v>
          </cell>
          <cell r="CW101" t="str">
            <v>0</v>
          </cell>
          <cell r="CX101" t="str">
            <v>0</v>
          </cell>
          <cell r="CY101" t="str">
            <v>0</v>
          </cell>
          <cell r="CZ101" t="str">
            <v>0</v>
          </cell>
          <cell r="DA101" t="str">
            <v>0</v>
          </cell>
          <cell r="DB101" t="str">
            <v>0</v>
          </cell>
          <cell r="DC101" t="str">
            <v>0</v>
          </cell>
          <cell r="DD101" t="str">
            <v>0</v>
          </cell>
          <cell r="DE101" t="str">
            <v>0</v>
          </cell>
          <cell r="DF101" t="str">
            <v>0</v>
          </cell>
          <cell r="DG101" t="str">
            <v>0</v>
          </cell>
          <cell r="DH101" t="str">
            <v>0</v>
          </cell>
          <cell r="DJ101" t="str">
            <v>0</v>
          </cell>
          <cell r="DK101" t="str">
            <v>0</v>
          </cell>
          <cell r="DL101" t="str">
            <v>0</v>
          </cell>
          <cell r="DM101" t="str">
            <v>0</v>
          </cell>
          <cell r="DN101" t="str">
            <v>0</v>
          </cell>
          <cell r="DO101" t="str">
            <v>0</v>
          </cell>
          <cell r="DP101" t="str">
            <v>0</v>
          </cell>
          <cell r="DQ101" t="str">
            <v>0</v>
          </cell>
          <cell r="DR101" t="str">
            <v>0</v>
          </cell>
          <cell r="DS101" t="str">
            <v>0</v>
          </cell>
          <cell r="DT101" t="str">
            <v>0</v>
          </cell>
          <cell r="DU101" t="str">
            <v>0</v>
          </cell>
          <cell r="DV101" t="str">
            <v>0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P102" t="str">
            <v>0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0</v>
          </cell>
          <cell r="V102" t="str">
            <v>0</v>
          </cell>
          <cell r="W102" t="str">
            <v>0</v>
          </cell>
          <cell r="X102" t="str">
            <v>0</v>
          </cell>
          <cell r="Y102" t="str">
            <v>0</v>
          </cell>
          <cell r="Z102" t="str">
            <v>0</v>
          </cell>
          <cell r="AA102" t="str">
            <v>0</v>
          </cell>
          <cell r="AB102" t="str">
            <v>0</v>
          </cell>
          <cell r="AD102" t="str">
            <v>0</v>
          </cell>
          <cell r="AE102" t="str">
            <v>0</v>
          </cell>
          <cell r="AF102" t="str">
            <v>0</v>
          </cell>
          <cell r="AG102" t="str">
            <v>0</v>
          </cell>
          <cell r="AH102" t="str">
            <v>0</v>
          </cell>
          <cell r="AI102" t="str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0</v>
          </cell>
          <cell r="AN102" t="str">
            <v>0</v>
          </cell>
          <cell r="AO102" t="str">
            <v>0</v>
          </cell>
          <cell r="AP102" t="str">
            <v>0</v>
          </cell>
          <cell r="AR102" t="str">
            <v>0</v>
          </cell>
          <cell r="AS102" t="str">
            <v>0</v>
          </cell>
          <cell r="AT102" t="str">
            <v>0</v>
          </cell>
          <cell r="AU102" t="str">
            <v>0</v>
          </cell>
          <cell r="AV102" t="str">
            <v>0</v>
          </cell>
          <cell r="AW102" t="str">
            <v>0</v>
          </cell>
          <cell r="AX102" t="str">
            <v>0</v>
          </cell>
          <cell r="AY102" t="str">
            <v>0</v>
          </cell>
          <cell r="AZ102" t="str">
            <v>0</v>
          </cell>
          <cell r="BA102" t="str">
            <v>0</v>
          </cell>
          <cell r="BB102" t="str">
            <v>0</v>
          </cell>
          <cell r="BC102" t="str">
            <v>0</v>
          </cell>
          <cell r="BD102" t="str">
            <v>0</v>
          </cell>
          <cell r="BF102" t="str">
            <v>0</v>
          </cell>
          <cell r="BG102" t="str">
            <v>0</v>
          </cell>
          <cell r="BH102" t="str">
            <v>0</v>
          </cell>
          <cell r="BI102" t="str">
            <v>0</v>
          </cell>
          <cell r="BJ102" t="str">
            <v>0</v>
          </cell>
          <cell r="BK102" t="str">
            <v>0</v>
          </cell>
          <cell r="BL102" t="str">
            <v>0</v>
          </cell>
          <cell r="BM102" t="str">
            <v>0</v>
          </cell>
          <cell r="BN102" t="str">
            <v>0</v>
          </cell>
          <cell r="BO102" t="str">
            <v>0</v>
          </cell>
          <cell r="BP102" t="str">
            <v>0</v>
          </cell>
          <cell r="BQ102" t="str">
            <v>0</v>
          </cell>
          <cell r="BR102" t="str">
            <v>0</v>
          </cell>
          <cell r="BT102" t="str">
            <v>0</v>
          </cell>
          <cell r="BU102" t="str">
            <v>0</v>
          </cell>
          <cell r="BV102" t="str">
            <v>0</v>
          </cell>
          <cell r="BW102" t="str">
            <v>0</v>
          </cell>
          <cell r="BX102" t="str">
            <v>0</v>
          </cell>
          <cell r="BY102" t="str">
            <v>0</v>
          </cell>
          <cell r="BZ102" t="str">
            <v>0</v>
          </cell>
          <cell r="CA102" t="str">
            <v>0</v>
          </cell>
          <cell r="CB102" t="str">
            <v>0</v>
          </cell>
          <cell r="CC102" t="str">
            <v>0</v>
          </cell>
          <cell r="CD102" t="str">
            <v>0</v>
          </cell>
          <cell r="CE102" t="str">
            <v>0</v>
          </cell>
          <cell r="CF102" t="str">
            <v>0</v>
          </cell>
          <cell r="CH102" t="str">
            <v>0</v>
          </cell>
          <cell r="CI102" t="str">
            <v>0</v>
          </cell>
          <cell r="CJ102" t="str">
            <v>0</v>
          </cell>
          <cell r="CK102" t="str">
            <v>0</v>
          </cell>
          <cell r="CL102" t="str">
            <v>0</v>
          </cell>
          <cell r="CM102" t="str">
            <v>0</v>
          </cell>
          <cell r="CN102" t="str">
            <v>0</v>
          </cell>
          <cell r="CO102" t="str">
            <v>0</v>
          </cell>
          <cell r="CP102" t="str">
            <v>0</v>
          </cell>
          <cell r="CQ102" t="str">
            <v>0</v>
          </cell>
          <cell r="CR102" t="str">
            <v>0</v>
          </cell>
          <cell r="CS102" t="str">
            <v>0</v>
          </cell>
          <cell r="CT102" t="str">
            <v>0</v>
          </cell>
          <cell r="CV102" t="str">
            <v>0</v>
          </cell>
          <cell r="CW102" t="str">
            <v>0</v>
          </cell>
          <cell r="CX102" t="str">
            <v>0</v>
          </cell>
          <cell r="CY102" t="str">
            <v>0</v>
          </cell>
          <cell r="CZ102" t="str">
            <v>0</v>
          </cell>
          <cell r="DA102" t="str">
            <v>0</v>
          </cell>
          <cell r="DB102" t="str">
            <v>0</v>
          </cell>
          <cell r="DC102" t="str">
            <v>0</v>
          </cell>
          <cell r="DD102" t="str">
            <v>0</v>
          </cell>
          <cell r="DE102" t="str">
            <v>0</v>
          </cell>
          <cell r="DF102" t="str">
            <v>0</v>
          </cell>
          <cell r="DG102" t="str">
            <v>0</v>
          </cell>
          <cell r="DH102" t="str">
            <v>0</v>
          </cell>
          <cell r="DJ102" t="str">
            <v>0</v>
          </cell>
          <cell r="DK102" t="str">
            <v>0</v>
          </cell>
          <cell r="DL102" t="str">
            <v>0</v>
          </cell>
          <cell r="DM102" t="str">
            <v>0</v>
          </cell>
          <cell r="DN102" t="str">
            <v>0</v>
          </cell>
          <cell r="DO102" t="str">
            <v>0</v>
          </cell>
          <cell r="DP102" t="str">
            <v>0</v>
          </cell>
          <cell r="DQ102" t="str">
            <v>0</v>
          </cell>
          <cell r="DR102" t="str">
            <v>0</v>
          </cell>
          <cell r="DS102" t="str">
            <v>0</v>
          </cell>
          <cell r="DT102" t="str">
            <v>0</v>
          </cell>
          <cell r="DU102" t="str">
            <v>0</v>
          </cell>
          <cell r="DV102" t="str">
            <v>0</v>
          </cell>
        </row>
        <row r="103">
          <cell r="A103" t="str">
            <v>Taxes other than income taxes, utility  - Dot Transmission Us 4081-30108</v>
          </cell>
          <cell r="B103">
            <v>60120</v>
          </cell>
          <cell r="C103">
            <v>5010</v>
          </cell>
          <cell r="D103">
            <v>5010</v>
          </cell>
          <cell r="E103">
            <v>5010</v>
          </cell>
          <cell r="F103">
            <v>5010</v>
          </cell>
          <cell r="G103">
            <v>5010</v>
          </cell>
          <cell r="H103">
            <v>5010</v>
          </cell>
          <cell r="I103">
            <v>5010</v>
          </cell>
          <cell r="J103">
            <v>5010</v>
          </cell>
          <cell r="K103">
            <v>5010</v>
          </cell>
          <cell r="L103">
            <v>5010</v>
          </cell>
          <cell r="M103">
            <v>5010</v>
          </cell>
          <cell r="N103">
            <v>5010</v>
          </cell>
          <cell r="P103">
            <v>48343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>
            <v>48343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 t="str">
            <v>0</v>
          </cell>
          <cell r="AE103" t="str">
            <v>0</v>
          </cell>
          <cell r="AF103" t="str">
            <v>0</v>
          </cell>
          <cell r="AG103" t="str">
            <v>0</v>
          </cell>
          <cell r="AH103" t="str">
            <v>0</v>
          </cell>
          <cell r="AI103" t="str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0</v>
          </cell>
          <cell r="AN103" t="str">
            <v>0</v>
          </cell>
          <cell r="AO103" t="str">
            <v>0</v>
          </cell>
          <cell r="AP103" t="str">
            <v>0</v>
          </cell>
          <cell r="AR103">
            <v>1077150</v>
          </cell>
          <cell r="AS103">
            <v>89762</v>
          </cell>
          <cell r="AT103">
            <v>89762</v>
          </cell>
          <cell r="AU103">
            <v>89762</v>
          </cell>
          <cell r="AV103">
            <v>89762</v>
          </cell>
          <cell r="AW103">
            <v>89762</v>
          </cell>
          <cell r="AX103">
            <v>89762</v>
          </cell>
          <cell r="AY103">
            <v>89762</v>
          </cell>
          <cell r="AZ103">
            <v>89762</v>
          </cell>
          <cell r="BA103">
            <v>89762</v>
          </cell>
          <cell r="BB103">
            <v>89764</v>
          </cell>
          <cell r="BC103">
            <v>89764</v>
          </cell>
          <cell r="BD103">
            <v>89764</v>
          </cell>
          <cell r="BF103" t="str">
            <v>0</v>
          </cell>
          <cell r="BG103" t="str">
            <v>0</v>
          </cell>
          <cell r="BH103" t="str">
            <v>0</v>
          </cell>
          <cell r="BI103" t="str">
            <v>0</v>
          </cell>
          <cell r="BJ103" t="str">
            <v>0</v>
          </cell>
          <cell r="BK103" t="str">
            <v>0</v>
          </cell>
          <cell r="BL103" t="str">
            <v>0</v>
          </cell>
          <cell r="BM103" t="str">
            <v>0</v>
          </cell>
          <cell r="BN103" t="str">
            <v>0</v>
          </cell>
          <cell r="BO103" t="str">
            <v>0</v>
          </cell>
          <cell r="BP103" t="str">
            <v>0</v>
          </cell>
          <cell r="BQ103" t="str">
            <v>0</v>
          </cell>
          <cell r="BR103" t="str">
            <v>0</v>
          </cell>
          <cell r="BT103" t="str">
            <v>0</v>
          </cell>
          <cell r="BU103" t="str">
            <v>0</v>
          </cell>
          <cell r="BV103" t="str">
            <v>0</v>
          </cell>
          <cell r="BW103" t="str">
            <v>0</v>
          </cell>
          <cell r="BX103" t="str">
            <v>0</v>
          </cell>
          <cell r="BY103" t="str">
            <v>0</v>
          </cell>
          <cell r="BZ103" t="str">
            <v>0</v>
          </cell>
          <cell r="CA103" t="str">
            <v>0</v>
          </cell>
          <cell r="CB103" t="str">
            <v>0</v>
          </cell>
          <cell r="CC103" t="str">
            <v>0</v>
          </cell>
          <cell r="CD103" t="str">
            <v>0</v>
          </cell>
          <cell r="CE103" t="str">
            <v>0</v>
          </cell>
          <cell r="CF103" t="str">
            <v>0</v>
          </cell>
          <cell r="CH103" t="str">
            <v>0</v>
          </cell>
          <cell r="CI103" t="str">
            <v>0</v>
          </cell>
          <cell r="CJ103" t="str">
            <v>0</v>
          </cell>
          <cell r="CK103" t="str">
            <v>0</v>
          </cell>
          <cell r="CL103" t="str">
            <v>0</v>
          </cell>
          <cell r="CM103" t="str">
            <v>0</v>
          </cell>
          <cell r="CN103" t="str">
            <v>0</v>
          </cell>
          <cell r="CO103" t="str">
            <v>0</v>
          </cell>
          <cell r="CP103" t="str">
            <v>0</v>
          </cell>
          <cell r="CQ103" t="str">
            <v>0</v>
          </cell>
          <cell r="CR103" t="str">
            <v>0</v>
          </cell>
          <cell r="CS103" t="str">
            <v>0</v>
          </cell>
          <cell r="CT103" t="str">
            <v>0</v>
          </cell>
          <cell r="CV103" t="str">
            <v>0</v>
          </cell>
          <cell r="CW103" t="str">
            <v>0</v>
          </cell>
          <cell r="CX103" t="str">
            <v>0</v>
          </cell>
          <cell r="CY103" t="str">
            <v>0</v>
          </cell>
          <cell r="CZ103" t="str">
            <v>0</v>
          </cell>
          <cell r="DA103" t="str">
            <v>0</v>
          </cell>
          <cell r="DB103" t="str">
            <v>0</v>
          </cell>
          <cell r="DC103" t="str">
            <v>0</v>
          </cell>
          <cell r="DD103" t="str">
            <v>0</v>
          </cell>
          <cell r="DE103" t="str">
            <v>0</v>
          </cell>
          <cell r="DF103" t="str">
            <v>0</v>
          </cell>
          <cell r="DG103" t="str">
            <v>0</v>
          </cell>
          <cell r="DH103" t="str">
            <v>0</v>
          </cell>
          <cell r="DJ103" t="str">
            <v>0</v>
          </cell>
          <cell r="DK103" t="str">
            <v>0</v>
          </cell>
          <cell r="DL103" t="str">
            <v>0</v>
          </cell>
          <cell r="DM103" t="str">
            <v>0</v>
          </cell>
          <cell r="DN103" t="str">
            <v>0</v>
          </cell>
          <cell r="DO103" t="str">
            <v>0</v>
          </cell>
          <cell r="DP103" t="str">
            <v>0</v>
          </cell>
          <cell r="DQ103" t="str">
            <v>0</v>
          </cell>
          <cell r="DR103" t="str">
            <v>0</v>
          </cell>
          <cell r="DS103" t="str">
            <v>0</v>
          </cell>
          <cell r="DT103" t="str">
            <v>0</v>
          </cell>
          <cell r="DU103" t="str">
            <v>0</v>
          </cell>
          <cell r="DV103" t="str">
            <v>0</v>
          </cell>
        </row>
        <row r="104">
          <cell r="A104" t="str">
            <v>Taxes other than income taxes, utility  - Taxes Property And  4081-30102</v>
          </cell>
          <cell r="B104" t="str">
            <v>0</v>
          </cell>
          <cell r="C104" t="str">
            <v>0</v>
          </cell>
          <cell r="D104" t="str">
            <v>0</v>
          </cell>
          <cell r="E104" t="str">
            <v>0</v>
          </cell>
          <cell r="F104" t="str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P104">
            <v>33117</v>
          </cell>
          <cell r="Q104" t="str">
            <v>0</v>
          </cell>
          <cell r="R104">
            <v>5495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27622</v>
          </cell>
          <cell r="AD104" t="str">
            <v>0</v>
          </cell>
          <cell r="AE104" t="str">
            <v>0</v>
          </cell>
          <cell r="AF104" t="str">
            <v>0</v>
          </cell>
          <cell r="AG104" t="str">
            <v>0</v>
          </cell>
          <cell r="AH104" t="str">
            <v>0</v>
          </cell>
          <cell r="AI104" t="str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0</v>
          </cell>
          <cell r="AN104" t="str">
            <v>0</v>
          </cell>
          <cell r="AO104" t="str">
            <v>0</v>
          </cell>
          <cell r="AP104" t="str">
            <v>0</v>
          </cell>
          <cell r="AR104" t="str">
            <v>0</v>
          </cell>
          <cell r="AS104" t="str">
            <v>0</v>
          </cell>
          <cell r="AT104" t="str">
            <v>0</v>
          </cell>
          <cell r="AU104" t="str">
            <v>0</v>
          </cell>
          <cell r="AV104" t="str">
            <v>0</v>
          </cell>
          <cell r="AW104" t="str">
            <v>0</v>
          </cell>
          <cell r="AX104" t="str">
            <v>0</v>
          </cell>
          <cell r="AY104" t="str">
            <v>0</v>
          </cell>
          <cell r="AZ104" t="str">
            <v>0</v>
          </cell>
          <cell r="BA104" t="str">
            <v>0</v>
          </cell>
          <cell r="BB104" t="str">
            <v>0</v>
          </cell>
          <cell r="BC104" t="str">
            <v>0</v>
          </cell>
          <cell r="BD104" t="str">
            <v>0</v>
          </cell>
          <cell r="BF104" t="str">
            <v>0</v>
          </cell>
          <cell r="BG104" t="str">
            <v>0</v>
          </cell>
          <cell r="BH104" t="str">
            <v>0</v>
          </cell>
          <cell r="BI104" t="str">
            <v>0</v>
          </cell>
          <cell r="BJ104" t="str">
            <v>0</v>
          </cell>
          <cell r="BK104" t="str">
            <v>0</v>
          </cell>
          <cell r="BL104" t="str">
            <v>0</v>
          </cell>
          <cell r="BM104" t="str">
            <v>0</v>
          </cell>
          <cell r="BN104" t="str">
            <v>0</v>
          </cell>
          <cell r="BO104" t="str">
            <v>0</v>
          </cell>
          <cell r="BP104" t="str">
            <v>0</v>
          </cell>
          <cell r="BQ104" t="str">
            <v>0</v>
          </cell>
          <cell r="BR104" t="str">
            <v>0</v>
          </cell>
          <cell r="BT104" t="str">
            <v>0</v>
          </cell>
          <cell r="BU104" t="str">
            <v>0</v>
          </cell>
          <cell r="BV104" t="str">
            <v>0</v>
          </cell>
          <cell r="BW104" t="str">
            <v>0</v>
          </cell>
          <cell r="BX104" t="str">
            <v>0</v>
          </cell>
          <cell r="BY104" t="str">
            <v>0</v>
          </cell>
          <cell r="BZ104" t="str">
            <v>0</v>
          </cell>
          <cell r="CA104" t="str">
            <v>0</v>
          </cell>
          <cell r="CB104" t="str">
            <v>0</v>
          </cell>
          <cell r="CC104" t="str">
            <v>0</v>
          </cell>
          <cell r="CD104" t="str">
            <v>0</v>
          </cell>
          <cell r="CE104" t="str">
            <v>0</v>
          </cell>
          <cell r="CF104" t="str">
            <v>0</v>
          </cell>
          <cell r="CH104" t="str">
            <v>0</v>
          </cell>
          <cell r="CI104" t="str">
            <v>0</v>
          </cell>
          <cell r="CJ104" t="str">
            <v>0</v>
          </cell>
          <cell r="CK104" t="str">
            <v>0</v>
          </cell>
          <cell r="CL104" t="str">
            <v>0</v>
          </cell>
          <cell r="CM104" t="str">
            <v>0</v>
          </cell>
          <cell r="CN104" t="str">
            <v>0</v>
          </cell>
          <cell r="CO104" t="str">
            <v>0</v>
          </cell>
          <cell r="CP104" t="str">
            <v>0</v>
          </cell>
          <cell r="CQ104" t="str">
            <v>0</v>
          </cell>
          <cell r="CR104" t="str">
            <v>0</v>
          </cell>
          <cell r="CS104" t="str">
            <v>0</v>
          </cell>
          <cell r="CT104" t="str">
            <v>0</v>
          </cell>
          <cell r="CV104" t="str">
            <v>0</v>
          </cell>
          <cell r="CW104" t="str">
            <v>0</v>
          </cell>
          <cell r="CX104" t="str">
            <v>0</v>
          </cell>
          <cell r="CY104" t="str">
            <v>0</v>
          </cell>
          <cell r="CZ104" t="str">
            <v>0</v>
          </cell>
          <cell r="DA104" t="str">
            <v>0</v>
          </cell>
          <cell r="DB104" t="str">
            <v>0</v>
          </cell>
          <cell r="DC104" t="str">
            <v>0</v>
          </cell>
          <cell r="DD104" t="str">
            <v>0</v>
          </cell>
          <cell r="DE104" t="str">
            <v>0</v>
          </cell>
          <cell r="DF104" t="str">
            <v>0</v>
          </cell>
          <cell r="DG104" t="str">
            <v>0</v>
          </cell>
          <cell r="DH104" t="str">
            <v>0</v>
          </cell>
          <cell r="DJ104" t="str">
            <v>0</v>
          </cell>
          <cell r="DK104" t="str">
            <v>0</v>
          </cell>
          <cell r="DL104" t="str">
            <v>0</v>
          </cell>
          <cell r="DM104" t="str">
            <v>0</v>
          </cell>
          <cell r="DN104" t="str">
            <v>0</v>
          </cell>
          <cell r="DO104" t="str">
            <v>0</v>
          </cell>
          <cell r="DP104" t="str">
            <v>0</v>
          </cell>
          <cell r="DQ104" t="str">
            <v>0</v>
          </cell>
          <cell r="DR104" t="str">
            <v>0</v>
          </cell>
          <cell r="DS104" t="str">
            <v>0</v>
          </cell>
          <cell r="DT104" t="str">
            <v>0</v>
          </cell>
          <cell r="DU104" t="str">
            <v>0</v>
          </cell>
          <cell r="DV104" t="str">
            <v>0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0</v>
          </cell>
          <cell r="V105" t="str">
            <v>0</v>
          </cell>
          <cell r="W105" t="str">
            <v>0</v>
          </cell>
          <cell r="X105" t="str">
            <v>0</v>
          </cell>
          <cell r="Y105" t="str">
            <v>0</v>
          </cell>
          <cell r="Z105" t="str">
            <v>0</v>
          </cell>
          <cell r="AA105" t="str">
            <v>0</v>
          </cell>
          <cell r="AB105" t="str">
            <v>0</v>
          </cell>
          <cell r="AD105" t="str">
            <v>0</v>
          </cell>
          <cell r="AE105" t="str">
            <v>0</v>
          </cell>
          <cell r="AF105" t="str">
            <v>0</v>
          </cell>
          <cell r="AG105" t="str">
            <v>0</v>
          </cell>
          <cell r="AH105" t="str">
            <v>0</v>
          </cell>
          <cell r="AI105" t="str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 t="str">
            <v>0</v>
          </cell>
          <cell r="AO105" t="str">
            <v>0</v>
          </cell>
          <cell r="AP105" t="str">
            <v>0</v>
          </cell>
          <cell r="AR105" t="str">
            <v>0</v>
          </cell>
          <cell r="AS105" t="str">
            <v>0</v>
          </cell>
          <cell r="AT105" t="str">
            <v>0</v>
          </cell>
          <cell r="AU105" t="str">
            <v>0</v>
          </cell>
          <cell r="AV105" t="str">
            <v>0</v>
          </cell>
          <cell r="AW105" t="str">
            <v>0</v>
          </cell>
          <cell r="AX105" t="str">
            <v>0</v>
          </cell>
          <cell r="AY105" t="str">
            <v>0</v>
          </cell>
          <cell r="AZ105" t="str">
            <v>0</v>
          </cell>
          <cell r="BA105" t="str">
            <v>0</v>
          </cell>
          <cell r="BB105" t="str">
            <v>0</v>
          </cell>
          <cell r="BC105" t="str">
            <v>0</v>
          </cell>
          <cell r="BD105" t="str">
            <v>0</v>
          </cell>
          <cell r="BF105" t="str">
            <v>0</v>
          </cell>
          <cell r="BG105" t="str">
            <v>0</v>
          </cell>
          <cell r="BH105" t="str">
            <v>0</v>
          </cell>
          <cell r="BI105" t="str">
            <v>0</v>
          </cell>
          <cell r="BJ105" t="str">
            <v>0</v>
          </cell>
          <cell r="BK105" t="str">
            <v>0</v>
          </cell>
          <cell r="BL105" t="str">
            <v>0</v>
          </cell>
          <cell r="BM105" t="str">
            <v>0</v>
          </cell>
          <cell r="BN105" t="str">
            <v>0</v>
          </cell>
          <cell r="BO105" t="str">
            <v>0</v>
          </cell>
          <cell r="BP105" t="str">
            <v>0</v>
          </cell>
          <cell r="BQ105" t="str">
            <v>0</v>
          </cell>
          <cell r="BR105" t="str">
            <v>0</v>
          </cell>
          <cell r="BT105" t="str">
            <v>0</v>
          </cell>
          <cell r="BU105" t="str">
            <v>0</v>
          </cell>
          <cell r="BV105" t="str">
            <v>0</v>
          </cell>
          <cell r="BW105" t="str">
            <v>0</v>
          </cell>
          <cell r="BX105" t="str">
            <v>0</v>
          </cell>
          <cell r="BY105" t="str">
            <v>0</v>
          </cell>
          <cell r="BZ105" t="str">
            <v>0</v>
          </cell>
          <cell r="CA105" t="str">
            <v>0</v>
          </cell>
          <cell r="CB105" t="str">
            <v>0</v>
          </cell>
          <cell r="CC105" t="str">
            <v>0</v>
          </cell>
          <cell r="CD105" t="str">
            <v>0</v>
          </cell>
          <cell r="CE105" t="str">
            <v>0</v>
          </cell>
          <cell r="CF105" t="str">
            <v>0</v>
          </cell>
          <cell r="CH105" t="str">
            <v>0</v>
          </cell>
          <cell r="CI105" t="str">
            <v>0</v>
          </cell>
          <cell r="CJ105" t="str">
            <v>0</v>
          </cell>
          <cell r="CK105" t="str">
            <v>0</v>
          </cell>
          <cell r="CL105" t="str">
            <v>0</v>
          </cell>
          <cell r="CM105" t="str">
            <v>0</v>
          </cell>
          <cell r="CN105" t="str">
            <v>0</v>
          </cell>
          <cell r="CO105" t="str">
            <v>0</v>
          </cell>
          <cell r="CP105" t="str">
            <v>0</v>
          </cell>
          <cell r="CQ105" t="str">
            <v>0</v>
          </cell>
          <cell r="CR105" t="str">
            <v>0</v>
          </cell>
          <cell r="CS105" t="str">
            <v>0</v>
          </cell>
          <cell r="CT105" t="str">
            <v>0</v>
          </cell>
          <cell r="CV105" t="str">
            <v>0</v>
          </cell>
          <cell r="CW105" t="str">
            <v>0</v>
          </cell>
          <cell r="CX105" t="str">
            <v>0</v>
          </cell>
          <cell r="CY105" t="str">
            <v>0</v>
          </cell>
          <cell r="CZ105" t="str">
            <v>0</v>
          </cell>
          <cell r="DA105" t="str">
            <v>0</v>
          </cell>
          <cell r="DB105" t="str">
            <v>0</v>
          </cell>
          <cell r="DC105" t="str">
            <v>0</v>
          </cell>
          <cell r="DD105" t="str">
            <v>0</v>
          </cell>
          <cell r="DE105" t="str">
            <v>0</v>
          </cell>
          <cell r="DF105" t="str">
            <v>0</v>
          </cell>
          <cell r="DG105" t="str">
            <v>0</v>
          </cell>
          <cell r="DH105" t="str">
            <v>0</v>
          </cell>
          <cell r="DJ105" t="str">
            <v>0</v>
          </cell>
          <cell r="DK105" t="str">
            <v>0</v>
          </cell>
          <cell r="DL105" t="str">
            <v>0</v>
          </cell>
          <cell r="DM105" t="str">
            <v>0</v>
          </cell>
          <cell r="DN105" t="str">
            <v>0</v>
          </cell>
          <cell r="DO105" t="str">
            <v>0</v>
          </cell>
          <cell r="DP105" t="str">
            <v>0</v>
          </cell>
          <cell r="DQ105" t="str">
            <v>0</v>
          </cell>
          <cell r="DR105" t="str">
            <v>0</v>
          </cell>
          <cell r="DS105" t="str">
            <v>0</v>
          </cell>
          <cell r="DT105" t="str">
            <v>0</v>
          </cell>
          <cell r="DU105" t="str">
            <v>0</v>
          </cell>
          <cell r="DV105" t="str">
            <v>0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 t="str">
            <v>0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P106" t="str">
            <v>0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0</v>
          </cell>
          <cell r="V106" t="str">
            <v>0</v>
          </cell>
          <cell r="W106" t="str">
            <v>0</v>
          </cell>
          <cell r="X106" t="str">
            <v>0</v>
          </cell>
          <cell r="Y106" t="str">
            <v>0</v>
          </cell>
          <cell r="Z106" t="str">
            <v>0</v>
          </cell>
          <cell r="AA106" t="str">
            <v>0</v>
          </cell>
          <cell r="AB106" t="str">
            <v>0</v>
          </cell>
          <cell r="AD106" t="str">
            <v>0</v>
          </cell>
          <cell r="AE106" t="str">
            <v>0</v>
          </cell>
          <cell r="AF106" t="str">
            <v>0</v>
          </cell>
          <cell r="AG106" t="str">
            <v>0</v>
          </cell>
          <cell r="AH106" t="str">
            <v>0</v>
          </cell>
          <cell r="AI106" t="str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0</v>
          </cell>
          <cell r="AN106" t="str">
            <v>0</v>
          </cell>
          <cell r="AO106" t="str">
            <v>0</v>
          </cell>
          <cell r="AP106" t="str">
            <v>0</v>
          </cell>
          <cell r="AR106" t="str">
            <v>0</v>
          </cell>
          <cell r="AS106" t="str">
            <v>0</v>
          </cell>
          <cell r="AT106" t="str">
            <v>0</v>
          </cell>
          <cell r="AU106" t="str">
            <v>0</v>
          </cell>
          <cell r="AV106" t="str">
            <v>0</v>
          </cell>
          <cell r="AW106" t="str">
            <v>0</v>
          </cell>
          <cell r="AX106" t="str">
            <v>0</v>
          </cell>
          <cell r="AY106" t="str">
            <v>0</v>
          </cell>
          <cell r="AZ106" t="str">
            <v>0</v>
          </cell>
          <cell r="BA106" t="str">
            <v>0</v>
          </cell>
          <cell r="BB106" t="str">
            <v>0</v>
          </cell>
          <cell r="BC106" t="str">
            <v>0</v>
          </cell>
          <cell r="BD106" t="str">
            <v>0</v>
          </cell>
          <cell r="BF106" t="str">
            <v>0</v>
          </cell>
          <cell r="BG106" t="str">
            <v>0</v>
          </cell>
          <cell r="BH106" t="str">
            <v>0</v>
          </cell>
          <cell r="BI106" t="str">
            <v>0</v>
          </cell>
          <cell r="BJ106" t="str">
            <v>0</v>
          </cell>
          <cell r="BK106" t="str">
            <v>0</v>
          </cell>
          <cell r="BL106" t="str">
            <v>0</v>
          </cell>
          <cell r="BM106" t="str">
            <v>0</v>
          </cell>
          <cell r="BN106" t="str">
            <v>0</v>
          </cell>
          <cell r="BO106" t="str">
            <v>0</v>
          </cell>
          <cell r="BP106" t="str">
            <v>0</v>
          </cell>
          <cell r="BQ106" t="str">
            <v>0</v>
          </cell>
          <cell r="BR106" t="str">
            <v>0</v>
          </cell>
          <cell r="BT106" t="str">
            <v>0</v>
          </cell>
          <cell r="BU106" t="str">
            <v>0</v>
          </cell>
          <cell r="BV106" t="str">
            <v>0</v>
          </cell>
          <cell r="BW106" t="str">
            <v>0</v>
          </cell>
          <cell r="BX106" t="str">
            <v>0</v>
          </cell>
          <cell r="BY106" t="str">
            <v>0</v>
          </cell>
          <cell r="BZ106" t="str">
            <v>0</v>
          </cell>
          <cell r="CA106" t="str">
            <v>0</v>
          </cell>
          <cell r="CB106" t="str">
            <v>0</v>
          </cell>
          <cell r="CC106" t="str">
            <v>0</v>
          </cell>
          <cell r="CD106" t="str">
            <v>0</v>
          </cell>
          <cell r="CE106" t="str">
            <v>0</v>
          </cell>
          <cell r="CF106" t="str">
            <v>0</v>
          </cell>
          <cell r="CH106" t="str">
            <v>0</v>
          </cell>
          <cell r="CI106" t="str">
            <v>0</v>
          </cell>
          <cell r="CJ106" t="str">
            <v>0</v>
          </cell>
          <cell r="CK106" t="str">
            <v>0</v>
          </cell>
          <cell r="CL106" t="str">
            <v>0</v>
          </cell>
          <cell r="CM106" t="str">
            <v>0</v>
          </cell>
          <cell r="CN106" t="str">
            <v>0</v>
          </cell>
          <cell r="CO106" t="str">
            <v>0</v>
          </cell>
          <cell r="CP106" t="str">
            <v>0</v>
          </cell>
          <cell r="CQ106" t="str">
            <v>0</v>
          </cell>
          <cell r="CR106" t="str">
            <v>0</v>
          </cell>
          <cell r="CS106" t="str">
            <v>0</v>
          </cell>
          <cell r="CT106" t="str">
            <v>0</v>
          </cell>
          <cell r="CV106" t="str">
            <v>0</v>
          </cell>
          <cell r="CW106" t="str">
            <v>0</v>
          </cell>
          <cell r="CX106" t="str">
            <v>0</v>
          </cell>
          <cell r="CY106" t="str">
            <v>0</v>
          </cell>
          <cell r="CZ106" t="str">
            <v>0</v>
          </cell>
          <cell r="DA106" t="str">
            <v>0</v>
          </cell>
          <cell r="DB106" t="str">
            <v>0</v>
          </cell>
          <cell r="DC106" t="str">
            <v>0</v>
          </cell>
          <cell r="DD106" t="str">
            <v>0</v>
          </cell>
          <cell r="DE106" t="str">
            <v>0</v>
          </cell>
          <cell r="DF106" t="str">
            <v>0</v>
          </cell>
          <cell r="DG106" t="str">
            <v>0</v>
          </cell>
          <cell r="DH106" t="str">
            <v>0</v>
          </cell>
          <cell r="DJ106" t="str">
            <v>0</v>
          </cell>
          <cell r="DK106" t="str">
            <v>0</v>
          </cell>
          <cell r="DL106" t="str">
            <v>0</v>
          </cell>
          <cell r="DM106" t="str">
            <v>0</v>
          </cell>
          <cell r="DN106" t="str">
            <v>0</v>
          </cell>
          <cell r="DO106" t="str">
            <v>0</v>
          </cell>
          <cell r="DP106" t="str">
            <v>0</v>
          </cell>
          <cell r="DQ106" t="str">
            <v>0</v>
          </cell>
          <cell r="DR106" t="str">
            <v>0</v>
          </cell>
          <cell r="DS106" t="str">
            <v>0</v>
          </cell>
          <cell r="DT106" t="str">
            <v>0</v>
          </cell>
          <cell r="DU106" t="str">
            <v>0</v>
          </cell>
          <cell r="DV106" t="str">
            <v>0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P107" t="str">
            <v>0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0</v>
          </cell>
          <cell r="V107" t="str">
            <v>0</v>
          </cell>
          <cell r="W107" t="str">
            <v>0</v>
          </cell>
          <cell r="X107" t="str">
            <v>0</v>
          </cell>
          <cell r="Y107" t="str">
            <v>0</v>
          </cell>
          <cell r="Z107" t="str">
            <v>0</v>
          </cell>
          <cell r="AA107" t="str">
            <v>0</v>
          </cell>
          <cell r="AB107" t="str">
            <v>0</v>
          </cell>
          <cell r="AD107" t="str">
            <v>0</v>
          </cell>
          <cell r="AE107" t="str">
            <v>0</v>
          </cell>
          <cell r="AF107" t="str">
            <v>0</v>
          </cell>
          <cell r="AG107" t="str">
            <v>0</v>
          </cell>
          <cell r="AH107" t="str">
            <v>0</v>
          </cell>
          <cell r="AI107" t="str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0</v>
          </cell>
          <cell r="AN107" t="str">
            <v>0</v>
          </cell>
          <cell r="AO107" t="str">
            <v>0</v>
          </cell>
          <cell r="AP107" t="str">
            <v>0</v>
          </cell>
          <cell r="AR107" t="str">
            <v>0</v>
          </cell>
          <cell r="AS107" t="str">
            <v>0</v>
          </cell>
          <cell r="AT107" t="str">
            <v>0</v>
          </cell>
          <cell r="AU107" t="str">
            <v>0</v>
          </cell>
          <cell r="AV107" t="str">
            <v>0</v>
          </cell>
          <cell r="AW107" t="str">
            <v>0</v>
          </cell>
          <cell r="AX107" t="str">
            <v>0</v>
          </cell>
          <cell r="AY107" t="str">
            <v>0</v>
          </cell>
          <cell r="AZ107" t="str">
            <v>0</v>
          </cell>
          <cell r="BA107" t="str">
            <v>0</v>
          </cell>
          <cell r="BB107" t="str">
            <v>0</v>
          </cell>
          <cell r="BC107" t="str">
            <v>0</v>
          </cell>
          <cell r="BD107" t="str">
            <v>0</v>
          </cell>
          <cell r="BF107" t="str">
            <v>0</v>
          </cell>
          <cell r="BG107" t="str">
            <v>0</v>
          </cell>
          <cell r="BH107" t="str">
            <v>0</v>
          </cell>
          <cell r="BI107" t="str">
            <v>0</v>
          </cell>
          <cell r="BJ107" t="str">
            <v>0</v>
          </cell>
          <cell r="BK107" t="str">
            <v>0</v>
          </cell>
          <cell r="BL107" t="str">
            <v>0</v>
          </cell>
          <cell r="BM107" t="str">
            <v>0</v>
          </cell>
          <cell r="BN107" t="str">
            <v>0</v>
          </cell>
          <cell r="BO107" t="str">
            <v>0</v>
          </cell>
          <cell r="BP107" t="str">
            <v>0</v>
          </cell>
          <cell r="BQ107" t="str">
            <v>0</v>
          </cell>
          <cell r="BR107" t="str">
            <v>0</v>
          </cell>
          <cell r="BT107" t="str">
            <v>0</v>
          </cell>
          <cell r="BU107" t="str">
            <v>0</v>
          </cell>
          <cell r="BV107" t="str">
            <v>0</v>
          </cell>
          <cell r="BW107" t="str">
            <v>0</v>
          </cell>
          <cell r="BX107" t="str">
            <v>0</v>
          </cell>
          <cell r="BY107" t="str">
            <v>0</v>
          </cell>
          <cell r="BZ107" t="str">
            <v>0</v>
          </cell>
          <cell r="CA107" t="str">
            <v>0</v>
          </cell>
          <cell r="CB107" t="str">
            <v>0</v>
          </cell>
          <cell r="CC107" t="str">
            <v>0</v>
          </cell>
          <cell r="CD107" t="str">
            <v>0</v>
          </cell>
          <cell r="CE107" t="str">
            <v>0</v>
          </cell>
          <cell r="CF107" t="str">
            <v>0</v>
          </cell>
          <cell r="CH107" t="str">
            <v>0</v>
          </cell>
          <cell r="CI107" t="str">
            <v>0</v>
          </cell>
          <cell r="CJ107" t="str">
            <v>0</v>
          </cell>
          <cell r="CK107" t="str">
            <v>0</v>
          </cell>
          <cell r="CL107" t="str">
            <v>0</v>
          </cell>
          <cell r="CM107" t="str">
            <v>0</v>
          </cell>
          <cell r="CN107" t="str">
            <v>0</v>
          </cell>
          <cell r="CO107" t="str">
            <v>0</v>
          </cell>
          <cell r="CP107" t="str">
            <v>0</v>
          </cell>
          <cell r="CQ107" t="str">
            <v>0</v>
          </cell>
          <cell r="CR107" t="str">
            <v>0</v>
          </cell>
          <cell r="CS107" t="str">
            <v>0</v>
          </cell>
          <cell r="CT107" t="str">
            <v>0</v>
          </cell>
          <cell r="CV107" t="str">
            <v>0</v>
          </cell>
          <cell r="CW107" t="str">
            <v>0</v>
          </cell>
          <cell r="CX107" t="str">
            <v>0</v>
          </cell>
          <cell r="CY107" t="str">
            <v>0</v>
          </cell>
          <cell r="CZ107" t="str">
            <v>0</v>
          </cell>
          <cell r="DA107" t="str">
            <v>0</v>
          </cell>
          <cell r="DB107" t="str">
            <v>0</v>
          </cell>
          <cell r="DC107" t="str">
            <v>0</v>
          </cell>
          <cell r="DD107" t="str">
            <v>0</v>
          </cell>
          <cell r="DE107" t="str">
            <v>0</v>
          </cell>
          <cell r="DF107" t="str">
            <v>0</v>
          </cell>
          <cell r="DG107" t="str">
            <v>0</v>
          </cell>
          <cell r="DH107" t="str">
            <v>0</v>
          </cell>
          <cell r="DJ107" t="str">
            <v>0</v>
          </cell>
          <cell r="DK107" t="str">
            <v>0</v>
          </cell>
          <cell r="DL107" t="str">
            <v>0</v>
          </cell>
          <cell r="DM107" t="str">
            <v>0</v>
          </cell>
          <cell r="DN107" t="str">
            <v>0</v>
          </cell>
          <cell r="DO107" t="str">
            <v>0</v>
          </cell>
          <cell r="DP107" t="str">
            <v>0</v>
          </cell>
          <cell r="DQ107" t="str">
            <v>0</v>
          </cell>
          <cell r="DR107" t="str">
            <v>0</v>
          </cell>
          <cell r="DS107" t="str">
            <v>0</v>
          </cell>
          <cell r="DT107" t="str">
            <v>0</v>
          </cell>
          <cell r="DU107" t="str">
            <v>0</v>
          </cell>
          <cell r="DV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P108" t="str">
            <v>0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0</v>
          </cell>
          <cell r="V108" t="str">
            <v>0</v>
          </cell>
          <cell r="W108" t="str">
            <v>0</v>
          </cell>
          <cell r="X108" t="str">
            <v>0</v>
          </cell>
          <cell r="Y108" t="str">
            <v>0</v>
          </cell>
          <cell r="Z108" t="str">
            <v>0</v>
          </cell>
          <cell r="AA108" t="str">
            <v>0</v>
          </cell>
          <cell r="AB108" t="str">
            <v>0</v>
          </cell>
          <cell r="AD108" t="str">
            <v>0</v>
          </cell>
          <cell r="AE108" t="str">
            <v>0</v>
          </cell>
          <cell r="AF108" t="str">
            <v>0</v>
          </cell>
          <cell r="AG108" t="str">
            <v>0</v>
          </cell>
          <cell r="AH108" t="str">
            <v>0</v>
          </cell>
          <cell r="AI108" t="str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0</v>
          </cell>
          <cell r="AN108" t="str">
            <v>0</v>
          </cell>
          <cell r="AO108" t="str">
            <v>0</v>
          </cell>
          <cell r="AP108" t="str">
            <v>0</v>
          </cell>
          <cell r="AR108" t="str">
            <v>0</v>
          </cell>
          <cell r="AS108" t="str">
            <v>0</v>
          </cell>
          <cell r="AT108" t="str">
            <v>0</v>
          </cell>
          <cell r="AU108" t="str">
            <v>0</v>
          </cell>
          <cell r="AV108" t="str">
            <v>0</v>
          </cell>
          <cell r="AW108" t="str">
            <v>0</v>
          </cell>
          <cell r="AX108" t="str">
            <v>0</v>
          </cell>
          <cell r="AY108" t="str">
            <v>0</v>
          </cell>
          <cell r="AZ108" t="str">
            <v>0</v>
          </cell>
          <cell r="BA108" t="str">
            <v>0</v>
          </cell>
          <cell r="BB108" t="str">
            <v>0</v>
          </cell>
          <cell r="BC108" t="str">
            <v>0</v>
          </cell>
          <cell r="BD108" t="str">
            <v>0</v>
          </cell>
          <cell r="BF108" t="str">
            <v>0</v>
          </cell>
          <cell r="BG108" t="str">
            <v>0</v>
          </cell>
          <cell r="BH108" t="str">
            <v>0</v>
          </cell>
          <cell r="BI108" t="str">
            <v>0</v>
          </cell>
          <cell r="BJ108" t="str">
            <v>0</v>
          </cell>
          <cell r="BK108" t="str">
            <v>0</v>
          </cell>
          <cell r="BL108" t="str">
            <v>0</v>
          </cell>
          <cell r="BM108" t="str">
            <v>0</v>
          </cell>
          <cell r="BN108" t="str">
            <v>0</v>
          </cell>
          <cell r="BO108" t="str">
            <v>0</v>
          </cell>
          <cell r="BP108" t="str">
            <v>0</v>
          </cell>
          <cell r="BQ108" t="str">
            <v>0</v>
          </cell>
          <cell r="BR108" t="str">
            <v>0</v>
          </cell>
          <cell r="BT108" t="str">
            <v>0</v>
          </cell>
          <cell r="BU108" t="str">
            <v>0</v>
          </cell>
          <cell r="BV108" t="str">
            <v>0</v>
          </cell>
          <cell r="BW108" t="str">
            <v>0</v>
          </cell>
          <cell r="BX108" t="str">
            <v>0</v>
          </cell>
          <cell r="BY108" t="str">
            <v>0</v>
          </cell>
          <cell r="BZ108" t="str">
            <v>0</v>
          </cell>
          <cell r="CA108" t="str">
            <v>0</v>
          </cell>
          <cell r="CB108" t="str">
            <v>0</v>
          </cell>
          <cell r="CC108" t="str">
            <v>0</v>
          </cell>
          <cell r="CD108" t="str">
            <v>0</v>
          </cell>
          <cell r="CE108" t="str">
            <v>0</v>
          </cell>
          <cell r="CF108" t="str">
            <v>0</v>
          </cell>
          <cell r="CH108" t="str">
            <v>0</v>
          </cell>
          <cell r="CI108" t="str">
            <v>0</v>
          </cell>
          <cell r="CJ108" t="str">
            <v>0</v>
          </cell>
          <cell r="CK108" t="str">
            <v>0</v>
          </cell>
          <cell r="CL108" t="str">
            <v>0</v>
          </cell>
          <cell r="CM108" t="str">
            <v>0</v>
          </cell>
          <cell r="CN108" t="str">
            <v>0</v>
          </cell>
          <cell r="CO108" t="str">
            <v>0</v>
          </cell>
          <cell r="CP108" t="str">
            <v>0</v>
          </cell>
          <cell r="CQ108" t="str">
            <v>0</v>
          </cell>
          <cell r="CR108" t="str">
            <v>0</v>
          </cell>
          <cell r="CS108" t="str">
            <v>0</v>
          </cell>
          <cell r="CT108" t="str">
            <v>0</v>
          </cell>
          <cell r="CV108" t="str">
            <v>0</v>
          </cell>
          <cell r="CW108" t="str">
            <v>0</v>
          </cell>
          <cell r="CX108" t="str">
            <v>0</v>
          </cell>
          <cell r="CY108" t="str">
            <v>0</v>
          </cell>
          <cell r="CZ108" t="str">
            <v>0</v>
          </cell>
          <cell r="DA108" t="str">
            <v>0</v>
          </cell>
          <cell r="DB108" t="str">
            <v>0</v>
          </cell>
          <cell r="DC108" t="str">
            <v>0</v>
          </cell>
          <cell r="DD108" t="str">
            <v>0</v>
          </cell>
          <cell r="DE108" t="str">
            <v>0</v>
          </cell>
          <cell r="DF108" t="str">
            <v>0</v>
          </cell>
          <cell r="DG108" t="str">
            <v>0</v>
          </cell>
          <cell r="DH108" t="str">
            <v>0</v>
          </cell>
          <cell r="DJ108" t="str">
            <v>0</v>
          </cell>
          <cell r="DK108" t="str">
            <v>0</v>
          </cell>
          <cell r="DL108" t="str">
            <v>0</v>
          </cell>
          <cell r="DM108" t="str">
            <v>0</v>
          </cell>
          <cell r="DN108" t="str">
            <v>0</v>
          </cell>
          <cell r="DO108" t="str">
            <v>0</v>
          </cell>
          <cell r="DP108" t="str">
            <v>0</v>
          </cell>
          <cell r="DQ108" t="str">
            <v>0</v>
          </cell>
          <cell r="DR108" t="str">
            <v>0</v>
          </cell>
          <cell r="DS108" t="str">
            <v>0</v>
          </cell>
          <cell r="DT108" t="str">
            <v>0</v>
          </cell>
          <cell r="DU108" t="str">
            <v>0</v>
          </cell>
          <cell r="DV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P109" t="str">
            <v>0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0</v>
          </cell>
          <cell r="V109" t="str">
            <v>0</v>
          </cell>
          <cell r="W109" t="str">
            <v>0</v>
          </cell>
          <cell r="X109" t="str">
            <v>0</v>
          </cell>
          <cell r="Y109" t="str">
            <v>0</v>
          </cell>
          <cell r="Z109" t="str">
            <v>0</v>
          </cell>
          <cell r="AA109" t="str">
            <v>0</v>
          </cell>
          <cell r="AB109" t="str">
            <v>0</v>
          </cell>
          <cell r="AD109" t="str">
            <v>0</v>
          </cell>
          <cell r="AE109" t="str">
            <v>0</v>
          </cell>
          <cell r="AF109" t="str">
            <v>0</v>
          </cell>
          <cell r="AG109" t="str">
            <v>0</v>
          </cell>
          <cell r="AH109" t="str">
            <v>0</v>
          </cell>
          <cell r="AI109" t="str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0</v>
          </cell>
          <cell r="AN109" t="str">
            <v>0</v>
          </cell>
          <cell r="AO109" t="str">
            <v>0</v>
          </cell>
          <cell r="AP109" t="str">
            <v>0</v>
          </cell>
          <cell r="AR109" t="str">
            <v>0</v>
          </cell>
          <cell r="AS109" t="str">
            <v>0</v>
          </cell>
          <cell r="AT109" t="str">
            <v>0</v>
          </cell>
          <cell r="AU109" t="str">
            <v>0</v>
          </cell>
          <cell r="AV109" t="str">
            <v>0</v>
          </cell>
          <cell r="AW109" t="str">
            <v>0</v>
          </cell>
          <cell r="AX109" t="str">
            <v>0</v>
          </cell>
          <cell r="AY109" t="str">
            <v>0</v>
          </cell>
          <cell r="AZ109" t="str">
            <v>0</v>
          </cell>
          <cell r="BA109" t="str">
            <v>0</v>
          </cell>
          <cell r="BB109" t="str">
            <v>0</v>
          </cell>
          <cell r="BC109" t="str">
            <v>0</v>
          </cell>
          <cell r="BD109" t="str">
            <v>0</v>
          </cell>
          <cell r="BF109">
            <v>1315200</v>
          </cell>
          <cell r="BG109">
            <v>109600</v>
          </cell>
          <cell r="BH109">
            <v>109600</v>
          </cell>
          <cell r="BI109">
            <v>109600</v>
          </cell>
          <cell r="BJ109">
            <v>109600</v>
          </cell>
          <cell r="BK109">
            <v>109600</v>
          </cell>
          <cell r="BL109">
            <v>109600</v>
          </cell>
          <cell r="BM109">
            <v>109600</v>
          </cell>
          <cell r="BN109">
            <v>109600</v>
          </cell>
          <cell r="BO109">
            <v>109600</v>
          </cell>
          <cell r="BP109">
            <v>109600</v>
          </cell>
          <cell r="BQ109">
            <v>109600</v>
          </cell>
          <cell r="BR109">
            <v>109600</v>
          </cell>
          <cell r="BT109">
            <v>1260000</v>
          </cell>
          <cell r="BU109">
            <v>105000</v>
          </cell>
          <cell r="BV109">
            <v>105000</v>
          </cell>
          <cell r="BW109">
            <v>105000</v>
          </cell>
          <cell r="BX109">
            <v>105000</v>
          </cell>
          <cell r="BY109">
            <v>105000</v>
          </cell>
          <cell r="BZ109">
            <v>105000</v>
          </cell>
          <cell r="CA109">
            <v>105000</v>
          </cell>
          <cell r="CB109">
            <v>105000</v>
          </cell>
          <cell r="CC109">
            <v>105000</v>
          </cell>
          <cell r="CD109">
            <v>105000</v>
          </cell>
          <cell r="CE109">
            <v>105000</v>
          </cell>
          <cell r="CF109">
            <v>105000</v>
          </cell>
          <cell r="CH109" t="str">
            <v>0</v>
          </cell>
          <cell r="CI109" t="str">
            <v>0</v>
          </cell>
          <cell r="CJ109" t="str">
            <v>0</v>
          </cell>
          <cell r="CK109" t="str">
            <v>0</v>
          </cell>
          <cell r="CL109" t="str">
            <v>0</v>
          </cell>
          <cell r="CM109" t="str">
            <v>0</v>
          </cell>
          <cell r="CN109" t="str">
            <v>0</v>
          </cell>
          <cell r="CO109" t="str">
            <v>0</v>
          </cell>
          <cell r="CP109" t="str">
            <v>0</v>
          </cell>
          <cell r="CQ109" t="str">
            <v>0</v>
          </cell>
          <cell r="CR109" t="str">
            <v>0</v>
          </cell>
          <cell r="CS109" t="str">
            <v>0</v>
          </cell>
          <cell r="CT109" t="str">
            <v>0</v>
          </cell>
          <cell r="CV109" t="str">
            <v>0</v>
          </cell>
          <cell r="CW109" t="str">
            <v>0</v>
          </cell>
          <cell r="CX109" t="str">
            <v>0</v>
          </cell>
          <cell r="CY109" t="str">
            <v>0</v>
          </cell>
          <cell r="CZ109" t="str">
            <v>0</v>
          </cell>
          <cell r="DA109" t="str">
            <v>0</v>
          </cell>
          <cell r="DB109" t="str">
            <v>0</v>
          </cell>
          <cell r="DC109" t="str">
            <v>0</v>
          </cell>
          <cell r="DD109" t="str">
            <v>0</v>
          </cell>
          <cell r="DE109" t="str">
            <v>0</v>
          </cell>
          <cell r="DF109" t="str">
            <v>0</v>
          </cell>
          <cell r="DG109" t="str">
            <v>0</v>
          </cell>
          <cell r="DH109" t="str">
            <v>0</v>
          </cell>
          <cell r="DJ109" t="str">
            <v>0</v>
          </cell>
          <cell r="DK109" t="str">
            <v>0</v>
          </cell>
          <cell r="DL109" t="str">
            <v>0</v>
          </cell>
          <cell r="DM109" t="str">
            <v>0</v>
          </cell>
          <cell r="DN109" t="str">
            <v>0</v>
          </cell>
          <cell r="DO109" t="str">
            <v>0</v>
          </cell>
          <cell r="DP109" t="str">
            <v>0</v>
          </cell>
          <cell r="DQ109" t="str">
            <v>0</v>
          </cell>
          <cell r="DR109" t="str">
            <v>0</v>
          </cell>
          <cell r="DS109" t="str">
            <v>0</v>
          </cell>
          <cell r="DT109" t="str">
            <v>0</v>
          </cell>
          <cell r="DU109" t="str">
            <v>0</v>
          </cell>
          <cell r="DV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P110" t="str">
            <v>0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0</v>
          </cell>
          <cell r="V110" t="str">
            <v>0</v>
          </cell>
          <cell r="W110" t="str">
            <v>0</v>
          </cell>
          <cell r="X110" t="str">
            <v>0</v>
          </cell>
          <cell r="Y110" t="str">
            <v>0</v>
          </cell>
          <cell r="Z110" t="str">
            <v>0</v>
          </cell>
          <cell r="AA110" t="str">
            <v>0</v>
          </cell>
          <cell r="AB110" t="str">
            <v>0</v>
          </cell>
          <cell r="AD110" t="str">
            <v>0</v>
          </cell>
          <cell r="AE110" t="str">
            <v>0</v>
          </cell>
          <cell r="AF110" t="str">
            <v>0</v>
          </cell>
          <cell r="AG110" t="str">
            <v>0</v>
          </cell>
          <cell r="AH110" t="str">
            <v>0</v>
          </cell>
          <cell r="AI110" t="str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0</v>
          </cell>
          <cell r="AN110" t="str">
            <v>0</v>
          </cell>
          <cell r="AO110" t="str">
            <v>0</v>
          </cell>
          <cell r="AP110" t="str">
            <v>0</v>
          </cell>
          <cell r="AR110" t="str">
            <v>0</v>
          </cell>
          <cell r="AS110" t="str">
            <v>0</v>
          </cell>
          <cell r="AT110" t="str">
            <v>0</v>
          </cell>
          <cell r="AU110" t="str">
            <v>0</v>
          </cell>
          <cell r="AV110" t="str">
            <v>0</v>
          </cell>
          <cell r="AW110" t="str">
            <v>0</v>
          </cell>
          <cell r="AX110" t="str">
            <v>0</v>
          </cell>
          <cell r="AY110" t="str">
            <v>0</v>
          </cell>
          <cell r="AZ110" t="str">
            <v>0</v>
          </cell>
          <cell r="BA110" t="str">
            <v>0</v>
          </cell>
          <cell r="BB110" t="str">
            <v>0</v>
          </cell>
          <cell r="BC110" t="str">
            <v>0</v>
          </cell>
          <cell r="BD110" t="str">
            <v>0</v>
          </cell>
          <cell r="BF110" t="str">
            <v>0</v>
          </cell>
          <cell r="BG110" t="str">
            <v>0</v>
          </cell>
          <cell r="BH110" t="str">
            <v>0</v>
          </cell>
          <cell r="BI110" t="str">
            <v>0</v>
          </cell>
          <cell r="BJ110" t="str">
            <v>0</v>
          </cell>
          <cell r="BK110" t="str">
            <v>0</v>
          </cell>
          <cell r="BL110" t="str">
            <v>0</v>
          </cell>
          <cell r="BM110" t="str">
            <v>0</v>
          </cell>
          <cell r="BN110" t="str">
            <v>0</v>
          </cell>
          <cell r="BO110" t="str">
            <v>0</v>
          </cell>
          <cell r="BP110" t="str">
            <v>0</v>
          </cell>
          <cell r="BQ110" t="str">
            <v>0</v>
          </cell>
          <cell r="BR110" t="str">
            <v>0</v>
          </cell>
          <cell r="BT110" t="str">
            <v>0</v>
          </cell>
          <cell r="BU110" t="str">
            <v>0</v>
          </cell>
          <cell r="BV110" t="str">
            <v>0</v>
          </cell>
          <cell r="BW110" t="str">
            <v>0</v>
          </cell>
          <cell r="BX110" t="str">
            <v>0</v>
          </cell>
          <cell r="BY110" t="str">
            <v>0</v>
          </cell>
          <cell r="BZ110" t="str">
            <v>0</v>
          </cell>
          <cell r="CA110" t="str">
            <v>0</v>
          </cell>
          <cell r="CB110" t="str">
            <v>0</v>
          </cell>
          <cell r="CC110" t="str">
            <v>0</v>
          </cell>
          <cell r="CD110" t="str">
            <v>0</v>
          </cell>
          <cell r="CE110" t="str">
            <v>0</v>
          </cell>
          <cell r="CF110" t="str">
            <v>0</v>
          </cell>
          <cell r="CH110" t="str">
            <v>0</v>
          </cell>
          <cell r="CI110" t="str">
            <v>0</v>
          </cell>
          <cell r="CJ110" t="str">
            <v>0</v>
          </cell>
          <cell r="CK110" t="str">
            <v>0</v>
          </cell>
          <cell r="CL110" t="str">
            <v>0</v>
          </cell>
          <cell r="CM110" t="str">
            <v>0</v>
          </cell>
          <cell r="CN110" t="str">
            <v>0</v>
          </cell>
          <cell r="CO110" t="str">
            <v>0</v>
          </cell>
          <cell r="CP110" t="str">
            <v>0</v>
          </cell>
          <cell r="CQ110" t="str">
            <v>0</v>
          </cell>
          <cell r="CR110" t="str">
            <v>0</v>
          </cell>
          <cell r="CS110" t="str">
            <v>0</v>
          </cell>
          <cell r="CT110" t="str">
            <v>0</v>
          </cell>
          <cell r="CV110" t="str">
            <v>0</v>
          </cell>
          <cell r="CW110" t="str">
            <v>0</v>
          </cell>
          <cell r="CX110" t="str">
            <v>0</v>
          </cell>
          <cell r="CY110" t="str">
            <v>0</v>
          </cell>
          <cell r="CZ110" t="str">
            <v>0</v>
          </cell>
          <cell r="DA110" t="str">
            <v>0</v>
          </cell>
          <cell r="DB110" t="str">
            <v>0</v>
          </cell>
          <cell r="DC110" t="str">
            <v>0</v>
          </cell>
          <cell r="DD110" t="str">
            <v>0</v>
          </cell>
          <cell r="DE110" t="str">
            <v>0</v>
          </cell>
          <cell r="DF110" t="str">
            <v>0</v>
          </cell>
          <cell r="DG110" t="str">
            <v>0</v>
          </cell>
          <cell r="DH110" t="str">
            <v>0</v>
          </cell>
          <cell r="DJ110" t="str">
            <v>0</v>
          </cell>
          <cell r="DK110" t="str">
            <v>0</v>
          </cell>
          <cell r="DL110" t="str">
            <v>0</v>
          </cell>
          <cell r="DM110" t="str">
            <v>0</v>
          </cell>
          <cell r="DN110" t="str">
            <v>0</v>
          </cell>
          <cell r="DO110" t="str">
            <v>0</v>
          </cell>
          <cell r="DP110" t="str">
            <v>0</v>
          </cell>
          <cell r="DQ110" t="str">
            <v>0</v>
          </cell>
          <cell r="DR110" t="str">
            <v>0</v>
          </cell>
          <cell r="DS110" t="str">
            <v>0</v>
          </cell>
          <cell r="DT110" t="str">
            <v>0</v>
          </cell>
          <cell r="DU110" t="str">
            <v>0</v>
          </cell>
          <cell r="DV110" t="str">
            <v>0</v>
          </cell>
        </row>
        <row r="111">
          <cell r="A111" t="str">
            <v>Others</v>
          </cell>
          <cell r="B111">
            <v>2628862.3199999998</v>
          </cell>
          <cell r="C111">
            <v>219071.86</v>
          </cell>
          <cell r="D111">
            <v>219071.86</v>
          </cell>
          <cell r="E111">
            <v>219071.86</v>
          </cell>
          <cell r="F111">
            <v>219071.86</v>
          </cell>
          <cell r="G111">
            <v>219071.86</v>
          </cell>
          <cell r="H111">
            <v>219071.86</v>
          </cell>
          <cell r="I111">
            <v>219071.86</v>
          </cell>
          <cell r="J111">
            <v>219071.86</v>
          </cell>
          <cell r="K111">
            <v>219071.86</v>
          </cell>
          <cell r="L111">
            <v>219071.86</v>
          </cell>
          <cell r="M111">
            <v>219071.86</v>
          </cell>
          <cell r="N111">
            <v>219071.86</v>
          </cell>
          <cell r="P111">
            <v>1154717.8400000001</v>
          </cell>
          <cell r="Q111">
            <v>58122.82</v>
          </cell>
          <cell r="R111">
            <v>63350.82</v>
          </cell>
          <cell r="S111">
            <v>57855.82</v>
          </cell>
          <cell r="T111">
            <v>99855.82</v>
          </cell>
          <cell r="U111">
            <v>148385.82</v>
          </cell>
          <cell r="V111">
            <v>99855.82</v>
          </cell>
          <cell r="W111">
            <v>99886.82</v>
          </cell>
          <cell r="X111">
            <v>99855.82</v>
          </cell>
          <cell r="Y111">
            <v>99876.82</v>
          </cell>
          <cell r="Z111">
            <v>99855.82</v>
          </cell>
          <cell r="AA111">
            <v>99882.82</v>
          </cell>
          <cell r="AB111">
            <v>127932.82</v>
          </cell>
          <cell r="AD111" t="str">
            <v>0</v>
          </cell>
          <cell r="AE111" t="str">
            <v>0</v>
          </cell>
          <cell r="AF111" t="str">
            <v>0</v>
          </cell>
          <cell r="AG111" t="str">
            <v>0</v>
          </cell>
          <cell r="AH111" t="str">
            <v>0</v>
          </cell>
          <cell r="AI111" t="str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0</v>
          </cell>
          <cell r="AN111" t="str">
            <v>0</v>
          </cell>
          <cell r="AO111" t="str">
            <v>0</v>
          </cell>
          <cell r="AP111" t="str">
            <v>0</v>
          </cell>
          <cell r="AR111">
            <v>1892501.96</v>
          </cell>
          <cell r="AS111">
            <v>157708.32999999999</v>
          </cell>
          <cell r="AT111">
            <v>157708.32999999999</v>
          </cell>
          <cell r="AU111">
            <v>157708.32999999999</v>
          </cell>
          <cell r="AV111">
            <v>157708.32999999999</v>
          </cell>
          <cell r="AW111">
            <v>157708.32999999999</v>
          </cell>
          <cell r="AX111">
            <v>157708.32999999999</v>
          </cell>
          <cell r="AY111">
            <v>157708.32999999999</v>
          </cell>
          <cell r="AZ111">
            <v>157708.32999999999</v>
          </cell>
          <cell r="BA111">
            <v>157708.32999999999</v>
          </cell>
          <cell r="BB111">
            <v>157710.32999999999</v>
          </cell>
          <cell r="BC111">
            <v>157710.32999999999</v>
          </cell>
          <cell r="BD111">
            <v>157706.32999999999</v>
          </cell>
          <cell r="BF111">
            <v>1315200</v>
          </cell>
          <cell r="BG111">
            <v>109600</v>
          </cell>
          <cell r="BH111">
            <v>109600</v>
          </cell>
          <cell r="BI111">
            <v>109600</v>
          </cell>
          <cell r="BJ111">
            <v>109600</v>
          </cell>
          <cell r="BK111">
            <v>109600</v>
          </cell>
          <cell r="BL111">
            <v>109600</v>
          </cell>
          <cell r="BM111">
            <v>109600</v>
          </cell>
          <cell r="BN111">
            <v>109600</v>
          </cell>
          <cell r="BO111">
            <v>109600</v>
          </cell>
          <cell r="BP111">
            <v>109600</v>
          </cell>
          <cell r="BQ111">
            <v>109600</v>
          </cell>
          <cell r="BR111">
            <v>109600</v>
          </cell>
          <cell r="BT111">
            <v>1276500</v>
          </cell>
          <cell r="BU111">
            <v>106375</v>
          </cell>
          <cell r="BV111">
            <v>106375</v>
          </cell>
          <cell r="BW111">
            <v>106375</v>
          </cell>
          <cell r="BX111">
            <v>106375</v>
          </cell>
          <cell r="BY111">
            <v>106375</v>
          </cell>
          <cell r="BZ111">
            <v>106375</v>
          </cell>
          <cell r="CA111">
            <v>106375</v>
          </cell>
          <cell r="CB111">
            <v>106375</v>
          </cell>
          <cell r="CC111">
            <v>106375</v>
          </cell>
          <cell r="CD111">
            <v>106375</v>
          </cell>
          <cell r="CE111">
            <v>106375</v>
          </cell>
          <cell r="CF111">
            <v>106375</v>
          </cell>
          <cell r="CH111" t="str">
            <v>0</v>
          </cell>
          <cell r="CI111" t="str">
            <v>0</v>
          </cell>
          <cell r="CJ111" t="str">
            <v>0</v>
          </cell>
          <cell r="CK111" t="str">
            <v>0</v>
          </cell>
          <cell r="CL111" t="str">
            <v>0</v>
          </cell>
          <cell r="CM111" t="str">
            <v>0</v>
          </cell>
          <cell r="CN111" t="str">
            <v>0</v>
          </cell>
          <cell r="CO111" t="str">
            <v>0</v>
          </cell>
          <cell r="CP111" t="str">
            <v>0</v>
          </cell>
          <cell r="CQ111" t="str">
            <v>0</v>
          </cell>
          <cell r="CR111" t="str">
            <v>0</v>
          </cell>
          <cell r="CS111" t="str">
            <v>0</v>
          </cell>
          <cell r="CT111" t="str">
            <v>0</v>
          </cell>
          <cell r="CV111" t="str">
            <v>0</v>
          </cell>
          <cell r="CW111" t="str">
            <v>0</v>
          </cell>
          <cell r="CX111" t="str">
            <v>0</v>
          </cell>
          <cell r="CY111" t="str">
            <v>0</v>
          </cell>
          <cell r="CZ111" t="str">
            <v>0</v>
          </cell>
          <cell r="DA111" t="str">
            <v>0</v>
          </cell>
          <cell r="DB111" t="str">
            <v>0</v>
          </cell>
          <cell r="DC111" t="str">
            <v>0</v>
          </cell>
          <cell r="DD111" t="str">
            <v>0</v>
          </cell>
          <cell r="DE111" t="str">
            <v>0</v>
          </cell>
          <cell r="DF111" t="str">
            <v>0</v>
          </cell>
          <cell r="DG111" t="str">
            <v>0</v>
          </cell>
          <cell r="DH111" t="str">
            <v>0</v>
          </cell>
          <cell r="DJ111" t="str">
            <v>0</v>
          </cell>
          <cell r="DK111" t="str">
            <v>0</v>
          </cell>
          <cell r="DL111" t="str">
            <v>0</v>
          </cell>
          <cell r="DM111" t="str">
            <v>0</v>
          </cell>
          <cell r="DN111" t="str">
            <v>0</v>
          </cell>
          <cell r="DO111" t="str">
            <v>0</v>
          </cell>
          <cell r="DP111" t="str">
            <v>0</v>
          </cell>
          <cell r="DQ111" t="str">
            <v>0</v>
          </cell>
          <cell r="DR111" t="str">
            <v>0</v>
          </cell>
          <cell r="DS111" t="str">
            <v>0</v>
          </cell>
          <cell r="DT111" t="str">
            <v>0</v>
          </cell>
          <cell r="DU111" t="str">
            <v>0</v>
          </cell>
          <cell r="DV111" t="str">
            <v>0</v>
          </cell>
        </row>
        <row r="112">
          <cell r="A112" t="str">
            <v>Revenue Related Taxes</v>
          </cell>
          <cell r="B112">
            <v>121438068.41999999</v>
          </cell>
          <cell r="C112">
            <v>5010483.55</v>
          </cell>
          <cell r="D112">
            <v>7146355.3499999996</v>
          </cell>
          <cell r="E112">
            <v>11700127.609999999</v>
          </cell>
          <cell r="F112">
            <v>19635376.77</v>
          </cell>
          <cell r="G112">
            <v>16619898.33</v>
          </cell>
          <cell r="H112">
            <v>13526282.65</v>
          </cell>
          <cell r="I112">
            <v>11534129.640000001</v>
          </cell>
          <cell r="J112">
            <v>10447756.57</v>
          </cell>
          <cell r="K112">
            <v>9483021.5500000007</v>
          </cell>
          <cell r="L112">
            <v>5236586.3100000005</v>
          </cell>
          <cell r="M112">
            <v>5346228.17</v>
          </cell>
          <cell r="N112">
            <v>5751821.9199999999</v>
          </cell>
          <cell r="P112">
            <v>6536616.0599999996</v>
          </cell>
          <cell r="Q112">
            <v>343505.13</v>
          </cell>
          <cell r="R112">
            <v>594749.13</v>
          </cell>
          <cell r="S112">
            <v>1008926.46</v>
          </cell>
          <cell r="T112">
            <v>1223709.6499999999</v>
          </cell>
          <cell r="U112">
            <v>960824.89</v>
          </cell>
          <cell r="V112">
            <v>682905.13</v>
          </cell>
          <cell r="W112">
            <v>426322.01</v>
          </cell>
          <cell r="X112">
            <v>296757.59999999998</v>
          </cell>
          <cell r="Y112">
            <v>249539.1</v>
          </cell>
          <cell r="Z112">
            <v>250496.53</v>
          </cell>
          <cell r="AA112">
            <v>249675.29</v>
          </cell>
          <cell r="AB112">
            <v>249205.14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T112">
            <v>21000</v>
          </cell>
          <cell r="BU112">
            <v>1750</v>
          </cell>
          <cell r="BV112">
            <v>1750</v>
          </cell>
          <cell r="BW112">
            <v>1750</v>
          </cell>
          <cell r="BX112">
            <v>1750</v>
          </cell>
          <cell r="BY112">
            <v>1750</v>
          </cell>
          <cell r="BZ112">
            <v>1750</v>
          </cell>
          <cell r="CA112">
            <v>1750</v>
          </cell>
          <cell r="CB112">
            <v>1750</v>
          </cell>
          <cell r="CC112">
            <v>1750</v>
          </cell>
          <cell r="CD112">
            <v>1750</v>
          </cell>
          <cell r="CE112">
            <v>1750</v>
          </cell>
          <cell r="CF112">
            <v>1750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</row>
        <row r="113">
          <cell r="A113" t="str">
            <v>SSU  Taxes</v>
          </cell>
          <cell r="B113">
            <v>2018746.32</v>
          </cell>
          <cell r="C113">
            <v>168228.86</v>
          </cell>
          <cell r="D113">
            <v>168228.86</v>
          </cell>
          <cell r="E113">
            <v>168228.86</v>
          </cell>
          <cell r="F113">
            <v>168228.86</v>
          </cell>
          <cell r="G113">
            <v>168228.86</v>
          </cell>
          <cell r="H113">
            <v>168228.86</v>
          </cell>
          <cell r="I113">
            <v>168228.86</v>
          </cell>
          <cell r="J113">
            <v>168228.86</v>
          </cell>
          <cell r="K113">
            <v>168228.86</v>
          </cell>
          <cell r="L113">
            <v>168228.86</v>
          </cell>
          <cell r="M113">
            <v>168228.86</v>
          </cell>
          <cell r="N113">
            <v>168228.86</v>
          </cell>
          <cell r="P113">
            <v>454269.84</v>
          </cell>
          <cell r="Q113">
            <v>37855.82</v>
          </cell>
          <cell r="R113">
            <v>37855.82</v>
          </cell>
          <cell r="S113">
            <v>37855.82</v>
          </cell>
          <cell r="T113">
            <v>37855.82</v>
          </cell>
          <cell r="U113">
            <v>37855.82</v>
          </cell>
          <cell r="V113">
            <v>37855.82</v>
          </cell>
          <cell r="W113">
            <v>37855.82</v>
          </cell>
          <cell r="X113">
            <v>37855.82</v>
          </cell>
          <cell r="Y113">
            <v>37855.82</v>
          </cell>
          <cell r="Z113">
            <v>37855.82</v>
          </cell>
          <cell r="AA113">
            <v>37855.82</v>
          </cell>
          <cell r="AB113">
            <v>37855.82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R113">
            <v>535352</v>
          </cell>
          <cell r="AS113">
            <v>44613</v>
          </cell>
          <cell r="AT113">
            <v>44613</v>
          </cell>
          <cell r="AU113">
            <v>44613</v>
          </cell>
          <cell r="AV113">
            <v>44613</v>
          </cell>
          <cell r="AW113">
            <v>44613</v>
          </cell>
          <cell r="AX113">
            <v>44613</v>
          </cell>
          <cell r="AY113">
            <v>44613</v>
          </cell>
          <cell r="AZ113">
            <v>44613</v>
          </cell>
          <cell r="BA113">
            <v>44613</v>
          </cell>
          <cell r="BB113">
            <v>44613</v>
          </cell>
          <cell r="BC113">
            <v>44613</v>
          </cell>
          <cell r="BD113">
            <v>44609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T113">
            <v>16500</v>
          </cell>
          <cell r="BU113">
            <v>1375</v>
          </cell>
          <cell r="BV113">
            <v>1375</v>
          </cell>
          <cell r="BW113">
            <v>1375</v>
          </cell>
          <cell r="BX113">
            <v>1375</v>
          </cell>
          <cell r="BY113">
            <v>1375</v>
          </cell>
          <cell r="BZ113">
            <v>1375</v>
          </cell>
          <cell r="CA113">
            <v>1375</v>
          </cell>
          <cell r="CB113">
            <v>1375</v>
          </cell>
          <cell r="CC113">
            <v>1375</v>
          </cell>
          <cell r="CD113">
            <v>1375</v>
          </cell>
          <cell r="CE113">
            <v>1375</v>
          </cell>
          <cell r="CF113">
            <v>1375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</row>
        <row r="114">
          <cell r="A114" t="str">
            <v>Total Taxes - Other Than Income Taxes</v>
          </cell>
          <cell r="B114">
            <v>144600637.12</v>
          </cell>
          <cell r="C114">
            <v>6942915.8799999999</v>
          </cell>
          <cell r="D114">
            <v>9010597.7699999996</v>
          </cell>
          <cell r="E114">
            <v>13587238.35</v>
          </cell>
          <cell r="F114">
            <v>21656290.919999998</v>
          </cell>
          <cell r="G114">
            <v>18613985.240000002</v>
          </cell>
          <cell r="H114">
            <v>15449309.459999999</v>
          </cell>
          <cell r="I114">
            <v>13457156.449999999</v>
          </cell>
          <cell r="J114">
            <v>12361377.859999999</v>
          </cell>
          <cell r="K114">
            <v>11406048.359999999</v>
          </cell>
          <cell r="L114">
            <v>7169018.6399999997</v>
          </cell>
          <cell r="M114">
            <v>7259849.46</v>
          </cell>
          <cell r="N114">
            <v>7686848.7299999995</v>
          </cell>
          <cell r="P114">
            <v>15764147.580000002</v>
          </cell>
          <cell r="Q114">
            <v>1082951.96</v>
          </cell>
          <cell r="R114">
            <v>1343953.53</v>
          </cell>
          <cell r="S114">
            <v>1737069.84</v>
          </cell>
          <cell r="T114">
            <v>2043111.74</v>
          </cell>
          <cell r="U114">
            <v>1747859.79</v>
          </cell>
          <cell r="V114">
            <v>1455554.37</v>
          </cell>
          <cell r="W114">
            <v>1201428.6499999999</v>
          </cell>
          <cell r="X114">
            <v>1069424.26</v>
          </cell>
          <cell r="Y114">
            <v>1018774.32</v>
          </cell>
          <cell r="Z114">
            <v>1038409.57</v>
          </cell>
          <cell r="AA114">
            <v>996033.28</v>
          </cell>
          <cell r="AB114">
            <v>1029576.27</v>
          </cell>
          <cell r="AD114" t="str">
            <v>0</v>
          </cell>
          <cell r="AE114" t="str">
            <v>0</v>
          </cell>
          <cell r="AF114" t="str">
            <v>0</v>
          </cell>
          <cell r="AG114" t="str">
            <v>0</v>
          </cell>
          <cell r="AH114" t="str">
            <v>0</v>
          </cell>
          <cell r="AI114" t="str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 t="str">
            <v>0</v>
          </cell>
          <cell r="AO114" t="str">
            <v>0</v>
          </cell>
          <cell r="AP114" t="str">
            <v>0</v>
          </cell>
          <cell r="AR114">
            <v>10593501.800000001</v>
          </cell>
          <cell r="AS114">
            <v>869992.81</v>
          </cell>
          <cell r="AT114">
            <v>853995.21</v>
          </cell>
          <cell r="AU114">
            <v>870101.77</v>
          </cell>
          <cell r="AV114">
            <v>889732.97</v>
          </cell>
          <cell r="AW114">
            <v>878995.21</v>
          </cell>
          <cell r="AX114">
            <v>889732.97</v>
          </cell>
          <cell r="AY114">
            <v>889732.97</v>
          </cell>
          <cell r="AZ114">
            <v>884364.09</v>
          </cell>
          <cell r="BA114">
            <v>889732.97</v>
          </cell>
          <cell r="BB114">
            <v>895103.77</v>
          </cell>
          <cell r="BC114">
            <v>884366.09</v>
          </cell>
          <cell r="BD114">
            <v>897650.97</v>
          </cell>
          <cell r="BF114">
            <v>1315200</v>
          </cell>
          <cell r="BG114">
            <v>109600</v>
          </cell>
          <cell r="BH114">
            <v>109600</v>
          </cell>
          <cell r="BI114">
            <v>109600</v>
          </cell>
          <cell r="BJ114">
            <v>109600</v>
          </cell>
          <cell r="BK114">
            <v>109600</v>
          </cell>
          <cell r="BL114">
            <v>109600</v>
          </cell>
          <cell r="BM114">
            <v>109600</v>
          </cell>
          <cell r="BN114">
            <v>109600</v>
          </cell>
          <cell r="BO114">
            <v>109600</v>
          </cell>
          <cell r="BP114">
            <v>109600</v>
          </cell>
          <cell r="BQ114">
            <v>109600</v>
          </cell>
          <cell r="BR114">
            <v>109600</v>
          </cell>
          <cell r="BT114">
            <v>1315500</v>
          </cell>
          <cell r="BU114">
            <v>109625</v>
          </cell>
          <cell r="BV114">
            <v>109625</v>
          </cell>
          <cell r="BW114">
            <v>109625</v>
          </cell>
          <cell r="BX114">
            <v>109625</v>
          </cell>
          <cell r="BY114">
            <v>109625</v>
          </cell>
          <cell r="BZ114">
            <v>109625</v>
          </cell>
          <cell r="CA114">
            <v>109625</v>
          </cell>
          <cell r="CB114">
            <v>109625</v>
          </cell>
          <cell r="CC114">
            <v>109625</v>
          </cell>
          <cell r="CD114">
            <v>109625</v>
          </cell>
          <cell r="CE114">
            <v>109625</v>
          </cell>
          <cell r="CF114">
            <v>109625</v>
          </cell>
          <cell r="CH114" t="str">
            <v>0</v>
          </cell>
          <cell r="CI114" t="str">
            <v>0</v>
          </cell>
          <cell r="CJ114" t="str">
            <v>0</v>
          </cell>
          <cell r="CK114" t="str">
            <v>0</v>
          </cell>
          <cell r="CL114" t="str">
            <v>0</v>
          </cell>
          <cell r="CM114" t="str">
            <v>0</v>
          </cell>
          <cell r="CN114" t="str">
            <v>0</v>
          </cell>
          <cell r="CO114" t="str">
            <v>0</v>
          </cell>
          <cell r="CP114" t="str">
            <v>0</v>
          </cell>
          <cell r="CQ114" t="str">
            <v>0</v>
          </cell>
          <cell r="CR114" t="str">
            <v>0</v>
          </cell>
          <cell r="CS114" t="str">
            <v>0</v>
          </cell>
          <cell r="CT114" t="str">
            <v>0</v>
          </cell>
          <cell r="CV114" t="str">
            <v>0</v>
          </cell>
          <cell r="CW114" t="str">
            <v>0</v>
          </cell>
          <cell r="CX114" t="str">
            <v>0</v>
          </cell>
          <cell r="CY114" t="str">
            <v>0</v>
          </cell>
          <cell r="CZ114" t="str">
            <v>0</v>
          </cell>
          <cell r="DA114" t="str">
            <v>0</v>
          </cell>
          <cell r="DB114" t="str">
            <v>0</v>
          </cell>
          <cell r="DC114" t="str">
            <v>0</v>
          </cell>
          <cell r="DD114" t="str">
            <v>0</v>
          </cell>
          <cell r="DE114" t="str">
            <v>0</v>
          </cell>
          <cell r="DF114" t="str">
            <v>0</v>
          </cell>
          <cell r="DG114" t="str">
            <v>0</v>
          </cell>
          <cell r="DH114" t="str">
            <v>0</v>
          </cell>
          <cell r="DJ114" t="str">
            <v>0</v>
          </cell>
          <cell r="DK114" t="str">
            <v>0</v>
          </cell>
          <cell r="DL114" t="str">
            <v>0</v>
          </cell>
          <cell r="DM114" t="str">
            <v>0</v>
          </cell>
          <cell r="DN114" t="str">
            <v>0</v>
          </cell>
          <cell r="DO114" t="str">
            <v>0</v>
          </cell>
          <cell r="DP114" t="str">
            <v>0</v>
          </cell>
          <cell r="DQ114" t="str">
            <v>0</v>
          </cell>
          <cell r="DR114" t="str">
            <v>0</v>
          </cell>
          <cell r="DS114" t="str">
            <v>0</v>
          </cell>
          <cell r="DT114" t="str">
            <v>0</v>
          </cell>
          <cell r="DU114" t="str">
            <v>0</v>
          </cell>
          <cell r="DV114" t="str">
            <v>0</v>
          </cell>
        </row>
        <row r="115">
          <cell r="A115" t="str">
            <v>Total Operating Expenses</v>
          </cell>
          <cell r="B115">
            <v>398120183.94</v>
          </cell>
          <cell r="C115">
            <v>28330405.559999995</v>
          </cell>
          <cell r="D115">
            <v>29325154.57</v>
          </cell>
          <cell r="E115">
            <v>35856335.950000003</v>
          </cell>
          <cell r="F115">
            <v>43332708.619999997</v>
          </cell>
          <cell r="G115">
            <v>39245891.400000006</v>
          </cell>
          <cell r="H115">
            <v>37073153.329999998</v>
          </cell>
          <cell r="I115">
            <v>33509519.09</v>
          </cell>
          <cell r="J115">
            <v>32571155.07</v>
          </cell>
          <cell r="K115">
            <v>32598131.659999996</v>
          </cell>
          <cell r="L115">
            <v>28544245.57</v>
          </cell>
          <cell r="M115">
            <v>27795904.43</v>
          </cell>
          <cell r="N115">
            <v>29937578.690000001</v>
          </cell>
          <cell r="P115">
            <v>75063947.700000003</v>
          </cell>
          <cell r="Q115">
            <v>6139014.1699999999</v>
          </cell>
          <cell r="R115">
            <v>6133611.29</v>
          </cell>
          <cell r="S115">
            <v>7053786.6500000004</v>
          </cell>
          <cell r="T115">
            <v>7435310.4299999997</v>
          </cell>
          <cell r="U115">
            <v>6768891.0199999996</v>
          </cell>
          <cell r="V115">
            <v>6439339.25</v>
          </cell>
          <cell r="W115">
            <v>5995541.96</v>
          </cell>
          <cell r="X115">
            <v>5807175.5</v>
          </cell>
          <cell r="Y115">
            <v>5914397.2300000004</v>
          </cell>
          <cell r="Z115">
            <v>5889918.1799999997</v>
          </cell>
          <cell r="AA115">
            <v>5707678.46</v>
          </cell>
          <cell r="AB115">
            <v>5779283.5600000005</v>
          </cell>
          <cell r="AD115">
            <v>-3809835.21</v>
          </cell>
          <cell r="AE115">
            <v>-332454.56000000052</v>
          </cell>
          <cell r="AF115">
            <v>-332452.75</v>
          </cell>
          <cell r="AG115">
            <v>-332451.6099999994</v>
          </cell>
          <cell r="AH115">
            <v>-312543.24</v>
          </cell>
          <cell r="AI115">
            <v>-312528.90000000002</v>
          </cell>
          <cell r="AJ115">
            <v>-312450.15999999997</v>
          </cell>
          <cell r="AK115">
            <v>-312495.44000000134</v>
          </cell>
          <cell r="AL115">
            <v>-312488.06000000052</v>
          </cell>
          <cell r="AM115">
            <v>-312501.3900000006</v>
          </cell>
          <cell r="AN115">
            <v>-312480</v>
          </cell>
          <cell r="AO115">
            <v>-312498.12000000104</v>
          </cell>
          <cell r="AP115">
            <v>-312490.98</v>
          </cell>
          <cell r="AR115">
            <v>104585831.75</v>
          </cell>
          <cell r="AS115">
            <v>8114560.8699999992</v>
          </cell>
          <cell r="AT115">
            <v>8237964.29</v>
          </cell>
          <cell r="AU115">
            <v>8707927.3699999992</v>
          </cell>
          <cell r="AV115">
            <v>8289767.6099999994</v>
          </cell>
          <cell r="AW115">
            <v>8158859.8900000006</v>
          </cell>
          <cell r="AX115">
            <v>8553138.2199999988</v>
          </cell>
          <cell r="AY115">
            <v>8091614.4100000001</v>
          </cell>
          <cell r="AZ115">
            <v>8834461.5999999996</v>
          </cell>
          <cell r="BA115">
            <v>9210282.8300000001</v>
          </cell>
          <cell r="BB115">
            <v>9378901.7899999991</v>
          </cell>
          <cell r="BC115">
            <v>9140295.2800000012</v>
          </cell>
          <cell r="BD115">
            <v>9868057.5899999999</v>
          </cell>
          <cell r="BF115">
            <v>31521009</v>
          </cell>
          <cell r="BG115">
            <v>2667667</v>
          </cell>
          <cell r="BH115">
            <v>2521324</v>
          </cell>
          <cell r="BI115">
            <v>2683657</v>
          </cell>
          <cell r="BJ115">
            <v>2640394</v>
          </cell>
          <cell r="BK115">
            <v>2528429</v>
          </cell>
          <cell r="BL115">
            <v>2654581</v>
          </cell>
          <cell r="BM115">
            <v>2630700</v>
          </cell>
          <cell r="BN115">
            <v>2598139</v>
          </cell>
          <cell r="BO115">
            <v>2648576</v>
          </cell>
          <cell r="BP115">
            <v>2700152</v>
          </cell>
          <cell r="BQ115">
            <v>2594746</v>
          </cell>
          <cell r="BR115">
            <v>2652644</v>
          </cell>
          <cell r="BT115">
            <v>7508733</v>
          </cell>
          <cell r="BU115">
            <v>606286</v>
          </cell>
          <cell r="BV115">
            <v>630511</v>
          </cell>
          <cell r="BW115">
            <v>657883</v>
          </cell>
          <cell r="BX115">
            <v>657912</v>
          </cell>
          <cell r="BY115">
            <v>648029</v>
          </cell>
          <cell r="BZ115">
            <v>663540</v>
          </cell>
          <cell r="CA115">
            <v>602570</v>
          </cell>
          <cell r="CB115">
            <v>606170</v>
          </cell>
          <cell r="CC115">
            <v>609179</v>
          </cell>
          <cell r="CD115">
            <v>612036</v>
          </cell>
          <cell r="CE115">
            <v>604552</v>
          </cell>
          <cell r="CF115">
            <v>610065</v>
          </cell>
          <cell r="CH115" t="str">
            <v>0</v>
          </cell>
          <cell r="CI115" t="str">
            <v>0</v>
          </cell>
          <cell r="CJ115" t="str">
            <v>0</v>
          </cell>
          <cell r="CK115" t="str">
            <v>0</v>
          </cell>
          <cell r="CL115" t="str">
            <v>0</v>
          </cell>
          <cell r="CM115" t="str">
            <v>0</v>
          </cell>
          <cell r="CN115" t="str">
            <v>0</v>
          </cell>
          <cell r="CO115" t="str">
            <v>0</v>
          </cell>
          <cell r="CP115" t="str">
            <v>0</v>
          </cell>
          <cell r="CQ115" t="str">
            <v>0</v>
          </cell>
          <cell r="CR115" t="str">
            <v>0</v>
          </cell>
          <cell r="CS115" t="str">
            <v>0</v>
          </cell>
          <cell r="CT115" t="str">
            <v>0</v>
          </cell>
          <cell r="CV115" t="str">
            <v>0</v>
          </cell>
          <cell r="CW115" t="str">
            <v>0</v>
          </cell>
          <cell r="CX115" t="str">
            <v>0</v>
          </cell>
          <cell r="CY115" t="str">
            <v>0</v>
          </cell>
          <cell r="CZ115" t="str">
            <v>0</v>
          </cell>
          <cell r="DA115" t="str">
            <v>0</v>
          </cell>
          <cell r="DB115" t="str">
            <v>0</v>
          </cell>
          <cell r="DC115" t="str">
            <v>0</v>
          </cell>
          <cell r="DD115" t="str">
            <v>0</v>
          </cell>
          <cell r="DE115" t="str">
            <v>0</v>
          </cell>
          <cell r="DF115" t="str">
            <v>0</v>
          </cell>
          <cell r="DG115" t="str">
            <v>0</v>
          </cell>
          <cell r="DH115" t="str">
            <v>0</v>
          </cell>
          <cell r="DJ115">
            <v>-1617916</v>
          </cell>
          <cell r="DK115">
            <v>-134826</v>
          </cell>
          <cell r="DL115">
            <v>-134826</v>
          </cell>
          <cell r="DM115">
            <v>-134827</v>
          </cell>
          <cell r="DN115">
            <v>-134826</v>
          </cell>
          <cell r="DO115">
            <v>-134826</v>
          </cell>
          <cell r="DP115">
            <v>-134827</v>
          </cell>
          <cell r="DQ115">
            <v>-134826</v>
          </cell>
          <cell r="DR115">
            <v>-134826</v>
          </cell>
          <cell r="DS115">
            <v>-134827</v>
          </cell>
          <cell r="DT115">
            <v>-134826</v>
          </cell>
          <cell r="DU115">
            <v>-134826</v>
          </cell>
          <cell r="DV115">
            <v>-134827</v>
          </cell>
        </row>
        <row r="116">
          <cell r="A116" t="str">
            <v>Operating (Income) Loss</v>
          </cell>
          <cell r="B116">
            <v>126391546.94000001</v>
          </cell>
          <cell r="C116">
            <v>2660165.77</v>
          </cell>
          <cell r="D116">
            <v>14909998.160000019</v>
          </cell>
          <cell r="E116">
            <v>33313510.520000085</v>
          </cell>
          <cell r="F116">
            <v>37580173.719999976</v>
          </cell>
          <cell r="G116">
            <v>29615905.919999931</v>
          </cell>
          <cell r="H116">
            <v>16295312.809999987</v>
          </cell>
          <cell r="I116">
            <v>2006895.1699999892</v>
          </cell>
          <cell r="J116">
            <v>-1250249.809999994</v>
          </cell>
          <cell r="K116">
            <v>-6055159.509999983</v>
          </cell>
          <cell r="L116">
            <v>-1600558.4599999934</v>
          </cell>
          <cell r="M116">
            <v>509112.199999996</v>
          </cell>
          <cell r="N116">
            <v>-1593559.5500000068</v>
          </cell>
          <cell r="P116">
            <v>19258328.140000015</v>
          </cell>
          <cell r="Q116">
            <v>-301163.60000000359</v>
          </cell>
          <cell r="R116">
            <v>1837108.6700000083</v>
          </cell>
          <cell r="S116">
            <v>4397464.9800000004</v>
          </cell>
          <cell r="T116">
            <v>6457526.6800000146</v>
          </cell>
          <cell r="U116">
            <v>5644845.7199999951</v>
          </cell>
          <cell r="V116">
            <v>3225855.4300000151</v>
          </cell>
          <cell r="W116">
            <v>1685583.4799999939</v>
          </cell>
          <cell r="X116">
            <v>235427.72999999684</v>
          </cell>
          <cell r="Y116">
            <v>-1036540.51</v>
          </cell>
          <cell r="Z116">
            <v>-1050879.8700000001</v>
          </cell>
          <cell r="AA116">
            <v>-903666.21999999776</v>
          </cell>
          <cell r="AB116">
            <v>-933234.35000000289</v>
          </cell>
          <cell r="AD116">
            <v>3809835.21</v>
          </cell>
          <cell r="AE116">
            <v>332454.56000000052</v>
          </cell>
          <cell r="AF116">
            <v>332452.75</v>
          </cell>
          <cell r="AG116">
            <v>332451.6099999994</v>
          </cell>
          <cell r="AH116">
            <v>312543.24</v>
          </cell>
          <cell r="AI116">
            <v>312528.90000000002</v>
          </cell>
          <cell r="AJ116">
            <v>312450.15999999997</v>
          </cell>
          <cell r="AK116">
            <v>312495.44000000134</v>
          </cell>
          <cell r="AL116">
            <v>312488.06000000052</v>
          </cell>
          <cell r="AM116">
            <v>312501.3900000006</v>
          </cell>
          <cell r="AN116">
            <v>312480</v>
          </cell>
          <cell r="AO116">
            <v>312498.12000000104</v>
          </cell>
          <cell r="AP116">
            <v>312490.98</v>
          </cell>
          <cell r="AR116">
            <v>98750918.579999998</v>
          </cell>
          <cell r="AS116">
            <v>5905166.9900000002</v>
          </cell>
          <cell r="AT116">
            <v>6753592.6399999997</v>
          </cell>
          <cell r="AU116">
            <v>8735466.9199999999</v>
          </cell>
          <cell r="AV116">
            <v>13252538.879999999</v>
          </cell>
          <cell r="AW116">
            <v>12233691.670000002</v>
          </cell>
          <cell r="AX116">
            <v>11647399.620000001</v>
          </cell>
          <cell r="AY116">
            <v>6575481.2699999996</v>
          </cell>
          <cell r="AZ116">
            <v>6710744.3900000006</v>
          </cell>
          <cell r="BA116">
            <v>5906317.4199999999</v>
          </cell>
          <cell r="BB116">
            <v>6000527.7100000009</v>
          </cell>
          <cell r="BC116">
            <v>9949788.0999999978</v>
          </cell>
          <cell r="BD116">
            <v>5080202.97</v>
          </cell>
          <cell r="BF116">
            <v>58266208</v>
          </cell>
          <cell r="BG116">
            <v>2706929</v>
          </cell>
          <cell r="BH116">
            <v>4051272</v>
          </cell>
          <cell r="BI116">
            <v>8338939</v>
          </cell>
          <cell r="BJ116">
            <v>7556162</v>
          </cell>
          <cell r="BK116">
            <v>7628347</v>
          </cell>
          <cell r="BL116">
            <v>16908940</v>
          </cell>
          <cell r="BM116">
            <v>2141896</v>
          </cell>
          <cell r="BN116">
            <v>1787457</v>
          </cell>
          <cell r="BO116">
            <v>1737020</v>
          </cell>
          <cell r="BP116">
            <v>1685444</v>
          </cell>
          <cell r="BQ116">
            <v>1790850</v>
          </cell>
          <cell r="BR116">
            <v>1932952</v>
          </cell>
          <cell r="BT116">
            <v>25662384</v>
          </cell>
          <cell r="BU116">
            <v>930444</v>
          </cell>
          <cell r="BV116">
            <v>1204850</v>
          </cell>
          <cell r="BW116">
            <v>1175797</v>
          </cell>
          <cell r="BX116">
            <v>1799674</v>
          </cell>
          <cell r="BY116">
            <v>2058150</v>
          </cell>
          <cell r="BZ116">
            <v>1941220</v>
          </cell>
          <cell r="CA116">
            <v>1475757</v>
          </cell>
          <cell r="CB116">
            <v>1170711</v>
          </cell>
          <cell r="CC116">
            <v>11165048</v>
          </cell>
          <cell r="CD116">
            <v>911916</v>
          </cell>
          <cell r="CE116">
            <v>917914</v>
          </cell>
          <cell r="CF116">
            <v>910903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J116">
            <v>343944</v>
          </cell>
          <cell r="DK116">
            <v>28662</v>
          </cell>
          <cell r="DL116">
            <v>28662</v>
          </cell>
          <cell r="DM116">
            <v>28662</v>
          </cell>
          <cell r="DN116">
            <v>28662</v>
          </cell>
          <cell r="DO116">
            <v>28662</v>
          </cell>
          <cell r="DP116">
            <v>28662</v>
          </cell>
          <cell r="DQ116">
            <v>28662</v>
          </cell>
          <cell r="DR116">
            <v>28662</v>
          </cell>
          <cell r="DS116">
            <v>28662</v>
          </cell>
          <cell r="DT116">
            <v>28662</v>
          </cell>
          <cell r="DU116">
            <v>28662</v>
          </cell>
          <cell r="DV116">
            <v>28662</v>
          </cell>
        </row>
        <row r="117">
          <cell r="A117" t="str">
            <v>Interest Income</v>
          </cell>
          <cell r="B117">
            <v>3895230</v>
          </cell>
          <cell r="C117">
            <v>229233</v>
          </cell>
          <cell r="D117">
            <v>189447</v>
          </cell>
          <cell r="E117">
            <v>244043</v>
          </cell>
          <cell r="F117">
            <v>223662</v>
          </cell>
          <cell r="G117">
            <v>191713</v>
          </cell>
          <cell r="H117">
            <v>251121</v>
          </cell>
          <cell r="I117">
            <v>315930</v>
          </cell>
          <cell r="J117">
            <v>422824</v>
          </cell>
          <cell r="K117">
            <v>498926</v>
          </cell>
          <cell r="L117">
            <v>457029</v>
          </cell>
          <cell r="M117">
            <v>441011</v>
          </cell>
          <cell r="N117">
            <v>430291</v>
          </cell>
          <cell r="P117">
            <v>725823.79</v>
          </cell>
          <cell r="Q117">
            <v>48222.239999999998</v>
          </cell>
          <cell r="R117">
            <v>39825.35</v>
          </cell>
          <cell r="S117">
            <v>44858.06</v>
          </cell>
          <cell r="T117">
            <v>40938.18</v>
          </cell>
          <cell r="U117">
            <v>39463.760000000002</v>
          </cell>
          <cell r="V117">
            <v>45947.56</v>
          </cell>
          <cell r="W117">
            <v>56635.96</v>
          </cell>
          <cell r="X117">
            <v>78448.94</v>
          </cell>
          <cell r="Y117">
            <v>88264.44</v>
          </cell>
          <cell r="Z117">
            <v>85868.56</v>
          </cell>
          <cell r="AA117">
            <v>82628.83</v>
          </cell>
          <cell r="AB117">
            <v>74721.91</v>
          </cell>
          <cell r="AD117">
            <v>272035.24</v>
          </cell>
          <cell r="AE117" t="str">
            <v>0</v>
          </cell>
          <cell r="AF117" t="str">
            <v>0</v>
          </cell>
          <cell r="AG117">
            <v>76275.66</v>
          </cell>
          <cell r="AH117">
            <v>0</v>
          </cell>
          <cell r="AI117">
            <v>0</v>
          </cell>
          <cell r="AJ117">
            <v>74796.06</v>
          </cell>
          <cell r="AK117">
            <v>0</v>
          </cell>
          <cell r="AL117">
            <v>0</v>
          </cell>
          <cell r="AM117">
            <v>60481.760000000002</v>
          </cell>
          <cell r="AN117">
            <v>0</v>
          </cell>
          <cell r="AO117">
            <v>0</v>
          </cell>
          <cell r="AP117">
            <v>60481.760000000002</v>
          </cell>
          <cell r="AR117">
            <v>1927180</v>
          </cell>
          <cell r="AS117">
            <v>121503</v>
          </cell>
          <cell r="AT117">
            <v>100381</v>
          </cell>
          <cell r="AU117">
            <v>127650</v>
          </cell>
          <cell r="AV117">
            <v>104430</v>
          </cell>
          <cell r="AW117">
            <v>100863</v>
          </cell>
          <cell r="AX117">
            <v>131426</v>
          </cell>
          <cell r="AY117">
            <v>146450</v>
          </cell>
          <cell r="AZ117">
            <v>203946</v>
          </cell>
          <cell r="BA117">
            <v>243469</v>
          </cell>
          <cell r="BB117">
            <v>223812</v>
          </cell>
          <cell r="BC117">
            <v>215319</v>
          </cell>
          <cell r="BD117">
            <v>207931</v>
          </cell>
          <cell r="BF117">
            <v>1252367</v>
          </cell>
          <cell r="BG117">
            <v>109268</v>
          </cell>
          <cell r="BH117">
            <v>127563</v>
          </cell>
          <cell r="BI117">
            <v>159113</v>
          </cell>
          <cell r="BJ117">
            <v>121984</v>
          </cell>
          <cell r="BK117">
            <v>85623</v>
          </cell>
          <cell r="BL117">
            <v>74149</v>
          </cell>
          <cell r="BM117">
            <v>78532</v>
          </cell>
          <cell r="BN117">
            <v>99384</v>
          </cell>
          <cell r="BO117">
            <v>113090</v>
          </cell>
          <cell r="BP117">
            <v>78104</v>
          </cell>
          <cell r="BQ117">
            <v>110877</v>
          </cell>
          <cell r="BR117">
            <v>94680</v>
          </cell>
          <cell r="BT117">
            <v>7168823</v>
          </cell>
          <cell r="BU117">
            <v>517374</v>
          </cell>
          <cell r="BV117">
            <v>424045</v>
          </cell>
          <cell r="BW117">
            <v>426206</v>
          </cell>
          <cell r="BX117">
            <v>436929</v>
          </cell>
          <cell r="BY117">
            <v>480809</v>
          </cell>
          <cell r="BZ117">
            <v>543570</v>
          </cell>
          <cell r="CA117">
            <v>636878</v>
          </cell>
          <cell r="CB117">
            <v>768187</v>
          </cell>
          <cell r="CC117">
            <v>821873</v>
          </cell>
          <cell r="CD117">
            <v>774538</v>
          </cell>
          <cell r="CE117">
            <v>702933</v>
          </cell>
          <cell r="CF117">
            <v>635481</v>
          </cell>
          <cell r="CH117">
            <v>-216330</v>
          </cell>
          <cell r="CI117">
            <v>-20442</v>
          </cell>
          <cell r="CJ117">
            <v>-18311</v>
          </cell>
          <cell r="CK117">
            <v>-693</v>
          </cell>
          <cell r="CL117">
            <v>0</v>
          </cell>
          <cell r="CM117">
            <v>0</v>
          </cell>
          <cell r="CN117">
            <v>0</v>
          </cell>
          <cell r="CO117">
            <v>-55969</v>
          </cell>
          <cell r="CP117">
            <v>-43848</v>
          </cell>
          <cell r="CQ117">
            <v>-1268</v>
          </cell>
          <cell r="CR117">
            <v>-23838</v>
          </cell>
          <cell r="CS117">
            <v>-51961</v>
          </cell>
          <cell r="CT117">
            <v>0</v>
          </cell>
          <cell r="CV117" t="str">
            <v>0</v>
          </cell>
          <cell r="CW117" t="str">
            <v>0</v>
          </cell>
          <cell r="CX117" t="str">
            <v>0</v>
          </cell>
          <cell r="CY117" t="str">
            <v>0</v>
          </cell>
          <cell r="CZ117" t="str">
            <v>0</v>
          </cell>
          <cell r="DA117" t="str">
            <v>0</v>
          </cell>
          <cell r="DB117" t="str">
            <v>0</v>
          </cell>
          <cell r="DC117" t="str">
            <v>0</v>
          </cell>
          <cell r="DD117" t="str">
            <v>0</v>
          </cell>
          <cell r="DE117" t="str">
            <v>0</v>
          </cell>
          <cell r="DF117" t="str">
            <v>0</v>
          </cell>
          <cell r="DG117" t="str">
            <v>0</v>
          </cell>
          <cell r="DH117" t="str">
            <v>0</v>
          </cell>
          <cell r="DJ117">
            <v>-16544124</v>
          </cell>
          <cell r="DK117">
            <v>-1124755</v>
          </cell>
          <cell r="DL117">
            <v>-924425</v>
          </cell>
          <cell r="DM117">
            <v>-997148</v>
          </cell>
          <cell r="DN117">
            <v>-957823</v>
          </cell>
          <cell r="DO117">
            <v>-983634</v>
          </cell>
          <cell r="DP117">
            <v>-1132519</v>
          </cell>
          <cell r="DQ117">
            <v>-1352169</v>
          </cell>
          <cell r="DR117">
            <v>-1793213</v>
          </cell>
          <cell r="DS117">
            <v>-1979542</v>
          </cell>
          <cell r="DT117">
            <v>-1900205</v>
          </cell>
          <cell r="DU117">
            <v>-1785575</v>
          </cell>
          <cell r="DV117">
            <v>-1613116</v>
          </cell>
        </row>
        <row r="118">
          <cell r="A118" t="str">
            <v>Others Income</v>
          </cell>
          <cell r="B118" t="str">
            <v>0</v>
          </cell>
          <cell r="C118" t="str">
            <v>0</v>
          </cell>
          <cell r="D118" t="str">
            <v>0</v>
          </cell>
          <cell r="E118" t="str">
            <v>0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0</v>
          </cell>
          <cell r="V118" t="str">
            <v>0</v>
          </cell>
          <cell r="W118" t="str">
            <v>0</v>
          </cell>
          <cell r="X118" t="str">
            <v>0</v>
          </cell>
          <cell r="Y118" t="str">
            <v>0</v>
          </cell>
          <cell r="Z118" t="str">
            <v>0</v>
          </cell>
          <cell r="AA118" t="str">
            <v>0</v>
          </cell>
          <cell r="AB118" t="str">
            <v>0</v>
          </cell>
          <cell r="AD118" t="str">
            <v>0</v>
          </cell>
          <cell r="AE118" t="str">
            <v>0</v>
          </cell>
          <cell r="AF118" t="str">
            <v>0</v>
          </cell>
          <cell r="AG118" t="str">
            <v>0</v>
          </cell>
          <cell r="AH118" t="str">
            <v>0</v>
          </cell>
          <cell r="AI118" t="str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 t="str">
            <v>0</v>
          </cell>
          <cell r="AO118" t="str">
            <v>0</v>
          </cell>
          <cell r="AP118" t="str">
            <v>0</v>
          </cell>
          <cell r="AR118" t="str">
            <v>0</v>
          </cell>
          <cell r="AS118" t="str">
            <v>0</v>
          </cell>
          <cell r="AT118" t="str">
            <v>0</v>
          </cell>
          <cell r="AU118" t="str">
            <v>0</v>
          </cell>
          <cell r="AV118" t="str">
            <v>0</v>
          </cell>
          <cell r="AW118" t="str">
            <v>0</v>
          </cell>
          <cell r="AX118" t="str">
            <v>0</v>
          </cell>
          <cell r="AY118" t="str">
            <v>0</v>
          </cell>
          <cell r="AZ118" t="str">
            <v>0</v>
          </cell>
          <cell r="BA118" t="str">
            <v>0</v>
          </cell>
          <cell r="BB118" t="str">
            <v>0</v>
          </cell>
          <cell r="BC118" t="str">
            <v>0</v>
          </cell>
          <cell r="BD118" t="str">
            <v>0</v>
          </cell>
          <cell r="BF118">
            <v>250000</v>
          </cell>
          <cell r="BG118">
            <v>20833</v>
          </cell>
          <cell r="BH118">
            <v>20833</v>
          </cell>
          <cell r="BI118">
            <v>20834</v>
          </cell>
          <cell r="BJ118">
            <v>20833</v>
          </cell>
          <cell r="BK118">
            <v>20833</v>
          </cell>
          <cell r="BL118">
            <v>20834</v>
          </cell>
          <cell r="BM118">
            <v>20833</v>
          </cell>
          <cell r="BN118">
            <v>20833</v>
          </cell>
          <cell r="BO118">
            <v>20834</v>
          </cell>
          <cell r="BP118">
            <v>20833</v>
          </cell>
          <cell r="BQ118">
            <v>20833</v>
          </cell>
          <cell r="BR118">
            <v>20834</v>
          </cell>
          <cell r="BT118">
            <v>22200</v>
          </cell>
          <cell r="BU118">
            <v>1850</v>
          </cell>
          <cell r="BV118">
            <v>1850</v>
          </cell>
          <cell r="BW118">
            <v>1850</v>
          </cell>
          <cell r="BX118">
            <v>1850</v>
          </cell>
          <cell r="BY118">
            <v>1850</v>
          </cell>
          <cell r="BZ118">
            <v>1850</v>
          </cell>
          <cell r="CA118">
            <v>1850</v>
          </cell>
          <cell r="CB118">
            <v>1850</v>
          </cell>
          <cell r="CC118">
            <v>1850</v>
          </cell>
          <cell r="CD118">
            <v>1850</v>
          </cell>
          <cell r="CE118">
            <v>1850</v>
          </cell>
          <cell r="CF118">
            <v>1850</v>
          </cell>
          <cell r="CH118" t="str">
            <v>0</v>
          </cell>
          <cell r="CI118" t="str">
            <v>0</v>
          </cell>
          <cell r="CJ118" t="str">
            <v>0</v>
          </cell>
          <cell r="CK118" t="str">
            <v>0</v>
          </cell>
          <cell r="CL118" t="str">
            <v>0</v>
          </cell>
          <cell r="CM118" t="str">
            <v>0</v>
          </cell>
          <cell r="CN118" t="str">
            <v>0</v>
          </cell>
          <cell r="CO118" t="str">
            <v>0</v>
          </cell>
          <cell r="CP118" t="str">
            <v>0</v>
          </cell>
          <cell r="CQ118" t="str">
            <v>0</v>
          </cell>
          <cell r="CR118" t="str">
            <v>0</v>
          </cell>
          <cell r="CS118" t="str">
            <v>0</v>
          </cell>
          <cell r="CT118" t="str">
            <v>0</v>
          </cell>
          <cell r="CV118" t="str">
            <v>0</v>
          </cell>
          <cell r="CW118" t="str">
            <v>0</v>
          </cell>
          <cell r="CX118" t="str">
            <v>0</v>
          </cell>
          <cell r="CY118" t="str">
            <v>0</v>
          </cell>
          <cell r="CZ118" t="str">
            <v>0</v>
          </cell>
          <cell r="DA118" t="str">
            <v>0</v>
          </cell>
          <cell r="DB118" t="str">
            <v>0</v>
          </cell>
          <cell r="DC118" t="str">
            <v>0</v>
          </cell>
          <cell r="DD118" t="str">
            <v>0</v>
          </cell>
          <cell r="DE118" t="str">
            <v>0</v>
          </cell>
          <cell r="DF118" t="str">
            <v>0</v>
          </cell>
          <cell r="DG118" t="str">
            <v>0</v>
          </cell>
          <cell r="DH118" t="str">
            <v>0</v>
          </cell>
          <cell r="DJ118">
            <v>-343944</v>
          </cell>
          <cell r="DK118">
            <v>-28662</v>
          </cell>
          <cell r="DL118">
            <v>-28662</v>
          </cell>
          <cell r="DM118">
            <v>-28662</v>
          </cell>
          <cell r="DN118">
            <v>-28662</v>
          </cell>
          <cell r="DO118">
            <v>-28662</v>
          </cell>
          <cell r="DP118">
            <v>-28662</v>
          </cell>
          <cell r="DQ118">
            <v>-28662</v>
          </cell>
          <cell r="DR118">
            <v>-28662</v>
          </cell>
          <cell r="DS118">
            <v>-28662</v>
          </cell>
          <cell r="DT118">
            <v>-28662</v>
          </cell>
          <cell r="DU118">
            <v>-28662</v>
          </cell>
          <cell r="DV118">
            <v>-28662</v>
          </cell>
        </row>
        <row r="119">
          <cell r="A119" t="str">
            <v>Total Non-Operating Income</v>
          </cell>
          <cell r="B119">
            <v>3895230</v>
          </cell>
          <cell r="C119">
            <v>229233</v>
          </cell>
          <cell r="D119">
            <v>189447</v>
          </cell>
          <cell r="E119">
            <v>244043</v>
          </cell>
          <cell r="F119">
            <v>223662</v>
          </cell>
          <cell r="G119">
            <v>191713</v>
          </cell>
          <cell r="H119">
            <v>251121</v>
          </cell>
          <cell r="I119">
            <v>315930</v>
          </cell>
          <cell r="J119">
            <v>422824</v>
          </cell>
          <cell r="K119">
            <v>498926</v>
          </cell>
          <cell r="L119">
            <v>457029</v>
          </cell>
          <cell r="M119">
            <v>441011</v>
          </cell>
          <cell r="N119">
            <v>430291</v>
          </cell>
          <cell r="P119">
            <v>725823.79</v>
          </cell>
          <cell r="Q119">
            <v>48222.239999999998</v>
          </cell>
          <cell r="R119">
            <v>39825.35</v>
          </cell>
          <cell r="S119">
            <v>44858.06</v>
          </cell>
          <cell r="T119">
            <v>40938.18</v>
          </cell>
          <cell r="U119">
            <v>39463.760000000002</v>
          </cell>
          <cell r="V119">
            <v>45947.56</v>
          </cell>
          <cell r="W119">
            <v>56635.96</v>
          </cell>
          <cell r="X119">
            <v>78448.94</v>
          </cell>
          <cell r="Y119">
            <v>88264.44</v>
          </cell>
          <cell r="Z119">
            <v>85868.56</v>
          </cell>
          <cell r="AA119">
            <v>82628.83</v>
          </cell>
          <cell r="AB119">
            <v>74721.91</v>
          </cell>
          <cell r="AD119">
            <v>272035.24</v>
          </cell>
          <cell r="AE119" t="str">
            <v>0</v>
          </cell>
          <cell r="AF119" t="str">
            <v>0</v>
          </cell>
          <cell r="AG119">
            <v>76275.66</v>
          </cell>
          <cell r="AH119">
            <v>0</v>
          </cell>
          <cell r="AI119">
            <v>0</v>
          </cell>
          <cell r="AJ119">
            <v>74796.06</v>
          </cell>
          <cell r="AK119">
            <v>0</v>
          </cell>
          <cell r="AL119">
            <v>0</v>
          </cell>
          <cell r="AM119">
            <v>60481.760000000002</v>
          </cell>
          <cell r="AN119">
            <v>0</v>
          </cell>
          <cell r="AO119">
            <v>0</v>
          </cell>
          <cell r="AP119">
            <v>60481.760000000002</v>
          </cell>
          <cell r="AR119">
            <v>1927180</v>
          </cell>
          <cell r="AS119">
            <v>121503</v>
          </cell>
          <cell r="AT119">
            <v>100381</v>
          </cell>
          <cell r="AU119">
            <v>127650</v>
          </cell>
          <cell r="AV119">
            <v>104430</v>
          </cell>
          <cell r="AW119">
            <v>100863</v>
          </cell>
          <cell r="AX119">
            <v>131426</v>
          </cell>
          <cell r="AY119">
            <v>146450</v>
          </cell>
          <cell r="AZ119">
            <v>203946</v>
          </cell>
          <cell r="BA119">
            <v>243469</v>
          </cell>
          <cell r="BB119">
            <v>223812</v>
          </cell>
          <cell r="BC119">
            <v>215319</v>
          </cell>
          <cell r="BD119">
            <v>207931</v>
          </cell>
          <cell r="BF119">
            <v>1502367</v>
          </cell>
          <cell r="BG119">
            <v>130101</v>
          </cell>
          <cell r="BH119">
            <v>148396</v>
          </cell>
          <cell r="BI119">
            <v>179947</v>
          </cell>
          <cell r="BJ119">
            <v>142817</v>
          </cell>
          <cell r="BK119">
            <v>106456</v>
          </cell>
          <cell r="BL119">
            <v>94983</v>
          </cell>
          <cell r="BM119">
            <v>99365</v>
          </cell>
          <cell r="BN119">
            <v>120217</v>
          </cell>
          <cell r="BO119">
            <v>133924</v>
          </cell>
          <cell r="BP119">
            <v>98937</v>
          </cell>
          <cell r="BQ119">
            <v>131710</v>
          </cell>
          <cell r="BR119">
            <v>115514</v>
          </cell>
          <cell r="BT119">
            <v>7191023</v>
          </cell>
          <cell r="BU119">
            <v>519224</v>
          </cell>
          <cell r="BV119">
            <v>425895</v>
          </cell>
          <cell r="BW119">
            <v>428056</v>
          </cell>
          <cell r="BX119">
            <v>438779</v>
          </cell>
          <cell r="BY119">
            <v>482659</v>
          </cell>
          <cell r="BZ119">
            <v>545420</v>
          </cell>
          <cell r="CA119">
            <v>638728</v>
          </cell>
          <cell r="CB119">
            <v>770037</v>
          </cell>
          <cell r="CC119">
            <v>823723</v>
          </cell>
          <cell r="CD119">
            <v>776388</v>
          </cell>
          <cell r="CE119">
            <v>704783</v>
          </cell>
          <cell r="CF119">
            <v>637331</v>
          </cell>
          <cell r="CH119">
            <v>-216330</v>
          </cell>
          <cell r="CI119">
            <v>-20442</v>
          </cell>
          <cell r="CJ119">
            <v>-18311</v>
          </cell>
          <cell r="CK119">
            <v>-693</v>
          </cell>
          <cell r="CL119">
            <v>0</v>
          </cell>
          <cell r="CM119">
            <v>0</v>
          </cell>
          <cell r="CN119">
            <v>0</v>
          </cell>
          <cell r="CO119">
            <v>-55969</v>
          </cell>
          <cell r="CP119">
            <v>-43848</v>
          </cell>
          <cell r="CQ119">
            <v>-1268</v>
          </cell>
          <cell r="CR119">
            <v>-23838</v>
          </cell>
          <cell r="CS119">
            <v>-51961</v>
          </cell>
          <cell r="CT119">
            <v>0</v>
          </cell>
          <cell r="CV119" t="str">
            <v>0</v>
          </cell>
          <cell r="CW119" t="str">
            <v>0</v>
          </cell>
          <cell r="CX119" t="str">
            <v>0</v>
          </cell>
          <cell r="CY119" t="str">
            <v>0</v>
          </cell>
          <cell r="CZ119" t="str">
            <v>0</v>
          </cell>
          <cell r="DA119" t="str">
            <v>0</v>
          </cell>
          <cell r="DB119" t="str">
            <v>0</v>
          </cell>
          <cell r="DC119" t="str">
            <v>0</v>
          </cell>
          <cell r="DD119" t="str">
            <v>0</v>
          </cell>
          <cell r="DE119" t="str">
            <v>0</v>
          </cell>
          <cell r="DF119" t="str">
            <v>0</v>
          </cell>
          <cell r="DG119" t="str">
            <v>0</v>
          </cell>
          <cell r="DH119" t="str">
            <v>0</v>
          </cell>
          <cell r="DJ119">
            <v>-16888068</v>
          </cell>
          <cell r="DK119">
            <v>-1153417</v>
          </cell>
          <cell r="DL119">
            <v>-953087</v>
          </cell>
          <cell r="DM119">
            <v>-1025810</v>
          </cell>
          <cell r="DN119">
            <v>-986485</v>
          </cell>
          <cell r="DO119">
            <v>-1012296</v>
          </cell>
          <cell r="DP119">
            <v>-1161181</v>
          </cell>
          <cell r="DQ119">
            <v>-1380831</v>
          </cell>
          <cell r="DR119">
            <v>-1821875</v>
          </cell>
          <cell r="DS119">
            <v>-2008204</v>
          </cell>
          <cell r="DT119">
            <v>-1928867</v>
          </cell>
          <cell r="DU119">
            <v>-1814237</v>
          </cell>
          <cell r="DV119">
            <v>-1641778</v>
          </cell>
        </row>
        <row r="120">
          <cell r="A120" t="str">
            <v>Long Term Interest Expenses</v>
          </cell>
          <cell r="B120">
            <v>48058944.240000002</v>
          </cell>
          <cell r="C120">
            <v>4004912.02</v>
          </cell>
          <cell r="D120">
            <v>4004912.02</v>
          </cell>
          <cell r="E120">
            <v>4004912.02</v>
          </cell>
          <cell r="F120">
            <v>4004912.02</v>
          </cell>
          <cell r="G120">
            <v>4004912.02</v>
          </cell>
          <cell r="H120">
            <v>4004912.02</v>
          </cell>
          <cell r="I120">
            <v>4004912.02</v>
          </cell>
          <cell r="J120">
            <v>4004912.02</v>
          </cell>
          <cell r="K120">
            <v>4004912.02</v>
          </cell>
          <cell r="L120">
            <v>4004912.02</v>
          </cell>
          <cell r="M120">
            <v>4004912.02</v>
          </cell>
          <cell r="N120">
            <v>4004912.02</v>
          </cell>
          <cell r="P120">
            <v>9720221.6400000006</v>
          </cell>
          <cell r="Q120">
            <v>810018.47</v>
          </cell>
          <cell r="R120">
            <v>810018.47</v>
          </cell>
          <cell r="S120">
            <v>810018.47</v>
          </cell>
          <cell r="T120">
            <v>810018.47</v>
          </cell>
          <cell r="U120">
            <v>810018.47</v>
          </cell>
          <cell r="V120">
            <v>810018.47</v>
          </cell>
          <cell r="W120">
            <v>810018.47</v>
          </cell>
          <cell r="X120">
            <v>810018.47</v>
          </cell>
          <cell r="Y120">
            <v>810018.47</v>
          </cell>
          <cell r="Z120">
            <v>810018.47</v>
          </cell>
          <cell r="AA120">
            <v>810018.47</v>
          </cell>
          <cell r="AB120">
            <v>810018.47</v>
          </cell>
          <cell r="AD120" t="str">
            <v>0</v>
          </cell>
          <cell r="AE120" t="str">
            <v>0</v>
          </cell>
          <cell r="AF120" t="str">
            <v>0</v>
          </cell>
          <cell r="AG120" t="str">
            <v>0</v>
          </cell>
          <cell r="AH120" t="str">
            <v>0</v>
          </cell>
          <cell r="AI120" t="str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 t="str">
            <v>0</v>
          </cell>
          <cell r="AO120" t="str">
            <v>0</v>
          </cell>
          <cell r="AP120" t="str">
            <v>0</v>
          </cell>
          <cell r="AR120">
            <v>25481696.52</v>
          </cell>
          <cell r="AS120">
            <v>2123474.71</v>
          </cell>
          <cell r="AT120">
            <v>2123474.71</v>
          </cell>
          <cell r="AU120">
            <v>2123474.71</v>
          </cell>
          <cell r="AV120">
            <v>2123474.71</v>
          </cell>
          <cell r="AW120">
            <v>2123474.71</v>
          </cell>
          <cell r="AX120">
            <v>2123474.71</v>
          </cell>
          <cell r="AY120">
            <v>2123474.71</v>
          </cell>
          <cell r="AZ120">
            <v>2123474.71</v>
          </cell>
          <cell r="BA120">
            <v>2123474.71</v>
          </cell>
          <cell r="BB120">
            <v>2123474.71</v>
          </cell>
          <cell r="BC120">
            <v>2123474.71</v>
          </cell>
          <cell r="BD120">
            <v>2123474.71</v>
          </cell>
          <cell r="BF120" t="str">
            <v>0</v>
          </cell>
          <cell r="BG120" t="str">
            <v>0</v>
          </cell>
          <cell r="BH120" t="str">
            <v>0</v>
          </cell>
          <cell r="BI120" t="str">
            <v>0</v>
          </cell>
          <cell r="BJ120" t="str">
            <v>0</v>
          </cell>
          <cell r="BK120" t="str">
            <v>0</v>
          </cell>
          <cell r="BL120" t="str">
            <v>0</v>
          </cell>
          <cell r="BM120" t="str">
            <v>0</v>
          </cell>
          <cell r="BN120" t="str">
            <v>0</v>
          </cell>
          <cell r="BO120" t="str">
            <v>0</v>
          </cell>
          <cell r="BP120" t="str">
            <v>0</v>
          </cell>
          <cell r="BQ120" t="str">
            <v>0</v>
          </cell>
          <cell r="BR120" t="str">
            <v>0</v>
          </cell>
          <cell r="BT120">
            <v>58129</v>
          </cell>
          <cell r="BU120">
            <v>7192</v>
          </cell>
          <cell r="BV120">
            <v>6786</v>
          </cell>
          <cell r="BW120">
            <v>6378</v>
          </cell>
          <cell r="BX120">
            <v>5537</v>
          </cell>
          <cell r="BY120">
            <v>5125</v>
          </cell>
          <cell r="BZ120">
            <v>4712</v>
          </cell>
          <cell r="CA120">
            <v>4297</v>
          </cell>
          <cell r="CB120">
            <v>3879</v>
          </cell>
          <cell r="CC120">
            <v>3879</v>
          </cell>
          <cell r="CD120">
            <v>3448</v>
          </cell>
          <cell r="CE120">
            <v>3448</v>
          </cell>
          <cell r="CF120">
            <v>3448</v>
          </cell>
          <cell r="CH120" t="str">
            <v>0</v>
          </cell>
          <cell r="CI120" t="str">
            <v>0</v>
          </cell>
          <cell r="CJ120" t="str">
            <v>0</v>
          </cell>
          <cell r="CK120" t="str">
            <v>0</v>
          </cell>
          <cell r="CL120" t="str">
            <v>0</v>
          </cell>
          <cell r="CM120" t="str">
            <v>0</v>
          </cell>
          <cell r="CN120" t="str">
            <v>0</v>
          </cell>
          <cell r="CO120" t="str">
            <v>0</v>
          </cell>
          <cell r="CP120" t="str">
            <v>0</v>
          </cell>
          <cell r="CQ120" t="str">
            <v>0</v>
          </cell>
          <cell r="CR120" t="str">
            <v>0</v>
          </cell>
          <cell r="CS120" t="str">
            <v>0</v>
          </cell>
          <cell r="CT120" t="str">
            <v>0</v>
          </cell>
          <cell r="CV120" t="str">
            <v>0</v>
          </cell>
          <cell r="CW120" t="str">
            <v>0</v>
          </cell>
          <cell r="CX120" t="str">
            <v>0</v>
          </cell>
          <cell r="CY120" t="str">
            <v>0</v>
          </cell>
          <cell r="CZ120" t="str">
            <v>0</v>
          </cell>
          <cell r="DA120" t="str">
            <v>0</v>
          </cell>
          <cell r="DB120" t="str">
            <v>0</v>
          </cell>
          <cell r="DC120" t="str">
            <v>0</v>
          </cell>
          <cell r="DD120" t="str">
            <v>0</v>
          </cell>
          <cell r="DE120" t="str">
            <v>0</v>
          </cell>
          <cell r="DF120" t="str">
            <v>0</v>
          </cell>
          <cell r="DG120" t="str">
            <v>0</v>
          </cell>
          <cell r="DH120" t="str">
            <v>0</v>
          </cell>
          <cell r="DJ120" t="str">
            <v>0</v>
          </cell>
          <cell r="DK120" t="str">
            <v>0</v>
          </cell>
          <cell r="DL120" t="str">
            <v>0</v>
          </cell>
          <cell r="DM120" t="str">
            <v>0</v>
          </cell>
          <cell r="DN120" t="str">
            <v>0</v>
          </cell>
          <cell r="DO120" t="str">
            <v>0</v>
          </cell>
          <cell r="DP120" t="str">
            <v>0</v>
          </cell>
          <cell r="DQ120" t="str">
            <v>0</v>
          </cell>
          <cell r="DR120" t="str">
            <v>0</v>
          </cell>
          <cell r="DS120" t="str">
            <v>0</v>
          </cell>
          <cell r="DT120" t="str">
            <v>0</v>
          </cell>
          <cell r="DU120" t="str">
            <v>0</v>
          </cell>
          <cell r="DV120" t="str">
            <v>0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 t="str">
            <v>0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P121" t="str">
            <v>0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0</v>
          </cell>
          <cell r="V121" t="str">
            <v>0</v>
          </cell>
          <cell r="W121" t="str">
            <v>0</v>
          </cell>
          <cell r="X121" t="str">
            <v>0</v>
          </cell>
          <cell r="Y121" t="str">
            <v>0</v>
          </cell>
          <cell r="Z121" t="str">
            <v>0</v>
          </cell>
          <cell r="AA121" t="str">
            <v>0</v>
          </cell>
          <cell r="AB121" t="str">
            <v>0</v>
          </cell>
          <cell r="AD121" t="str">
            <v>0</v>
          </cell>
          <cell r="AE121" t="str">
            <v>0</v>
          </cell>
          <cell r="AF121" t="str">
            <v>0</v>
          </cell>
          <cell r="AG121" t="str">
            <v>0</v>
          </cell>
          <cell r="AH121" t="str">
            <v>0</v>
          </cell>
          <cell r="AI121" t="str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 t="str">
            <v>0</v>
          </cell>
          <cell r="AO121" t="str">
            <v>0</v>
          </cell>
          <cell r="AP121" t="str">
            <v>0</v>
          </cell>
          <cell r="AR121" t="str">
            <v>0</v>
          </cell>
          <cell r="AS121" t="str">
            <v>0</v>
          </cell>
          <cell r="AT121" t="str">
            <v>0</v>
          </cell>
          <cell r="AU121" t="str">
            <v>0</v>
          </cell>
          <cell r="AV121" t="str">
            <v>0</v>
          </cell>
          <cell r="AW121" t="str">
            <v>0</v>
          </cell>
          <cell r="AX121" t="str">
            <v>0</v>
          </cell>
          <cell r="AY121" t="str">
            <v>0</v>
          </cell>
          <cell r="AZ121" t="str">
            <v>0</v>
          </cell>
          <cell r="BA121" t="str">
            <v>0</v>
          </cell>
          <cell r="BB121" t="str">
            <v>0</v>
          </cell>
          <cell r="BC121" t="str">
            <v>0</v>
          </cell>
          <cell r="BD121" t="str">
            <v>0</v>
          </cell>
          <cell r="BF121" t="str">
            <v>0</v>
          </cell>
          <cell r="BG121" t="str">
            <v>0</v>
          </cell>
          <cell r="BH121" t="str">
            <v>0</v>
          </cell>
          <cell r="BI121" t="str">
            <v>0</v>
          </cell>
          <cell r="BJ121" t="str">
            <v>0</v>
          </cell>
          <cell r="BK121" t="str">
            <v>0</v>
          </cell>
          <cell r="BL121" t="str">
            <v>0</v>
          </cell>
          <cell r="BM121" t="str">
            <v>0</v>
          </cell>
          <cell r="BN121" t="str">
            <v>0</v>
          </cell>
          <cell r="BO121" t="str">
            <v>0</v>
          </cell>
          <cell r="BP121" t="str">
            <v>0</v>
          </cell>
          <cell r="BQ121" t="str">
            <v>0</v>
          </cell>
          <cell r="BR121" t="str">
            <v>0</v>
          </cell>
          <cell r="BT121">
            <v>216330</v>
          </cell>
          <cell r="BU121" t="str">
            <v>0</v>
          </cell>
          <cell r="BV121">
            <v>20442</v>
          </cell>
          <cell r="BW121">
            <v>18311</v>
          </cell>
          <cell r="BX121">
            <v>693</v>
          </cell>
          <cell r="BY121">
            <v>0</v>
          </cell>
          <cell r="BZ121">
            <v>0</v>
          </cell>
          <cell r="CA121">
            <v>0</v>
          </cell>
          <cell r="CB121">
            <v>55969</v>
          </cell>
          <cell r="CC121">
            <v>43848</v>
          </cell>
          <cell r="CD121">
            <v>1268</v>
          </cell>
          <cell r="CE121">
            <v>23838</v>
          </cell>
          <cell r="CF121">
            <v>51961</v>
          </cell>
          <cell r="CH121">
            <v>-216330</v>
          </cell>
          <cell r="CI121">
            <v>-20442</v>
          </cell>
          <cell r="CJ121">
            <v>-18311</v>
          </cell>
          <cell r="CK121">
            <v>-693</v>
          </cell>
          <cell r="CL121">
            <v>0</v>
          </cell>
          <cell r="CM121">
            <v>0</v>
          </cell>
          <cell r="CN121">
            <v>0</v>
          </cell>
          <cell r="CO121">
            <v>-55969</v>
          </cell>
          <cell r="CP121">
            <v>-43848</v>
          </cell>
          <cell r="CQ121">
            <v>-1268</v>
          </cell>
          <cell r="CR121">
            <v>-23838</v>
          </cell>
          <cell r="CS121">
            <v>-51961</v>
          </cell>
          <cell r="CT121">
            <v>0</v>
          </cell>
          <cell r="CV121" t="str">
            <v>0</v>
          </cell>
          <cell r="CW121" t="str">
            <v>0</v>
          </cell>
          <cell r="CX121" t="str">
            <v>0</v>
          </cell>
          <cell r="CY121" t="str">
            <v>0</v>
          </cell>
          <cell r="CZ121" t="str">
            <v>0</v>
          </cell>
          <cell r="DA121" t="str">
            <v>0</v>
          </cell>
          <cell r="DB121" t="str">
            <v>0</v>
          </cell>
          <cell r="DC121" t="str">
            <v>0</v>
          </cell>
          <cell r="DD121" t="str">
            <v>0</v>
          </cell>
          <cell r="DE121" t="str">
            <v>0</v>
          </cell>
          <cell r="DF121" t="str">
            <v>0</v>
          </cell>
          <cell r="DG121" t="str">
            <v>0</v>
          </cell>
          <cell r="DH121" t="str">
            <v>0</v>
          </cell>
          <cell r="DJ121" t="str">
            <v>0</v>
          </cell>
          <cell r="DK121" t="str">
            <v>0</v>
          </cell>
          <cell r="DL121" t="str">
            <v>0</v>
          </cell>
          <cell r="DM121" t="str">
            <v>0</v>
          </cell>
          <cell r="DN121" t="str">
            <v>0</v>
          </cell>
          <cell r="DO121" t="str">
            <v>0</v>
          </cell>
          <cell r="DP121" t="str">
            <v>0</v>
          </cell>
          <cell r="DQ121" t="str">
            <v>0</v>
          </cell>
          <cell r="DR121" t="str">
            <v>0</v>
          </cell>
          <cell r="DS121" t="str">
            <v>0</v>
          </cell>
          <cell r="DT121" t="str">
            <v>0</v>
          </cell>
          <cell r="DU121" t="str">
            <v>0</v>
          </cell>
          <cell r="DV121" t="str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0</v>
          </cell>
          <cell r="V122" t="str">
            <v>0</v>
          </cell>
          <cell r="W122" t="str">
            <v>0</v>
          </cell>
          <cell r="X122" t="str">
            <v>0</v>
          </cell>
          <cell r="Y122" t="str">
            <v>0</v>
          </cell>
          <cell r="Z122" t="str">
            <v>0</v>
          </cell>
          <cell r="AA122" t="str">
            <v>0</v>
          </cell>
          <cell r="AB122" t="str">
            <v>0</v>
          </cell>
          <cell r="AD122" t="str">
            <v>0</v>
          </cell>
          <cell r="AE122" t="str">
            <v>0</v>
          </cell>
          <cell r="AF122" t="str">
            <v>0</v>
          </cell>
          <cell r="AG122" t="str">
            <v>0</v>
          </cell>
          <cell r="AH122" t="str">
            <v>0</v>
          </cell>
          <cell r="AI122" t="str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0</v>
          </cell>
          <cell r="AN122" t="str">
            <v>0</v>
          </cell>
          <cell r="AO122" t="str">
            <v>0</v>
          </cell>
          <cell r="AP122" t="str">
            <v>0</v>
          </cell>
          <cell r="AR122" t="str">
            <v>0</v>
          </cell>
          <cell r="AS122" t="str">
            <v>0</v>
          </cell>
          <cell r="AT122" t="str">
            <v>0</v>
          </cell>
          <cell r="AU122" t="str">
            <v>0</v>
          </cell>
          <cell r="AV122" t="str">
            <v>0</v>
          </cell>
          <cell r="AW122" t="str">
            <v>0</v>
          </cell>
          <cell r="AX122" t="str">
            <v>0</v>
          </cell>
          <cell r="AY122" t="str">
            <v>0</v>
          </cell>
          <cell r="AZ122" t="str">
            <v>0</v>
          </cell>
          <cell r="BA122" t="str">
            <v>0</v>
          </cell>
          <cell r="BB122" t="str">
            <v>0</v>
          </cell>
          <cell r="BC122" t="str">
            <v>0</v>
          </cell>
          <cell r="BD122" t="str">
            <v>0</v>
          </cell>
          <cell r="BF122" t="str">
            <v>0</v>
          </cell>
          <cell r="BG122" t="str">
            <v>0</v>
          </cell>
          <cell r="BH122" t="str">
            <v>0</v>
          </cell>
          <cell r="BI122" t="str">
            <v>0</v>
          </cell>
          <cell r="BJ122" t="str">
            <v>0</v>
          </cell>
          <cell r="BK122" t="str">
            <v>0</v>
          </cell>
          <cell r="BL122" t="str">
            <v>0</v>
          </cell>
          <cell r="BM122" t="str">
            <v>0</v>
          </cell>
          <cell r="BN122" t="str">
            <v>0</v>
          </cell>
          <cell r="BO122" t="str">
            <v>0</v>
          </cell>
          <cell r="BP122" t="str">
            <v>0</v>
          </cell>
          <cell r="BQ122" t="str">
            <v>0</v>
          </cell>
          <cell r="BR122" t="str">
            <v>0</v>
          </cell>
          <cell r="BT122" t="str">
            <v>0</v>
          </cell>
          <cell r="BU122" t="str">
            <v>0</v>
          </cell>
          <cell r="BV122" t="str">
            <v>0</v>
          </cell>
          <cell r="BW122" t="str">
            <v>0</v>
          </cell>
          <cell r="BX122" t="str">
            <v>0</v>
          </cell>
          <cell r="BY122" t="str">
            <v>0</v>
          </cell>
          <cell r="BZ122" t="str">
            <v>0</v>
          </cell>
          <cell r="CA122" t="str">
            <v>0</v>
          </cell>
          <cell r="CB122" t="str">
            <v>0</v>
          </cell>
          <cell r="CC122" t="str">
            <v>0</v>
          </cell>
          <cell r="CD122" t="str">
            <v>0</v>
          </cell>
          <cell r="CE122" t="str">
            <v>0</v>
          </cell>
          <cell r="CF122" t="str">
            <v>0</v>
          </cell>
          <cell r="CH122" t="str">
            <v>0</v>
          </cell>
          <cell r="CI122" t="str">
            <v>0</v>
          </cell>
          <cell r="CJ122" t="str">
            <v>0</v>
          </cell>
          <cell r="CK122" t="str">
            <v>0</v>
          </cell>
          <cell r="CL122" t="str">
            <v>0</v>
          </cell>
          <cell r="CM122" t="str">
            <v>0</v>
          </cell>
          <cell r="CN122" t="str">
            <v>0</v>
          </cell>
          <cell r="CO122" t="str">
            <v>0</v>
          </cell>
          <cell r="CP122" t="str">
            <v>0</v>
          </cell>
          <cell r="CQ122" t="str">
            <v>0</v>
          </cell>
          <cell r="CR122" t="str">
            <v>0</v>
          </cell>
          <cell r="CS122" t="str">
            <v>0</v>
          </cell>
          <cell r="CT122" t="str">
            <v>0</v>
          </cell>
          <cell r="CV122" t="str">
            <v>0</v>
          </cell>
          <cell r="CW122" t="str">
            <v>0</v>
          </cell>
          <cell r="CX122" t="str">
            <v>0</v>
          </cell>
          <cell r="CY122" t="str">
            <v>0</v>
          </cell>
          <cell r="CZ122" t="str">
            <v>0</v>
          </cell>
          <cell r="DA122" t="str">
            <v>0</v>
          </cell>
          <cell r="DB122" t="str">
            <v>0</v>
          </cell>
          <cell r="DC122" t="str">
            <v>0</v>
          </cell>
          <cell r="DD122" t="str">
            <v>0</v>
          </cell>
          <cell r="DE122" t="str">
            <v>0</v>
          </cell>
          <cell r="DF122" t="str">
            <v>0</v>
          </cell>
          <cell r="DG122" t="str">
            <v>0</v>
          </cell>
          <cell r="DH122" t="str">
            <v>0</v>
          </cell>
          <cell r="DJ122" t="str">
            <v>0</v>
          </cell>
          <cell r="DK122" t="str">
            <v>0</v>
          </cell>
          <cell r="DL122" t="str">
            <v>0</v>
          </cell>
          <cell r="DM122" t="str">
            <v>0</v>
          </cell>
          <cell r="DN122" t="str">
            <v>0</v>
          </cell>
          <cell r="DO122" t="str">
            <v>0</v>
          </cell>
          <cell r="DP122" t="str">
            <v>0</v>
          </cell>
          <cell r="DQ122" t="str">
            <v>0</v>
          </cell>
          <cell r="DR122" t="str">
            <v>0</v>
          </cell>
          <cell r="DS122" t="str">
            <v>0</v>
          </cell>
          <cell r="DT122" t="str">
            <v>0</v>
          </cell>
          <cell r="DU122" t="str">
            <v>0</v>
          </cell>
          <cell r="DV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0</v>
          </cell>
          <cell r="V123" t="str">
            <v>0</v>
          </cell>
          <cell r="W123" t="str">
            <v>0</v>
          </cell>
          <cell r="X123" t="str">
            <v>0</v>
          </cell>
          <cell r="Y123" t="str">
            <v>0</v>
          </cell>
          <cell r="Z123" t="str">
            <v>0</v>
          </cell>
          <cell r="AA123" t="str">
            <v>0</v>
          </cell>
          <cell r="AB123" t="str">
            <v>0</v>
          </cell>
          <cell r="AD123" t="str">
            <v>0</v>
          </cell>
          <cell r="AE123" t="str">
            <v>0</v>
          </cell>
          <cell r="AF123" t="str">
            <v>0</v>
          </cell>
          <cell r="AG123" t="str">
            <v>0</v>
          </cell>
          <cell r="AH123" t="str">
            <v>0</v>
          </cell>
          <cell r="AI123" t="str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0</v>
          </cell>
          <cell r="AN123" t="str">
            <v>0</v>
          </cell>
          <cell r="AO123" t="str">
            <v>0</v>
          </cell>
          <cell r="AP123" t="str">
            <v>0</v>
          </cell>
          <cell r="AR123" t="str">
            <v>0</v>
          </cell>
          <cell r="AS123" t="str">
            <v>0</v>
          </cell>
          <cell r="AT123" t="str">
            <v>0</v>
          </cell>
          <cell r="AU123" t="str">
            <v>0</v>
          </cell>
          <cell r="AV123" t="str">
            <v>0</v>
          </cell>
          <cell r="AW123" t="str">
            <v>0</v>
          </cell>
          <cell r="AX123" t="str">
            <v>0</v>
          </cell>
          <cell r="AY123" t="str">
            <v>0</v>
          </cell>
          <cell r="AZ123" t="str">
            <v>0</v>
          </cell>
          <cell r="BA123" t="str">
            <v>0</v>
          </cell>
          <cell r="BB123" t="str">
            <v>0</v>
          </cell>
          <cell r="BC123" t="str">
            <v>0</v>
          </cell>
          <cell r="BD123" t="str">
            <v>0</v>
          </cell>
          <cell r="BF123" t="str">
            <v>0</v>
          </cell>
          <cell r="BG123" t="str">
            <v>0</v>
          </cell>
          <cell r="BH123" t="str">
            <v>0</v>
          </cell>
          <cell r="BI123" t="str">
            <v>0</v>
          </cell>
          <cell r="BJ123" t="str">
            <v>0</v>
          </cell>
          <cell r="BK123" t="str">
            <v>0</v>
          </cell>
          <cell r="BL123" t="str">
            <v>0</v>
          </cell>
          <cell r="BM123" t="str">
            <v>0</v>
          </cell>
          <cell r="BN123" t="str">
            <v>0</v>
          </cell>
          <cell r="BO123" t="str">
            <v>0</v>
          </cell>
          <cell r="BP123" t="str">
            <v>0</v>
          </cell>
          <cell r="BQ123" t="str">
            <v>0</v>
          </cell>
          <cell r="BR123" t="str">
            <v>0</v>
          </cell>
          <cell r="BT123" t="str">
            <v>0</v>
          </cell>
          <cell r="BU123" t="str">
            <v>0</v>
          </cell>
          <cell r="BV123" t="str">
            <v>0</v>
          </cell>
          <cell r="BW123" t="str">
            <v>0</v>
          </cell>
          <cell r="BX123" t="str">
            <v>0</v>
          </cell>
          <cell r="BY123" t="str">
            <v>0</v>
          </cell>
          <cell r="BZ123" t="str">
            <v>0</v>
          </cell>
          <cell r="CA123" t="str">
            <v>0</v>
          </cell>
          <cell r="CB123" t="str">
            <v>0</v>
          </cell>
          <cell r="CC123" t="str">
            <v>0</v>
          </cell>
          <cell r="CD123" t="str">
            <v>0</v>
          </cell>
          <cell r="CE123" t="str">
            <v>0</v>
          </cell>
          <cell r="CF123" t="str">
            <v>0</v>
          </cell>
          <cell r="CH123" t="str">
            <v>0</v>
          </cell>
          <cell r="CI123" t="str">
            <v>0</v>
          </cell>
          <cell r="CJ123" t="str">
            <v>0</v>
          </cell>
          <cell r="CK123" t="str">
            <v>0</v>
          </cell>
          <cell r="CL123" t="str">
            <v>0</v>
          </cell>
          <cell r="CM123" t="str">
            <v>0</v>
          </cell>
          <cell r="CN123" t="str">
            <v>0</v>
          </cell>
          <cell r="CO123" t="str">
            <v>0</v>
          </cell>
          <cell r="CP123" t="str">
            <v>0</v>
          </cell>
          <cell r="CQ123" t="str">
            <v>0</v>
          </cell>
          <cell r="CR123" t="str">
            <v>0</v>
          </cell>
          <cell r="CS123" t="str">
            <v>0</v>
          </cell>
          <cell r="CT123" t="str">
            <v>0</v>
          </cell>
          <cell r="CV123" t="str">
            <v>0</v>
          </cell>
          <cell r="CW123" t="str">
            <v>0</v>
          </cell>
          <cell r="CX123" t="str">
            <v>0</v>
          </cell>
          <cell r="CY123" t="str">
            <v>0</v>
          </cell>
          <cell r="CZ123" t="str">
            <v>0</v>
          </cell>
          <cell r="DA123" t="str">
            <v>0</v>
          </cell>
          <cell r="DB123" t="str">
            <v>0</v>
          </cell>
          <cell r="DC123" t="str">
            <v>0</v>
          </cell>
          <cell r="DD123" t="str">
            <v>0</v>
          </cell>
          <cell r="DE123" t="str">
            <v>0</v>
          </cell>
          <cell r="DF123" t="str">
            <v>0</v>
          </cell>
          <cell r="DG123" t="str">
            <v>0</v>
          </cell>
          <cell r="DH123" t="str">
            <v>0</v>
          </cell>
          <cell r="DJ123" t="str">
            <v>0</v>
          </cell>
          <cell r="DK123" t="str">
            <v>0</v>
          </cell>
          <cell r="DL123" t="str">
            <v>0</v>
          </cell>
          <cell r="DM123" t="str">
            <v>0</v>
          </cell>
          <cell r="DN123" t="str">
            <v>0</v>
          </cell>
          <cell r="DO123" t="str">
            <v>0</v>
          </cell>
          <cell r="DP123" t="str">
            <v>0</v>
          </cell>
          <cell r="DQ123" t="str">
            <v>0</v>
          </cell>
          <cell r="DR123" t="str">
            <v>0</v>
          </cell>
          <cell r="DS123" t="str">
            <v>0</v>
          </cell>
          <cell r="DT123" t="str">
            <v>0</v>
          </cell>
          <cell r="DU123" t="str">
            <v>0</v>
          </cell>
          <cell r="DV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0</v>
          </cell>
          <cell r="V124" t="str">
            <v>0</v>
          </cell>
          <cell r="W124" t="str">
            <v>0</v>
          </cell>
          <cell r="X124" t="str">
            <v>0</v>
          </cell>
          <cell r="Y124" t="str">
            <v>0</v>
          </cell>
          <cell r="Z124" t="str">
            <v>0</v>
          </cell>
          <cell r="AA124" t="str">
            <v>0</v>
          </cell>
          <cell r="AB124" t="str">
            <v>0</v>
          </cell>
          <cell r="AD124" t="str">
            <v>0</v>
          </cell>
          <cell r="AE124" t="str">
            <v>0</v>
          </cell>
          <cell r="AF124" t="str">
            <v>0</v>
          </cell>
          <cell r="AG124" t="str">
            <v>0</v>
          </cell>
          <cell r="AH124" t="str">
            <v>0</v>
          </cell>
          <cell r="AI124" t="str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 t="str">
            <v>0</v>
          </cell>
          <cell r="AO124" t="str">
            <v>0</v>
          </cell>
          <cell r="AP124" t="str">
            <v>0</v>
          </cell>
          <cell r="AR124" t="str">
            <v>0</v>
          </cell>
          <cell r="AS124" t="str">
            <v>0</v>
          </cell>
          <cell r="AT124" t="str">
            <v>0</v>
          </cell>
          <cell r="AU124" t="str">
            <v>0</v>
          </cell>
          <cell r="AV124" t="str">
            <v>0</v>
          </cell>
          <cell r="AW124" t="str">
            <v>0</v>
          </cell>
          <cell r="AX124" t="str">
            <v>0</v>
          </cell>
          <cell r="AY124" t="str">
            <v>0</v>
          </cell>
          <cell r="AZ124" t="str">
            <v>0</v>
          </cell>
          <cell r="BA124" t="str">
            <v>0</v>
          </cell>
          <cell r="BB124" t="str">
            <v>0</v>
          </cell>
          <cell r="BC124" t="str">
            <v>0</v>
          </cell>
          <cell r="BD124" t="str">
            <v>0</v>
          </cell>
          <cell r="BF124" t="str">
            <v>0</v>
          </cell>
          <cell r="BG124" t="str">
            <v>0</v>
          </cell>
          <cell r="BH124" t="str">
            <v>0</v>
          </cell>
          <cell r="BI124" t="str">
            <v>0</v>
          </cell>
          <cell r="BJ124" t="str">
            <v>0</v>
          </cell>
          <cell r="BK124" t="str">
            <v>0</v>
          </cell>
          <cell r="BL124" t="str">
            <v>0</v>
          </cell>
          <cell r="BM124" t="str">
            <v>0</v>
          </cell>
          <cell r="BN124" t="str">
            <v>0</v>
          </cell>
          <cell r="BO124" t="str">
            <v>0</v>
          </cell>
          <cell r="BP124" t="str">
            <v>0</v>
          </cell>
          <cell r="BQ124" t="str">
            <v>0</v>
          </cell>
          <cell r="BR124" t="str">
            <v>0</v>
          </cell>
          <cell r="BT124" t="str">
            <v>0</v>
          </cell>
          <cell r="BU124" t="str">
            <v>0</v>
          </cell>
          <cell r="BV124" t="str">
            <v>0</v>
          </cell>
          <cell r="BW124" t="str">
            <v>0</v>
          </cell>
          <cell r="BX124" t="str">
            <v>0</v>
          </cell>
          <cell r="BY124" t="str">
            <v>0</v>
          </cell>
          <cell r="BZ124" t="str">
            <v>0</v>
          </cell>
          <cell r="CA124" t="str">
            <v>0</v>
          </cell>
          <cell r="CB124" t="str">
            <v>0</v>
          </cell>
          <cell r="CC124" t="str">
            <v>0</v>
          </cell>
          <cell r="CD124" t="str">
            <v>0</v>
          </cell>
          <cell r="CE124" t="str">
            <v>0</v>
          </cell>
          <cell r="CF124" t="str">
            <v>0</v>
          </cell>
          <cell r="CH124" t="str">
            <v>0</v>
          </cell>
          <cell r="CI124" t="str">
            <v>0</v>
          </cell>
          <cell r="CJ124" t="str">
            <v>0</v>
          </cell>
          <cell r="CK124" t="str">
            <v>0</v>
          </cell>
          <cell r="CL124" t="str">
            <v>0</v>
          </cell>
          <cell r="CM124" t="str">
            <v>0</v>
          </cell>
          <cell r="CN124" t="str">
            <v>0</v>
          </cell>
          <cell r="CO124" t="str">
            <v>0</v>
          </cell>
          <cell r="CP124" t="str">
            <v>0</v>
          </cell>
          <cell r="CQ124" t="str">
            <v>0</v>
          </cell>
          <cell r="CR124" t="str">
            <v>0</v>
          </cell>
          <cell r="CS124" t="str">
            <v>0</v>
          </cell>
          <cell r="CT124" t="str">
            <v>0</v>
          </cell>
          <cell r="CV124" t="str">
            <v>0</v>
          </cell>
          <cell r="CW124" t="str">
            <v>0</v>
          </cell>
          <cell r="CX124" t="str">
            <v>0</v>
          </cell>
          <cell r="CY124" t="str">
            <v>0</v>
          </cell>
          <cell r="CZ124" t="str">
            <v>0</v>
          </cell>
          <cell r="DA124" t="str">
            <v>0</v>
          </cell>
          <cell r="DB124" t="str">
            <v>0</v>
          </cell>
          <cell r="DC124" t="str">
            <v>0</v>
          </cell>
          <cell r="DD124" t="str">
            <v>0</v>
          </cell>
          <cell r="DE124" t="str">
            <v>0</v>
          </cell>
          <cell r="DF124" t="str">
            <v>0</v>
          </cell>
          <cell r="DG124" t="str">
            <v>0</v>
          </cell>
          <cell r="DH124" t="str">
            <v>0</v>
          </cell>
          <cell r="DJ124" t="str">
            <v>0</v>
          </cell>
          <cell r="DK124" t="str">
            <v>0</v>
          </cell>
          <cell r="DL124" t="str">
            <v>0</v>
          </cell>
          <cell r="DM124" t="str">
            <v>0</v>
          </cell>
          <cell r="DN124" t="str">
            <v>0</v>
          </cell>
          <cell r="DO124" t="str">
            <v>0</v>
          </cell>
          <cell r="DP124" t="str">
            <v>0</v>
          </cell>
          <cell r="DQ124" t="str">
            <v>0</v>
          </cell>
          <cell r="DR124" t="str">
            <v>0</v>
          </cell>
          <cell r="DS124" t="str">
            <v>0</v>
          </cell>
          <cell r="DT124" t="str">
            <v>0</v>
          </cell>
          <cell r="DU124" t="str">
            <v>0</v>
          </cell>
          <cell r="DV124" t="str">
            <v>0</v>
          </cell>
        </row>
        <row r="125">
          <cell r="A125" t="str">
            <v>Other interest expense - SSU Allocation 4310-09999</v>
          </cell>
          <cell r="B125">
            <v>6674537</v>
          </cell>
          <cell r="C125">
            <v>542781</v>
          </cell>
          <cell r="D125">
            <v>563242</v>
          </cell>
          <cell r="E125">
            <v>644933</v>
          </cell>
          <cell r="F125">
            <v>635551</v>
          </cell>
          <cell r="G125">
            <v>528633</v>
          </cell>
          <cell r="H125">
            <v>449600</v>
          </cell>
          <cell r="I125">
            <v>386165</v>
          </cell>
          <cell r="J125">
            <v>456555</v>
          </cell>
          <cell r="K125">
            <v>516078</v>
          </cell>
          <cell r="L125">
            <v>572948</v>
          </cell>
          <cell r="M125">
            <v>675295</v>
          </cell>
          <cell r="N125">
            <v>702756</v>
          </cell>
          <cell r="P125">
            <v>1349967.18</v>
          </cell>
          <cell r="Q125">
            <v>109780.91</v>
          </cell>
          <cell r="R125">
            <v>113919.3</v>
          </cell>
          <cell r="S125">
            <v>130441.65</v>
          </cell>
          <cell r="T125">
            <v>128544.15</v>
          </cell>
          <cell r="U125">
            <v>106919.34</v>
          </cell>
          <cell r="V125">
            <v>90934.44</v>
          </cell>
          <cell r="W125">
            <v>78104.350000000006</v>
          </cell>
          <cell r="X125">
            <v>92341.19</v>
          </cell>
          <cell r="Y125">
            <v>104380.03</v>
          </cell>
          <cell r="Z125">
            <v>115882.39</v>
          </cell>
          <cell r="AA125">
            <v>136582.57</v>
          </cell>
          <cell r="AB125">
            <v>142136.85999999999</v>
          </cell>
          <cell r="AD125" t="str">
            <v>0</v>
          </cell>
          <cell r="AE125" t="str">
            <v>0</v>
          </cell>
          <cell r="AF125" t="str">
            <v>0</v>
          </cell>
          <cell r="AG125" t="str">
            <v>0</v>
          </cell>
          <cell r="AH125" t="str">
            <v>0</v>
          </cell>
          <cell r="AI125" t="str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 t="str">
            <v>0</v>
          </cell>
          <cell r="AO125" t="str">
            <v>0</v>
          </cell>
          <cell r="AP125" t="str">
            <v>0</v>
          </cell>
          <cell r="AR125">
            <v>3538959</v>
          </cell>
          <cell r="AS125">
            <v>287792</v>
          </cell>
          <cell r="AT125">
            <v>298641</v>
          </cell>
          <cell r="AU125">
            <v>341955</v>
          </cell>
          <cell r="AV125">
            <v>336980</v>
          </cell>
          <cell r="AW125">
            <v>280291</v>
          </cell>
          <cell r="AX125">
            <v>238386</v>
          </cell>
          <cell r="AY125">
            <v>204752</v>
          </cell>
          <cell r="AZ125">
            <v>242074</v>
          </cell>
          <cell r="BA125">
            <v>273634</v>
          </cell>
          <cell r="BB125">
            <v>303787</v>
          </cell>
          <cell r="BC125">
            <v>358053</v>
          </cell>
          <cell r="BD125">
            <v>372614</v>
          </cell>
          <cell r="BF125" t="str">
            <v>0</v>
          </cell>
          <cell r="BG125" t="str">
            <v>0</v>
          </cell>
          <cell r="BH125" t="str">
            <v>0</v>
          </cell>
          <cell r="BI125" t="str">
            <v>0</v>
          </cell>
          <cell r="BJ125" t="str">
            <v>0</v>
          </cell>
          <cell r="BK125" t="str">
            <v>0</v>
          </cell>
          <cell r="BL125" t="str">
            <v>0</v>
          </cell>
          <cell r="BM125" t="str">
            <v>0</v>
          </cell>
          <cell r="BN125" t="str">
            <v>0</v>
          </cell>
          <cell r="BO125" t="str">
            <v>0</v>
          </cell>
          <cell r="BP125" t="str">
            <v>0</v>
          </cell>
          <cell r="BQ125" t="str">
            <v>0</v>
          </cell>
          <cell r="BR125" t="str">
            <v>0</v>
          </cell>
          <cell r="BT125" t="str">
            <v>0</v>
          </cell>
          <cell r="BU125" t="str">
            <v>0</v>
          </cell>
          <cell r="BV125" t="str">
            <v>0</v>
          </cell>
          <cell r="BW125" t="str">
            <v>0</v>
          </cell>
          <cell r="BX125" t="str">
            <v>0</v>
          </cell>
          <cell r="BY125" t="str">
            <v>0</v>
          </cell>
          <cell r="BZ125" t="str">
            <v>0</v>
          </cell>
          <cell r="CA125" t="str">
            <v>0</v>
          </cell>
          <cell r="CB125" t="str">
            <v>0</v>
          </cell>
          <cell r="CC125" t="str">
            <v>0</v>
          </cell>
          <cell r="CD125" t="str">
            <v>0</v>
          </cell>
          <cell r="CE125" t="str">
            <v>0</v>
          </cell>
          <cell r="CF125" t="str">
            <v>0</v>
          </cell>
          <cell r="CH125" t="str">
            <v>0</v>
          </cell>
          <cell r="CI125" t="str">
            <v>0</v>
          </cell>
          <cell r="CJ125" t="str">
            <v>0</v>
          </cell>
          <cell r="CK125" t="str">
            <v>0</v>
          </cell>
          <cell r="CL125" t="str">
            <v>0</v>
          </cell>
          <cell r="CM125" t="str">
            <v>0</v>
          </cell>
          <cell r="CN125" t="str">
            <v>0</v>
          </cell>
          <cell r="CO125" t="str">
            <v>0</v>
          </cell>
          <cell r="CP125" t="str">
            <v>0</v>
          </cell>
          <cell r="CQ125" t="str">
            <v>0</v>
          </cell>
          <cell r="CR125" t="str">
            <v>0</v>
          </cell>
          <cell r="CS125" t="str">
            <v>0</v>
          </cell>
          <cell r="CT125" t="str">
            <v>0</v>
          </cell>
          <cell r="CV125" t="str">
            <v>0</v>
          </cell>
          <cell r="CW125" t="str">
            <v>0</v>
          </cell>
          <cell r="CX125" t="str">
            <v>0</v>
          </cell>
          <cell r="CY125" t="str">
            <v>0</v>
          </cell>
          <cell r="CZ125" t="str">
            <v>0</v>
          </cell>
          <cell r="DA125" t="str">
            <v>0</v>
          </cell>
          <cell r="DB125" t="str">
            <v>0</v>
          </cell>
          <cell r="DC125" t="str">
            <v>0</v>
          </cell>
          <cell r="DD125" t="str">
            <v>0</v>
          </cell>
          <cell r="DE125" t="str">
            <v>0</v>
          </cell>
          <cell r="DF125" t="str">
            <v>0</v>
          </cell>
          <cell r="DG125" t="str">
            <v>0</v>
          </cell>
          <cell r="DH125" t="str">
            <v>0</v>
          </cell>
          <cell r="DJ125" t="str">
            <v>0</v>
          </cell>
          <cell r="DK125" t="str">
            <v>0</v>
          </cell>
          <cell r="DL125" t="str">
            <v>0</v>
          </cell>
          <cell r="DM125" t="str">
            <v>0</v>
          </cell>
          <cell r="DN125" t="str">
            <v>0</v>
          </cell>
          <cell r="DO125" t="str">
            <v>0</v>
          </cell>
          <cell r="DP125" t="str">
            <v>0</v>
          </cell>
          <cell r="DQ125" t="str">
            <v>0</v>
          </cell>
          <cell r="DR125" t="str">
            <v>0</v>
          </cell>
          <cell r="DS125" t="str">
            <v>0</v>
          </cell>
          <cell r="DT125" t="str">
            <v>0</v>
          </cell>
          <cell r="DU125" t="str">
            <v>0</v>
          </cell>
          <cell r="DV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0</v>
          </cell>
          <cell r="V126" t="str">
            <v>0</v>
          </cell>
          <cell r="W126" t="str">
            <v>0</v>
          </cell>
          <cell r="X126" t="str">
            <v>0</v>
          </cell>
          <cell r="Y126" t="str">
            <v>0</v>
          </cell>
          <cell r="Z126" t="str">
            <v>0</v>
          </cell>
          <cell r="AA126" t="str">
            <v>0</v>
          </cell>
          <cell r="AB126" t="str">
            <v>0</v>
          </cell>
          <cell r="AD126" t="str">
            <v>0</v>
          </cell>
          <cell r="AE126" t="str">
            <v>0</v>
          </cell>
          <cell r="AF126" t="str">
            <v>0</v>
          </cell>
          <cell r="AG126" t="str">
            <v>0</v>
          </cell>
          <cell r="AH126" t="str">
            <v>0</v>
          </cell>
          <cell r="AI126" t="str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 t="str">
            <v>0</v>
          </cell>
          <cell r="AO126" t="str">
            <v>0</v>
          </cell>
          <cell r="AP126" t="str">
            <v>0</v>
          </cell>
          <cell r="AR126" t="str">
            <v>0</v>
          </cell>
          <cell r="AS126" t="str">
            <v>0</v>
          </cell>
          <cell r="AT126" t="str">
            <v>0</v>
          </cell>
          <cell r="AU126" t="str">
            <v>0</v>
          </cell>
          <cell r="AV126" t="str">
            <v>0</v>
          </cell>
          <cell r="AW126" t="str">
            <v>0</v>
          </cell>
          <cell r="AX126" t="str">
            <v>0</v>
          </cell>
          <cell r="AY126" t="str">
            <v>0</v>
          </cell>
          <cell r="AZ126" t="str">
            <v>0</v>
          </cell>
          <cell r="BA126" t="str">
            <v>0</v>
          </cell>
          <cell r="BB126" t="str">
            <v>0</v>
          </cell>
          <cell r="BC126" t="str">
            <v>0</v>
          </cell>
          <cell r="BD126" t="str">
            <v>0</v>
          </cell>
          <cell r="BF126" t="str">
            <v>0</v>
          </cell>
          <cell r="BG126" t="str">
            <v>0</v>
          </cell>
          <cell r="BH126" t="str">
            <v>0</v>
          </cell>
          <cell r="BI126" t="str">
            <v>0</v>
          </cell>
          <cell r="BJ126" t="str">
            <v>0</v>
          </cell>
          <cell r="BK126" t="str">
            <v>0</v>
          </cell>
          <cell r="BL126" t="str">
            <v>0</v>
          </cell>
          <cell r="BM126" t="str">
            <v>0</v>
          </cell>
          <cell r="BN126" t="str">
            <v>0</v>
          </cell>
          <cell r="BO126" t="str">
            <v>0</v>
          </cell>
          <cell r="BP126" t="str">
            <v>0</v>
          </cell>
          <cell r="BQ126" t="str">
            <v>0</v>
          </cell>
          <cell r="BR126" t="str">
            <v>0</v>
          </cell>
          <cell r="BT126" t="str">
            <v>0</v>
          </cell>
          <cell r="BU126" t="str">
            <v>0</v>
          </cell>
          <cell r="BV126" t="str">
            <v>0</v>
          </cell>
          <cell r="BW126" t="str">
            <v>0</v>
          </cell>
          <cell r="BX126" t="str">
            <v>0</v>
          </cell>
          <cell r="BY126" t="str">
            <v>0</v>
          </cell>
          <cell r="BZ126" t="str">
            <v>0</v>
          </cell>
          <cell r="CA126" t="str">
            <v>0</v>
          </cell>
          <cell r="CB126" t="str">
            <v>0</v>
          </cell>
          <cell r="CC126" t="str">
            <v>0</v>
          </cell>
          <cell r="CD126" t="str">
            <v>0</v>
          </cell>
          <cell r="CE126" t="str">
            <v>0</v>
          </cell>
          <cell r="CF126" t="str">
            <v>0</v>
          </cell>
          <cell r="CH126" t="str">
            <v>0</v>
          </cell>
          <cell r="CI126" t="str">
            <v>0</v>
          </cell>
          <cell r="CJ126" t="str">
            <v>0</v>
          </cell>
          <cell r="CK126" t="str">
            <v>0</v>
          </cell>
          <cell r="CL126" t="str">
            <v>0</v>
          </cell>
          <cell r="CM126" t="str">
            <v>0</v>
          </cell>
          <cell r="CN126" t="str">
            <v>0</v>
          </cell>
          <cell r="CO126" t="str">
            <v>0</v>
          </cell>
          <cell r="CP126" t="str">
            <v>0</v>
          </cell>
          <cell r="CQ126" t="str">
            <v>0</v>
          </cell>
          <cell r="CR126" t="str">
            <v>0</v>
          </cell>
          <cell r="CS126" t="str">
            <v>0</v>
          </cell>
          <cell r="CT126" t="str">
            <v>0</v>
          </cell>
          <cell r="CV126" t="str">
            <v>0</v>
          </cell>
          <cell r="CW126" t="str">
            <v>0</v>
          </cell>
          <cell r="CX126" t="str">
            <v>0</v>
          </cell>
          <cell r="CY126" t="str">
            <v>0</v>
          </cell>
          <cell r="CZ126" t="str">
            <v>0</v>
          </cell>
          <cell r="DA126" t="str">
            <v>0</v>
          </cell>
          <cell r="DB126" t="str">
            <v>0</v>
          </cell>
          <cell r="DC126" t="str">
            <v>0</v>
          </cell>
          <cell r="DD126" t="str">
            <v>0</v>
          </cell>
          <cell r="DE126" t="str">
            <v>0</v>
          </cell>
          <cell r="DF126" t="str">
            <v>0</v>
          </cell>
          <cell r="DG126" t="str">
            <v>0</v>
          </cell>
          <cell r="DH126" t="str">
            <v>0</v>
          </cell>
          <cell r="DJ126" t="str">
            <v>0</v>
          </cell>
          <cell r="DK126" t="str">
            <v>0</v>
          </cell>
          <cell r="DL126" t="str">
            <v>0</v>
          </cell>
          <cell r="DM126" t="str">
            <v>0</v>
          </cell>
          <cell r="DN126" t="str">
            <v>0</v>
          </cell>
          <cell r="DO126" t="str">
            <v>0</v>
          </cell>
          <cell r="DP126" t="str">
            <v>0</v>
          </cell>
          <cell r="DQ126" t="str">
            <v>0</v>
          </cell>
          <cell r="DR126" t="str">
            <v>0</v>
          </cell>
          <cell r="DS126" t="str">
            <v>0</v>
          </cell>
          <cell r="DT126" t="str">
            <v>0</v>
          </cell>
          <cell r="DU126" t="str">
            <v>0</v>
          </cell>
          <cell r="DV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0</v>
          </cell>
          <cell r="V127" t="str">
            <v>0</v>
          </cell>
          <cell r="W127" t="str">
            <v>0</v>
          </cell>
          <cell r="X127" t="str">
            <v>0</v>
          </cell>
          <cell r="Y127" t="str">
            <v>0</v>
          </cell>
          <cell r="Z127" t="str">
            <v>0</v>
          </cell>
          <cell r="AA127" t="str">
            <v>0</v>
          </cell>
          <cell r="AB127" t="str">
            <v>0</v>
          </cell>
          <cell r="AD127" t="str">
            <v>0</v>
          </cell>
          <cell r="AE127" t="str">
            <v>0</v>
          </cell>
          <cell r="AF127" t="str">
            <v>0</v>
          </cell>
          <cell r="AG127" t="str">
            <v>0</v>
          </cell>
          <cell r="AH127" t="str">
            <v>0</v>
          </cell>
          <cell r="AI127" t="str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 t="str">
            <v>0</v>
          </cell>
          <cell r="AO127" t="str">
            <v>0</v>
          </cell>
          <cell r="AP127" t="str">
            <v>0</v>
          </cell>
          <cell r="AR127" t="str">
            <v>0</v>
          </cell>
          <cell r="AS127" t="str">
            <v>0</v>
          </cell>
          <cell r="AT127" t="str">
            <v>0</v>
          </cell>
          <cell r="AU127" t="str">
            <v>0</v>
          </cell>
          <cell r="AV127" t="str">
            <v>0</v>
          </cell>
          <cell r="AW127" t="str">
            <v>0</v>
          </cell>
          <cell r="AX127" t="str">
            <v>0</v>
          </cell>
          <cell r="AY127" t="str">
            <v>0</v>
          </cell>
          <cell r="AZ127" t="str">
            <v>0</v>
          </cell>
          <cell r="BA127" t="str">
            <v>0</v>
          </cell>
          <cell r="BB127" t="str">
            <v>0</v>
          </cell>
          <cell r="BC127" t="str">
            <v>0</v>
          </cell>
          <cell r="BD127" t="str">
            <v>0</v>
          </cell>
          <cell r="BF127" t="str">
            <v>0</v>
          </cell>
          <cell r="BG127" t="str">
            <v>0</v>
          </cell>
          <cell r="BH127" t="str">
            <v>0</v>
          </cell>
          <cell r="BI127" t="str">
            <v>0</v>
          </cell>
          <cell r="BJ127" t="str">
            <v>0</v>
          </cell>
          <cell r="BK127" t="str">
            <v>0</v>
          </cell>
          <cell r="BL127" t="str">
            <v>0</v>
          </cell>
          <cell r="BM127" t="str">
            <v>0</v>
          </cell>
          <cell r="BN127" t="str">
            <v>0</v>
          </cell>
          <cell r="BO127" t="str">
            <v>0</v>
          </cell>
          <cell r="BP127" t="str">
            <v>0</v>
          </cell>
          <cell r="BQ127" t="str">
            <v>0</v>
          </cell>
          <cell r="BR127" t="str">
            <v>0</v>
          </cell>
          <cell r="BT127" t="str">
            <v>0</v>
          </cell>
          <cell r="BU127" t="str">
            <v>0</v>
          </cell>
          <cell r="BV127" t="str">
            <v>0</v>
          </cell>
          <cell r="BW127" t="str">
            <v>0</v>
          </cell>
          <cell r="BX127" t="str">
            <v>0</v>
          </cell>
          <cell r="BY127" t="str">
            <v>0</v>
          </cell>
          <cell r="BZ127" t="str">
            <v>0</v>
          </cell>
          <cell r="CA127" t="str">
            <v>0</v>
          </cell>
          <cell r="CB127" t="str">
            <v>0</v>
          </cell>
          <cell r="CC127" t="str">
            <v>0</v>
          </cell>
          <cell r="CD127" t="str">
            <v>0</v>
          </cell>
          <cell r="CE127" t="str">
            <v>0</v>
          </cell>
          <cell r="CF127" t="str">
            <v>0</v>
          </cell>
          <cell r="CH127" t="str">
            <v>0</v>
          </cell>
          <cell r="CI127" t="str">
            <v>0</v>
          </cell>
          <cell r="CJ127" t="str">
            <v>0</v>
          </cell>
          <cell r="CK127" t="str">
            <v>0</v>
          </cell>
          <cell r="CL127" t="str">
            <v>0</v>
          </cell>
          <cell r="CM127" t="str">
            <v>0</v>
          </cell>
          <cell r="CN127" t="str">
            <v>0</v>
          </cell>
          <cell r="CO127" t="str">
            <v>0</v>
          </cell>
          <cell r="CP127" t="str">
            <v>0</v>
          </cell>
          <cell r="CQ127" t="str">
            <v>0</v>
          </cell>
          <cell r="CR127" t="str">
            <v>0</v>
          </cell>
          <cell r="CS127" t="str">
            <v>0</v>
          </cell>
          <cell r="CT127" t="str">
            <v>0</v>
          </cell>
          <cell r="CV127" t="str">
            <v>0</v>
          </cell>
          <cell r="CW127" t="str">
            <v>0</v>
          </cell>
          <cell r="CX127" t="str">
            <v>0</v>
          </cell>
          <cell r="CY127" t="str">
            <v>0</v>
          </cell>
          <cell r="CZ127" t="str">
            <v>0</v>
          </cell>
          <cell r="DA127" t="str">
            <v>0</v>
          </cell>
          <cell r="DB127" t="str">
            <v>0</v>
          </cell>
          <cell r="DC127" t="str">
            <v>0</v>
          </cell>
          <cell r="DD127" t="str">
            <v>0</v>
          </cell>
          <cell r="DE127" t="str">
            <v>0</v>
          </cell>
          <cell r="DF127" t="str">
            <v>0</v>
          </cell>
          <cell r="DG127" t="str">
            <v>0</v>
          </cell>
          <cell r="DH127" t="str">
            <v>0</v>
          </cell>
          <cell r="DJ127" t="str">
            <v>0</v>
          </cell>
          <cell r="DK127" t="str">
            <v>0</v>
          </cell>
          <cell r="DL127" t="str">
            <v>0</v>
          </cell>
          <cell r="DM127" t="str">
            <v>0</v>
          </cell>
          <cell r="DN127" t="str">
            <v>0</v>
          </cell>
          <cell r="DO127" t="str">
            <v>0</v>
          </cell>
          <cell r="DP127" t="str">
            <v>0</v>
          </cell>
          <cell r="DQ127" t="str">
            <v>0</v>
          </cell>
          <cell r="DR127" t="str">
            <v>0</v>
          </cell>
          <cell r="DS127" t="str">
            <v>0</v>
          </cell>
          <cell r="DT127" t="str">
            <v>0</v>
          </cell>
          <cell r="DU127" t="str">
            <v>0</v>
          </cell>
          <cell r="DV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0</v>
          </cell>
          <cell r="V128" t="str">
            <v>0</v>
          </cell>
          <cell r="W128" t="str">
            <v>0</v>
          </cell>
          <cell r="X128" t="str">
            <v>0</v>
          </cell>
          <cell r="Y128" t="str">
            <v>0</v>
          </cell>
          <cell r="Z128" t="str">
            <v>0</v>
          </cell>
          <cell r="AA128" t="str">
            <v>0</v>
          </cell>
          <cell r="AB128" t="str">
            <v>0</v>
          </cell>
          <cell r="AD128" t="str">
            <v>0</v>
          </cell>
          <cell r="AE128" t="str">
            <v>0</v>
          </cell>
          <cell r="AF128" t="str">
            <v>0</v>
          </cell>
          <cell r="AG128" t="str">
            <v>0</v>
          </cell>
          <cell r="AH128" t="str">
            <v>0</v>
          </cell>
          <cell r="AI128" t="str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 t="str">
            <v>0</v>
          </cell>
          <cell r="AO128" t="str">
            <v>0</v>
          </cell>
          <cell r="AP128" t="str">
            <v>0</v>
          </cell>
          <cell r="AR128" t="str">
            <v>0</v>
          </cell>
          <cell r="AS128" t="str">
            <v>0</v>
          </cell>
          <cell r="AT128" t="str">
            <v>0</v>
          </cell>
          <cell r="AU128" t="str">
            <v>0</v>
          </cell>
          <cell r="AV128" t="str">
            <v>0</v>
          </cell>
          <cell r="AW128" t="str">
            <v>0</v>
          </cell>
          <cell r="AX128" t="str">
            <v>0</v>
          </cell>
          <cell r="AY128" t="str">
            <v>0</v>
          </cell>
          <cell r="AZ128" t="str">
            <v>0</v>
          </cell>
          <cell r="BA128" t="str">
            <v>0</v>
          </cell>
          <cell r="BB128" t="str">
            <v>0</v>
          </cell>
          <cell r="BC128" t="str">
            <v>0</v>
          </cell>
          <cell r="BD128" t="str">
            <v>0</v>
          </cell>
          <cell r="BF128" t="str">
            <v>0</v>
          </cell>
          <cell r="BG128" t="str">
            <v>0</v>
          </cell>
          <cell r="BH128" t="str">
            <v>0</v>
          </cell>
          <cell r="BI128" t="str">
            <v>0</v>
          </cell>
          <cell r="BJ128" t="str">
            <v>0</v>
          </cell>
          <cell r="BK128" t="str">
            <v>0</v>
          </cell>
          <cell r="BL128" t="str">
            <v>0</v>
          </cell>
          <cell r="BM128" t="str">
            <v>0</v>
          </cell>
          <cell r="BN128" t="str">
            <v>0</v>
          </cell>
          <cell r="BO128" t="str">
            <v>0</v>
          </cell>
          <cell r="BP128" t="str">
            <v>0</v>
          </cell>
          <cell r="BQ128" t="str">
            <v>0</v>
          </cell>
          <cell r="BR128" t="str">
            <v>0</v>
          </cell>
          <cell r="BT128" t="str">
            <v>0</v>
          </cell>
          <cell r="BU128" t="str">
            <v>0</v>
          </cell>
          <cell r="BV128" t="str">
            <v>0</v>
          </cell>
          <cell r="BW128" t="str">
            <v>0</v>
          </cell>
          <cell r="BX128" t="str">
            <v>0</v>
          </cell>
          <cell r="BY128" t="str">
            <v>0</v>
          </cell>
          <cell r="BZ128" t="str">
            <v>0</v>
          </cell>
          <cell r="CA128" t="str">
            <v>0</v>
          </cell>
          <cell r="CB128" t="str">
            <v>0</v>
          </cell>
          <cell r="CC128" t="str">
            <v>0</v>
          </cell>
          <cell r="CD128" t="str">
            <v>0</v>
          </cell>
          <cell r="CE128" t="str">
            <v>0</v>
          </cell>
          <cell r="CF128" t="str">
            <v>0</v>
          </cell>
          <cell r="CH128" t="str">
            <v>0</v>
          </cell>
          <cell r="CI128" t="str">
            <v>0</v>
          </cell>
          <cell r="CJ128" t="str">
            <v>0</v>
          </cell>
          <cell r="CK128" t="str">
            <v>0</v>
          </cell>
          <cell r="CL128" t="str">
            <v>0</v>
          </cell>
          <cell r="CM128" t="str">
            <v>0</v>
          </cell>
          <cell r="CN128" t="str">
            <v>0</v>
          </cell>
          <cell r="CO128" t="str">
            <v>0</v>
          </cell>
          <cell r="CP128" t="str">
            <v>0</v>
          </cell>
          <cell r="CQ128" t="str">
            <v>0</v>
          </cell>
          <cell r="CR128" t="str">
            <v>0</v>
          </cell>
          <cell r="CS128" t="str">
            <v>0</v>
          </cell>
          <cell r="CT128" t="str">
            <v>0</v>
          </cell>
          <cell r="CV128" t="str">
            <v>0</v>
          </cell>
          <cell r="CW128" t="str">
            <v>0</v>
          </cell>
          <cell r="CX128" t="str">
            <v>0</v>
          </cell>
          <cell r="CY128" t="str">
            <v>0</v>
          </cell>
          <cell r="CZ128" t="str">
            <v>0</v>
          </cell>
          <cell r="DA128" t="str">
            <v>0</v>
          </cell>
          <cell r="DB128" t="str">
            <v>0</v>
          </cell>
          <cell r="DC128" t="str">
            <v>0</v>
          </cell>
          <cell r="DD128" t="str">
            <v>0</v>
          </cell>
          <cell r="DE128" t="str">
            <v>0</v>
          </cell>
          <cell r="DF128" t="str">
            <v>0</v>
          </cell>
          <cell r="DG128" t="str">
            <v>0</v>
          </cell>
          <cell r="DH128" t="str">
            <v>0</v>
          </cell>
          <cell r="DJ128" t="str">
            <v>0</v>
          </cell>
          <cell r="DK128" t="str">
            <v>0</v>
          </cell>
          <cell r="DL128" t="str">
            <v>0</v>
          </cell>
          <cell r="DM128" t="str">
            <v>0</v>
          </cell>
          <cell r="DN128" t="str">
            <v>0</v>
          </cell>
          <cell r="DO128" t="str">
            <v>0</v>
          </cell>
          <cell r="DP128" t="str">
            <v>0</v>
          </cell>
          <cell r="DQ128" t="str">
            <v>0</v>
          </cell>
          <cell r="DR128" t="str">
            <v>0</v>
          </cell>
          <cell r="DS128" t="str">
            <v>0</v>
          </cell>
          <cell r="DT128" t="str">
            <v>0</v>
          </cell>
          <cell r="DU128" t="str">
            <v>0</v>
          </cell>
          <cell r="DV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0</v>
          </cell>
          <cell r="V129" t="str">
            <v>0</v>
          </cell>
          <cell r="W129" t="str">
            <v>0</v>
          </cell>
          <cell r="X129" t="str">
            <v>0</v>
          </cell>
          <cell r="Y129" t="str">
            <v>0</v>
          </cell>
          <cell r="Z129" t="str">
            <v>0</v>
          </cell>
          <cell r="AA129" t="str">
            <v>0</v>
          </cell>
          <cell r="AB129" t="str">
            <v>0</v>
          </cell>
          <cell r="AD129" t="str">
            <v>0</v>
          </cell>
          <cell r="AE129" t="str">
            <v>0</v>
          </cell>
          <cell r="AF129" t="str">
            <v>0</v>
          </cell>
          <cell r="AG129" t="str">
            <v>0</v>
          </cell>
          <cell r="AH129" t="str">
            <v>0</v>
          </cell>
          <cell r="AI129" t="str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 t="str">
            <v>0</v>
          </cell>
          <cell r="AO129" t="str">
            <v>0</v>
          </cell>
          <cell r="AP129" t="str">
            <v>0</v>
          </cell>
          <cell r="AR129" t="str">
            <v>0</v>
          </cell>
          <cell r="AS129" t="str">
            <v>0</v>
          </cell>
          <cell r="AT129" t="str">
            <v>0</v>
          </cell>
          <cell r="AU129" t="str">
            <v>0</v>
          </cell>
          <cell r="AV129" t="str">
            <v>0</v>
          </cell>
          <cell r="AW129" t="str">
            <v>0</v>
          </cell>
          <cell r="AX129" t="str">
            <v>0</v>
          </cell>
          <cell r="AY129" t="str">
            <v>0</v>
          </cell>
          <cell r="AZ129" t="str">
            <v>0</v>
          </cell>
          <cell r="BA129" t="str">
            <v>0</v>
          </cell>
          <cell r="BB129" t="str">
            <v>0</v>
          </cell>
          <cell r="BC129" t="str">
            <v>0</v>
          </cell>
          <cell r="BD129" t="str">
            <v>0</v>
          </cell>
          <cell r="BF129" t="str">
            <v>0</v>
          </cell>
          <cell r="BG129" t="str">
            <v>0</v>
          </cell>
          <cell r="BH129" t="str">
            <v>0</v>
          </cell>
          <cell r="BI129" t="str">
            <v>0</v>
          </cell>
          <cell r="BJ129" t="str">
            <v>0</v>
          </cell>
          <cell r="BK129" t="str">
            <v>0</v>
          </cell>
          <cell r="BL129" t="str">
            <v>0</v>
          </cell>
          <cell r="BM129" t="str">
            <v>0</v>
          </cell>
          <cell r="BN129" t="str">
            <v>0</v>
          </cell>
          <cell r="BO129" t="str">
            <v>0</v>
          </cell>
          <cell r="BP129" t="str">
            <v>0</v>
          </cell>
          <cell r="BQ129" t="str">
            <v>0</v>
          </cell>
          <cell r="BR129" t="str">
            <v>0</v>
          </cell>
          <cell r="BT129" t="str">
            <v>0</v>
          </cell>
          <cell r="BU129" t="str">
            <v>0</v>
          </cell>
          <cell r="BV129" t="str">
            <v>0</v>
          </cell>
          <cell r="BW129" t="str">
            <v>0</v>
          </cell>
          <cell r="BX129" t="str">
            <v>0</v>
          </cell>
          <cell r="BY129" t="str">
            <v>0</v>
          </cell>
          <cell r="BZ129" t="str">
            <v>0</v>
          </cell>
          <cell r="CA129" t="str">
            <v>0</v>
          </cell>
          <cell r="CB129" t="str">
            <v>0</v>
          </cell>
          <cell r="CC129" t="str">
            <v>0</v>
          </cell>
          <cell r="CD129" t="str">
            <v>0</v>
          </cell>
          <cell r="CE129" t="str">
            <v>0</v>
          </cell>
          <cell r="CF129" t="str">
            <v>0</v>
          </cell>
          <cell r="CH129" t="str">
            <v>0</v>
          </cell>
          <cell r="CI129" t="str">
            <v>0</v>
          </cell>
          <cell r="CJ129" t="str">
            <v>0</v>
          </cell>
          <cell r="CK129" t="str">
            <v>0</v>
          </cell>
          <cell r="CL129" t="str">
            <v>0</v>
          </cell>
          <cell r="CM129" t="str">
            <v>0</v>
          </cell>
          <cell r="CN129" t="str">
            <v>0</v>
          </cell>
          <cell r="CO129" t="str">
            <v>0</v>
          </cell>
          <cell r="CP129" t="str">
            <v>0</v>
          </cell>
          <cell r="CQ129" t="str">
            <v>0</v>
          </cell>
          <cell r="CR129" t="str">
            <v>0</v>
          </cell>
          <cell r="CS129" t="str">
            <v>0</v>
          </cell>
          <cell r="CT129" t="str">
            <v>0</v>
          </cell>
          <cell r="CV129" t="str">
            <v>0</v>
          </cell>
          <cell r="CW129" t="str">
            <v>0</v>
          </cell>
          <cell r="CX129" t="str">
            <v>0</v>
          </cell>
          <cell r="CY129" t="str">
            <v>0</v>
          </cell>
          <cell r="CZ129" t="str">
            <v>0</v>
          </cell>
          <cell r="DA129" t="str">
            <v>0</v>
          </cell>
          <cell r="DB129" t="str">
            <v>0</v>
          </cell>
          <cell r="DC129" t="str">
            <v>0</v>
          </cell>
          <cell r="DD129" t="str">
            <v>0</v>
          </cell>
          <cell r="DE129" t="str">
            <v>0</v>
          </cell>
          <cell r="DF129" t="str">
            <v>0</v>
          </cell>
          <cell r="DG129" t="str">
            <v>0</v>
          </cell>
          <cell r="DH129" t="str">
            <v>0</v>
          </cell>
          <cell r="DJ129" t="str">
            <v>0</v>
          </cell>
          <cell r="DK129" t="str">
            <v>0</v>
          </cell>
          <cell r="DL129" t="str">
            <v>0</v>
          </cell>
          <cell r="DM129" t="str">
            <v>0</v>
          </cell>
          <cell r="DN129" t="str">
            <v>0</v>
          </cell>
          <cell r="DO129" t="str">
            <v>0</v>
          </cell>
          <cell r="DP129" t="str">
            <v>0</v>
          </cell>
          <cell r="DQ129" t="str">
            <v>0</v>
          </cell>
          <cell r="DR129" t="str">
            <v>0</v>
          </cell>
          <cell r="DS129" t="str">
            <v>0</v>
          </cell>
          <cell r="DT129" t="str">
            <v>0</v>
          </cell>
          <cell r="DU129" t="str">
            <v>0</v>
          </cell>
          <cell r="DV129" t="str">
            <v>0</v>
          </cell>
        </row>
        <row r="130">
          <cell r="A130" t="str">
            <v>Other interest expense - Cust Deps-By Acct/D 4310-30119</v>
          </cell>
          <cell r="B130">
            <v>1358400</v>
          </cell>
          <cell r="C130">
            <v>113200</v>
          </cell>
          <cell r="D130">
            <v>113200</v>
          </cell>
          <cell r="E130">
            <v>113200</v>
          </cell>
          <cell r="F130">
            <v>113200</v>
          </cell>
          <cell r="G130">
            <v>113200</v>
          </cell>
          <cell r="H130">
            <v>113200</v>
          </cell>
          <cell r="I130">
            <v>113200</v>
          </cell>
          <cell r="J130">
            <v>113200</v>
          </cell>
          <cell r="K130">
            <v>113200</v>
          </cell>
          <cell r="L130">
            <v>113200</v>
          </cell>
          <cell r="M130">
            <v>113200</v>
          </cell>
          <cell r="N130">
            <v>113200</v>
          </cell>
          <cell r="P130">
            <v>744000</v>
          </cell>
          <cell r="Q130">
            <v>62000</v>
          </cell>
          <cell r="R130">
            <v>62000</v>
          </cell>
          <cell r="S130">
            <v>62000</v>
          </cell>
          <cell r="T130">
            <v>62000</v>
          </cell>
          <cell r="U130">
            <v>62000</v>
          </cell>
          <cell r="V130">
            <v>62000</v>
          </cell>
          <cell r="W130">
            <v>62000</v>
          </cell>
          <cell r="X130">
            <v>62000</v>
          </cell>
          <cell r="Y130">
            <v>62000</v>
          </cell>
          <cell r="Z130">
            <v>62000</v>
          </cell>
          <cell r="AA130">
            <v>62000</v>
          </cell>
          <cell r="AB130">
            <v>62000</v>
          </cell>
          <cell r="AD130" t="str">
            <v>0</v>
          </cell>
          <cell r="AE130" t="str">
            <v>0</v>
          </cell>
          <cell r="AF130" t="str">
            <v>0</v>
          </cell>
          <cell r="AG130" t="str">
            <v>0</v>
          </cell>
          <cell r="AH130" t="str">
            <v>0</v>
          </cell>
          <cell r="AI130" t="str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0</v>
          </cell>
          <cell r="AN130" t="str">
            <v>0</v>
          </cell>
          <cell r="AO130" t="str">
            <v>0</v>
          </cell>
          <cell r="AP130" t="str">
            <v>0</v>
          </cell>
          <cell r="AR130" t="str">
            <v>0</v>
          </cell>
          <cell r="AS130" t="str">
            <v>0</v>
          </cell>
          <cell r="AT130" t="str">
            <v>0</v>
          </cell>
          <cell r="AU130" t="str">
            <v>0</v>
          </cell>
          <cell r="AV130" t="str">
            <v>0</v>
          </cell>
          <cell r="AW130" t="str">
            <v>0</v>
          </cell>
          <cell r="AX130" t="str">
            <v>0</v>
          </cell>
          <cell r="AY130" t="str">
            <v>0</v>
          </cell>
          <cell r="AZ130" t="str">
            <v>0</v>
          </cell>
          <cell r="BA130" t="str">
            <v>0</v>
          </cell>
          <cell r="BB130" t="str">
            <v>0</v>
          </cell>
          <cell r="BC130" t="str">
            <v>0</v>
          </cell>
          <cell r="BD130" t="str">
            <v>0</v>
          </cell>
          <cell r="BF130" t="str">
            <v>0</v>
          </cell>
          <cell r="BG130" t="str">
            <v>0</v>
          </cell>
          <cell r="BH130" t="str">
            <v>0</v>
          </cell>
          <cell r="BI130" t="str">
            <v>0</v>
          </cell>
          <cell r="BJ130" t="str">
            <v>0</v>
          </cell>
          <cell r="BK130" t="str">
            <v>0</v>
          </cell>
          <cell r="BL130" t="str">
            <v>0</v>
          </cell>
          <cell r="BM130" t="str">
            <v>0</v>
          </cell>
          <cell r="BN130" t="str">
            <v>0</v>
          </cell>
          <cell r="BO130" t="str">
            <v>0</v>
          </cell>
          <cell r="BP130" t="str">
            <v>0</v>
          </cell>
          <cell r="BQ130" t="str">
            <v>0</v>
          </cell>
          <cell r="BR130" t="str">
            <v>0</v>
          </cell>
          <cell r="BT130" t="str">
            <v>0</v>
          </cell>
          <cell r="BU130" t="str">
            <v>0</v>
          </cell>
          <cell r="BV130" t="str">
            <v>0</v>
          </cell>
          <cell r="BW130" t="str">
            <v>0</v>
          </cell>
          <cell r="BX130" t="str">
            <v>0</v>
          </cell>
          <cell r="BY130" t="str">
            <v>0</v>
          </cell>
          <cell r="BZ130" t="str">
            <v>0</v>
          </cell>
          <cell r="CA130" t="str">
            <v>0</v>
          </cell>
          <cell r="CB130" t="str">
            <v>0</v>
          </cell>
          <cell r="CC130" t="str">
            <v>0</v>
          </cell>
          <cell r="CD130" t="str">
            <v>0</v>
          </cell>
          <cell r="CE130" t="str">
            <v>0</v>
          </cell>
          <cell r="CF130" t="str">
            <v>0</v>
          </cell>
          <cell r="CH130" t="str">
            <v>0</v>
          </cell>
          <cell r="CI130" t="str">
            <v>0</v>
          </cell>
          <cell r="CJ130" t="str">
            <v>0</v>
          </cell>
          <cell r="CK130" t="str">
            <v>0</v>
          </cell>
          <cell r="CL130" t="str">
            <v>0</v>
          </cell>
          <cell r="CM130" t="str">
            <v>0</v>
          </cell>
          <cell r="CN130" t="str">
            <v>0</v>
          </cell>
          <cell r="CO130" t="str">
            <v>0</v>
          </cell>
          <cell r="CP130" t="str">
            <v>0</v>
          </cell>
          <cell r="CQ130" t="str">
            <v>0</v>
          </cell>
          <cell r="CR130" t="str">
            <v>0</v>
          </cell>
          <cell r="CS130" t="str">
            <v>0</v>
          </cell>
          <cell r="CT130" t="str">
            <v>0</v>
          </cell>
          <cell r="CV130" t="str">
            <v>0</v>
          </cell>
          <cell r="CW130" t="str">
            <v>0</v>
          </cell>
          <cell r="CX130" t="str">
            <v>0</v>
          </cell>
          <cell r="CY130" t="str">
            <v>0</v>
          </cell>
          <cell r="CZ130" t="str">
            <v>0</v>
          </cell>
          <cell r="DA130" t="str">
            <v>0</v>
          </cell>
          <cell r="DB130" t="str">
            <v>0</v>
          </cell>
          <cell r="DC130" t="str">
            <v>0</v>
          </cell>
          <cell r="DD130" t="str">
            <v>0</v>
          </cell>
          <cell r="DE130" t="str">
            <v>0</v>
          </cell>
          <cell r="DF130" t="str">
            <v>0</v>
          </cell>
          <cell r="DG130" t="str">
            <v>0</v>
          </cell>
          <cell r="DH130" t="str">
            <v>0</v>
          </cell>
          <cell r="DJ130" t="str">
            <v>0</v>
          </cell>
          <cell r="DK130" t="str">
            <v>0</v>
          </cell>
          <cell r="DL130" t="str">
            <v>0</v>
          </cell>
          <cell r="DM130" t="str">
            <v>0</v>
          </cell>
          <cell r="DN130" t="str">
            <v>0</v>
          </cell>
          <cell r="DO130" t="str">
            <v>0</v>
          </cell>
          <cell r="DP130" t="str">
            <v>0</v>
          </cell>
          <cell r="DQ130" t="str">
            <v>0</v>
          </cell>
          <cell r="DR130" t="str">
            <v>0</v>
          </cell>
          <cell r="DS130" t="str">
            <v>0</v>
          </cell>
          <cell r="DT130" t="str">
            <v>0</v>
          </cell>
          <cell r="DU130" t="str">
            <v>0</v>
          </cell>
          <cell r="DV130" t="str">
            <v>0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 t="str">
            <v>0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0</v>
          </cell>
          <cell r="V131" t="str">
            <v>0</v>
          </cell>
          <cell r="W131" t="str">
            <v>0</v>
          </cell>
          <cell r="X131" t="str">
            <v>0</v>
          </cell>
          <cell r="Y131" t="str">
            <v>0</v>
          </cell>
          <cell r="Z131" t="str">
            <v>0</v>
          </cell>
          <cell r="AA131" t="str">
            <v>0</v>
          </cell>
          <cell r="AB131" t="str">
            <v>0</v>
          </cell>
          <cell r="AD131" t="str">
            <v>0</v>
          </cell>
          <cell r="AE131" t="str">
            <v>0</v>
          </cell>
          <cell r="AF131" t="str">
            <v>0</v>
          </cell>
          <cell r="AG131" t="str">
            <v>0</v>
          </cell>
          <cell r="AH131" t="str">
            <v>0</v>
          </cell>
          <cell r="AI131" t="str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0</v>
          </cell>
          <cell r="AN131" t="str">
            <v>0</v>
          </cell>
          <cell r="AO131" t="str">
            <v>0</v>
          </cell>
          <cell r="AP131" t="str">
            <v>0</v>
          </cell>
          <cell r="AR131" t="str">
            <v>0</v>
          </cell>
          <cell r="AS131" t="str">
            <v>0</v>
          </cell>
          <cell r="AT131" t="str">
            <v>0</v>
          </cell>
          <cell r="AU131" t="str">
            <v>0</v>
          </cell>
          <cell r="AV131" t="str">
            <v>0</v>
          </cell>
          <cell r="AW131" t="str">
            <v>0</v>
          </cell>
          <cell r="AX131" t="str">
            <v>0</v>
          </cell>
          <cell r="AY131" t="str">
            <v>0</v>
          </cell>
          <cell r="AZ131" t="str">
            <v>0</v>
          </cell>
          <cell r="BA131" t="str">
            <v>0</v>
          </cell>
          <cell r="BB131" t="str">
            <v>0</v>
          </cell>
          <cell r="BC131" t="str">
            <v>0</v>
          </cell>
          <cell r="BD131" t="str">
            <v>0</v>
          </cell>
          <cell r="BF131" t="str">
            <v>0</v>
          </cell>
          <cell r="BG131" t="str">
            <v>0</v>
          </cell>
          <cell r="BH131" t="str">
            <v>0</v>
          </cell>
          <cell r="BI131" t="str">
            <v>0</v>
          </cell>
          <cell r="BJ131" t="str">
            <v>0</v>
          </cell>
          <cell r="BK131" t="str">
            <v>0</v>
          </cell>
          <cell r="BL131" t="str">
            <v>0</v>
          </cell>
          <cell r="BM131" t="str">
            <v>0</v>
          </cell>
          <cell r="BN131" t="str">
            <v>0</v>
          </cell>
          <cell r="BO131" t="str">
            <v>0</v>
          </cell>
          <cell r="BP131" t="str">
            <v>0</v>
          </cell>
          <cell r="BQ131" t="str">
            <v>0</v>
          </cell>
          <cell r="BR131" t="str">
            <v>0</v>
          </cell>
          <cell r="BT131" t="str">
            <v>0</v>
          </cell>
          <cell r="BU131" t="str">
            <v>0</v>
          </cell>
          <cell r="BV131" t="str">
            <v>0</v>
          </cell>
          <cell r="BW131" t="str">
            <v>0</v>
          </cell>
          <cell r="BX131" t="str">
            <v>0</v>
          </cell>
          <cell r="BY131" t="str">
            <v>0</v>
          </cell>
          <cell r="BZ131" t="str">
            <v>0</v>
          </cell>
          <cell r="CA131" t="str">
            <v>0</v>
          </cell>
          <cell r="CB131" t="str">
            <v>0</v>
          </cell>
          <cell r="CC131" t="str">
            <v>0</v>
          </cell>
          <cell r="CD131" t="str">
            <v>0</v>
          </cell>
          <cell r="CE131" t="str">
            <v>0</v>
          </cell>
          <cell r="CF131" t="str">
            <v>0</v>
          </cell>
          <cell r="CH131" t="str">
            <v>0</v>
          </cell>
          <cell r="CI131" t="str">
            <v>0</v>
          </cell>
          <cell r="CJ131" t="str">
            <v>0</v>
          </cell>
          <cell r="CK131" t="str">
            <v>0</v>
          </cell>
          <cell r="CL131" t="str">
            <v>0</v>
          </cell>
          <cell r="CM131" t="str">
            <v>0</v>
          </cell>
          <cell r="CN131" t="str">
            <v>0</v>
          </cell>
          <cell r="CO131" t="str">
            <v>0</v>
          </cell>
          <cell r="CP131" t="str">
            <v>0</v>
          </cell>
          <cell r="CQ131" t="str">
            <v>0</v>
          </cell>
          <cell r="CR131" t="str">
            <v>0</v>
          </cell>
          <cell r="CS131" t="str">
            <v>0</v>
          </cell>
          <cell r="CT131" t="str">
            <v>0</v>
          </cell>
          <cell r="CV131" t="str">
            <v>0</v>
          </cell>
          <cell r="CW131" t="str">
            <v>0</v>
          </cell>
          <cell r="CX131" t="str">
            <v>0</v>
          </cell>
          <cell r="CY131" t="str">
            <v>0</v>
          </cell>
          <cell r="CZ131" t="str">
            <v>0</v>
          </cell>
          <cell r="DA131" t="str">
            <v>0</v>
          </cell>
          <cell r="DB131" t="str">
            <v>0</v>
          </cell>
          <cell r="DC131" t="str">
            <v>0</v>
          </cell>
          <cell r="DD131" t="str">
            <v>0</v>
          </cell>
          <cell r="DE131" t="str">
            <v>0</v>
          </cell>
          <cell r="DF131" t="str">
            <v>0</v>
          </cell>
          <cell r="DG131" t="str">
            <v>0</v>
          </cell>
          <cell r="DH131" t="str">
            <v>0</v>
          </cell>
          <cell r="DJ131" t="str">
            <v>0</v>
          </cell>
          <cell r="DK131" t="str">
            <v>0</v>
          </cell>
          <cell r="DL131" t="str">
            <v>0</v>
          </cell>
          <cell r="DM131" t="str">
            <v>0</v>
          </cell>
          <cell r="DN131" t="str">
            <v>0</v>
          </cell>
          <cell r="DO131" t="str">
            <v>0</v>
          </cell>
          <cell r="DP131" t="str">
            <v>0</v>
          </cell>
          <cell r="DQ131" t="str">
            <v>0</v>
          </cell>
          <cell r="DR131" t="str">
            <v>0</v>
          </cell>
          <cell r="DS131" t="str">
            <v>0</v>
          </cell>
          <cell r="DT131" t="str">
            <v>0</v>
          </cell>
          <cell r="DU131" t="str">
            <v>0</v>
          </cell>
          <cell r="DV131" t="str">
            <v>0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 t="str">
            <v>0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0</v>
          </cell>
          <cell r="U132" t="str">
            <v>0</v>
          </cell>
          <cell r="V132" t="str">
            <v>0</v>
          </cell>
          <cell r="W132" t="str">
            <v>0</v>
          </cell>
          <cell r="X132" t="str">
            <v>0</v>
          </cell>
          <cell r="Y132" t="str">
            <v>0</v>
          </cell>
          <cell r="Z132" t="str">
            <v>0</v>
          </cell>
          <cell r="AA132" t="str">
            <v>0</v>
          </cell>
          <cell r="AB132" t="str">
            <v>0</v>
          </cell>
          <cell r="AD132" t="str">
            <v>0</v>
          </cell>
          <cell r="AE132" t="str">
            <v>0</v>
          </cell>
          <cell r="AF132" t="str">
            <v>0</v>
          </cell>
          <cell r="AG132" t="str">
            <v>0</v>
          </cell>
          <cell r="AH132" t="str">
            <v>0</v>
          </cell>
          <cell r="AI132" t="str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0</v>
          </cell>
          <cell r="AN132" t="str">
            <v>0</v>
          </cell>
          <cell r="AO132" t="str">
            <v>0</v>
          </cell>
          <cell r="AP132" t="str">
            <v>0</v>
          </cell>
          <cell r="AR132" t="str">
            <v>0</v>
          </cell>
          <cell r="AS132" t="str">
            <v>0</v>
          </cell>
          <cell r="AT132" t="str">
            <v>0</v>
          </cell>
          <cell r="AU132" t="str">
            <v>0</v>
          </cell>
          <cell r="AV132" t="str">
            <v>0</v>
          </cell>
          <cell r="AW132" t="str">
            <v>0</v>
          </cell>
          <cell r="AX132" t="str">
            <v>0</v>
          </cell>
          <cell r="AY132" t="str">
            <v>0</v>
          </cell>
          <cell r="AZ132" t="str">
            <v>0</v>
          </cell>
          <cell r="BA132" t="str">
            <v>0</v>
          </cell>
          <cell r="BB132" t="str">
            <v>0</v>
          </cell>
          <cell r="BC132" t="str">
            <v>0</v>
          </cell>
          <cell r="BD132" t="str">
            <v>0</v>
          </cell>
          <cell r="BF132" t="str">
            <v>0</v>
          </cell>
          <cell r="BG132" t="str">
            <v>0</v>
          </cell>
          <cell r="BH132" t="str">
            <v>0</v>
          </cell>
          <cell r="BI132" t="str">
            <v>0</v>
          </cell>
          <cell r="BJ132" t="str">
            <v>0</v>
          </cell>
          <cell r="BK132" t="str">
            <v>0</v>
          </cell>
          <cell r="BL132" t="str">
            <v>0</v>
          </cell>
          <cell r="BM132" t="str">
            <v>0</v>
          </cell>
          <cell r="BN132" t="str">
            <v>0</v>
          </cell>
          <cell r="BO132" t="str">
            <v>0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0</v>
          </cell>
          <cell r="BU132" t="str">
            <v>0</v>
          </cell>
          <cell r="BV132" t="str">
            <v>0</v>
          </cell>
          <cell r="BW132" t="str">
            <v>0</v>
          </cell>
          <cell r="BX132" t="str">
            <v>0</v>
          </cell>
          <cell r="BY132" t="str">
            <v>0</v>
          </cell>
          <cell r="BZ132" t="str">
            <v>0</v>
          </cell>
          <cell r="CA132" t="str">
            <v>0</v>
          </cell>
          <cell r="CB132" t="str">
            <v>0</v>
          </cell>
          <cell r="CC132" t="str">
            <v>0</v>
          </cell>
          <cell r="CD132" t="str">
            <v>0</v>
          </cell>
          <cell r="CE132" t="str">
            <v>0</v>
          </cell>
          <cell r="CF132" t="str">
            <v>0</v>
          </cell>
          <cell r="CH132" t="str">
            <v>0</v>
          </cell>
          <cell r="CI132" t="str">
            <v>0</v>
          </cell>
          <cell r="CJ132" t="str">
            <v>0</v>
          </cell>
          <cell r="CK132" t="str">
            <v>0</v>
          </cell>
          <cell r="CL132" t="str">
            <v>0</v>
          </cell>
          <cell r="CM132" t="str">
            <v>0</v>
          </cell>
          <cell r="CN132" t="str">
            <v>0</v>
          </cell>
          <cell r="CO132" t="str">
            <v>0</v>
          </cell>
          <cell r="CP132" t="str">
            <v>0</v>
          </cell>
          <cell r="CQ132" t="str">
            <v>0</v>
          </cell>
          <cell r="CR132" t="str">
            <v>0</v>
          </cell>
          <cell r="CS132" t="str">
            <v>0</v>
          </cell>
          <cell r="CT132" t="str">
            <v>0</v>
          </cell>
          <cell r="CV132" t="str">
            <v>0</v>
          </cell>
          <cell r="CW132" t="str">
            <v>0</v>
          </cell>
          <cell r="CX132" t="str">
            <v>0</v>
          </cell>
          <cell r="CY132" t="str">
            <v>0</v>
          </cell>
          <cell r="CZ132" t="str">
            <v>0</v>
          </cell>
          <cell r="DA132" t="str">
            <v>0</v>
          </cell>
          <cell r="DB132" t="str">
            <v>0</v>
          </cell>
          <cell r="DC132" t="str">
            <v>0</v>
          </cell>
          <cell r="DD132" t="str">
            <v>0</v>
          </cell>
          <cell r="DE132" t="str">
            <v>0</v>
          </cell>
          <cell r="DF132" t="str">
            <v>0</v>
          </cell>
          <cell r="DG132" t="str">
            <v>0</v>
          </cell>
          <cell r="DH132" t="str">
            <v>0</v>
          </cell>
          <cell r="DJ132" t="str">
            <v>0</v>
          </cell>
          <cell r="DK132" t="str">
            <v>0</v>
          </cell>
          <cell r="DL132" t="str">
            <v>0</v>
          </cell>
          <cell r="DM132" t="str">
            <v>0</v>
          </cell>
          <cell r="DN132" t="str">
            <v>0</v>
          </cell>
          <cell r="DO132" t="str">
            <v>0</v>
          </cell>
          <cell r="DP132" t="str">
            <v>0</v>
          </cell>
          <cell r="DQ132" t="str">
            <v>0</v>
          </cell>
          <cell r="DR132" t="str">
            <v>0</v>
          </cell>
          <cell r="DS132" t="str">
            <v>0</v>
          </cell>
          <cell r="DT132" t="str">
            <v>0</v>
          </cell>
          <cell r="DU132" t="str">
            <v>0</v>
          </cell>
          <cell r="DV132" t="str">
            <v>0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 t="str">
            <v>0</v>
          </cell>
          <cell r="E133" t="str">
            <v>0</v>
          </cell>
          <cell r="F133" t="str">
            <v>0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0</v>
          </cell>
          <cell r="U133" t="str">
            <v>0</v>
          </cell>
          <cell r="V133" t="str">
            <v>0</v>
          </cell>
          <cell r="W133" t="str">
            <v>0</v>
          </cell>
          <cell r="X133" t="str">
            <v>0</v>
          </cell>
          <cell r="Y133" t="str">
            <v>0</v>
          </cell>
          <cell r="Z133" t="str">
            <v>0</v>
          </cell>
          <cell r="AA133" t="str">
            <v>0</v>
          </cell>
          <cell r="AB133" t="str">
            <v>0</v>
          </cell>
          <cell r="AD133" t="str">
            <v>0</v>
          </cell>
          <cell r="AE133" t="str">
            <v>0</v>
          </cell>
          <cell r="AF133" t="str">
            <v>0</v>
          </cell>
          <cell r="AG133" t="str">
            <v>0</v>
          </cell>
          <cell r="AH133" t="str">
            <v>0</v>
          </cell>
          <cell r="AI133" t="str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0</v>
          </cell>
          <cell r="AN133" t="str">
            <v>0</v>
          </cell>
          <cell r="AO133" t="str">
            <v>0</v>
          </cell>
          <cell r="AP133" t="str">
            <v>0</v>
          </cell>
          <cell r="AR133" t="str">
            <v>0</v>
          </cell>
          <cell r="AS133" t="str">
            <v>0</v>
          </cell>
          <cell r="AT133" t="str">
            <v>0</v>
          </cell>
          <cell r="AU133" t="str">
            <v>0</v>
          </cell>
          <cell r="AV133" t="str">
            <v>0</v>
          </cell>
          <cell r="AW133" t="str">
            <v>0</v>
          </cell>
          <cell r="AX133" t="str">
            <v>0</v>
          </cell>
          <cell r="AY133" t="str">
            <v>0</v>
          </cell>
          <cell r="AZ133" t="str">
            <v>0</v>
          </cell>
          <cell r="BA133" t="str">
            <v>0</v>
          </cell>
          <cell r="BB133" t="str">
            <v>0</v>
          </cell>
          <cell r="BC133" t="str">
            <v>0</v>
          </cell>
          <cell r="BD133" t="str">
            <v>0</v>
          </cell>
          <cell r="BF133">
            <v>7210055</v>
          </cell>
          <cell r="BG133">
            <v>545059</v>
          </cell>
          <cell r="BH133">
            <v>407934</v>
          </cell>
          <cell r="BI133">
            <v>380919</v>
          </cell>
          <cell r="BJ133">
            <v>398011</v>
          </cell>
          <cell r="BK133">
            <v>385227</v>
          </cell>
          <cell r="BL133">
            <v>453037</v>
          </cell>
          <cell r="BM133">
            <v>562504</v>
          </cell>
          <cell r="BN133">
            <v>795580</v>
          </cell>
          <cell r="BO133">
            <v>915014</v>
          </cell>
          <cell r="BP133">
            <v>899876</v>
          </cell>
          <cell r="BQ133">
            <v>811578</v>
          </cell>
          <cell r="BR133">
            <v>655316</v>
          </cell>
          <cell r="BT133">
            <v>2308002</v>
          </cell>
          <cell r="BU133">
            <v>159085</v>
          </cell>
          <cell r="BV133">
            <v>156614</v>
          </cell>
          <cell r="BW133">
            <v>244172</v>
          </cell>
          <cell r="BX133">
            <v>182497</v>
          </cell>
          <cell r="BY133">
            <v>165752</v>
          </cell>
          <cell r="BZ133">
            <v>171913</v>
          </cell>
          <cell r="CA133">
            <v>176635</v>
          </cell>
          <cell r="CB133">
            <v>185172</v>
          </cell>
          <cell r="CC133">
            <v>198348</v>
          </cell>
          <cell r="CD133">
            <v>211910</v>
          </cell>
          <cell r="CE133">
            <v>222461</v>
          </cell>
          <cell r="CF133">
            <v>233443</v>
          </cell>
          <cell r="CH133" t="str">
            <v>0</v>
          </cell>
          <cell r="CI133" t="str">
            <v>0</v>
          </cell>
          <cell r="CJ133" t="str">
            <v>0</v>
          </cell>
          <cell r="CK133" t="str">
            <v>0</v>
          </cell>
          <cell r="CL133" t="str">
            <v>0</v>
          </cell>
          <cell r="CM133" t="str">
            <v>0</v>
          </cell>
          <cell r="CN133" t="str">
            <v>0</v>
          </cell>
          <cell r="CO133" t="str">
            <v>0</v>
          </cell>
          <cell r="CP133" t="str">
            <v>0</v>
          </cell>
          <cell r="CQ133" t="str">
            <v>0</v>
          </cell>
          <cell r="CR133" t="str">
            <v>0</v>
          </cell>
          <cell r="CS133" t="str">
            <v>0</v>
          </cell>
          <cell r="CT133" t="str">
            <v>0</v>
          </cell>
          <cell r="CV133" t="str">
            <v>0</v>
          </cell>
          <cell r="CW133" t="str">
            <v>0</v>
          </cell>
          <cell r="CX133" t="str">
            <v>0</v>
          </cell>
          <cell r="CY133" t="str">
            <v>0</v>
          </cell>
          <cell r="CZ133" t="str">
            <v>0</v>
          </cell>
          <cell r="DA133" t="str">
            <v>0</v>
          </cell>
          <cell r="DB133" t="str">
            <v>0</v>
          </cell>
          <cell r="DC133" t="str">
            <v>0</v>
          </cell>
          <cell r="DD133" t="str">
            <v>0</v>
          </cell>
          <cell r="DE133" t="str">
            <v>0</v>
          </cell>
          <cell r="DF133" t="str">
            <v>0</v>
          </cell>
          <cell r="DG133" t="str">
            <v>0</v>
          </cell>
          <cell r="DH133" t="str">
            <v>0</v>
          </cell>
          <cell r="DJ133">
            <v>-16544124</v>
          </cell>
          <cell r="DK133">
            <v>-1124755</v>
          </cell>
          <cell r="DL133">
            <v>-924425</v>
          </cell>
          <cell r="DM133">
            <v>-997148</v>
          </cell>
          <cell r="DN133">
            <v>-957823</v>
          </cell>
          <cell r="DO133">
            <v>-983634</v>
          </cell>
          <cell r="DP133">
            <v>-1132519</v>
          </cell>
          <cell r="DQ133">
            <v>-1352169</v>
          </cell>
          <cell r="DR133">
            <v>-1793213</v>
          </cell>
          <cell r="DS133">
            <v>-1979542</v>
          </cell>
          <cell r="DT133">
            <v>-1900205</v>
          </cell>
          <cell r="DU133">
            <v>-1785575</v>
          </cell>
          <cell r="DV133">
            <v>-1613116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0</v>
          </cell>
          <cell r="V134" t="str">
            <v>0</v>
          </cell>
          <cell r="W134" t="str">
            <v>0</v>
          </cell>
          <cell r="X134" t="str">
            <v>0</v>
          </cell>
          <cell r="Y134" t="str">
            <v>0</v>
          </cell>
          <cell r="Z134" t="str">
            <v>0</v>
          </cell>
          <cell r="AA134" t="str">
            <v>0</v>
          </cell>
          <cell r="AB134" t="str">
            <v>0</v>
          </cell>
          <cell r="AD134" t="str">
            <v>0</v>
          </cell>
          <cell r="AE134" t="str">
            <v>0</v>
          </cell>
          <cell r="AF134" t="str">
            <v>0</v>
          </cell>
          <cell r="AG134" t="str">
            <v>0</v>
          </cell>
          <cell r="AH134" t="str">
            <v>0</v>
          </cell>
          <cell r="AI134" t="str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0</v>
          </cell>
          <cell r="AN134" t="str">
            <v>0</v>
          </cell>
          <cell r="AO134" t="str">
            <v>0</v>
          </cell>
          <cell r="AP134" t="str">
            <v>0</v>
          </cell>
          <cell r="AR134" t="str">
            <v>0</v>
          </cell>
          <cell r="AS134" t="str">
            <v>0</v>
          </cell>
          <cell r="AT134" t="str">
            <v>0</v>
          </cell>
          <cell r="AU134" t="str">
            <v>0</v>
          </cell>
          <cell r="AV134" t="str">
            <v>0</v>
          </cell>
          <cell r="AW134" t="str">
            <v>0</v>
          </cell>
          <cell r="AX134" t="str">
            <v>0</v>
          </cell>
          <cell r="AY134" t="str">
            <v>0</v>
          </cell>
          <cell r="AZ134" t="str">
            <v>0</v>
          </cell>
          <cell r="BA134" t="str">
            <v>0</v>
          </cell>
          <cell r="BB134" t="str">
            <v>0</v>
          </cell>
          <cell r="BC134" t="str">
            <v>0</v>
          </cell>
          <cell r="BD134" t="str">
            <v>0</v>
          </cell>
          <cell r="BF134" t="str">
            <v>0</v>
          </cell>
          <cell r="BG134" t="str">
            <v>0</v>
          </cell>
          <cell r="BH134" t="str">
            <v>0</v>
          </cell>
          <cell r="BI134" t="str">
            <v>0</v>
          </cell>
          <cell r="BJ134" t="str">
            <v>0</v>
          </cell>
          <cell r="BK134" t="str">
            <v>0</v>
          </cell>
          <cell r="BL134" t="str">
            <v>0</v>
          </cell>
          <cell r="BM134" t="str">
            <v>0</v>
          </cell>
          <cell r="BN134" t="str">
            <v>0</v>
          </cell>
          <cell r="BO134" t="str">
            <v>0</v>
          </cell>
          <cell r="BP134" t="str">
            <v>0</v>
          </cell>
          <cell r="BQ134" t="str">
            <v>0</v>
          </cell>
          <cell r="BR134" t="str">
            <v>0</v>
          </cell>
          <cell r="BT134" t="str">
            <v>0</v>
          </cell>
          <cell r="BU134" t="str">
            <v>0</v>
          </cell>
          <cell r="BV134" t="str">
            <v>0</v>
          </cell>
          <cell r="BW134" t="str">
            <v>0</v>
          </cell>
          <cell r="BX134" t="str">
            <v>0</v>
          </cell>
          <cell r="BY134" t="str">
            <v>0</v>
          </cell>
          <cell r="BZ134" t="str">
            <v>0</v>
          </cell>
          <cell r="CA134" t="str">
            <v>0</v>
          </cell>
          <cell r="CB134" t="str">
            <v>0</v>
          </cell>
          <cell r="CC134" t="str">
            <v>0</v>
          </cell>
          <cell r="CD134" t="str">
            <v>0</v>
          </cell>
          <cell r="CE134" t="str">
            <v>0</v>
          </cell>
          <cell r="CF134" t="str">
            <v>0</v>
          </cell>
          <cell r="CH134" t="str">
            <v>0</v>
          </cell>
          <cell r="CI134" t="str">
            <v>0</v>
          </cell>
          <cell r="CJ134" t="str">
            <v>0</v>
          </cell>
          <cell r="CK134" t="str">
            <v>0</v>
          </cell>
          <cell r="CL134" t="str">
            <v>0</v>
          </cell>
          <cell r="CM134" t="str">
            <v>0</v>
          </cell>
          <cell r="CN134" t="str">
            <v>0</v>
          </cell>
          <cell r="CO134" t="str">
            <v>0</v>
          </cell>
          <cell r="CP134" t="str">
            <v>0</v>
          </cell>
          <cell r="CQ134" t="str">
            <v>0</v>
          </cell>
          <cell r="CR134" t="str">
            <v>0</v>
          </cell>
          <cell r="CS134" t="str">
            <v>0</v>
          </cell>
          <cell r="CT134" t="str">
            <v>0</v>
          </cell>
          <cell r="CV134" t="str">
            <v>0</v>
          </cell>
          <cell r="CW134" t="str">
            <v>0</v>
          </cell>
          <cell r="CX134" t="str">
            <v>0</v>
          </cell>
          <cell r="CY134" t="str">
            <v>0</v>
          </cell>
          <cell r="CZ134" t="str">
            <v>0</v>
          </cell>
          <cell r="DA134" t="str">
            <v>0</v>
          </cell>
          <cell r="DB134" t="str">
            <v>0</v>
          </cell>
          <cell r="DC134" t="str">
            <v>0</v>
          </cell>
          <cell r="DD134" t="str">
            <v>0</v>
          </cell>
          <cell r="DE134" t="str">
            <v>0</v>
          </cell>
          <cell r="DF134" t="str">
            <v>0</v>
          </cell>
          <cell r="DG134" t="str">
            <v>0</v>
          </cell>
          <cell r="DH134" t="str">
            <v>0</v>
          </cell>
          <cell r="DJ134" t="str">
            <v>0</v>
          </cell>
          <cell r="DK134" t="str">
            <v>0</v>
          </cell>
          <cell r="DL134" t="str">
            <v>0</v>
          </cell>
          <cell r="DM134" t="str">
            <v>0</v>
          </cell>
          <cell r="DN134" t="str">
            <v>0</v>
          </cell>
          <cell r="DO134" t="str">
            <v>0</v>
          </cell>
          <cell r="DP134" t="str">
            <v>0</v>
          </cell>
          <cell r="DQ134" t="str">
            <v>0</v>
          </cell>
          <cell r="DR134" t="str">
            <v>0</v>
          </cell>
          <cell r="DS134" t="str">
            <v>0</v>
          </cell>
          <cell r="DT134" t="str">
            <v>0</v>
          </cell>
          <cell r="DU134" t="str">
            <v>0</v>
          </cell>
          <cell r="DV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0</v>
          </cell>
          <cell r="V135" t="str">
            <v>0</v>
          </cell>
          <cell r="W135" t="str">
            <v>0</v>
          </cell>
          <cell r="X135" t="str">
            <v>0</v>
          </cell>
          <cell r="Y135" t="str">
            <v>0</v>
          </cell>
          <cell r="Z135" t="str">
            <v>0</v>
          </cell>
          <cell r="AA135" t="str">
            <v>0</v>
          </cell>
          <cell r="AB135" t="str">
            <v>0</v>
          </cell>
          <cell r="AD135" t="str">
            <v>0</v>
          </cell>
          <cell r="AE135" t="str">
            <v>0</v>
          </cell>
          <cell r="AF135" t="str">
            <v>0</v>
          </cell>
          <cell r="AG135" t="str">
            <v>0</v>
          </cell>
          <cell r="AH135" t="str">
            <v>0</v>
          </cell>
          <cell r="AI135" t="str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0</v>
          </cell>
          <cell r="AN135" t="str">
            <v>0</v>
          </cell>
          <cell r="AO135" t="str">
            <v>0</v>
          </cell>
          <cell r="AP135" t="str">
            <v>0</v>
          </cell>
          <cell r="AR135" t="str">
            <v>0</v>
          </cell>
          <cell r="AS135" t="str">
            <v>0</v>
          </cell>
          <cell r="AT135" t="str">
            <v>0</v>
          </cell>
          <cell r="AU135" t="str">
            <v>0</v>
          </cell>
          <cell r="AV135" t="str">
            <v>0</v>
          </cell>
          <cell r="AW135" t="str">
            <v>0</v>
          </cell>
          <cell r="AX135" t="str">
            <v>0</v>
          </cell>
          <cell r="AY135" t="str">
            <v>0</v>
          </cell>
          <cell r="AZ135" t="str">
            <v>0</v>
          </cell>
          <cell r="BA135" t="str">
            <v>0</v>
          </cell>
          <cell r="BB135" t="str">
            <v>0</v>
          </cell>
          <cell r="BC135" t="str">
            <v>0</v>
          </cell>
          <cell r="BD135" t="str">
            <v>0</v>
          </cell>
          <cell r="BF135" t="str">
            <v>0</v>
          </cell>
          <cell r="BG135" t="str">
            <v>0</v>
          </cell>
          <cell r="BH135" t="str">
            <v>0</v>
          </cell>
          <cell r="BI135" t="str">
            <v>0</v>
          </cell>
          <cell r="BJ135" t="str">
            <v>0</v>
          </cell>
          <cell r="BK135" t="str">
            <v>0</v>
          </cell>
          <cell r="BL135" t="str">
            <v>0</v>
          </cell>
          <cell r="BM135" t="str">
            <v>0</v>
          </cell>
          <cell r="BN135" t="str">
            <v>0</v>
          </cell>
          <cell r="BO135" t="str">
            <v>0</v>
          </cell>
          <cell r="BP135" t="str">
            <v>0</v>
          </cell>
          <cell r="BQ135" t="str">
            <v>0</v>
          </cell>
          <cell r="BR135" t="str">
            <v>0</v>
          </cell>
          <cell r="BT135" t="str">
            <v>0</v>
          </cell>
          <cell r="BU135" t="str">
            <v>0</v>
          </cell>
          <cell r="BV135" t="str">
            <v>0</v>
          </cell>
          <cell r="BW135" t="str">
            <v>0</v>
          </cell>
          <cell r="BX135" t="str">
            <v>0</v>
          </cell>
          <cell r="BY135" t="str">
            <v>0</v>
          </cell>
          <cell r="BZ135" t="str">
            <v>0</v>
          </cell>
          <cell r="CA135" t="str">
            <v>0</v>
          </cell>
          <cell r="CB135" t="str">
            <v>0</v>
          </cell>
          <cell r="CC135" t="str">
            <v>0</v>
          </cell>
          <cell r="CD135" t="str">
            <v>0</v>
          </cell>
          <cell r="CE135" t="str">
            <v>0</v>
          </cell>
          <cell r="CF135" t="str">
            <v>0</v>
          </cell>
          <cell r="CH135" t="str">
            <v>0</v>
          </cell>
          <cell r="CI135" t="str">
            <v>0</v>
          </cell>
          <cell r="CJ135" t="str">
            <v>0</v>
          </cell>
          <cell r="CK135" t="str">
            <v>0</v>
          </cell>
          <cell r="CL135" t="str">
            <v>0</v>
          </cell>
          <cell r="CM135" t="str">
            <v>0</v>
          </cell>
          <cell r="CN135" t="str">
            <v>0</v>
          </cell>
          <cell r="CO135" t="str">
            <v>0</v>
          </cell>
          <cell r="CP135" t="str">
            <v>0</v>
          </cell>
          <cell r="CQ135" t="str">
            <v>0</v>
          </cell>
          <cell r="CR135" t="str">
            <v>0</v>
          </cell>
          <cell r="CS135" t="str">
            <v>0</v>
          </cell>
          <cell r="CT135" t="str">
            <v>0</v>
          </cell>
          <cell r="CV135" t="str">
            <v>0</v>
          </cell>
          <cell r="CW135" t="str">
            <v>0</v>
          </cell>
          <cell r="CX135" t="str">
            <v>0</v>
          </cell>
          <cell r="CY135" t="str">
            <v>0</v>
          </cell>
          <cell r="CZ135" t="str">
            <v>0</v>
          </cell>
          <cell r="DA135" t="str">
            <v>0</v>
          </cell>
          <cell r="DB135" t="str">
            <v>0</v>
          </cell>
          <cell r="DC135" t="str">
            <v>0</v>
          </cell>
          <cell r="DD135" t="str">
            <v>0</v>
          </cell>
          <cell r="DE135" t="str">
            <v>0</v>
          </cell>
          <cell r="DF135" t="str">
            <v>0</v>
          </cell>
          <cell r="DG135" t="str">
            <v>0</v>
          </cell>
          <cell r="DH135" t="str">
            <v>0</v>
          </cell>
          <cell r="DJ135" t="str">
            <v>0</v>
          </cell>
          <cell r="DK135" t="str">
            <v>0</v>
          </cell>
          <cell r="DL135" t="str">
            <v>0</v>
          </cell>
          <cell r="DM135" t="str">
            <v>0</v>
          </cell>
          <cell r="DN135" t="str">
            <v>0</v>
          </cell>
          <cell r="DO135" t="str">
            <v>0</v>
          </cell>
          <cell r="DP135" t="str">
            <v>0</v>
          </cell>
          <cell r="DQ135" t="str">
            <v>0</v>
          </cell>
          <cell r="DR135" t="str">
            <v>0</v>
          </cell>
          <cell r="DS135" t="str">
            <v>0</v>
          </cell>
          <cell r="DT135" t="str">
            <v>0</v>
          </cell>
          <cell r="DU135" t="str">
            <v>0</v>
          </cell>
          <cell r="DV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 t="str">
            <v>0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0</v>
          </cell>
          <cell r="V136" t="str">
            <v>0</v>
          </cell>
          <cell r="W136" t="str">
            <v>0</v>
          </cell>
          <cell r="X136" t="str">
            <v>0</v>
          </cell>
          <cell r="Y136" t="str">
            <v>0</v>
          </cell>
          <cell r="Z136" t="str">
            <v>0</v>
          </cell>
          <cell r="AA136" t="str">
            <v>0</v>
          </cell>
          <cell r="AB136" t="str">
            <v>0</v>
          </cell>
          <cell r="AD136" t="str">
            <v>0</v>
          </cell>
          <cell r="AE136" t="str">
            <v>0</v>
          </cell>
          <cell r="AF136" t="str">
            <v>0</v>
          </cell>
          <cell r="AG136" t="str">
            <v>0</v>
          </cell>
          <cell r="AH136" t="str">
            <v>0</v>
          </cell>
          <cell r="AI136" t="str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0</v>
          </cell>
          <cell r="AN136" t="str">
            <v>0</v>
          </cell>
          <cell r="AO136" t="str">
            <v>0</v>
          </cell>
          <cell r="AP136" t="str">
            <v>0</v>
          </cell>
          <cell r="AR136" t="str">
            <v>0</v>
          </cell>
          <cell r="AS136" t="str">
            <v>0</v>
          </cell>
          <cell r="AT136" t="str">
            <v>0</v>
          </cell>
          <cell r="AU136" t="str">
            <v>0</v>
          </cell>
          <cell r="AV136" t="str">
            <v>0</v>
          </cell>
          <cell r="AW136" t="str">
            <v>0</v>
          </cell>
          <cell r="AX136" t="str">
            <v>0</v>
          </cell>
          <cell r="AY136" t="str">
            <v>0</v>
          </cell>
          <cell r="AZ136" t="str">
            <v>0</v>
          </cell>
          <cell r="BA136" t="str">
            <v>0</v>
          </cell>
          <cell r="BB136" t="str">
            <v>0</v>
          </cell>
          <cell r="BC136" t="str">
            <v>0</v>
          </cell>
          <cell r="BD136" t="str">
            <v>0</v>
          </cell>
          <cell r="BF136" t="str">
            <v>0</v>
          </cell>
          <cell r="BG136" t="str">
            <v>0</v>
          </cell>
          <cell r="BH136" t="str">
            <v>0</v>
          </cell>
          <cell r="BI136" t="str">
            <v>0</v>
          </cell>
          <cell r="BJ136" t="str">
            <v>0</v>
          </cell>
          <cell r="BK136" t="str">
            <v>0</v>
          </cell>
          <cell r="BL136" t="str">
            <v>0</v>
          </cell>
          <cell r="BM136" t="str">
            <v>0</v>
          </cell>
          <cell r="BN136" t="str">
            <v>0</v>
          </cell>
          <cell r="BO136" t="str">
            <v>0</v>
          </cell>
          <cell r="BP136" t="str">
            <v>0</v>
          </cell>
          <cell r="BQ136" t="str">
            <v>0</v>
          </cell>
          <cell r="BR136" t="str">
            <v>0</v>
          </cell>
          <cell r="BT136" t="str">
            <v>0</v>
          </cell>
          <cell r="BU136" t="str">
            <v>0</v>
          </cell>
          <cell r="BV136" t="str">
            <v>0</v>
          </cell>
          <cell r="BW136" t="str">
            <v>0</v>
          </cell>
          <cell r="BX136" t="str">
            <v>0</v>
          </cell>
          <cell r="BY136" t="str">
            <v>0</v>
          </cell>
          <cell r="BZ136" t="str">
            <v>0</v>
          </cell>
          <cell r="CA136" t="str">
            <v>0</v>
          </cell>
          <cell r="CB136" t="str">
            <v>0</v>
          </cell>
          <cell r="CC136" t="str">
            <v>0</v>
          </cell>
          <cell r="CD136" t="str">
            <v>0</v>
          </cell>
          <cell r="CE136" t="str">
            <v>0</v>
          </cell>
          <cell r="CF136" t="str">
            <v>0</v>
          </cell>
          <cell r="CH136" t="str">
            <v>0</v>
          </cell>
          <cell r="CI136" t="str">
            <v>0</v>
          </cell>
          <cell r="CJ136" t="str">
            <v>0</v>
          </cell>
          <cell r="CK136" t="str">
            <v>0</v>
          </cell>
          <cell r="CL136" t="str">
            <v>0</v>
          </cell>
          <cell r="CM136" t="str">
            <v>0</v>
          </cell>
          <cell r="CN136" t="str">
            <v>0</v>
          </cell>
          <cell r="CO136" t="str">
            <v>0</v>
          </cell>
          <cell r="CP136" t="str">
            <v>0</v>
          </cell>
          <cell r="CQ136" t="str">
            <v>0</v>
          </cell>
          <cell r="CR136" t="str">
            <v>0</v>
          </cell>
          <cell r="CS136" t="str">
            <v>0</v>
          </cell>
          <cell r="CT136" t="str">
            <v>0</v>
          </cell>
          <cell r="CV136" t="str">
            <v>0</v>
          </cell>
          <cell r="CW136" t="str">
            <v>0</v>
          </cell>
          <cell r="CX136" t="str">
            <v>0</v>
          </cell>
          <cell r="CY136" t="str">
            <v>0</v>
          </cell>
          <cell r="CZ136" t="str">
            <v>0</v>
          </cell>
          <cell r="DA136" t="str">
            <v>0</v>
          </cell>
          <cell r="DB136" t="str">
            <v>0</v>
          </cell>
          <cell r="DC136" t="str">
            <v>0</v>
          </cell>
          <cell r="DD136" t="str">
            <v>0</v>
          </cell>
          <cell r="DE136" t="str">
            <v>0</v>
          </cell>
          <cell r="DF136" t="str">
            <v>0</v>
          </cell>
          <cell r="DG136" t="str">
            <v>0</v>
          </cell>
          <cell r="DH136" t="str">
            <v>0</v>
          </cell>
          <cell r="DJ136" t="str">
            <v>0</v>
          </cell>
          <cell r="DK136" t="str">
            <v>0</v>
          </cell>
          <cell r="DL136" t="str">
            <v>0</v>
          </cell>
          <cell r="DM136" t="str">
            <v>0</v>
          </cell>
          <cell r="DN136" t="str">
            <v>0</v>
          </cell>
          <cell r="DO136" t="str">
            <v>0</v>
          </cell>
          <cell r="DP136" t="str">
            <v>0</v>
          </cell>
          <cell r="DQ136" t="str">
            <v>0</v>
          </cell>
          <cell r="DR136" t="str">
            <v>0</v>
          </cell>
          <cell r="DS136" t="str">
            <v>0</v>
          </cell>
          <cell r="DT136" t="str">
            <v>0</v>
          </cell>
          <cell r="DU136" t="str">
            <v>0</v>
          </cell>
          <cell r="DV136" t="str">
            <v>0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0</v>
          </cell>
          <cell r="AO137" t="str">
            <v>0</v>
          </cell>
          <cell r="AP137" t="str">
            <v>0</v>
          </cell>
          <cell r="AR137" t="str">
            <v>0</v>
          </cell>
          <cell r="AS137" t="str">
            <v>0</v>
          </cell>
          <cell r="AT137" t="str">
            <v>0</v>
          </cell>
          <cell r="AU137" t="str">
            <v>0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0</v>
          </cell>
          <cell r="BA137" t="str">
            <v>0</v>
          </cell>
          <cell r="BB137" t="str">
            <v>0</v>
          </cell>
          <cell r="BC137" t="str">
            <v>0</v>
          </cell>
          <cell r="BD137" t="str">
            <v>0</v>
          </cell>
          <cell r="BF137" t="str">
            <v>0</v>
          </cell>
          <cell r="BG137" t="str">
            <v>0</v>
          </cell>
          <cell r="BH137" t="str">
            <v>0</v>
          </cell>
          <cell r="BI137" t="str">
            <v>0</v>
          </cell>
          <cell r="BJ137" t="str">
            <v>0</v>
          </cell>
          <cell r="BK137" t="str">
            <v>0</v>
          </cell>
          <cell r="BL137" t="str">
            <v>0</v>
          </cell>
          <cell r="BM137" t="str">
            <v>0</v>
          </cell>
          <cell r="BN137" t="str">
            <v>0</v>
          </cell>
          <cell r="BO137" t="str">
            <v>0</v>
          </cell>
          <cell r="BP137" t="str">
            <v>0</v>
          </cell>
          <cell r="BQ137" t="str">
            <v>0</v>
          </cell>
          <cell r="BR137" t="str">
            <v>0</v>
          </cell>
          <cell r="BT137" t="str">
            <v>0</v>
          </cell>
          <cell r="BU137" t="str">
            <v>0</v>
          </cell>
          <cell r="BV137" t="str">
            <v>0</v>
          </cell>
          <cell r="BW137" t="str">
            <v>0</v>
          </cell>
          <cell r="BX137" t="str">
            <v>0</v>
          </cell>
          <cell r="BY137" t="str">
            <v>0</v>
          </cell>
          <cell r="BZ137" t="str">
            <v>0</v>
          </cell>
          <cell r="CA137" t="str">
            <v>0</v>
          </cell>
          <cell r="CB137" t="str">
            <v>0</v>
          </cell>
          <cell r="CC137" t="str">
            <v>0</v>
          </cell>
          <cell r="CD137" t="str">
            <v>0</v>
          </cell>
          <cell r="CE137" t="str">
            <v>0</v>
          </cell>
          <cell r="CF137" t="str">
            <v>0</v>
          </cell>
          <cell r="CH137" t="str">
            <v>0</v>
          </cell>
          <cell r="CI137" t="str">
            <v>0</v>
          </cell>
          <cell r="CJ137" t="str">
            <v>0</v>
          </cell>
          <cell r="CK137" t="str">
            <v>0</v>
          </cell>
          <cell r="CL137" t="str">
            <v>0</v>
          </cell>
          <cell r="CM137" t="str">
            <v>0</v>
          </cell>
          <cell r="CN137" t="str">
            <v>0</v>
          </cell>
          <cell r="CO137" t="str">
            <v>0</v>
          </cell>
          <cell r="CP137" t="str">
            <v>0</v>
          </cell>
          <cell r="CQ137" t="str">
            <v>0</v>
          </cell>
          <cell r="CR137" t="str">
            <v>0</v>
          </cell>
          <cell r="CS137" t="str">
            <v>0</v>
          </cell>
          <cell r="CT137" t="str">
            <v>0</v>
          </cell>
          <cell r="CV137" t="str">
            <v>0</v>
          </cell>
          <cell r="CW137" t="str">
            <v>0</v>
          </cell>
          <cell r="CX137" t="str">
            <v>0</v>
          </cell>
          <cell r="CY137" t="str">
            <v>0</v>
          </cell>
          <cell r="CZ137" t="str">
            <v>0</v>
          </cell>
          <cell r="DA137" t="str">
            <v>0</v>
          </cell>
          <cell r="DB137" t="str">
            <v>0</v>
          </cell>
          <cell r="DC137" t="str">
            <v>0</v>
          </cell>
          <cell r="DD137" t="str">
            <v>0</v>
          </cell>
          <cell r="DE137" t="str">
            <v>0</v>
          </cell>
          <cell r="DF137" t="str">
            <v>0</v>
          </cell>
          <cell r="DG137" t="str">
            <v>0</v>
          </cell>
          <cell r="DH137" t="str">
            <v>0</v>
          </cell>
          <cell r="DJ137" t="str">
            <v>0</v>
          </cell>
          <cell r="DK137" t="str">
            <v>0</v>
          </cell>
          <cell r="DL137" t="str">
            <v>0</v>
          </cell>
          <cell r="DM137" t="str">
            <v>0</v>
          </cell>
          <cell r="DN137" t="str">
            <v>0</v>
          </cell>
          <cell r="DO137" t="str">
            <v>0</v>
          </cell>
          <cell r="DP137" t="str">
            <v>0</v>
          </cell>
          <cell r="DQ137" t="str">
            <v>0</v>
          </cell>
          <cell r="DR137" t="str">
            <v>0</v>
          </cell>
          <cell r="DS137" t="str">
            <v>0</v>
          </cell>
          <cell r="DT137" t="str">
            <v>0</v>
          </cell>
          <cell r="DU137" t="str">
            <v>0</v>
          </cell>
          <cell r="DV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0</v>
          </cell>
          <cell r="V138" t="str">
            <v>0</v>
          </cell>
          <cell r="W138" t="str">
            <v>0</v>
          </cell>
          <cell r="X138" t="str">
            <v>0</v>
          </cell>
          <cell r="Y138" t="str">
            <v>0</v>
          </cell>
          <cell r="Z138" t="str">
            <v>0</v>
          </cell>
          <cell r="AA138" t="str">
            <v>0</v>
          </cell>
          <cell r="AB138" t="str">
            <v>0</v>
          </cell>
          <cell r="AD138" t="str">
            <v>0</v>
          </cell>
          <cell r="AE138" t="str">
            <v>0</v>
          </cell>
          <cell r="AF138" t="str">
            <v>0</v>
          </cell>
          <cell r="AG138" t="str">
            <v>0</v>
          </cell>
          <cell r="AH138" t="str">
            <v>0</v>
          </cell>
          <cell r="AI138" t="str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0</v>
          </cell>
          <cell r="AN138" t="str">
            <v>0</v>
          </cell>
          <cell r="AO138" t="str">
            <v>0</v>
          </cell>
          <cell r="AP138" t="str">
            <v>0</v>
          </cell>
          <cell r="AR138" t="str">
            <v>0</v>
          </cell>
          <cell r="AS138" t="str">
            <v>0</v>
          </cell>
          <cell r="AT138" t="str">
            <v>0</v>
          </cell>
          <cell r="AU138" t="str">
            <v>0</v>
          </cell>
          <cell r="AV138" t="str">
            <v>0</v>
          </cell>
          <cell r="AW138" t="str">
            <v>0</v>
          </cell>
          <cell r="AX138" t="str">
            <v>0</v>
          </cell>
          <cell r="AY138" t="str">
            <v>0</v>
          </cell>
          <cell r="AZ138" t="str">
            <v>0</v>
          </cell>
          <cell r="BA138" t="str">
            <v>0</v>
          </cell>
          <cell r="BB138" t="str">
            <v>0</v>
          </cell>
          <cell r="BC138" t="str">
            <v>0</v>
          </cell>
          <cell r="BD138" t="str">
            <v>0</v>
          </cell>
          <cell r="BF138" t="str">
            <v>0</v>
          </cell>
          <cell r="BG138" t="str">
            <v>0</v>
          </cell>
          <cell r="BH138" t="str">
            <v>0</v>
          </cell>
          <cell r="BI138" t="str">
            <v>0</v>
          </cell>
          <cell r="BJ138" t="str">
            <v>0</v>
          </cell>
          <cell r="BK138" t="str">
            <v>0</v>
          </cell>
          <cell r="BL138" t="str">
            <v>0</v>
          </cell>
          <cell r="BM138" t="str">
            <v>0</v>
          </cell>
          <cell r="BN138" t="str">
            <v>0</v>
          </cell>
          <cell r="BO138" t="str">
            <v>0</v>
          </cell>
          <cell r="BP138" t="str">
            <v>0</v>
          </cell>
          <cell r="BQ138" t="str">
            <v>0</v>
          </cell>
          <cell r="BR138" t="str">
            <v>0</v>
          </cell>
          <cell r="BT138" t="str">
            <v>0</v>
          </cell>
          <cell r="BU138" t="str">
            <v>0</v>
          </cell>
          <cell r="BV138" t="str">
            <v>0</v>
          </cell>
          <cell r="BW138" t="str">
            <v>0</v>
          </cell>
          <cell r="BX138" t="str">
            <v>0</v>
          </cell>
          <cell r="BY138" t="str">
            <v>0</v>
          </cell>
          <cell r="BZ138" t="str">
            <v>0</v>
          </cell>
          <cell r="CA138" t="str">
            <v>0</v>
          </cell>
          <cell r="CB138" t="str">
            <v>0</v>
          </cell>
          <cell r="CC138" t="str">
            <v>0</v>
          </cell>
          <cell r="CD138" t="str">
            <v>0</v>
          </cell>
          <cell r="CE138" t="str">
            <v>0</v>
          </cell>
          <cell r="CF138" t="str">
            <v>0</v>
          </cell>
          <cell r="CH138" t="str">
            <v>0</v>
          </cell>
          <cell r="CI138" t="str">
            <v>0</v>
          </cell>
          <cell r="CJ138" t="str">
            <v>0</v>
          </cell>
          <cell r="CK138" t="str">
            <v>0</v>
          </cell>
          <cell r="CL138" t="str">
            <v>0</v>
          </cell>
          <cell r="CM138" t="str">
            <v>0</v>
          </cell>
          <cell r="CN138" t="str">
            <v>0</v>
          </cell>
          <cell r="CO138" t="str">
            <v>0</v>
          </cell>
          <cell r="CP138" t="str">
            <v>0</v>
          </cell>
          <cell r="CQ138" t="str">
            <v>0</v>
          </cell>
          <cell r="CR138" t="str">
            <v>0</v>
          </cell>
          <cell r="CS138" t="str">
            <v>0</v>
          </cell>
          <cell r="CT138" t="str">
            <v>0</v>
          </cell>
          <cell r="CV138" t="str">
            <v>0</v>
          </cell>
          <cell r="CW138" t="str">
            <v>0</v>
          </cell>
          <cell r="CX138" t="str">
            <v>0</v>
          </cell>
          <cell r="CY138" t="str">
            <v>0</v>
          </cell>
          <cell r="CZ138" t="str">
            <v>0</v>
          </cell>
          <cell r="DA138" t="str">
            <v>0</v>
          </cell>
          <cell r="DB138" t="str">
            <v>0</v>
          </cell>
          <cell r="DC138" t="str">
            <v>0</v>
          </cell>
          <cell r="DD138" t="str">
            <v>0</v>
          </cell>
          <cell r="DE138" t="str">
            <v>0</v>
          </cell>
          <cell r="DF138" t="str">
            <v>0</v>
          </cell>
          <cell r="DG138" t="str">
            <v>0</v>
          </cell>
          <cell r="DH138" t="str">
            <v>0</v>
          </cell>
          <cell r="DJ138" t="str">
            <v>0</v>
          </cell>
          <cell r="DK138" t="str">
            <v>0</v>
          </cell>
          <cell r="DL138" t="str">
            <v>0</v>
          </cell>
          <cell r="DM138" t="str">
            <v>0</v>
          </cell>
          <cell r="DN138" t="str">
            <v>0</v>
          </cell>
          <cell r="DO138" t="str">
            <v>0</v>
          </cell>
          <cell r="DP138" t="str">
            <v>0</v>
          </cell>
          <cell r="DQ138" t="str">
            <v>0</v>
          </cell>
          <cell r="DR138" t="str">
            <v>0</v>
          </cell>
          <cell r="DS138" t="str">
            <v>0</v>
          </cell>
          <cell r="DT138" t="str">
            <v>0</v>
          </cell>
          <cell r="DU138" t="str">
            <v>0</v>
          </cell>
          <cell r="DV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 t="str">
            <v>0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R139" t="str">
            <v>0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0</v>
          </cell>
          <cell r="BA139" t="str">
            <v>0</v>
          </cell>
          <cell r="BB139" t="str">
            <v>0</v>
          </cell>
          <cell r="BC139" t="str">
            <v>0</v>
          </cell>
          <cell r="BD139" t="str">
            <v>0</v>
          </cell>
          <cell r="BF139" t="str">
            <v>0</v>
          </cell>
          <cell r="BG139" t="str">
            <v>0</v>
          </cell>
          <cell r="BH139" t="str">
            <v>0</v>
          </cell>
          <cell r="BI139" t="str">
            <v>0</v>
          </cell>
          <cell r="BJ139" t="str">
            <v>0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0</v>
          </cell>
          <cell r="BO139" t="str">
            <v>0</v>
          </cell>
          <cell r="BP139" t="str">
            <v>0</v>
          </cell>
          <cell r="BQ139" t="str">
            <v>0</v>
          </cell>
          <cell r="BR139" t="str">
            <v>0</v>
          </cell>
          <cell r="BT139" t="str">
            <v>0</v>
          </cell>
          <cell r="BU139" t="str">
            <v>0</v>
          </cell>
          <cell r="BV139" t="str">
            <v>0</v>
          </cell>
          <cell r="BW139" t="str">
            <v>0</v>
          </cell>
          <cell r="BX139" t="str">
            <v>0</v>
          </cell>
          <cell r="BY139" t="str">
            <v>0</v>
          </cell>
          <cell r="BZ139" t="str">
            <v>0</v>
          </cell>
          <cell r="CA139" t="str">
            <v>0</v>
          </cell>
          <cell r="CB139" t="str">
            <v>0</v>
          </cell>
          <cell r="CC139" t="str">
            <v>0</v>
          </cell>
          <cell r="CD139" t="str">
            <v>0</v>
          </cell>
          <cell r="CE139" t="str">
            <v>0</v>
          </cell>
          <cell r="CF139" t="str">
            <v>0</v>
          </cell>
          <cell r="CH139" t="str">
            <v>0</v>
          </cell>
          <cell r="CI139" t="str">
            <v>0</v>
          </cell>
          <cell r="CJ139" t="str">
            <v>0</v>
          </cell>
          <cell r="CK139" t="str">
            <v>0</v>
          </cell>
          <cell r="CL139" t="str">
            <v>0</v>
          </cell>
          <cell r="CM139" t="str">
            <v>0</v>
          </cell>
          <cell r="CN139" t="str">
            <v>0</v>
          </cell>
          <cell r="CO139" t="str">
            <v>0</v>
          </cell>
          <cell r="CP139" t="str">
            <v>0</v>
          </cell>
          <cell r="CQ139" t="str">
            <v>0</v>
          </cell>
          <cell r="CR139" t="str">
            <v>0</v>
          </cell>
          <cell r="CS139" t="str">
            <v>0</v>
          </cell>
          <cell r="CT139" t="str">
            <v>0</v>
          </cell>
          <cell r="CV139" t="str">
            <v>0</v>
          </cell>
          <cell r="CW139" t="str">
            <v>0</v>
          </cell>
          <cell r="CX139" t="str">
            <v>0</v>
          </cell>
          <cell r="CY139" t="str">
            <v>0</v>
          </cell>
          <cell r="CZ139" t="str">
            <v>0</v>
          </cell>
          <cell r="DA139" t="str">
            <v>0</v>
          </cell>
          <cell r="DB139" t="str">
            <v>0</v>
          </cell>
          <cell r="DC139" t="str">
            <v>0</v>
          </cell>
          <cell r="DD139" t="str">
            <v>0</v>
          </cell>
          <cell r="DE139" t="str">
            <v>0</v>
          </cell>
          <cell r="DF139" t="str">
            <v>0</v>
          </cell>
          <cell r="DG139" t="str">
            <v>0</v>
          </cell>
          <cell r="DH139" t="str">
            <v>0</v>
          </cell>
          <cell r="DJ139" t="str">
            <v>0</v>
          </cell>
          <cell r="DK139" t="str">
            <v>0</v>
          </cell>
          <cell r="DL139" t="str">
            <v>0</v>
          </cell>
          <cell r="DM139" t="str">
            <v>0</v>
          </cell>
          <cell r="DN139" t="str">
            <v>0</v>
          </cell>
          <cell r="DO139" t="str">
            <v>0</v>
          </cell>
          <cell r="DP139" t="str">
            <v>0</v>
          </cell>
          <cell r="DQ139" t="str">
            <v>0</v>
          </cell>
          <cell r="DR139" t="str">
            <v>0</v>
          </cell>
          <cell r="DS139" t="str">
            <v>0</v>
          </cell>
          <cell r="DT139" t="str">
            <v>0</v>
          </cell>
          <cell r="DU139" t="str">
            <v>0</v>
          </cell>
          <cell r="DV139" t="str">
            <v>0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R140" t="str">
            <v>0</v>
          </cell>
          <cell r="AS140" t="str">
            <v>0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0</v>
          </cell>
          <cell r="BA140" t="str">
            <v>0</v>
          </cell>
          <cell r="BB140" t="str">
            <v>0</v>
          </cell>
          <cell r="BC140" t="str">
            <v>0</v>
          </cell>
          <cell r="BD140" t="str">
            <v>0</v>
          </cell>
          <cell r="BF140" t="str">
            <v>0</v>
          </cell>
          <cell r="BG140" t="str">
            <v>0</v>
          </cell>
          <cell r="BH140" t="str">
            <v>0</v>
          </cell>
          <cell r="BI140" t="str">
            <v>0</v>
          </cell>
          <cell r="BJ140" t="str">
            <v>0</v>
          </cell>
          <cell r="BK140" t="str">
            <v>0</v>
          </cell>
          <cell r="BL140" t="str">
            <v>0</v>
          </cell>
          <cell r="BM140" t="str">
            <v>0</v>
          </cell>
          <cell r="BN140" t="str">
            <v>0</v>
          </cell>
          <cell r="BO140" t="str">
            <v>0</v>
          </cell>
          <cell r="BP140" t="str">
            <v>0</v>
          </cell>
          <cell r="BQ140" t="str">
            <v>0</v>
          </cell>
          <cell r="BR140" t="str">
            <v>0</v>
          </cell>
          <cell r="BT140" t="str">
            <v>0</v>
          </cell>
          <cell r="BU140" t="str">
            <v>0</v>
          </cell>
          <cell r="BV140" t="str">
            <v>0</v>
          </cell>
          <cell r="BW140" t="str">
            <v>0</v>
          </cell>
          <cell r="BX140" t="str">
            <v>0</v>
          </cell>
          <cell r="BY140" t="str">
            <v>0</v>
          </cell>
          <cell r="BZ140" t="str">
            <v>0</v>
          </cell>
          <cell r="CA140" t="str">
            <v>0</v>
          </cell>
          <cell r="CB140" t="str">
            <v>0</v>
          </cell>
          <cell r="CC140" t="str">
            <v>0</v>
          </cell>
          <cell r="CD140" t="str">
            <v>0</v>
          </cell>
          <cell r="CE140" t="str">
            <v>0</v>
          </cell>
          <cell r="CF140" t="str">
            <v>0</v>
          </cell>
          <cell r="CH140" t="str">
            <v>0</v>
          </cell>
          <cell r="CI140" t="str">
            <v>0</v>
          </cell>
          <cell r="CJ140" t="str">
            <v>0</v>
          </cell>
          <cell r="CK140" t="str">
            <v>0</v>
          </cell>
          <cell r="CL140" t="str">
            <v>0</v>
          </cell>
          <cell r="CM140" t="str">
            <v>0</v>
          </cell>
          <cell r="CN140" t="str">
            <v>0</v>
          </cell>
          <cell r="CO140" t="str">
            <v>0</v>
          </cell>
          <cell r="CP140" t="str">
            <v>0</v>
          </cell>
          <cell r="CQ140" t="str">
            <v>0</v>
          </cell>
          <cell r="CR140" t="str">
            <v>0</v>
          </cell>
          <cell r="CS140" t="str">
            <v>0</v>
          </cell>
          <cell r="CT140" t="str">
            <v>0</v>
          </cell>
          <cell r="CV140" t="str">
            <v>0</v>
          </cell>
          <cell r="CW140" t="str">
            <v>0</v>
          </cell>
          <cell r="CX140" t="str">
            <v>0</v>
          </cell>
          <cell r="CY140" t="str">
            <v>0</v>
          </cell>
          <cell r="CZ140" t="str">
            <v>0</v>
          </cell>
          <cell r="DA140" t="str">
            <v>0</v>
          </cell>
          <cell r="DB140" t="str">
            <v>0</v>
          </cell>
          <cell r="DC140" t="str">
            <v>0</v>
          </cell>
          <cell r="DD140" t="str">
            <v>0</v>
          </cell>
          <cell r="DE140" t="str">
            <v>0</v>
          </cell>
          <cell r="DF140" t="str">
            <v>0</v>
          </cell>
          <cell r="DG140" t="str">
            <v>0</v>
          </cell>
          <cell r="DH140" t="str">
            <v>0</v>
          </cell>
          <cell r="DJ140" t="str">
            <v>0</v>
          </cell>
          <cell r="DK140" t="str">
            <v>0</v>
          </cell>
          <cell r="DL140" t="str">
            <v>0</v>
          </cell>
          <cell r="DM140" t="str">
            <v>0</v>
          </cell>
          <cell r="DN140" t="str">
            <v>0</v>
          </cell>
          <cell r="DO140" t="str">
            <v>0</v>
          </cell>
          <cell r="DP140" t="str">
            <v>0</v>
          </cell>
          <cell r="DQ140" t="str">
            <v>0</v>
          </cell>
          <cell r="DR140" t="str">
            <v>0</v>
          </cell>
          <cell r="DS140" t="str">
            <v>0</v>
          </cell>
          <cell r="DT140" t="str">
            <v>0</v>
          </cell>
          <cell r="DU140" t="str">
            <v>0</v>
          </cell>
          <cell r="DV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0</v>
          </cell>
          <cell r="BA141" t="str">
            <v>0</v>
          </cell>
          <cell r="BB141" t="str">
            <v>0</v>
          </cell>
          <cell r="BC141" t="str">
            <v>0</v>
          </cell>
          <cell r="BD141" t="str">
            <v>0</v>
          </cell>
          <cell r="BF141" t="str">
            <v>0</v>
          </cell>
          <cell r="BG141" t="str">
            <v>0</v>
          </cell>
          <cell r="BH141" t="str">
            <v>0</v>
          </cell>
          <cell r="BI141" t="str">
            <v>0</v>
          </cell>
          <cell r="BJ141" t="str">
            <v>0</v>
          </cell>
          <cell r="BK141" t="str">
            <v>0</v>
          </cell>
          <cell r="BL141" t="str">
            <v>0</v>
          </cell>
          <cell r="BM141" t="str">
            <v>0</v>
          </cell>
          <cell r="BN141" t="str">
            <v>0</v>
          </cell>
          <cell r="BO141" t="str">
            <v>0</v>
          </cell>
          <cell r="BP141" t="str">
            <v>0</v>
          </cell>
          <cell r="BQ141" t="str">
            <v>0</v>
          </cell>
          <cell r="BR141" t="str">
            <v>0</v>
          </cell>
          <cell r="BT141" t="str">
            <v>0</v>
          </cell>
          <cell r="BU141" t="str">
            <v>0</v>
          </cell>
          <cell r="BV141" t="str">
            <v>0</v>
          </cell>
          <cell r="BW141" t="str">
            <v>0</v>
          </cell>
          <cell r="BX141" t="str">
            <v>0</v>
          </cell>
          <cell r="BY141" t="str">
            <v>0</v>
          </cell>
          <cell r="BZ141" t="str">
            <v>0</v>
          </cell>
          <cell r="CA141" t="str">
            <v>0</v>
          </cell>
          <cell r="CB141" t="str">
            <v>0</v>
          </cell>
          <cell r="CC141" t="str">
            <v>0</v>
          </cell>
          <cell r="CD141" t="str">
            <v>0</v>
          </cell>
          <cell r="CE141" t="str">
            <v>0</v>
          </cell>
          <cell r="CF141" t="str">
            <v>0</v>
          </cell>
          <cell r="CH141" t="str">
            <v>0</v>
          </cell>
          <cell r="CI141" t="str">
            <v>0</v>
          </cell>
          <cell r="CJ141" t="str">
            <v>0</v>
          </cell>
          <cell r="CK141" t="str">
            <v>0</v>
          </cell>
          <cell r="CL141" t="str">
            <v>0</v>
          </cell>
          <cell r="CM141" t="str">
            <v>0</v>
          </cell>
          <cell r="CN141" t="str">
            <v>0</v>
          </cell>
          <cell r="CO141" t="str">
            <v>0</v>
          </cell>
          <cell r="CP141" t="str">
            <v>0</v>
          </cell>
          <cell r="CQ141" t="str">
            <v>0</v>
          </cell>
          <cell r="CR141" t="str">
            <v>0</v>
          </cell>
          <cell r="CS141" t="str">
            <v>0</v>
          </cell>
          <cell r="CT141" t="str">
            <v>0</v>
          </cell>
          <cell r="CV141" t="str">
            <v>0</v>
          </cell>
          <cell r="CW141" t="str">
            <v>0</v>
          </cell>
          <cell r="CX141" t="str">
            <v>0</v>
          </cell>
          <cell r="CY141" t="str">
            <v>0</v>
          </cell>
          <cell r="CZ141" t="str">
            <v>0</v>
          </cell>
          <cell r="DA141" t="str">
            <v>0</v>
          </cell>
          <cell r="DB141" t="str">
            <v>0</v>
          </cell>
          <cell r="DC141" t="str">
            <v>0</v>
          </cell>
          <cell r="DD141" t="str">
            <v>0</v>
          </cell>
          <cell r="DE141" t="str">
            <v>0</v>
          </cell>
          <cell r="DF141" t="str">
            <v>0</v>
          </cell>
          <cell r="DG141" t="str">
            <v>0</v>
          </cell>
          <cell r="DH141" t="str">
            <v>0</v>
          </cell>
          <cell r="DJ141" t="str">
            <v>0</v>
          </cell>
          <cell r="DK141" t="str">
            <v>0</v>
          </cell>
          <cell r="DL141" t="str">
            <v>0</v>
          </cell>
          <cell r="DM141" t="str">
            <v>0</v>
          </cell>
          <cell r="DN141" t="str">
            <v>0</v>
          </cell>
          <cell r="DO141" t="str">
            <v>0</v>
          </cell>
          <cell r="DP141" t="str">
            <v>0</v>
          </cell>
          <cell r="DQ141" t="str">
            <v>0</v>
          </cell>
          <cell r="DR141" t="str">
            <v>0</v>
          </cell>
          <cell r="DS141" t="str">
            <v>0</v>
          </cell>
          <cell r="DT141" t="str">
            <v>0</v>
          </cell>
          <cell r="DU141" t="str">
            <v>0</v>
          </cell>
          <cell r="DV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0</v>
          </cell>
          <cell r="V142" t="str">
            <v>0</v>
          </cell>
          <cell r="W142" t="str">
            <v>0</v>
          </cell>
          <cell r="X142" t="str">
            <v>0</v>
          </cell>
          <cell r="Y142" t="str">
            <v>0</v>
          </cell>
          <cell r="Z142" t="str">
            <v>0</v>
          </cell>
          <cell r="AA142" t="str">
            <v>0</v>
          </cell>
          <cell r="AB142" t="str">
            <v>0</v>
          </cell>
          <cell r="AD142" t="str">
            <v>0</v>
          </cell>
          <cell r="AE142" t="str">
            <v>0</v>
          </cell>
          <cell r="AF142" t="str">
            <v>0</v>
          </cell>
          <cell r="AG142" t="str">
            <v>0</v>
          </cell>
          <cell r="AH142" t="str">
            <v>0</v>
          </cell>
          <cell r="AI142" t="str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0</v>
          </cell>
          <cell r="AN142" t="str">
            <v>0</v>
          </cell>
          <cell r="AO142" t="str">
            <v>0</v>
          </cell>
          <cell r="AP142" t="str">
            <v>0</v>
          </cell>
          <cell r="AR142" t="str">
            <v>0</v>
          </cell>
          <cell r="AS142" t="str">
            <v>0</v>
          </cell>
          <cell r="AT142" t="str">
            <v>0</v>
          </cell>
          <cell r="AU142" t="str">
            <v>0</v>
          </cell>
          <cell r="AV142" t="str">
            <v>0</v>
          </cell>
          <cell r="AW142" t="str">
            <v>0</v>
          </cell>
          <cell r="AX142" t="str">
            <v>0</v>
          </cell>
          <cell r="AY142" t="str">
            <v>0</v>
          </cell>
          <cell r="AZ142" t="str">
            <v>0</v>
          </cell>
          <cell r="BA142" t="str">
            <v>0</v>
          </cell>
          <cell r="BB142" t="str">
            <v>0</v>
          </cell>
          <cell r="BC142" t="str">
            <v>0</v>
          </cell>
          <cell r="BD142" t="str">
            <v>0</v>
          </cell>
          <cell r="BF142" t="str">
            <v>0</v>
          </cell>
          <cell r="BG142" t="str">
            <v>0</v>
          </cell>
          <cell r="BH142" t="str">
            <v>0</v>
          </cell>
          <cell r="BI142" t="str">
            <v>0</v>
          </cell>
          <cell r="BJ142" t="str">
            <v>0</v>
          </cell>
          <cell r="BK142" t="str">
            <v>0</v>
          </cell>
          <cell r="BL142" t="str">
            <v>0</v>
          </cell>
          <cell r="BM142" t="str">
            <v>0</v>
          </cell>
          <cell r="BN142" t="str">
            <v>0</v>
          </cell>
          <cell r="BO142" t="str">
            <v>0</v>
          </cell>
          <cell r="BP142" t="str">
            <v>0</v>
          </cell>
          <cell r="BQ142" t="str">
            <v>0</v>
          </cell>
          <cell r="BR142" t="str">
            <v>0</v>
          </cell>
          <cell r="BT142" t="str">
            <v>0</v>
          </cell>
          <cell r="BU142" t="str">
            <v>0</v>
          </cell>
          <cell r="BV142" t="str">
            <v>0</v>
          </cell>
          <cell r="BW142" t="str">
            <v>0</v>
          </cell>
          <cell r="BX142" t="str">
            <v>0</v>
          </cell>
          <cell r="BY142" t="str">
            <v>0</v>
          </cell>
          <cell r="BZ142" t="str">
            <v>0</v>
          </cell>
          <cell r="CA142" t="str">
            <v>0</v>
          </cell>
          <cell r="CB142" t="str">
            <v>0</v>
          </cell>
          <cell r="CC142" t="str">
            <v>0</v>
          </cell>
          <cell r="CD142" t="str">
            <v>0</v>
          </cell>
          <cell r="CE142" t="str">
            <v>0</v>
          </cell>
          <cell r="CF142" t="str">
            <v>0</v>
          </cell>
          <cell r="CH142" t="str">
            <v>0</v>
          </cell>
          <cell r="CI142" t="str">
            <v>0</v>
          </cell>
          <cell r="CJ142" t="str">
            <v>0</v>
          </cell>
          <cell r="CK142" t="str">
            <v>0</v>
          </cell>
          <cell r="CL142" t="str">
            <v>0</v>
          </cell>
          <cell r="CM142" t="str">
            <v>0</v>
          </cell>
          <cell r="CN142" t="str">
            <v>0</v>
          </cell>
          <cell r="CO142" t="str">
            <v>0</v>
          </cell>
          <cell r="CP142" t="str">
            <v>0</v>
          </cell>
          <cell r="CQ142" t="str">
            <v>0</v>
          </cell>
          <cell r="CR142" t="str">
            <v>0</v>
          </cell>
          <cell r="CS142" t="str">
            <v>0</v>
          </cell>
          <cell r="CT142" t="str">
            <v>0</v>
          </cell>
          <cell r="CV142" t="str">
            <v>0</v>
          </cell>
          <cell r="CW142" t="str">
            <v>0</v>
          </cell>
          <cell r="CX142" t="str">
            <v>0</v>
          </cell>
          <cell r="CY142" t="str">
            <v>0</v>
          </cell>
          <cell r="CZ142" t="str">
            <v>0</v>
          </cell>
          <cell r="DA142" t="str">
            <v>0</v>
          </cell>
          <cell r="DB142" t="str">
            <v>0</v>
          </cell>
          <cell r="DC142" t="str">
            <v>0</v>
          </cell>
          <cell r="DD142" t="str">
            <v>0</v>
          </cell>
          <cell r="DE142" t="str">
            <v>0</v>
          </cell>
          <cell r="DF142" t="str">
            <v>0</v>
          </cell>
          <cell r="DG142" t="str">
            <v>0</v>
          </cell>
          <cell r="DH142" t="str">
            <v>0</v>
          </cell>
          <cell r="DJ142" t="str">
            <v>0</v>
          </cell>
          <cell r="DK142" t="str">
            <v>0</v>
          </cell>
          <cell r="DL142" t="str">
            <v>0</v>
          </cell>
          <cell r="DM142" t="str">
            <v>0</v>
          </cell>
          <cell r="DN142" t="str">
            <v>0</v>
          </cell>
          <cell r="DO142" t="str">
            <v>0</v>
          </cell>
          <cell r="DP142" t="str">
            <v>0</v>
          </cell>
          <cell r="DQ142" t="str">
            <v>0</v>
          </cell>
          <cell r="DR142" t="str">
            <v>0</v>
          </cell>
          <cell r="DS142" t="str">
            <v>0</v>
          </cell>
          <cell r="DT142" t="str">
            <v>0</v>
          </cell>
          <cell r="DU142" t="str">
            <v>0</v>
          </cell>
          <cell r="DV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0</v>
          </cell>
          <cell r="V143" t="str">
            <v>0</v>
          </cell>
          <cell r="W143" t="str">
            <v>0</v>
          </cell>
          <cell r="X143" t="str">
            <v>0</v>
          </cell>
          <cell r="Y143" t="str">
            <v>0</v>
          </cell>
          <cell r="Z143" t="str">
            <v>0</v>
          </cell>
          <cell r="AA143" t="str">
            <v>0</v>
          </cell>
          <cell r="AB143" t="str">
            <v>0</v>
          </cell>
          <cell r="AD143" t="str">
            <v>0</v>
          </cell>
          <cell r="AE143" t="str">
            <v>0</v>
          </cell>
          <cell r="AF143" t="str">
            <v>0</v>
          </cell>
          <cell r="AG143" t="str">
            <v>0</v>
          </cell>
          <cell r="AH143" t="str">
            <v>0</v>
          </cell>
          <cell r="AI143" t="str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0</v>
          </cell>
          <cell r="AN143" t="str">
            <v>0</v>
          </cell>
          <cell r="AO143" t="str">
            <v>0</v>
          </cell>
          <cell r="AP143" t="str">
            <v>0</v>
          </cell>
          <cell r="AR143" t="str">
            <v>0</v>
          </cell>
          <cell r="AS143" t="str">
            <v>0</v>
          </cell>
          <cell r="AT143" t="str">
            <v>0</v>
          </cell>
          <cell r="AU143" t="str">
            <v>0</v>
          </cell>
          <cell r="AV143" t="str">
            <v>0</v>
          </cell>
          <cell r="AW143" t="str">
            <v>0</v>
          </cell>
          <cell r="AX143" t="str">
            <v>0</v>
          </cell>
          <cell r="AY143" t="str">
            <v>0</v>
          </cell>
          <cell r="AZ143" t="str">
            <v>0</v>
          </cell>
          <cell r="BA143" t="str">
            <v>0</v>
          </cell>
          <cell r="BB143" t="str">
            <v>0</v>
          </cell>
          <cell r="BC143" t="str">
            <v>0</v>
          </cell>
          <cell r="BD143" t="str">
            <v>0</v>
          </cell>
          <cell r="BF143" t="str">
            <v>0</v>
          </cell>
          <cell r="BG143" t="str">
            <v>0</v>
          </cell>
          <cell r="BH143" t="str">
            <v>0</v>
          </cell>
          <cell r="BI143" t="str">
            <v>0</v>
          </cell>
          <cell r="BJ143" t="str">
            <v>0</v>
          </cell>
          <cell r="BK143" t="str">
            <v>0</v>
          </cell>
          <cell r="BL143" t="str">
            <v>0</v>
          </cell>
          <cell r="BM143" t="str">
            <v>0</v>
          </cell>
          <cell r="BN143" t="str">
            <v>0</v>
          </cell>
          <cell r="BO143" t="str">
            <v>0</v>
          </cell>
          <cell r="BP143" t="str">
            <v>0</v>
          </cell>
          <cell r="BQ143" t="str">
            <v>0</v>
          </cell>
          <cell r="BR143" t="str">
            <v>0</v>
          </cell>
          <cell r="BT143" t="str">
            <v>0</v>
          </cell>
          <cell r="BU143" t="str">
            <v>0</v>
          </cell>
          <cell r="BV143" t="str">
            <v>0</v>
          </cell>
          <cell r="BW143" t="str">
            <v>0</v>
          </cell>
          <cell r="BX143" t="str">
            <v>0</v>
          </cell>
          <cell r="BY143" t="str">
            <v>0</v>
          </cell>
          <cell r="BZ143" t="str">
            <v>0</v>
          </cell>
          <cell r="CA143" t="str">
            <v>0</v>
          </cell>
          <cell r="CB143" t="str">
            <v>0</v>
          </cell>
          <cell r="CC143" t="str">
            <v>0</v>
          </cell>
          <cell r="CD143" t="str">
            <v>0</v>
          </cell>
          <cell r="CE143" t="str">
            <v>0</v>
          </cell>
          <cell r="CF143" t="str">
            <v>0</v>
          </cell>
          <cell r="CH143" t="str">
            <v>0</v>
          </cell>
          <cell r="CI143" t="str">
            <v>0</v>
          </cell>
          <cell r="CJ143" t="str">
            <v>0</v>
          </cell>
          <cell r="CK143" t="str">
            <v>0</v>
          </cell>
          <cell r="CL143" t="str">
            <v>0</v>
          </cell>
          <cell r="CM143" t="str">
            <v>0</v>
          </cell>
          <cell r="CN143" t="str">
            <v>0</v>
          </cell>
          <cell r="CO143" t="str">
            <v>0</v>
          </cell>
          <cell r="CP143" t="str">
            <v>0</v>
          </cell>
          <cell r="CQ143" t="str">
            <v>0</v>
          </cell>
          <cell r="CR143" t="str">
            <v>0</v>
          </cell>
          <cell r="CS143" t="str">
            <v>0</v>
          </cell>
          <cell r="CT143" t="str">
            <v>0</v>
          </cell>
          <cell r="CV143" t="str">
            <v>0</v>
          </cell>
          <cell r="CW143" t="str">
            <v>0</v>
          </cell>
          <cell r="CX143" t="str">
            <v>0</v>
          </cell>
          <cell r="CY143" t="str">
            <v>0</v>
          </cell>
          <cell r="CZ143" t="str">
            <v>0</v>
          </cell>
          <cell r="DA143" t="str">
            <v>0</v>
          </cell>
          <cell r="DB143" t="str">
            <v>0</v>
          </cell>
          <cell r="DC143" t="str">
            <v>0</v>
          </cell>
          <cell r="DD143" t="str">
            <v>0</v>
          </cell>
          <cell r="DE143" t="str">
            <v>0</v>
          </cell>
          <cell r="DF143" t="str">
            <v>0</v>
          </cell>
          <cell r="DG143" t="str">
            <v>0</v>
          </cell>
          <cell r="DH143" t="str">
            <v>0</v>
          </cell>
          <cell r="DJ143" t="str">
            <v>0</v>
          </cell>
          <cell r="DK143" t="str">
            <v>0</v>
          </cell>
          <cell r="DL143" t="str">
            <v>0</v>
          </cell>
          <cell r="DM143" t="str">
            <v>0</v>
          </cell>
          <cell r="DN143" t="str">
            <v>0</v>
          </cell>
          <cell r="DO143" t="str">
            <v>0</v>
          </cell>
          <cell r="DP143" t="str">
            <v>0</v>
          </cell>
          <cell r="DQ143" t="str">
            <v>0</v>
          </cell>
          <cell r="DR143" t="str">
            <v>0</v>
          </cell>
          <cell r="DS143" t="str">
            <v>0</v>
          </cell>
          <cell r="DT143" t="str">
            <v>0</v>
          </cell>
          <cell r="DU143" t="str">
            <v>0</v>
          </cell>
          <cell r="DV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0</v>
          </cell>
          <cell r="V144" t="str">
            <v>0</v>
          </cell>
          <cell r="W144" t="str">
            <v>0</v>
          </cell>
          <cell r="X144" t="str">
            <v>0</v>
          </cell>
          <cell r="Y144" t="str">
            <v>0</v>
          </cell>
          <cell r="Z144" t="str">
            <v>0</v>
          </cell>
          <cell r="AA144" t="str">
            <v>0</v>
          </cell>
          <cell r="AB144" t="str">
            <v>0</v>
          </cell>
          <cell r="AD144" t="str">
            <v>0</v>
          </cell>
          <cell r="AE144" t="str">
            <v>0</v>
          </cell>
          <cell r="AF144" t="str">
            <v>0</v>
          </cell>
          <cell r="AG144" t="str">
            <v>0</v>
          </cell>
          <cell r="AH144" t="str">
            <v>0</v>
          </cell>
          <cell r="AI144" t="str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 t="str">
            <v>0</v>
          </cell>
          <cell r="AO144" t="str">
            <v>0</v>
          </cell>
          <cell r="AP144" t="str">
            <v>0</v>
          </cell>
          <cell r="AR144" t="str">
            <v>0</v>
          </cell>
          <cell r="AS144" t="str">
            <v>0</v>
          </cell>
          <cell r="AT144" t="str">
            <v>0</v>
          </cell>
          <cell r="AU144" t="str">
            <v>0</v>
          </cell>
          <cell r="AV144" t="str">
            <v>0</v>
          </cell>
          <cell r="AW144" t="str">
            <v>0</v>
          </cell>
          <cell r="AX144" t="str">
            <v>0</v>
          </cell>
          <cell r="AY144" t="str">
            <v>0</v>
          </cell>
          <cell r="AZ144" t="str">
            <v>0</v>
          </cell>
          <cell r="BA144" t="str">
            <v>0</v>
          </cell>
          <cell r="BB144" t="str">
            <v>0</v>
          </cell>
          <cell r="BC144" t="str">
            <v>0</v>
          </cell>
          <cell r="BD144" t="str">
            <v>0</v>
          </cell>
          <cell r="BF144" t="str">
            <v>0</v>
          </cell>
          <cell r="BG144" t="str">
            <v>0</v>
          </cell>
          <cell r="BH144" t="str">
            <v>0</v>
          </cell>
          <cell r="BI144" t="str">
            <v>0</v>
          </cell>
          <cell r="BJ144" t="str">
            <v>0</v>
          </cell>
          <cell r="BK144" t="str">
            <v>0</v>
          </cell>
          <cell r="BL144" t="str">
            <v>0</v>
          </cell>
          <cell r="BM144" t="str">
            <v>0</v>
          </cell>
          <cell r="BN144" t="str">
            <v>0</v>
          </cell>
          <cell r="BO144" t="str">
            <v>0</v>
          </cell>
          <cell r="BP144" t="str">
            <v>0</v>
          </cell>
          <cell r="BQ144" t="str">
            <v>0</v>
          </cell>
          <cell r="BR144" t="str">
            <v>0</v>
          </cell>
          <cell r="BT144" t="str">
            <v>0</v>
          </cell>
          <cell r="BU144" t="str">
            <v>0</v>
          </cell>
          <cell r="BV144" t="str">
            <v>0</v>
          </cell>
          <cell r="BW144" t="str">
            <v>0</v>
          </cell>
          <cell r="BX144" t="str">
            <v>0</v>
          </cell>
          <cell r="BY144" t="str">
            <v>0</v>
          </cell>
          <cell r="BZ144" t="str">
            <v>0</v>
          </cell>
          <cell r="CA144" t="str">
            <v>0</v>
          </cell>
          <cell r="CB144" t="str">
            <v>0</v>
          </cell>
          <cell r="CC144" t="str">
            <v>0</v>
          </cell>
          <cell r="CD144" t="str">
            <v>0</v>
          </cell>
          <cell r="CE144" t="str">
            <v>0</v>
          </cell>
          <cell r="CF144" t="str">
            <v>0</v>
          </cell>
          <cell r="CH144" t="str">
            <v>0</v>
          </cell>
          <cell r="CI144" t="str">
            <v>0</v>
          </cell>
          <cell r="CJ144" t="str">
            <v>0</v>
          </cell>
          <cell r="CK144" t="str">
            <v>0</v>
          </cell>
          <cell r="CL144" t="str">
            <v>0</v>
          </cell>
          <cell r="CM144" t="str">
            <v>0</v>
          </cell>
          <cell r="CN144" t="str">
            <v>0</v>
          </cell>
          <cell r="CO144" t="str">
            <v>0</v>
          </cell>
          <cell r="CP144" t="str">
            <v>0</v>
          </cell>
          <cell r="CQ144" t="str">
            <v>0</v>
          </cell>
          <cell r="CR144" t="str">
            <v>0</v>
          </cell>
          <cell r="CS144" t="str">
            <v>0</v>
          </cell>
          <cell r="CT144" t="str">
            <v>0</v>
          </cell>
          <cell r="CV144" t="str">
            <v>0</v>
          </cell>
          <cell r="CW144" t="str">
            <v>0</v>
          </cell>
          <cell r="CX144" t="str">
            <v>0</v>
          </cell>
          <cell r="CY144" t="str">
            <v>0</v>
          </cell>
          <cell r="CZ144" t="str">
            <v>0</v>
          </cell>
          <cell r="DA144" t="str">
            <v>0</v>
          </cell>
          <cell r="DB144" t="str">
            <v>0</v>
          </cell>
          <cell r="DC144" t="str">
            <v>0</v>
          </cell>
          <cell r="DD144" t="str">
            <v>0</v>
          </cell>
          <cell r="DE144" t="str">
            <v>0</v>
          </cell>
          <cell r="DF144" t="str">
            <v>0</v>
          </cell>
          <cell r="DG144" t="str">
            <v>0</v>
          </cell>
          <cell r="DH144" t="str">
            <v>0</v>
          </cell>
          <cell r="DJ144" t="str">
            <v>0</v>
          </cell>
          <cell r="DK144" t="str">
            <v>0</v>
          </cell>
          <cell r="DL144" t="str">
            <v>0</v>
          </cell>
          <cell r="DM144" t="str">
            <v>0</v>
          </cell>
          <cell r="DN144" t="str">
            <v>0</v>
          </cell>
          <cell r="DO144" t="str">
            <v>0</v>
          </cell>
          <cell r="DP144" t="str">
            <v>0</v>
          </cell>
          <cell r="DQ144" t="str">
            <v>0</v>
          </cell>
          <cell r="DR144" t="str">
            <v>0</v>
          </cell>
          <cell r="DS144" t="str">
            <v>0</v>
          </cell>
          <cell r="DT144" t="str">
            <v>0</v>
          </cell>
          <cell r="DU144" t="str">
            <v>0</v>
          </cell>
          <cell r="DV144" t="str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 t="str">
            <v>0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0</v>
          </cell>
          <cell r="V145" t="str">
            <v>0</v>
          </cell>
          <cell r="W145" t="str">
            <v>0</v>
          </cell>
          <cell r="X145" t="str">
            <v>0</v>
          </cell>
          <cell r="Y145" t="str">
            <v>0</v>
          </cell>
          <cell r="Z145" t="str">
            <v>0</v>
          </cell>
          <cell r="AA145" t="str">
            <v>0</v>
          </cell>
          <cell r="AB145" t="str">
            <v>0</v>
          </cell>
          <cell r="AD145" t="str">
            <v>0</v>
          </cell>
          <cell r="AE145" t="str">
            <v>0</v>
          </cell>
          <cell r="AF145" t="str">
            <v>0</v>
          </cell>
          <cell r="AG145" t="str">
            <v>0</v>
          </cell>
          <cell r="AH145" t="str">
            <v>0</v>
          </cell>
          <cell r="AI145" t="str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 t="str">
            <v>0</v>
          </cell>
          <cell r="AO145" t="str">
            <v>0</v>
          </cell>
          <cell r="AP145" t="str">
            <v>0</v>
          </cell>
          <cell r="AR145" t="str">
            <v>0</v>
          </cell>
          <cell r="AS145" t="str">
            <v>0</v>
          </cell>
          <cell r="AT145" t="str">
            <v>0</v>
          </cell>
          <cell r="AU145" t="str">
            <v>0</v>
          </cell>
          <cell r="AV145" t="str">
            <v>0</v>
          </cell>
          <cell r="AW145" t="str">
            <v>0</v>
          </cell>
          <cell r="AX145" t="str">
            <v>0</v>
          </cell>
          <cell r="AY145" t="str">
            <v>0</v>
          </cell>
          <cell r="AZ145" t="str">
            <v>0</v>
          </cell>
          <cell r="BA145" t="str">
            <v>0</v>
          </cell>
          <cell r="BB145" t="str">
            <v>0</v>
          </cell>
          <cell r="BC145" t="str">
            <v>0</v>
          </cell>
          <cell r="BD145" t="str">
            <v>0</v>
          </cell>
          <cell r="BF145" t="str">
            <v>0</v>
          </cell>
          <cell r="BG145" t="str">
            <v>0</v>
          </cell>
          <cell r="BH145" t="str">
            <v>0</v>
          </cell>
          <cell r="BI145" t="str">
            <v>0</v>
          </cell>
          <cell r="BJ145" t="str">
            <v>0</v>
          </cell>
          <cell r="BK145" t="str">
            <v>0</v>
          </cell>
          <cell r="BL145" t="str">
            <v>0</v>
          </cell>
          <cell r="BM145" t="str">
            <v>0</v>
          </cell>
          <cell r="BN145" t="str">
            <v>0</v>
          </cell>
          <cell r="BO145" t="str">
            <v>0</v>
          </cell>
          <cell r="BP145" t="str">
            <v>0</v>
          </cell>
          <cell r="BQ145" t="str">
            <v>0</v>
          </cell>
          <cell r="BR145" t="str">
            <v>0</v>
          </cell>
          <cell r="BT145" t="str">
            <v>0</v>
          </cell>
          <cell r="BU145" t="str">
            <v>0</v>
          </cell>
          <cell r="BV145" t="str">
            <v>0</v>
          </cell>
          <cell r="BW145" t="str">
            <v>0</v>
          </cell>
          <cell r="BX145" t="str">
            <v>0</v>
          </cell>
          <cell r="BY145" t="str">
            <v>0</v>
          </cell>
          <cell r="BZ145" t="str">
            <v>0</v>
          </cell>
          <cell r="CA145" t="str">
            <v>0</v>
          </cell>
          <cell r="CB145" t="str">
            <v>0</v>
          </cell>
          <cell r="CC145" t="str">
            <v>0</v>
          </cell>
          <cell r="CD145" t="str">
            <v>0</v>
          </cell>
          <cell r="CE145" t="str">
            <v>0</v>
          </cell>
          <cell r="CF145" t="str">
            <v>0</v>
          </cell>
          <cell r="CH145" t="str">
            <v>0</v>
          </cell>
          <cell r="CI145" t="str">
            <v>0</v>
          </cell>
          <cell r="CJ145" t="str">
            <v>0</v>
          </cell>
          <cell r="CK145" t="str">
            <v>0</v>
          </cell>
          <cell r="CL145" t="str">
            <v>0</v>
          </cell>
          <cell r="CM145" t="str">
            <v>0</v>
          </cell>
          <cell r="CN145" t="str">
            <v>0</v>
          </cell>
          <cell r="CO145" t="str">
            <v>0</v>
          </cell>
          <cell r="CP145" t="str">
            <v>0</v>
          </cell>
          <cell r="CQ145" t="str">
            <v>0</v>
          </cell>
          <cell r="CR145" t="str">
            <v>0</v>
          </cell>
          <cell r="CS145" t="str">
            <v>0</v>
          </cell>
          <cell r="CT145" t="str">
            <v>0</v>
          </cell>
          <cell r="CV145" t="str">
            <v>0</v>
          </cell>
          <cell r="CW145" t="str">
            <v>0</v>
          </cell>
          <cell r="CX145" t="str">
            <v>0</v>
          </cell>
          <cell r="CY145" t="str">
            <v>0</v>
          </cell>
          <cell r="CZ145" t="str">
            <v>0</v>
          </cell>
          <cell r="DA145" t="str">
            <v>0</v>
          </cell>
          <cell r="DB145" t="str">
            <v>0</v>
          </cell>
          <cell r="DC145" t="str">
            <v>0</v>
          </cell>
          <cell r="DD145" t="str">
            <v>0</v>
          </cell>
          <cell r="DE145" t="str">
            <v>0</v>
          </cell>
          <cell r="DF145" t="str">
            <v>0</v>
          </cell>
          <cell r="DG145" t="str">
            <v>0</v>
          </cell>
          <cell r="DH145" t="str">
            <v>0</v>
          </cell>
          <cell r="DJ145" t="str">
            <v>0</v>
          </cell>
          <cell r="DK145" t="str">
            <v>0</v>
          </cell>
          <cell r="DL145" t="str">
            <v>0</v>
          </cell>
          <cell r="DM145" t="str">
            <v>0</v>
          </cell>
          <cell r="DN145" t="str">
            <v>0</v>
          </cell>
          <cell r="DO145" t="str">
            <v>0</v>
          </cell>
          <cell r="DP145" t="str">
            <v>0</v>
          </cell>
          <cell r="DQ145" t="str">
            <v>0</v>
          </cell>
          <cell r="DR145" t="str">
            <v>0</v>
          </cell>
          <cell r="DS145" t="str">
            <v>0</v>
          </cell>
          <cell r="DT145" t="str">
            <v>0</v>
          </cell>
          <cell r="DU145" t="str">
            <v>0</v>
          </cell>
          <cell r="DV145" t="str">
            <v>0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 t="str">
            <v>0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0</v>
          </cell>
          <cell r="V146" t="str">
            <v>0</v>
          </cell>
          <cell r="W146" t="str">
            <v>0</v>
          </cell>
          <cell r="X146" t="str">
            <v>0</v>
          </cell>
          <cell r="Y146" t="str">
            <v>0</v>
          </cell>
          <cell r="Z146" t="str">
            <v>0</v>
          </cell>
          <cell r="AA146" t="str">
            <v>0</v>
          </cell>
          <cell r="AB146" t="str">
            <v>0</v>
          </cell>
          <cell r="AD146" t="str">
            <v>0</v>
          </cell>
          <cell r="AE146" t="str">
            <v>0</v>
          </cell>
          <cell r="AF146" t="str">
            <v>0</v>
          </cell>
          <cell r="AG146" t="str">
            <v>0</v>
          </cell>
          <cell r="AH146" t="str">
            <v>0</v>
          </cell>
          <cell r="AI146" t="str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 t="str">
            <v>0</v>
          </cell>
          <cell r="AO146" t="str">
            <v>0</v>
          </cell>
          <cell r="AP146" t="str">
            <v>0</v>
          </cell>
          <cell r="AR146" t="str">
            <v>0</v>
          </cell>
          <cell r="AS146" t="str">
            <v>0</v>
          </cell>
          <cell r="AT146" t="str">
            <v>0</v>
          </cell>
          <cell r="AU146" t="str">
            <v>0</v>
          </cell>
          <cell r="AV146" t="str">
            <v>0</v>
          </cell>
          <cell r="AW146" t="str">
            <v>0</v>
          </cell>
          <cell r="AX146" t="str">
            <v>0</v>
          </cell>
          <cell r="AY146" t="str">
            <v>0</v>
          </cell>
          <cell r="AZ146" t="str">
            <v>0</v>
          </cell>
          <cell r="BA146" t="str">
            <v>0</v>
          </cell>
          <cell r="BB146" t="str">
            <v>0</v>
          </cell>
          <cell r="BC146" t="str">
            <v>0</v>
          </cell>
          <cell r="BD146" t="str">
            <v>0</v>
          </cell>
          <cell r="BF146" t="str">
            <v>0</v>
          </cell>
          <cell r="BG146" t="str">
            <v>0</v>
          </cell>
          <cell r="BH146" t="str">
            <v>0</v>
          </cell>
          <cell r="BI146" t="str">
            <v>0</v>
          </cell>
          <cell r="BJ146" t="str">
            <v>0</v>
          </cell>
          <cell r="BK146" t="str">
            <v>0</v>
          </cell>
          <cell r="BL146" t="str">
            <v>0</v>
          </cell>
          <cell r="BM146" t="str">
            <v>0</v>
          </cell>
          <cell r="BN146" t="str">
            <v>0</v>
          </cell>
          <cell r="BO146" t="str">
            <v>0</v>
          </cell>
          <cell r="BP146" t="str">
            <v>0</v>
          </cell>
          <cell r="BQ146" t="str">
            <v>0</v>
          </cell>
          <cell r="BR146" t="str">
            <v>0</v>
          </cell>
          <cell r="BT146" t="str">
            <v>0</v>
          </cell>
          <cell r="BU146" t="str">
            <v>0</v>
          </cell>
          <cell r="BV146" t="str">
            <v>0</v>
          </cell>
          <cell r="BW146" t="str">
            <v>0</v>
          </cell>
          <cell r="BX146" t="str">
            <v>0</v>
          </cell>
          <cell r="BY146" t="str">
            <v>0</v>
          </cell>
          <cell r="BZ146" t="str">
            <v>0</v>
          </cell>
          <cell r="CA146" t="str">
            <v>0</v>
          </cell>
          <cell r="CB146" t="str">
            <v>0</v>
          </cell>
          <cell r="CC146" t="str">
            <v>0</v>
          </cell>
          <cell r="CD146" t="str">
            <v>0</v>
          </cell>
          <cell r="CE146" t="str">
            <v>0</v>
          </cell>
          <cell r="CF146" t="str">
            <v>0</v>
          </cell>
          <cell r="CH146" t="str">
            <v>0</v>
          </cell>
          <cell r="CI146" t="str">
            <v>0</v>
          </cell>
          <cell r="CJ146" t="str">
            <v>0</v>
          </cell>
          <cell r="CK146" t="str">
            <v>0</v>
          </cell>
          <cell r="CL146" t="str">
            <v>0</v>
          </cell>
          <cell r="CM146" t="str">
            <v>0</v>
          </cell>
          <cell r="CN146" t="str">
            <v>0</v>
          </cell>
          <cell r="CO146" t="str">
            <v>0</v>
          </cell>
          <cell r="CP146" t="str">
            <v>0</v>
          </cell>
          <cell r="CQ146" t="str">
            <v>0</v>
          </cell>
          <cell r="CR146" t="str">
            <v>0</v>
          </cell>
          <cell r="CS146" t="str">
            <v>0</v>
          </cell>
          <cell r="CT146" t="str">
            <v>0</v>
          </cell>
          <cell r="CV146" t="str">
            <v>0</v>
          </cell>
          <cell r="CW146" t="str">
            <v>0</v>
          </cell>
          <cell r="CX146" t="str">
            <v>0</v>
          </cell>
          <cell r="CY146" t="str">
            <v>0</v>
          </cell>
          <cell r="CZ146" t="str">
            <v>0</v>
          </cell>
          <cell r="DA146" t="str">
            <v>0</v>
          </cell>
          <cell r="DB146" t="str">
            <v>0</v>
          </cell>
          <cell r="DC146" t="str">
            <v>0</v>
          </cell>
          <cell r="DD146" t="str">
            <v>0</v>
          </cell>
          <cell r="DE146" t="str">
            <v>0</v>
          </cell>
          <cell r="DF146" t="str">
            <v>0</v>
          </cell>
          <cell r="DG146" t="str">
            <v>0</v>
          </cell>
          <cell r="DH146" t="str">
            <v>0</v>
          </cell>
          <cell r="DJ146" t="str">
            <v>0</v>
          </cell>
          <cell r="DK146" t="str">
            <v>0</v>
          </cell>
          <cell r="DL146" t="str">
            <v>0</v>
          </cell>
          <cell r="DM146" t="str">
            <v>0</v>
          </cell>
          <cell r="DN146" t="str">
            <v>0</v>
          </cell>
          <cell r="DO146" t="str">
            <v>0</v>
          </cell>
          <cell r="DP146" t="str">
            <v>0</v>
          </cell>
          <cell r="DQ146" t="str">
            <v>0</v>
          </cell>
          <cell r="DR146" t="str">
            <v>0</v>
          </cell>
          <cell r="DS146" t="str">
            <v>0</v>
          </cell>
          <cell r="DT146" t="str">
            <v>0</v>
          </cell>
          <cell r="DU146" t="str">
            <v>0</v>
          </cell>
          <cell r="DV146" t="str">
            <v>0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0</v>
          </cell>
          <cell r="V147" t="str">
            <v>0</v>
          </cell>
          <cell r="W147" t="str">
            <v>0</v>
          </cell>
          <cell r="X147" t="str">
            <v>0</v>
          </cell>
          <cell r="Y147" t="str">
            <v>0</v>
          </cell>
          <cell r="Z147" t="str">
            <v>0</v>
          </cell>
          <cell r="AA147" t="str">
            <v>0</v>
          </cell>
          <cell r="AB147" t="str">
            <v>0</v>
          </cell>
          <cell r="AD147" t="str">
            <v>0</v>
          </cell>
          <cell r="AE147" t="str">
            <v>0</v>
          </cell>
          <cell r="AF147" t="str">
            <v>0</v>
          </cell>
          <cell r="AG147" t="str">
            <v>0</v>
          </cell>
          <cell r="AH147" t="str">
            <v>0</v>
          </cell>
          <cell r="AI147" t="str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 t="str">
            <v>0</v>
          </cell>
          <cell r="AO147" t="str">
            <v>0</v>
          </cell>
          <cell r="AP147" t="str">
            <v>0</v>
          </cell>
          <cell r="AR147" t="str">
            <v>0</v>
          </cell>
          <cell r="AS147" t="str">
            <v>0</v>
          </cell>
          <cell r="AT147" t="str">
            <v>0</v>
          </cell>
          <cell r="AU147" t="str">
            <v>0</v>
          </cell>
          <cell r="AV147" t="str">
            <v>0</v>
          </cell>
          <cell r="AW147" t="str">
            <v>0</v>
          </cell>
          <cell r="AX147" t="str">
            <v>0</v>
          </cell>
          <cell r="AY147" t="str">
            <v>0</v>
          </cell>
          <cell r="AZ147" t="str">
            <v>0</v>
          </cell>
          <cell r="BA147" t="str">
            <v>0</v>
          </cell>
          <cell r="BB147" t="str">
            <v>0</v>
          </cell>
          <cell r="BC147" t="str">
            <v>0</v>
          </cell>
          <cell r="BD147" t="str">
            <v>0</v>
          </cell>
          <cell r="BF147" t="str">
            <v>0</v>
          </cell>
          <cell r="BG147" t="str">
            <v>0</v>
          </cell>
          <cell r="BH147" t="str">
            <v>0</v>
          </cell>
          <cell r="BI147" t="str">
            <v>0</v>
          </cell>
          <cell r="BJ147" t="str">
            <v>0</v>
          </cell>
          <cell r="BK147" t="str">
            <v>0</v>
          </cell>
          <cell r="BL147" t="str">
            <v>0</v>
          </cell>
          <cell r="BM147" t="str">
            <v>0</v>
          </cell>
          <cell r="BN147" t="str">
            <v>0</v>
          </cell>
          <cell r="BO147" t="str">
            <v>0</v>
          </cell>
          <cell r="BP147" t="str">
            <v>0</v>
          </cell>
          <cell r="BQ147" t="str">
            <v>0</v>
          </cell>
          <cell r="BR147" t="str">
            <v>0</v>
          </cell>
          <cell r="BT147" t="str">
            <v>0</v>
          </cell>
          <cell r="BU147" t="str">
            <v>0</v>
          </cell>
          <cell r="BV147" t="str">
            <v>0</v>
          </cell>
          <cell r="BW147" t="str">
            <v>0</v>
          </cell>
          <cell r="BX147" t="str">
            <v>0</v>
          </cell>
          <cell r="BY147" t="str">
            <v>0</v>
          </cell>
          <cell r="BZ147" t="str">
            <v>0</v>
          </cell>
          <cell r="CA147" t="str">
            <v>0</v>
          </cell>
          <cell r="CB147" t="str">
            <v>0</v>
          </cell>
          <cell r="CC147" t="str">
            <v>0</v>
          </cell>
          <cell r="CD147" t="str">
            <v>0</v>
          </cell>
          <cell r="CE147" t="str">
            <v>0</v>
          </cell>
          <cell r="CF147" t="str">
            <v>0</v>
          </cell>
          <cell r="CH147" t="str">
            <v>0</v>
          </cell>
          <cell r="CI147" t="str">
            <v>0</v>
          </cell>
          <cell r="CJ147" t="str">
            <v>0</v>
          </cell>
          <cell r="CK147" t="str">
            <v>0</v>
          </cell>
          <cell r="CL147" t="str">
            <v>0</v>
          </cell>
          <cell r="CM147" t="str">
            <v>0</v>
          </cell>
          <cell r="CN147" t="str">
            <v>0</v>
          </cell>
          <cell r="CO147" t="str">
            <v>0</v>
          </cell>
          <cell r="CP147" t="str">
            <v>0</v>
          </cell>
          <cell r="CQ147" t="str">
            <v>0</v>
          </cell>
          <cell r="CR147" t="str">
            <v>0</v>
          </cell>
          <cell r="CS147" t="str">
            <v>0</v>
          </cell>
          <cell r="CT147" t="str">
            <v>0</v>
          </cell>
          <cell r="CV147" t="str">
            <v>0</v>
          </cell>
          <cell r="CW147" t="str">
            <v>0</v>
          </cell>
          <cell r="CX147" t="str">
            <v>0</v>
          </cell>
          <cell r="CY147" t="str">
            <v>0</v>
          </cell>
          <cell r="CZ147" t="str">
            <v>0</v>
          </cell>
          <cell r="DA147" t="str">
            <v>0</v>
          </cell>
          <cell r="DB147" t="str">
            <v>0</v>
          </cell>
          <cell r="DC147" t="str">
            <v>0</v>
          </cell>
          <cell r="DD147" t="str">
            <v>0</v>
          </cell>
          <cell r="DE147" t="str">
            <v>0</v>
          </cell>
          <cell r="DF147" t="str">
            <v>0</v>
          </cell>
          <cell r="DG147" t="str">
            <v>0</v>
          </cell>
          <cell r="DH147" t="str">
            <v>0</v>
          </cell>
          <cell r="DJ147" t="str">
            <v>0</v>
          </cell>
          <cell r="DK147" t="str">
            <v>0</v>
          </cell>
          <cell r="DL147" t="str">
            <v>0</v>
          </cell>
          <cell r="DM147" t="str">
            <v>0</v>
          </cell>
          <cell r="DN147" t="str">
            <v>0</v>
          </cell>
          <cell r="DO147" t="str">
            <v>0</v>
          </cell>
          <cell r="DP147" t="str">
            <v>0</v>
          </cell>
          <cell r="DQ147" t="str">
            <v>0</v>
          </cell>
          <cell r="DR147" t="str">
            <v>0</v>
          </cell>
          <cell r="DS147" t="str">
            <v>0</v>
          </cell>
          <cell r="DT147" t="str">
            <v>0</v>
          </cell>
          <cell r="DU147" t="str">
            <v>0</v>
          </cell>
          <cell r="DV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0</v>
          </cell>
          <cell r="V148" t="str">
            <v>0</v>
          </cell>
          <cell r="W148" t="str">
            <v>0</v>
          </cell>
          <cell r="X148" t="str">
            <v>0</v>
          </cell>
          <cell r="Y148" t="str">
            <v>0</v>
          </cell>
          <cell r="Z148" t="str">
            <v>0</v>
          </cell>
          <cell r="AA148" t="str">
            <v>0</v>
          </cell>
          <cell r="AB148" t="str">
            <v>0</v>
          </cell>
          <cell r="AD148" t="str">
            <v>0</v>
          </cell>
          <cell r="AE148" t="str">
            <v>0</v>
          </cell>
          <cell r="AF148" t="str">
            <v>0</v>
          </cell>
          <cell r="AG148" t="str">
            <v>0</v>
          </cell>
          <cell r="AH148" t="str">
            <v>0</v>
          </cell>
          <cell r="AI148" t="str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 t="str">
            <v>0</v>
          </cell>
          <cell r="AO148" t="str">
            <v>0</v>
          </cell>
          <cell r="AP148" t="str">
            <v>0</v>
          </cell>
          <cell r="AR148" t="str">
            <v>0</v>
          </cell>
          <cell r="AS148" t="str">
            <v>0</v>
          </cell>
          <cell r="AT148" t="str">
            <v>0</v>
          </cell>
          <cell r="AU148" t="str">
            <v>0</v>
          </cell>
          <cell r="AV148" t="str">
            <v>0</v>
          </cell>
          <cell r="AW148" t="str">
            <v>0</v>
          </cell>
          <cell r="AX148" t="str">
            <v>0</v>
          </cell>
          <cell r="AY148" t="str">
            <v>0</v>
          </cell>
          <cell r="AZ148" t="str">
            <v>0</v>
          </cell>
          <cell r="BA148" t="str">
            <v>0</v>
          </cell>
          <cell r="BB148" t="str">
            <v>0</v>
          </cell>
          <cell r="BC148" t="str">
            <v>0</v>
          </cell>
          <cell r="BD148" t="str">
            <v>0</v>
          </cell>
          <cell r="BF148" t="str">
            <v>0</v>
          </cell>
          <cell r="BG148" t="str">
            <v>0</v>
          </cell>
          <cell r="BH148" t="str">
            <v>0</v>
          </cell>
          <cell r="BI148" t="str">
            <v>0</v>
          </cell>
          <cell r="BJ148" t="str">
            <v>0</v>
          </cell>
          <cell r="BK148" t="str">
            <v>0</v>
          </cell>
          <cell r="BL148" t="str">
            <v>0</v>
          </cell>
          <cell r="BM148" t="str">
            <v>0</v>
          </cell>
          <cell r="BN148" t="str">
            <v>0</v>
          </cell>
          <cell r="BO148" t="str">
            <v>0</v>
          </cell>
          <cell r="BP148" t="str">
            <v>0</v>
          </cell>
          <cell r="BQ148" t="str">
            <v>0</v>
          </cell>
          <cell r="BR148" t="str">
            <v>0</v>
          </cell>
          <cell r="BT148" t="str">
            <v>0</v>
          </cell>
          <cell r="BU148" t="str">
            <v>0</v>
          </cell>
          <cell r="BV148" t="str">
            <v>0</v>
          </cell>
          <cell r="BW148" t="str">
            <v>0</v>
          </cell>
          <cell r="BX148" t="str">
            <v>0</v>
          </cell>
          <cell r="BY148" t="str">
            <v>0</v>
          </cell>
          <cell r="BZ148" t="str">
            <v>0</v>
          </cell>
          <cell r="CA148" t="str">
            <v>0</v>
          </cell>
          <cell r="CB148" t="str">
            <v>0</v>
          </cell>
          <cell r="CC148" t="str">
            <v>0</v>
          </cell>
          <cell r="CD148" t="str">
            <v>0</v>
          </cell>
          <cell r="CE148" t="str">
            <v>0</v>
          </cell>
          <cell r="CF148" t="str">
            <v>0</v>
          </cell>
          <cell r="CH148" t="str">
            <v>0</v>
          </cell>
          <cell r="CI148" t="str">
            <v>0</v>
          </cell>
          <cell r="CJ148" t="str">
            <v>0</v>
          </cell>
          <cell r="CK148" t="str">
            <v>0</v>
          </cell>
          <cell r="CL148" t="str">
            <v>0</v>
          </cell>
          <cell r="CM148" t="str">
            <v>0</v>
          </cell>
          <cell r="CN148" t="str">
            <v>0</v>
          </cell>
          <cell r="CO148" t="str">
            <v>0</v>
          </cell>
          <cell r="CP148" t="str">
            <v>0</v>
          </cell>
          <cell r="CQ148" t="str">
            <v>0</v>
          </cell>
          <cell r="CR148" t="str">
            <v>0</v>
          </cell>
          <cell r="CS148" t="str">
            <v>0</v>
          </cell>
          <cell r="CT148" t="str">
            <v>0</v>
          </cell>
          <cell r="CV148" t="str">
            <v>0</v>
          </cell>
          <cell r="CW148" t="str">
            <v>0</v>
          </cell>
          <cell r="CX148" t="str">
            <v>0</v>
          </cell>
          <cell r="CY148" t="str">
            <v>0</v>
          </cell>
          <cell r="CZ148" t="str">
            <v>0</v>
          </cell>
          <cell r="DA148" t="str">
            <v>0</v>
          </cell>
          <cell r="DB148" t="str">
            <v>0</v>
          </cell>
          <cell r="DC148" t="str">
            <v>0</v>
          </cell>
          <cell r="DD148" t="str">
            <v>0</v>
          </cell>
          <cell r="DE148" t="str">
            <v>0</v>
          </cell>
          <cell r="DF148" t="str">
            <v>0</v>
          </cell>
          <cell r="DG148" t="str">
            <v>0</v>
          </cell>
          <cell r="DH148" t="str">
            <v>0</v>
          </cell>
          <cell r="DJ148" t="str">
            <v>0</v>
          </cell>
          <cell r="DK148" t="str">
            <v>0</v>
          </cell>
          <cell r="DL148" t="str">
            <v>0</v>
          </cell>
          <cell r="DM148" t="str">
            <v>0</v>
          </cell>
          <cell r="DN148" t="str">
            <v>0</v>
          </cell>
          <cell r="DO148" t="str">
            <v>0</v>
          </cell>
          <cell r="DP148" t="str">
            <v>0</v>
          </cell>
          <cell r="DQ148" t="str">
            <v>0</v>
          </cell>
          <cell r="DR148" t="str">
            <v>0</v>
          </cell>
          <cell r="DS148" t="str">
            <v>0</v>
          </cell>
          <cell r="DT148" t="str">
            <v>0</v>
          </cell>
          <cell r="DU148" t="str">
            <v>0</v>
          </cell>
          <cell r="DV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0</v>
          </cell>
          <cell r="V149" t="str">
            <v>0</v>
          </cell>
          <cell r="W149" t="str">
            <v>0</v>
          </cell>
          <cell r="X149" t="str">
            <v>0</v>
          </cell>
          <cell r="Y149" t="str">
            <v>0</v>
          </cell>
          <cell r="Z149" t="str">
            <v>0</v>
          </cell>
          <cell r="AA149" t="str">
            <v>0</v>
          </cell>
          <cell r="AB149" t="str">
            <v>0</v>
          </cell>
          <cell r="AD149" t="str">
            <v>0</v>
          </cell>
          <cell r="AE149" t="str">
            <v>0</v>
          </cell>
          <cell r="AF149" t="str">
            <v>0</v>
          </cell>
          <cell r="AG149" t="str">
            <v>0</v>
          </cell>
          <cell r="AH149" t="str">
            <v>0</v>
          </cell>
          <cell r="AI149" t="str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 t="str">
            <v>0</v>
          </cell>
          <cell r="AO149" t="str">
            <v>0</v>
          </cell>
          <cell r="AP149" t="str">
            <v>0</v>
          </cell>
          <cell r="AR149" t="str">
            <v>0</v>
          </cell>
          <cell r="AS149" t="str">
            <v>0</v>
          </cell>
          <cell r="AT149" t="str">
            <v>0</v>
          </cell>
          <cell r="AU149" t="str">
            <v>0</v>
          </cell>
          <cell r="AV149" t="str">
            <v>0</v>
          </cell>
          <cell r="AW149" t="str">
            <v>0</v>
          </cell>
          <cell r="AX149" t="str">
            <v>0</v>
          </cell>
          <cell r="AY149" t="str">
            <v>0</v>
          </cell>
          <cell r="AZ149" t="str">
            <v>0</v>
          </cell>
          <cell r="BA149" t="str">
            <v>0</v>
          </cell>
          <cell r="BB149" t="str">
            <v>0</v>
          </cell>
          <cell r="BC149" t="str">
            <v>0</v>
          </cell>
          <cell r="BD149" t="str">
            <v>0</v>
          </cell>
          <cell r="BF149" t="str">
            <v>0</v>
          </cell>
          <cell r="BG149" t="str">
            <v>0</v>
          </cell>
          <cell r="BH149" t="str">
            <v>0</v>
          </cell>
          <cell r="BI149" t="str">
            <v>0</v>
          </cell>
          <cell r="BJ149" t="str">
            <v>0</v>
          </cell>
          <cell r="BK149" t="str">
            <v>0</v>
          </cell>
          <cell r="BL149" t="str">
            <v>0</v>
          </cell>
          <cell r="BM149" t="str">
            <v>0</v>
          </cell>
          <cell r="BN149" t="str">
            <v>0</v>
          </cell>
          <cell r="BO149" t="str">
            <v>0</v>
          </cell>
          <cell r="BP149" t="str">
            <v>0</v>
          </cell>
          <cell r="BQ149" t="str">
            <v>0</v>
          </cell>
          <cell r="BR149" t="str">
            <v>0</v>
          </cell>
          <cell r="BT149" t="str">
            <v>0</v>
          </cell>
          <cell r="BU149" t="str">
            <v>0</v>
          </cell>
          <cell r="BV149" t="str">
            <v>0</v>
          </cell>
          <cell r="BW149" t="str">
            <v>0</v>
          </cell>
          <cell r="BX149" t="str">
            <v>0</v>
          </cell>
          <cell r="BY149" t="str">
            <v>0</v>
          </cell>
          <cell r="BZ149" t="str">
            <v>0</v>
          </cell>
          <cell r="CA149" t="str">
            <v>0</v>
          </cell>
          <cell r="CB149" t="str">
            <v>0</v>
          </cell>
          <cell r="CC149" t="str">
            <v>0</v>
          </cell>
          <cell r="CD149" t="str">
            <v>0</v>
          </cell>
          <cell r="CE149" t="str">
            <v>0</v>
          </cell>
          <cell r="CF149" t="str">
            <v>0</v>
          </cell>
          <cell r="CH149" t="str">
            <v>0</v>
          </cell>
          <cell r="CI149" t="str">
            <v>0</v>
          </cell>
          <cell r="CJ149" t="str">
            <v>0</v>
          </cell>
          <cell r="CK149" t="str">
            <v>0</v>
          </cell>
          <cell r="CL149" t="str">
            <v>0</v>
          </cell>
          <cell r="CM149" t="str">
            <v>0</v>
          </cell>
          <cell r="CN149" t="str">
            <v>0</v>
          </cell>
          <cell r="CO149" t="str">
            <v>0</v>
          </cell>
          <cell r="CP149" t="str">
            <v>0</v>
          </cell>
          <cell r="CQ149" t="str">
            <v>0</v>
          </cell>
          <cell r="CR149" t="str">
            <v>0</v>
          </cell>
          <cell r="CS149" t="str">
            <v>0</v>
          </cell>
          <cell r="CT149" t="str">
            <v>0</v>
          </cell>
          <cell r="CV149" t="str">
            <v>0</v>
          </cell>
          <cell r="CW149" t="str">
            <v>0</v>
          </cell>
          <cell r="CX149" t="str">
            <v>0</v>
          </cell>
          <cell r="CY149" t="str">
            <v>0</v>
          </cell>
          <cell r="CZ149" t="str">
            <v>0</v>
          </cell>
          <cell r="DA149" t="str">
            <v>0</v>
          </cell>
          <cell r="DB149" t="str">
            <v>0</v>
          </cell>
          <cell r="DC149" t="str">
            <v>0</v>
          </cell>
          <cell r="DD149" t="str">
            <v>0</v>
          </cell>
          <cell r="DE149" t="str">
            <v>0</v>
          </cell>
          <cell r="DF149" t="str">
            <v>0</v>
          </cell>
          <cell r="DG149" t="str">
            <v>0</v>
          </cell>
          <cell r="DH149" t="str">
            <v>0</v>
          </cell>
          <cell r="DJ149" t="str">
            <v>0</v>
          </cell>
          <cell r="DK149" t="str">
            <v>0</v>
          </cell>
          <cell r="DL149" t="str">
            <v>0</v>
          </cell>
          <cell r="DM149" t="str">
            <v>0</v>
          </cell>
          <cell r="DN149" t="str">
            <v>0</v>
          </cell>
          <cell r="DO149" t="str">
            <v>0</v>
          </cell>
          <cell r="DP149" t="str">
            <v>0</v>
          </cell>
          <cell r="DQ149" t="str">
            <v>0</v>
          </cell>
          <cell r="DR149" t="str">
            <v>0</v>
          </cell>
          <cell r="DS149" t="str">
            <v>0</v>
          </cell>
          <cell r="DT149" t="str">
            <v>0</v>
          </cell>
          <cell r="DU149" t="str">
            <v>0</v>
          </cell>
          <cell r="DV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 t="str">
            <v>0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0</v>
          </cell>
          <cell r="V150" t="str">
            <v>0</v>
          </cell>
          <cell r="W150" t="str">
            <v>0</v>
          </cell>
          <cell r="X150" t="str">
            <v>0</v>
          </cell>
          <cell r="Y150" t="str">
            <v>0</v>
          </cell>
          <cell r="Z150" t="str">
            <v>0</v>
          </cell>
          <cell r="AA150" t="str">
            <v>0</v>
          </cell>
          <cell r="AB150" t="str">
            <v>0</v>
          </cell>
          <cell r="AD150" t="str">
            <v>0</v>
          </cell>
          <cell r="AE150" t="str">
            <v>0</v>
          </cell>
          <cell r="AF150" t="str">
            <v>0</v>
          </cell>
          <cell r="AG150" t="str">
            <v>0</v>
          </cell>
          <cell r="AH150" t="str">
            <v>0</v>
          </cell>
          <cell r="AI150" t="str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 t="str">
            <v>0</v>
          </cell>
          <cell r="AO150" t="str">
            <v>0</v>
          </cell>
          <cell r="AP150" t="str">
            <v>0</v>
          </cell>
          <cell r="AR150" t="str">
            <v>0</v>
          </cell>
          <cell r="AS150" t="str">
            <v>0</v>
          </cell>
          <cell r="AT150" t="str">
            <v>0</v>
          </cell>
          <cell r="AU150" t="str">
            <v>0</v>
          </cell>
          <cell r="AV150" t="str">
            <v>0</v>
          </cell>
          <cell r="AW150" t="str">
            <v>0</v>
          </cell>
          <cell r="AX150" t="str">
            <v>0</v>
          </cell>
          <cell r="AY150" t="str">
            <v>0</v>
          </cell>
          <cell r="AZ150" t="str">
            <v>0</v>
          </cell>
          <cell r="BA150" t="str">
            <v>0</v>
          </cell>
          <cell r="BB150" t="str">
            <v>0</v>
          </cell>
          <cell r="BC150" t="str">
            <v>0</v>
          </cell>
          <cell r="BD150" t="str">
            <v>0</v>
          </cell>
          <cell r="BF150" t="str">
            <v>0</v>
          </cell>
          <cell r="BG150" t="str">
            <v>0</v>
          </cell>
          <cell r="BH150" t="str">
            <v>0</v>
          </cell>
          <cell r="BI150" t="str">
            <v>0</v>
          </cell>
          <cell r="BJ150" t="str">
            <v>0</v>
          </cell>
          <cell r="BK150" t="str">
            <v>0</v>
          </cell>
          <cell r="BL150" t="str">
            <v>0</v>
          </cell>
          <cell r="BM150" t="str">
            <v>0</v>
          </cell>
          <cell r="BN150" t="str">
            <v>0</v>
          </cell>
          <cell r="BO150" t="str">
            <v>0</v>
          </cell>
          <cell r="BP150" t="str">
            <v>0</v>
          </cell>
          <cell r="BQ150" t="str">
            <v>0</v>
          </cell>
          <cell r="BR150" t="str">
            <v>0</v>
          </cell>
          <cell r="BT150" t="str">
            <v>0</v>
          </cell>
          <cell r="BU150" t="str">
            <v>0</v>
          </cell>
          <cell r="BV150" t="str">
            <v>0</v>
          </cell>
          <cell r="BW150" t="str">
            <v>0</v>
          </cell>
          <cell r="BX150" t="str">
            <v>0</v>
          </cell>
          <cell r="BY150" t="str">
            <v>0</v>
          </cell>
          <cell r="BZ150" t="str">
            <v>0</v>
          </cell>
          <cell r="CA150" t="str">
            <v>0</v>
          </cell>
          <cell r="CB150" t="str">
            <v>0</v>
          </cell>
          <cell r="CC150" t="str">
            <v>0</v>
          </cell>
          <cell r="CD150" t="str">
            <v>0</v>
          </cell>
          <cell r="CE150" t="str">
            <v>0</v>
          </cell>
          <cell r="CF150" t="str">
            <v>0</v>
          </cell>
          <cell r="CH150" t="str">
            <v>0</v>
          </cell>
          <cell r="CI150" t="str">
            <v>0</v>
          </cell>
          <cell r="CJ150" t="str">
            <v>0</v>
          </cell>
          <cell r="CK150" t="str">
            <v>0</v>
          </cell>
          <cell r="CL150" t="str">
            <v>0</v>
          </cell>
          <cell r="CM150" t="str">
            <v>0</v>
          </cell>
          <cell r="CN150" t="str">
            <v>0</v>
          </cell>
          <cell r="CO150" t="str">
            <v>0</v>
          </cell>
          <cell r="CP150" t="str">
            <v>0</v>
          </cell>
          <cell r="CQ150" t="str">
            <v>0</v>
          </cell>
          <cell r="CR150" t="str">
            <v>0</v>
          </cell>
          <cell r="CS150" t="str">
            <v>0</v>
          </cell>
          <cell r="CT150" t="str">
            <v>0</v>
          </cell>
          <cell r="CV150" t="str">
            <v>0</v>
          </cell>
          <cell r="CW150" t="str">
            <v>0</v>
          </cell>
          <cell r="CX150" t="str">
            <v>0</v>
          </cell>
          <cell r="CY150" t="str">
            <v>0</v>
          </cell>
          <cell r="CZ150" t="str">
            <v>0</v>
          </cell>
          <cell r="DA150" t="str">
            <v>0</v>
          </cell>
          <cell r="DB150" t="str">
            <v>0</v>
          </cell>
          <cell r="DC150" t="str">
            <v>0</v>
          </cell>
          <cell r="DD150" t="str">
            <v>0</v>
          </cell>
          <cell r="DE150" t="str">
            <v>0</v>
          </cell>
          <cell r="DF150" t="str">
            <v>0</v>
          </cell>
          <cell r="DG150" t="str">
            <v>0</v>
          </cell>
          <cell r="DH150" t="str">
            <v>0</v>
          </cell>
          <cell r="DJ150" t="str">
            <v>0</v>
          </cell>
          <cell r="DK150" t="str">
            <v>0</v>
          </cell>
          <cell r="DL150" t="str">
            <v>0</v>
          </cell>
          <cell r="DM150" t="str">
            <v>0</v>
          </cell>
          <cell r="DN150" t="str">
            <v>0</v>
          </cell>
          <cell r="DO150" t="str">
            <v>0</v>
          </cell>
          <cell r="DP150" t="str">
            <v>0</v>
          </cell>
          <cell r="DQ150" t="str">
            <v>0</v>
          </cell>
          <cell r="DR150" t="str">
            <v>0</v>
          </cell>
          <cell r="DS150" t="str">
            <v>0</v>
          </cell>
          <cell r="DT150" t="str">
            <v>0</v>
          </cell>
          <cell r="DU150" t="str">
            <v>0</v>
          </cell>
          <cell r="DV150" t="str">
            <v>0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 t="str">
            <v>0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0</v>
          </cell>
          <cell r="V151" t="str">
            <v>0</v>
          </cell>
          <cell r="W151" t="str">
            <v>0</v>
          </cell>
          <cell r="X151" t="str">
            <v>0</v>
          </cell>
          <cell r="Y151" t="str">
            <v>0</v>
          </cell>
          <cell r="Z151" t="str">
            <v>0</v>
          </cell>
          <cell r="AA151" t="str">
            <v>0</v>
          </cell>
          <cell r="AB151" t="str">
            <v>0</v>
          </cell>
          <cell r="AD151" t="str">
            <v>0</v>
          </cell>
          <cell r="AE151" t="str">
            <v>0</v>
          </cell>
          <cell r="AF151" t="str">
            <v>0</v>
          </cell>
          <cell r="AG151" t="str">
            <v>0</v>
          </cell>
          <cell r="AH151" t="str">
            <v>0</v>
          </cell>
          <cell r="AI151" t="str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 t="str">
            <v>0</v>
          </cell>
          <cell r="AO151" t="str">
            <v>0</v>
          </cell>
          <cell r="AP151" t="str">
            <v>0</v>
          </cell>
          <cell r="AR151" t="str">
            <v>0</v>
          </cell>
          <cell r="AS151" t="str">
            <v>0</v>
          </cell>
          <cell r="AT151" t="str">
            <v>0</v>
          </cell>
          <cell r="AU151" t="str">
            <v>0</v>
          </cell>
          <cell r="AV151" t="str">
            <v>0</v>
          </cell>
          <cell r="AW151" t="str">
            <v>0</v>
          </cell>
          <cell r="AX151" t="str">
            <v>0</v>
          </cell>
          <cell r="AY151" t="str">
            <v>0</v>
          </cell>
          <cell r="AZ151" t="str">
            <v>0</v>
          </cell>
          <cell r="BA151" t="str">
            <v>0</v>
          </cell>
          <cell r="BB151" t="str">
            <v>0</v>
          </cell>
          <cell r="BC151" t="str">
            <v>0</v>
          </cell>
          <cell r="BD151" t="str">
            <v>0</v>
          </cell>
          <cell r="BF151" t="str">
            <v>0</v>
          </cell>
          <cell r="BG151" t="str">
            <v>0</v>
          </cell>
          <cell r="BH151" t="str">
            <v>0</v>
          </cell>
          <cell r="BI151" t="str">
            <v>0</v>
          </cell>
          <cell r="BJ151" t="str">
            <v>0</v>
          </cell>
          <cell r="BK151" t="str">
            <v>0</v>
          </cell>
          <cell r="BL151" t="str">
            <v>0</v>
          </cell>
          <cell r="BM151" t="str">
            <v>0</v>
          </cell>
          <cell r="BN151" t="str">
            <v>0</v>
          </cell>
          <cell r="BO151" t="str">
            <v>0</v>
          </cell>
          <cell r="BP151" t="str">
            <v>0</v>
          </cell>
          <cell r="BQ151" t="str">
            <v>0</v>
          </cell>
          <cell r="BR151" t="str">
            <v>0</v>
          </cell>
          <cell r="BT151" t="str">
            <v>0</v>
          </cell>
          <cell r="BU151" t="str">
            <v>0</v>
          </cell>
          <cell r="BV151" t="str">
            <v>0</v>
          </cell>
          <cell r="BW151" t="str">
            <v>0</v>
          </cell>
          <cell r="BX151" t="str">
            <v>0</v>
          </cell>
          <cell r="BY151" t="str">
            <v>0</v>
          </cell>
          <cell r="BZ151" t="str">
            <v>0</v>
          </cell>
          <cell r="CA151" t="str">
            <v>0</v>
          </cell>
          <cell r="CB151" t="str">
            <v>0</v>
          </cell>
          <cell r="CC151" t="str">
            <v>0</v>
          </cell>
          <cell r="CD151" t="str">
            <v>0</v>
          </cell>
          <cell r="CE151" t="str">
            <v>0</v>
          </cell>
          <cell r="CF151" t="str">
            <v>0</v>
          </cell>
          <cell r="CH151" t="str">
            <v>0</v>
          </cell>
          <cell r="CI151" t="str">
            <v>0</v>
          </cell>
          <cell r="CJ151" t="str">
            <v>0</v>
          </cell>
          <cell r="CK151" t="str">
            <v>0</v>
          </cell>
          <cell r="CL151" t="str">
            <v>0</v>
          </cell>
          <cell r="CM151" t="str">
            <v>0</v>
          </cell>
          <cell r="CN151" t="str">
            <v>0</v>
          </cell>
          <cell r="CO151" t="str">
            <v>0</v>
          </cell>
          <cell r="CP151" t="str">
            <v>0</v>
          </cell>
          <cell r="CQ151" t="str">
            <v>0</v>
          </cell>
          <cell r="CR151" t="str">
            <v>0</v>
          </cell>
          <cell r="CS151" t="str">
            <v>0</v>
          </cell>
          <cell r="CT151" t="str">
            <v>0</v>
          </cell>
          <cell r="CV151" t="str">
            <v>0</v>
          </cell>
          <cell r="CW151" t="str">
            <v>0</v>
          </cell>
          <cell r="CX151" t="str">
            <v>0</v>
          </cell>
          <cell r="CY151" t="str">
            <v>0</v>
          </cell>
          <cell r="CZ151" t="str">
            <v>0</v>
          </cell>
          <cell r="DA151" t="str">
            <v>0</v>
          </cell>
          <cell r="DB151" t="str">
            <v>0</v>
          </cell>
          <cell r="DC151" t="str">
            <v>0</v>
          </cell>
          <cell r="DD151" t="str">
            <v>0</v>
          </cell>
          <cell r="DE151" t="str">
            <v>0</v>
          </cell>
          <cell r="DF151" t="str">
            <v>0</v>
          </cell>
          <cell r="DG151" t="str">
            <v>0</v>
          </cell>
          <cell r="DH151" t="str">
            <v>0</v>
          </cell>
          <cell r="DJ151" t="str">
            <v>0</v>
          </cell>
          <cell r="DK151" t="str">
            <v>0</v>
          </cell>
          <cell r="DL151" t="str">
            <v>0</v>
          </cell>
          <cell r="DM151" t="str">
            <v>0</v>
          </cell>
          <cell r="DN151" t="str">
            <v>0</v>
          </cell>
          <cell r="DO151" t="str">
            <v>0</v>
          </cell>
          <cell r="DP151" t="str">
            <v>0</v>
          </cell>
          <cell r="DQ151" t="str">
            <v>0</v>
          </cell>
          <cell r="DR151" t="str">
            <v>0</v>
          </cell>
          <cell r="DS151" t="str">
            <v>0</v>
          </cell>
          <cell r="DT151" t="str">
            <v>0</v>
          </cell>
          <cell r="DU151" t="str">
            <v>0</v>
          </cell>
          <cell r="DV151" t="str">
            <v>0</v>
          </cell>
        </row>
        <row r="152">
          <cell r="A152" t="str">
            <v>Other interest expense - Int on Taxes 4310-30157</v>
          </cell>
          <cell r="B152">
            <v>750000</v>
          </cell>
          <cell r="C152">
            <v>62500</v>
          </cell>
          <cell r="D152">
            <v>62500</v>
          </cell>
          <cell r="E152">
            <v>62500</v>
          </cell>
          <cell r="F152">
            <v>62500</v>
          </cell>
          <cell r="G152">
            <v>62500</v>
          </cell>
          <cell r="H152">
            <v>62500</v>
          </cell>
          <cell r="I152">
            <v>62500</v>
          </cell>
          <cell r="J152">
            <v>62500</v>
          </cell>
          <cell r="K152">
            <v>62500</v>
          </cell>
          <cell r="L152">
            <v>62500</v>
          </cell>
          <cell r="M152">
            <v>62500</v>
          </cell>
          <cell r="N152">
            <v>62500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0</v>
          </cell>
          <cell r="V152" t="str">
            <v>0</v>
          </cell>
          <cell r="W152" t="str">
            <v>0</v>
          </cell>
          <cell r="X152" t="str">
            <v>0</v>
          </cell>
          <cell r="Y152" t="str">
            <v>0</v>
          </cell>
          <cell r="Z152" t="str">
            <v>0</v>
          </cell>
          <cell r="AA152" t="str">
            <v>0</v>
          </cell>
          <cell r="AB152" t="str">
            <v>0</v>
          </cell>
          <cell r="AD152" t="str">
            <v>0</v>
          </cell>
          <cell r="AE152" t="str">
            <v>0</v>
          </cell>
          <cell r="AF152" t="str">
            <v>0</v>
          </cell>
          <cell r="AG152" t="str">
            <v>0</v>
          </cell>
          <cell r="AH152" t="str">
            <v>0</v>
          </cell>
          <cell r="AI152" t="str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 t="str">
            <v>0</v>
          </cell>
          <cell r="AO152" t="str">
            <v>0</v>
          </cell>
          <cell r="AP152" t="str">
            <v>0</v>
          </cell>
          <cell r="AR152">
            <v>9070</v>
          </cell>
          <cell r="AS152" t="str">
            <v>0</v>
          </cell>
          <cell r="AT152" t="str">
            <v>0</v>
          </cell>
          <cell r="AU152" t="str">
            <v>0</v>
          </cell>
          <cell r="AV152" t="str">
            <v>0</v>
          </cell>
          <cell r="AW152" t="str">
            <v>0</v>
          </cell>
          <cell r="AX152">
            <v>9070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 t="str">
            <v>0</v>
          </cell>
          <cell r="BG152" t="str">
            <v>0</v>
          </cell>
          <cell r="BH152" t="str">
            <v>0</v>
          </cell>
          <cell r="BI152" t="str">
            <v>0</v>
          </cell>
          <cell r="BJ152" t="str">
            <v>0</v>
          </cell>
          <cell r="BK152" t="str">
            <v>0</v>
          </cell>
          <cell r="BL152" t="str">
            <v>0</v>
          </cell>
          <cell r="BM152" t="str">
            <v>0</v>
          </cell>
          <cell r="BN152" t="str">
            <v>0</v>
          </cell>
          <cell r="BO152" t="str">
            <v>0</v>
          </cell>
          <cell r="BP152" t="str">
            <v>0</v>
          </cell>
          <cell r="BQ152" t="str">
            <v>0</v>
          </cell>
          <cell r="BR152" t="str">
            <v>0</v>
          </cell>
          <cell r="BT152" t="str">
            <v>0</v>
          </cell>
          <cell r="BU152" t="str">
            <v>0</v>
          </cell>
          <cell r="BV152" t="str">
            <v>0</v>
          </cell>
          <cell r="BW152" t="str">
            <v>0</v>
          </cell>
          <cell r="BX152" t="str">
            <v>0</v>
          </cell>
          <cell r="BY152" t="str">
            <v>0</v>
          </cell>
          <cell r="BZ152" t="str">
            <v>0</v>
          </cell>
          <cell r="CA152" t="str">
            <v>0</v>
          </cell>
          <cell r="CB152" t="str">
            <v>0</v>
          </cell>
          <cell r="CC152" t="str">
            <v>0</v>
          </cell>
          <cell r="CD152" t="str">
            <v>0</v>
          </cell>
          <cell r="CE152" t="str">
            <v>0</v>
          </cell>
          <cell r="CF152" t="str">
            <v>0</v>
          </cell>
          <cell r="CH152" t="str">
            <v>0</v>
          </cell>
          <cell r="CI152" t="str">
            <v>0</v>
          </cell>
          <cell r="CJ152" t="str">
            <v>0</v>
          </cell>
          <cell r="CK152" t="str">
            <v>0</v>
          </cell>
          <cell r="CL152" t="str">
            <v>0</v>
          </cell>
          <cell r="CM152" t="str">
            <v>0</v>
          </cell>
          <cell r="CN152" t="str">
            <v>0</v>
          </cell>
          <cell r="CO152" t="str">
            <v>0</v>
          </cell>
          <cell r="CP152" t="str">
            <v>0</v>
          </cell>
          <cell r="CQ152" t="str">
            <v>0</v>
          </cell>
          <cell r="CR152" t="str">
            <v>0</v>
          </cell>
          <cell r="CS152" t="str">
            <v>0</v>
          </cell>
          <cell r="CT152" t="str">
            <v>0</v>
          </cell>
          <cell r="CV152" t="str">
            <v>0</v>
          </cell>
          <cell r="CW152" t="str">
            <v>0</v>
          </cell>
          <cell r="CX152" t="str">
            <v>0</v>
          </cell>
          <cell r="CY152" t="str">
            <v>0</v>
          </cell>
          <cell r="CZ152" t="str">
            <v>0</v>
          </cell>
          <cell r="DA152" t="str">
            <v>0</v>
          </cell>
          <cell r="DB152" t="str">
            <v>0</v>
          </cell>
          <cell r="DC152" t="str">
            <v>0</v>
          </cell>
          <cell r="DD152" t="str">
            <v>0</v>
          </cell>
          <cell r="DE152" t="str">
            <v>0</v>
          </cell>
          <cell r="DF152" t="str">
            <v>0</v>
          </cell>
          <cell r="DG152" t="str">
            <v>0</v>
          </cell>
          <cell r="DH152" t="str">
            <v>0</v>
          </cell>
          <cell r="DJ152" t="str">
            <v>0</v>
          </cell>
          <cell r="DK152" t="str">
            <v>0</v>
          </cell>
          <cell r="DL152" t="str">
            <v>0</v>
          </cell>
          <cell r="DM152" t="str">
            <v>0</v>
          </cell>
          <cell r="DN152" t="str">
            <v>0</v>
          </cell>
          <cell r="DO152" t="str">
            <v>0</v>
          </cell>
          <cell r="DP152" t="str">
            <v>0</v>
          </cell>
          <cell r="DQ152" t="str">
            <v>0</v>
          </cell>
          <cell r="DR152" t="str">
            <v>0</v>
          </cell>
          <cell r="DS152" t="str">
            <v>0</v>
          </cell>
          <cell r="DT152" t="str">
            <v>0</v>
          </cell>
          <cell r="DU152" t="str">
            <v>0</v>
          </cell>
          <cell r="DV152" t="str">
            <v>0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0</v>
          </cell>
          <cell r="V153" t="str">
            <v>0</v>
          </cell>
          <cell r="W153" t="str">
            <v>0</v>
          </cell>
          <cell r="X153" t="str">
            <v>0</v>
          </cell>
          <cell r="Y153" t="str">
            <v>0</v>
          </cell>
          <cell r="Z153" t="str">
            <v>0</v>
          </cell>
          <cell r="AA153" t="str">
            <v>0</v>
          </cell>
          <cell r="AB153" t="str">
            <v>0</v>
          </cell>
          <cell r="AD153" t="str">
            <v>0</v>
          </cell>
          <cell r="AE153" t="str">
            <v>0</v>
          </cell>
          <cell r="AF153" t="str">
            <v>0</v>
          </cell>
          <cell r="AG153" t="str">
            <v>0</v>
          </cell>
          <cell r="AH153" t="str">
            <v>0</v>
          </cell>
          <cell r="AI153" t="str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 t="str">
            <v>0</v>
          </cell>
          <cell r="AO153" t="str">
            <v>0</v>
          </cell>
          <cell r="AP153" t="str">
            <v>0</v>
          </cell>
          <cell r="AR153" t="str">
            <v>0</v>
          </cell>
          <cell r="AS153" t="str">
            <v>0</v>
          </cell>
          <cell r="AT153" t="str">
            <v>0</v>
          </cell>
          <cell r="AU153" t="str">
            <v>0</v>
          </cell>
          <cell r="AV153" t="str">
            <v>0</v>
          </cell>
          <cell r="AW153" t="str">
            <v>0</v>
          </cell>
          <cell r="AX153" t="str">
            <v>0</v>
          </cell>
          <cell r="AY153" t="str">
            <v>0</v>
          </cell>
          <cell r="AZ153" t="str">
            <v>0</v>
          </cell>
          <cell r="BA153" t="str">
            <v>0</v>
          </cell>
          <cell r="BB153" t="str">
            <v>0</v>
          </cell>
          <cell r="BC153" t="str">
            <v>0</v>
          </cell>
          <cell r="BD153" t="str">
            <v>0</v>
          </cell>
          <cell r="BF153" t="str">
            <v>0</v>
          </cell>
          <cell r="BG153" t="str">
            <v>0</v>
          </cell>
          <cell r="BH153" t="str">
            <v>0</v>
          </cell>
          <cell r="BI153" t="str">
            <v>0</v>
          </cell>
          <cell r="BJ153" t="str">
            <v>0</v>
          </cell>
          <cell r="BK153" t="str">
            <v>0</v>
          </cell>
          <cell r="BL153" t="str">
            <v>0</v>
          </cell>
          <cell r="BM153" t="str">
            <v>0</v>
          </cell>
          <cell r="BN153" t="str">
            <v>0</v>
          </cell>
          <cell r="BO153" t="str">
            <v>0</v>
          </cell>
          <cell r="BP153" t="str">
            <v>0</v>
          </cell>
          <cell r="BQ153" t="str">
            <v>0</v>
          </cell>
          <cell r="BR153" t="str">
            <v>0</v>
          </cell>
          <cell r="BT153" t="str">
            <v>0</v>
          </cell>
          <cell r="BU153" t="str">
            <v>0</v>
          </cell>
          <cell r="BV153" t="str">
            <v>0</v>
          </cell>
          <cell r="BW153" t="str">
            <v>0</v>
          </cell>
          <cell r="BX153" t="str">
            <v>0</v>
          </cell>
          <cell r="BY153" t="str">
            <v>0</v>
          </cell>
          <cell r="BZ153" t="str">
            <v>0</v>
          </cell>
          <cell r="CA153" t="str">
            <v>0</v>
          </cell>
          <cell r="CB153" t="str">
            <v>0</v>
          </cell>
          <cell r="CC153" t="str">
            <v>0</v>
          </cell>
          <cell r="CD153" t="str">
            <v>0</v>
          </cell>
          <cell r="CE153" t="str">
            <v>0</v>
          </cell>
          <cell r="CF153" t="str">
            <v>0</v>
          </cell>
          <cell r="CH153" t="str">
            <v>0</v>
          </cell>
          <cell r="CI153" t="str">
            <v>0</v>
          </cell>
          <cell r="CJ153" t="str">
            <v>0</v>
          </cell>
          <cell r="CK153" t="str">
            <v>0</v>
          </cell>
          <cell r="CL153" t="str">
            <v>0</v>
          </cell>
          <cell r="CM153" t="str">
            <v>0</v>
          </cell>
          <cell r="CN153" t="str">
            <v>0</v>
          </cell>
          <cell r="CO153" t="str">
            <v>0</v>
          </cell>
          <cell r="CP153" t="str">
            <v>0</v>
          </cell>
          <cell r="CQ153" t="str">
            <v>0</v>
          </cell>
          <cell r="CR153" t="str">
            <v>0</v>
          </cell>
          <cell r="CS153" t="str">
            <v>0</v>
          </cell>
          <cell r="CT153" t="str">
            <v>0</v>
          </cell>
          <cell r="CV153" t="str">
            <v>0</v>
          </cell>
          <cell r="CW153" t="str">
            <v>0</v>
          </cell>
          <cell r="CX153" t="str">
            <v>0</v>
          </cell>
          <cell r="CY153" t="str">
            <v>0</v>
          </cell>
          <cell r="CZ153" t="str">
            <v>0</v>
          </cell>
          <cell r="DA153" t="str">
            <v>0</v>
          </cell>
          <cell r="DB153" t="str">
            <v>0</v>
          </cell>
          <cell r="DC153" t="str">
            <v>0</v>
          </cell>
          <cell r="DD153" t="str">
            <v>0</v>
          </cell>
          <cell r="DE153" t="str">
            <v>0</v>
          </cell>
          <cell r="DF153" t="str">
            <v>0</v>
          </cell>
          <cell r="DG153" t="str">
            <v>0</v>
          </cell>
          <cell r="DH153" t="str">
            <v>0</v>
          </cell>
          <cell r="DJ153" t="str">
            <v>0</v>
          </cell>
          <cell r="DK153" t="str">
            <v>0</v>
          </cell>
          <cell r="DL153" t="str">
            <v>0</v>
          </cell>
          <cell r="DM153" t="str">
            <v>0</v>
          </cell>
          <cell r="DN153" t="str">
            <v>0</v>
          </cell>
          <cell r="DO153" t="str">
            <v>0</v>
          </cell>
          <cell r="DP153" t="str">
            <v>0</v>
          </cell>
          <cell r="DQ153" t="str">
            <v>0</v>
          </cell>
          <cell r="DR153" t="str">
            <v>0</v>
          </cell>
          <cell r="DS153" t="str">
            <v>0</v>
          </cell>
          <cell r="DT153" t="str">
            <v>0</v>
          </cell>
          <cell r="DU153" t="str">
            <v>0</v>
          </cell>
          <cell r="DV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0</v>
          </cell>
          <cell r="BA154" t="str">
            <v>0</v>
          </cell>
          <cell r="BB154" t="str">
            <v>0</v>
          </cell>
          <cell r="BC154" t="str">
            <v>0</v>
          </cell>
          <cell r="BD154" t="str">
            <v>0</v>
          </cell>
          <cell r="BF154" t="str">
            <v>0</v>
          </cell>
          <cell r="BG154" t="str">
            <v>0</v>
          </cell>
          <cell r="BH154" t="str">
            <v>0</v>
          </cell>
          <cell r="BI154" t="str">
            <v>0</v>
          </cell>
          <cell r="BJ154" t="str">
            <v>0</v>
          </cell>
          <cell r="BK154" t="str">
            <v>0</v>
          </cell>
          <cell r="BL154" t="str">
            <v>0</v>
          </cell>
          <cell r="BM154" t="str">
            <v>0</v>
          </cell>
          <cell r="BN154" t="str">
            <v>0</v>
          </cell>
          <cell r="BO154" t="str">
            <v>0</v>
          </cell>
          <cell r="BP154" t="str">
            <v>0</v>
          </cell>
          <cell r="BQ154" t="str">
            <v>0</v>
          </cell>
          <cell r="BR154" t="str">
            <v>0</v>
          </cell>
          <cell r="BT154" t="str">
            <v>0</v>
          </cell>
          <cell r="BU154" t="str">
            <v>0</v>
          </cell>
          <cell r="BV154" t="str">
            <v>0</v>
          </cell>
          <cell r="BW154" t="str">
            <v>0</v>
          </cell>
          <cell r="BX154" t="str">
            <v>0</v>
          </cell>
          <cell r="BY154" t="str">
            <v>0</v>
          </cell>
          <cell r="BZ154" t="str">
            <v>0</v>
          </cell>
          <cell r="CA154" t="str">
            <v>0</v>
          </cell>
          <cell r="CB154" t="str">
            <v>0</v>
          </cell>
          <cell r="CC154" t="str">
            <v>0</v>
          </cell>
          <cell r="CD154" t="str">
            <v>0</v>
          </cell>
          <cell r="CE154" t="str">
            <v>0</v>
          </cell>
          <cell r="CF154" t="str">
            <v>0</v>
          </cell>
          <cell r="CH154" t="str">
            <v>0</v>
          </cell>
          <cell r="CI154" t="str">
            <v>0</v>
          </cell>
          <cell r="CJ154" t="str">
            <v>0</v>
          </cell>
          <cell r="CK154" t="str">
            <v>0</v>
          </cell>
          <cell r="CL154" t="str">
            <v>0</v>
          </cell>
          <cell r="CM154" t="str">
            <v>0</v>
          </cell>
          <cell r="CN154" t="str">
            <v>0</v>
          </cell>
          <cell r="CO154" t="str">
            <v>0</v>
          </cell>
          <cell r="CP154" t="str">
            <v>0</v>
          </cell>
          <cell r="CQ154" t="str">
            <v>0</v>
          </cell>
          <cell r="CR154" t="str">
            <v>0</v>
          </cell>
          <cell r="CS154" t="str">
            <v>0</v>
          </cell>
          <cell r="CT154" t="str">
            <v>0</v>
          </cell>
          <cell r="CV154" t="str">
            <v>0</v>
          </cell>
          <cell r="CW154" t="str">
            <v>0</v>
          </cell>
          <cell r="CX154" t="str">
            <v>0</v>
          </cell>
          <cell r="CY154" t="str">
            <v>0</v>
          </cell>
          <cell r="CZ154" t="str">
            <v>0</v>
          </cell>
          <cell r="DA154" t="str">
            <v>0</v>
          </cell>
          <cell r="DB154" t="str">
            <v>0</v>
          </cell>
          <cell r="DC154" t="str">
            <v>0</v>
          </cell>
          <cell r="DD154" t="str">
            <v>0</v>
          </cell>
          <cell r="DE154" t="str">
            <v>0</v>
          </cell>
          <cell r="DF154" t="str">
            <v>0</v>
          </cell>
          <cell r="DG154" t="str">
            <v>0</v>
          </cell>
          <cell r="DH154" t="str">
            <v>0</v>
          </cell>
          <cell r="DJ154" t="str">
            <v>0</v>
          </cell>
          <cell r="DK154" t="str">
            <v>0</v>
          </cell>
          <cell r="DL154" t="str">
            <v>0</v>
          </cell>
          <cell r="DM154" t="str">
            <v>0</v>
          </cell>
          <cell r="DN154" t="str">
            <v>0</v>
          </cell>
          <cell r="DO154" t="str">
            <v>0</v>
          </cell>
          <cell r="DP154" t="str">
            <v>0</v>
          </cell>
          <cell r="DQ154" t="str">
            <v>0</v>
          </cell>
          <cell r="DR154" t="str">
            <v>0</v>
          </cell>
          <cell r="DS154" t="str">
            <v>0</v>
          </cell>
          <cell r="DT154" t="str">
            <v>0</v>
          </cell>
          <cell r="DU154" t="str">
            <v>0</v>
          </cell>
          <cell r="DV154" t="str">
            <v>0</v>
          </cell>
        </row>
        <row r="155">
          <cell r="A155" t="str">
            <v>Allowance for borrowed funds used durin - Default 4320-00000</v>
          </cell>
          <cell r="B155">
            <v>-707021</v>
          </cell>
          <cell r="C155">
            <v>-68297</v>
          </cell>
          <cell r="D155">
            <v>-64735</v>
          </cell>
          <cell r="E155">
            <v>-28552</v>
          </cell>
          <cell r="F155">
            <v>-34502</v>
          </cell>
          <cell r="G155">
            <v>-42055</v>
          </cell>
          <cell r="H155">
            <v>-52005</v>
          </cell>
          <cell r="I155">
            <v>-55418</v>
          </cell>
          <cell r="J155">
            <v>-64097</v>
          </cell>
          <cell r="K155">
            <v>-74340</v>
          </cell>
          <cell r="L155">
            <v>-74340</v>
          </cell>
          <cell r="M155">
            <v>-74340</v>
          </cell>
          <cell r="N155">
            <v>-74340</v>
          </cell>
          <cell r="P155">
            <v>-217053.79</v>
          </cell>
          <cell r="Q155">
            <v>-9626.6200000000008</v>
          </cell>
          <cell r="R155">
            <v>-12977.98</v>
          </cell>
          <cell r="S155">
            <v>-14645.4</v>
          </cell>
          <cell r="T155">
            <v>-16908.12</v>
          </cell>
          <cell r="U155">
            <v>-19258.53</v>
          </cell>
          <cell r="V155">
            <v>-21885.16</v>
          </cell>
          <cell r="W155">
            <v>-21640.42</v>
          </cell>
          <cell r="X155">
            <v>-24263.02</v>
          </cell>
          <cell r="Y155">
            <v>-15964.31</v>
          </cell>
          <cell r="Z155">
            <v>-19961.41</v>
          </cell>
          <cell r="AA155">
            <v>-19961.41</v>
          </cell>
          <cell r="AB155">
            <v>-19961.41</v>
          </cell>
          <cell r="AD155" t="str">
            <v>0</v>
          </cell>
          <cell r="AE155" t="str">
            <v>0</v>
          </cell>
          <cell r="AF155" t="str">
            <v>0</v>
          </cell>
          <cell r="AG155" t="str">
            <v>0</v>
          </cell>
          <cell r="AH155" t="str">
            <v>0</v>
          </cell>
          <cell r="AI155" t="str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 t="str">
            <v>0</v>
          </cell>
          <cell r="AO155" t="str">
            <v>0</v>
          </cell>
          <cell r="AP155" t="str">
            <v>0</v>
          </cell>
          <cell r="AR155">
            <v>-1407900</v>
          </cell>
          <cell r="AS155">
            <v>-84950</v>
          </cell>
          <cell r="AT155">
            <v>-84950</v>
          </cell>
          <cell r="AU155">
            <v>-84950</v>
          </cell>
          <cell r="AV155">
            <v>-84950</v>
          </cell>
          <cell r="AW155">
            <v>-84950</v>
          </cell>
          <cell r="AX155">
            <v>-84950</v>
          </cell>
          <cell r="AY155">
            <v>-103450</v>
          </cell>
          <cell r="AZ155">
            <v>-121950</v>
          </cell>
          <cell r="BA155">
            <v>-140450</v>
          </cell>
          <cell r="BB155">
            <v>-158950</v>
          </cell>
          <cell r="BC155">
            <v>-177450</v>
          </cell>
          <cell r="BD155">
            <v>-195950</v>
          </cell>
          <cell r="BF155" t="str">
            <v>0</v>
          </cell>
          <cell r="BG155" t="str">
            <v>0</v>
          </cell>
          <cell r="BH155" t="str">
            <v>0</v>
          </cell>
          <cell r="BI155" t="str">
            <v>0</v>
          </cell>
          <cell r="BJ155" t="str">
            <v>0</v>
          </cell>
          <cell r="BK155" t="str">
            <v>0</v>
          </cell>
          <cell r="BL155" t="str">
            <v>0</v>
          </cell>
          <cell r="BM155" t="str">
            <v>0</v>
          </cell>
          <cell r="BN155" t="str">
            <v>0</v>
          </cell>
          <cell r="BO155" t="str">
            <v>0</v>
          </cell>
          <cell r="BP155" t="str">
            <v>0</v>
          </cell>
          <cell r="BQ155" t="str">
            <v>0</v>
          </cell>
          <cell r="BR155" t="str">
            <v>0</v>
          </cell>
          <cell r="BT155" t="str">
            <v>0</v>
          </cell>
          <cell r="BU155" t="str">
            <v>0</v>
          </cell>
          <cell r="BV155" t="str">
            <v>0</v>
          </cell>
          <cell r="BW155" t="str">
            <v>0</v>
          </cell>
          <cell r="BX155" t="str">
            <v>0</v>
          </cell>
          <cell r="BY155" t="str">
            <v>0</v>
          </cell>
          <cell r="BZ155" t="str">
            <v>0</v>
          </cell>
          <cell r="CA155" t="str">
            <v>0</v>
          </cell>
          <cell r="CB155" t="str">
            <v>0</v>
          </cell>
          <cell r="CC155" t="str">
            <v>0</v>
          </cell>
          <cell r="CD155" t="str">
            <v>0</v>
          </cell>
          <cell r="CE155" t="str">
            <v>0</v>
          </cell>
          <cell r="CF155" t="str">
            <v>0</v>
          </cell>
          <cell r="CH155" t="str">
            <v>0</v>
          </cell>
          <cell r="CI155" t="str">
            <v>0</v>
          </cell>
          <cell r="CJ155" t="str">
            <v>0</v>
          </cell>
          <cell r="CK155" t="str">
            <v>0</v>
          </cell>
          <cell r="CL155" t="str">
            <v>0</v>
          </cell>
          <cell r="CM155" t="str">
            <v>0</v>
          </cell>
          <cell r="CN155" t="str">
            <v>0</v>
          </cell>
          <cell r="CO155" t="str">
            <v>0</v>
          </cell>
          <cell r="CP155" t="str">
            <v>0</v>
          </cell>
          <cell r="CQ155" t="str">
            <v>0</v>
          </cell>
          <cell r="CR155" t="str">
            <v>0</v>
          </cell>
          <cell r="CS155" t="str">
            <v>0</v>
          </cell>
          <cell r="CT155" t="str">
            <v>0</v>
          </cell>
          <cell r="CV155" t="str">
            <v>0</v>
          </cell>
          <cell r="CW155" t="str">
            <v>0</v>
          </cell>
          <cell r="CX155" t="str">
            <v>0</v>
          </cell>
          <cell r="CY155" t="str">
            <v>0</v>
          </cell>
          <cell r="CZ155" t="str">
            <v>0</v>
          </cell>
          <cell r="DA155" t="str">
            <v>0</v>
          </cell>
          <cell r="DB155" t="str">
            <v>0</v>
          </cell>
          <cell r="DC155" t="str">
            <v>0</v>
          </cell>
          <cell r="DD155" t="str">
            <v>0</v>
          </cell>
          <cell r="DE155" t="str">
            <v>0</v>
          </cell>
          <cell r="DF155" t="str">
            <v>0</v>
          </cell>
          <cell r="DG155" t="str">
            <v>0</v>
          </cell>
          <cell r="DH155" t="str">
            <v>0</v>
          </cell>
          <cell r="DJ155" t="str">
            <v>0</v>
          </cell>
          <cell r="DK155" t="str">
            <v>0</v>
          </cell>
          <cell r="DL155" t="str">
            <v>0</v>
          </cell>
          <cell r="DM155" t="str">
            <v>0</v>
          </cell>
          <cell r="DN155" t="str">
            <v>0</v>
          </cell>
          <cell r="DO155" t="str">
            <v>0</v>
          </cell>
          <cell r="DP155" t="str">
            <v>0</v>
          </cell>
          <cell r="DQ155" t="str">
            <v>0</v>
          </cell>
          <cell r="DR155" t="str">
            <v>0</v>
          </cell>
          <cell r="DS155" t="str">
            <v>0</v>
          </cell>
          <cell r="DT155" t="str">
            <v>0</v>
          </cell>
          <cell r="DU155" t="str">
            <v>0</v>
          </cell>
          <cell r="DV155" t="str">
            <v>0</v>
          </cell>
        </row>
        <row r="156">
          <cell r="A156" t="str">
            <v>Total ShortTerm</v>
          </cell>
          <cell r="B156">
            <v>8075916</v>
          </cell>
          <cell r="C156">
            <v>650184</v>
          </cell>
          <cell r="D156">
            <v>674207</v>
          </cell>
          <cell r="E156">
            <v>792081</v>
          </cell>
          <cell r="F156">
            <v>776749</v>
          </cell>
          <cell r="G156">
            <v>662278</v>
          </cell>
          <cell r="H156">
            <v>573295</v>
          </cell>
          <cell r="I156">
            <v>506447</v>
          </cell>
          <cell r="J156">
            <v>568158</v>
          </cell>
          <cell r="K156">
            <v>617438</v>
          </cell>
          <cell r="L156">
            <v>674308</v>
          </cell>
          <cell r="M156">
            <v>776655</v>
          </cell>
          <cell r="N156">
            <v>804116</v>
          </cell>
          <cell r="P156">
            <v>1876913.39</v>
          </cell>
          <cell r="Q156">
            <v>162154.29</v>
          </cell>
          <cell r="R156">
            <v>162941.31999999998</v>
          </cell>
          <cell r="S156">
            <v>177796.25</v>
          </cell>
          <cell r="T156">
            <v>173636.03</v>
          </cell>
          <cell r="U156">
            <v>149660.81</v>
          </cell>
          <cell r="V156">
            <v>131049.28</v>
          </cell>
          <cell r="W156">
            <v>118463.93000000001</v>
          </cell>
          <cell r="X156">
            <v>130078.17</v>
          </cell>
          <cell r="Y156">
            <v>150415.72</v>
          </cell>
          <cell r="Z156">
            <v>157920.98000000001</v>
          </cell>
          <cell r="AA156">
            <v>178621.16</v>
          </cell>
          <cell r="AB156">
            <v>184175.44999999998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2140129</v>
          </cell>
          <cell r="AS156">
            <v>202842</v>
          </cell>
          <cell r="AT156">
            <v>213691</v>
          </cell>
          <cell r="AU156">
            <v>257005</v>
          </cell>
          <cell r="AV156">
            <v>252030</v>
          </cell>
          <cell r="AW156">
            <v>195341</v>
          </cell>
          <cell r="AX156">
            <v>162506</v>
          </cell>
          <cell r="AY156">
            <v>101302</v>
          </cell>
          <cell r="AZ156">
            <v>120124</v>
          </cell>
          <cell r="BA156">
            <v>133184</v>
          </cell>
          <cell r="BB156">
            <v>144837</v>
          </cell>
          <cell r="BC156">
            <v>180603</v>
          </cell>
          <cell r="BD156">
            <v>176664</v>
          </cell>
          <cell r="BF156">
            <v>7210055</v>
          </cell>
          <cell r="BG156">
            <v>545059</v>
          </cell>
          <cell r="BH156">
            <v>407934</v>
          </cell>
          <cell r="BI156">
            <v>380919</v>
          </cell>
          <cell r="BJ156">
            <v>398011</v>
          </cell>
          <cell r="BK156">
            <v>385227</v>
          </cell>
          <cell r="BL156">
            <v>453037</v>
          </cell>
          <cell r="BM156">
            <v>562504</v>
          </cell>
          <cell r="BN156">
            <v>795580</v>
          </cell>
          <cell r="BO156">
            <v>915014</v>
          </cell>
          <cell r="BP156">
            <v>899876</v>
          </cell>
          <cell r="BQ156">
            <v>811578</v>
          </cell>
          <cell r="BR156">
            <v>655316</v>
          </cell>
          <cell r="BT156">
            <v>2524332</v>
          </cell>
          <cell r="BU156">
            <v>159085</v>
          </cell>
          <cell r="BV156">
            <v>177056</v>
          </cell>
          <cell r="BW156">
            <v>262483</v>
          </cell>
          <cell r="BX156">
            <v>183190</v>
          </cell>
          <cell r="BY156">
            <v>165752</v>
          </cell>
          <cell r="BZ156">
            <v>171913</v>
          </cell>
          <cell r="CA156">
            <v>176635</v>
          </cell>
          <cell r="CB156">
            <v>241141</v>
          </cell>
          <cell r="CC156">
            <v>242196</v>
          </cell>
          <cell r="CD156">
            <v>213178</v>
          </cell>
          <cell r="CE156">
            <v>246299</v>
          </cell>
          <cell r="CF156">
            <v>285404</v>
          </cell>
          <cell r="CH156">
            <v>-216330</v>
          </cell>
          <cell r="CI156">
            <v>-20442</v>
          </cell>
          <cell r="CJ156">
            <v>-18311</v>
          </cell>
          <cell r="CK156">
            <v>-693</v>
          </cell>
          <cell r="CL156">
            <v>0</v>
          </cell>
          <cell r="CM156">
            <v>0</v>
          </cell>
          <cell r="CN156">
            <v>0</v>
          </cell>
          <cell r="CO156">
            <v>-55969</v>
          </cell>
          <cell r="CP156">
            <v>-43848</v>
          </cell>
          <cell r="CQ156">
            <v>-1268</v>
          </cell>
          <cell r="CR156">
            <v>-23838</v>
          </cell>
          <cell r="CS156">
            <v>-51961</v>
          </cell>
          <cell r="CT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J156">
            <v>-16544124</v>
          </cell>
          <cell r="DK156">
            <v>-1124755</v>
          </cell>
          <cell r="DL156">
            <v>-924425</v>
          </cell>
          <cell r="DM156">
            <v>-997148</v>
          </cell>
          <cell r="DN156">
            <v>-957823</v>
          </cell>
          <cell r="DO156">
            <v>-983634</v>
          </cell>
          <cell r="DP156">
            <v>-1132519</v>
          </cell>
          <cell r="DQ156">
            <v>-1352169</v>
          </cell>
          <cell r="DR156">
            <v>-1793213</v>
          </cell>
          <cell r="DS156">
            <v>-1979542</v>
          </cell>
          <cell r="DT156">
            <v>-1900205</v>
          </cell>
          <cell r="DU156">
            <v>-1785575</v>
          </cell>
          <cell r="DV156">
            <v>-1613116</v>
          </cell>
        </row>
        <row r="157">
          <cell r="A157" t="str">
            <v>Short Term Interest Expenses</v>
          </cell>
          <cell r="B157">
            <v>8075916</v>
          </cell>
          <cell r="C157">
            <v>650184</v>
          </cell>
          <cell r="D157">
            <v>674207</v>
          </cell>
          <cell r="E157">
            <v>792081</v>
          </cell>
          <cell r="F157">
            <v>776749</v>
          </cell>
          <cell r="G157">
            <v>662278</v>
          </cell>
          <cell r="H157">
            <v>573295</v>
          </cell>
          <cell r="I157">
            <v>506447</v>
          </cell>
          <cell r="J157">
            <v>568158</v>
          </cell>
          <cell r="K157">
            <v>617438</v>
          </cell>
          <cell r="L157">
            <v>674308</v>
          </cell>
          <cell r="M157">
            <v>776655</v>
          </cell>
          <cell r="N157">
            <v>804116</v>
          </cell>
          <cell r="P157">
            <v>1876913.39</v>
          </cell>
          <cell r="Q157">
            <v>162154.29</v>
          </cell>
          <cell r="R157">
            <v>162941.32</v>
          </cell>
          <cell r="S157">
            <v>177796.25</v>
          </cell>
          <cell r="T157">
            <v>173636.03</v>
          </cell>
          <cell r="U157">
            <v>149660.81</v>
          </cell>
          <cell r="V157">
            <v>131049.28</v>
          </cell>
          <cell r="W157">
            <v>118463.93</v>
          </cell>
          <cell r="X157">
            <v>130078.17</v>
          </cell>
          <cell r="Y157">
            <v>150415.72</v>
          </cell>
          <cell r="Z157">
            <v>157920.98000000001</v>
          </cell>
          <cell r="AA157">
            <v>178621.16</v>
          </cell>
          <cell r="AB157">
            <v>184175.45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R157">
            <v>2140129</v>
          </cell>
          <cell r="AS157">
            <v>202842</v>
          </cell>
          <cell r="AT157">
            <v>213691</v>
          </cell>
          <cell r="AU157">
            <v>257005</v>
          </cell>
          <cell r="AV157">
            <v>252030</v>
          </cell>
          <cell r="AW157">
            <v>195341</v>
          </cell>
          <cell r="AX157">
            <v>162506</v>
          </cell>
          <cell r="AY157">
            <v>101302</v>
          </cell>
          <cell r="AZ157">
            <v>120124</v>
          </cell>
          <cell r="BA157">
            <v>133184</v>
          </cell>
          <cell r="BB157">
            <v>144837</v>
          </cell>
          <cell r="BC157">
            <v>180603</v>
          </cell>
          <cell r="BD157">
            <v>176664</v>
          </cell>
          <cell r="BF157">
            <v>7210055</v>
          </cell>
          <cell r="BG157">
            <v>545059</v>
          </cell>
          <cell r="BH157">
            <v>407934</v>
          </cell>
          <cell r="BI157">
            <v>380919</v>
          </cell>
          <cell r="BJ157">
            <v>398011</v>
          </cell>
          <cell r="BK157">
            <v>385227</v>
          </cell>
          <cell r="BL157">
            <v>453037</v>
          </cell>
          <cell r="BM157">
            <v>562504</v>
          </cell>
          <cell r="BN157">
            <v>795580</v>
          </cell>
          <cell r="BO157">
            <v>915014</v>
          </cell>
          <cell r="BP157">
            <v>899876</v>
          </cell>
          <cell r="BQ157">
            <v>811578</v>
          </cell>
          <cell r="BR157">
            <v>655316</v>
          </cell>
          <cell r="BT157">
            <v>2524332</v>
          </cell>
          <cell r="BU157">
            <v>159085</v>
          </cell>
          <cell r="BV157">
            <v>177056</v>
          </cell>
          <cell r="BW157">
            <v>262483</v>
          </cell>
          <cell r="BX157">
            <v>183190</v>
          </cell>
          <cell r="BY157">
            <v>165752</v>
          </cell>
          <cell r="BZ157">
            <v>171913</v>
          </cell>
          <cell r="CA157">
            <v>176635</v>
          </cell>
          <cell r="CB157">
            <v>241141</v>
          </cell>
          <cell r="CC157">
            <v>242196</v>
          </cell>
          <cell r="CD157">
            <v>213178</v>
          </cell>
          <cell r="CE157">
            <v>246299</v>
          </cell>
          <cell r="CF157">
            <v>285404</v>
          </cell>
          <cell r="CH157">
            <v>-216330</v>
          </cell>
          <cell r="CI157">
            <v>-20442</v>
          </cell>
          <cell r="CJ157">
            <v>-18311</v>
          </cell>
          <cell r="CK157">
            <v>-693</v>
          </cell>
          <cell r="CL157">
            <v>0</v>
          </cell>
          <cell r="CM157">
            <v>0</v>
          </cell>
          <cell r="CN157">
            <v>0</v>
          </cell>
          <cell r="CO157">
            <v>-55969</v>
          </cell>
          <cell r="CP157">
            <v>-43848</v>
          </cell>
          <cell r="CQ157">
            <v>-1268</v>
          </cell>
          <cell r="CR157">
            <v>-23838</v>
          </cell>
          <cell r="CS157">
            <v>-51961</v>
          </cell>
          <cell r="CT157">
            <v>0</v>
          </cell>
          <cell r="CV157" t="str">
            <v>0</v>
          </cell>
          <cell r="CW157" t="str">
            <v>0</v>
          </cell>
          <cell r="CX157" t="str">
            <v>0</v>
          </cell>
          <cell r="CY157" t="str">
            <v>0</v>
          </cell>
          <cell r="CZ157" t="str">
            <v>0</v>
          </cell>
          <cell r="DA157" t="str">
            <v>0</v>
          </cell>
          <cell r="DB157" t="str">
            <v>0</v>
          </cell>
          <cell r="DC157" t="str">
            <v>0</v>
          </cell>
          <cell r="DD157" t="str">
            <v>0</v>
          </cell>
          <cell r="DE157" t="str">
            <v>0</v>
          </cell>
          <cell r="DF157" t="str">
            <v>0</v>
          </cell>
          <cell r="DG157" t="str">
            <v>0</v>
          </cell>
          <cell r="DH157" t="str">
            <v>0</v>
          </cell>
          <cell r="DJ157">
            <v>-16544124</v>
          </cell>
          <cell r="DK157">
            <v>-1124755</v>
          </cell>
          <cell r="DL157">
            <v>-924425</v>
          </cell>
          <cell r="DM157">
            <v>-997148</v>
          </cell>
          <cell r="DN157">
            <v>-957823</v>
          </cell>
          <cell r="DO157">
            <v>-983634</v>
          </cell>
          <cell r="DP157">
            <v>-1132519</v>
          </cell>
          <cell r="DQ157">
            <v>-1352169</v>
          </cell>
          <cell r="DR157">
            <v>-1793213</v>
          </cell>
          <cell r="DS157">
            <v>-1979542</v>
          </cell>
          <cell r="DT157">
            <v>-1900205</v>
          </cell>
          <cell r="DU157">
            <v>-1785575</v>
          </cell>
          <cell r="DV157">
            <v>-1613116</v>
          </cell>
        </row>
        <row r="158">
          <cell r="A158" t="str">
            <v>Check ST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</row>
        <row r="159">
          <cell r="A159" t="str">
            <v>ShortTerm Interest Expenses</v>
          </cell>
          <cell r="B159">
            <v>6674537</v>
          </cell>
          <cell r="C159">
            <v>542781</v>
          </cell>
          <cell r="D159">
            <v>563242</v>
          </cell>
          <cell r="E159">
            <v>644933</v>
          </cell>
          <cell r="F159">
            <v>635551</v>
          </cell>
          <cell r="G159">
            <v>528633</v>
          </cell>
          <cell r="H159">
            <v>449600</v>
          </cell>
          <cell r="I159">
            <v>386165</v>
          </cell>
          <cell r="J159">
            <v>456555</v>
          </cell>
          <cell r="K159">
            <v>516078</v>
          </cell>
          <cell r="L159">
            <v>572948</v>
          </cell>
          <cell r="M159">
            <v>675295</v>
          </cell>
          <cell r="N159">
            <v>702756</v>
          </cell>
          <cell r="P159">
            <v>1349967.18</v>
          </cell>
          <cell r="Q159">
            <v>109780.91</v>
          </cell>
          <cell r="R159">
            <v>113919.3</v>
          </cell>
          <cell r="S159">
            <v>130441.65</v>
          </cell>
          <cell r="T159">
            <v>128544.15</v>
          </cell>
          <cell r="U159">
            <v>106919.34</v>
          </cell>
          <cell r="V159">
            <v>90934.44</v>
          </cell>
          <cell r="W159">
            <v>78104.350000000006</v>
          </cell>
          <cell r="X159">
            <v>92341.19</v>
          </cell>
          <cell r="Y159">
            <v>104380.03</v>
          </cell>
          <cell r="Z159">
            <v>115882.39</v>
          </cell>
          <cell r="AA159">
            <v>136582.57</v>
          </cell>
          <cell r="AB159">
            <v>142136.85999999999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R159">
            <v>3538959</v>
          </cell>
          <cell r="AS159">
            <v>287792</v>
          </cell>
          <cell r="AT159">
            <v>298641</v>
          </cell>
          <cell r="AU159">
            <v>341955</v>
          </cell>
          <cell r="AV159">
            <v>336980</v>
          </cell>
          <cell r="AW159">
            <v>280291</v>
          </cell>
          <cell r="AX159">
            <v>238386</v>
          </cell>
          <cell r="AY159">
            <v>204752</v>
          </cell>
          <cell r="AZ159">
            <v>242074</v>
          </cell>
          <cell r="BA159">
            <v>273634</v>
          </cell>
          <cell r="BB159">
            <v>303787</v>
          </cell>
          <cell r="BC159">
            <v>358053</v>
          </cell>
          <cell r="BD159">
            <v>372614</v>
          </cell>
          <cell r="BF159">
            <v>7210055</v>
          </cell>
          <cell r="BG159">
            <v>545059</v>
          </cell>
          <cell r="BH159">
            <v>407934</v>
          </cell>
          <cell r="BI159">
            <v>380919</v>
          </cell>
          <cell r="BJ159">
            <v>398011</v>
          </cell>
          <cell r="BK159">
            <v>385227</v>
          </cell>
          <cell r="BL159">
            <v>453037</v>
          </cell>
          <cell r="BM159">
            <v>562504</v>
          </cell>
          <cell r="BN159">
            <v>795580</v>
          </cell>
          <cell r="BO159">
            <v>915014</v>
          </cell>
          <cell r="BP159">
            <v>899876</v>
          </cell>
          <cell r="BQ159">
            <v>811578</v>
          </cell>
          <cell r="BR159">
            <v>655316</v>
          </cell>
          <cell r="BT159">
            <v>2524332</v>
          </cell>
          <cell r="BU159">
            <v>159085</v>
          </cell>
          <cell r="BV159">
            <v>177056</v>
          </cell>
          <cell r="BW159">
            <v>262483</v>
          </cell>
          <cell r="BX159">
            <v>183190</v>
          </cell>
          <cell r="BY159">
            <v>165752</v>
          </cell>
          <cell r="BZ159">
            <v>171913</v>
          </cell>
          <cell r="CA159">
            <v>176635</v>
          </cell>
          <cell r="CB159">
            <v>241141</v>
          </cell>
          <cell r="CC159">
            <v>242196</v>
          </cell>
          <cell r="CD159">
            <v>213178</v>
          </cell>
          <cell r="CE159">
            <v>246299</v>
          </cell>
          <cell r="CF159">
            <v>285404</v>
          </cell>
          <cell r="CH159">
            <v>-216330</v>
          </cell>
          <cell r="CI159">
            <v>-20442</v>
          </cell>
          <cell r="CJ159">
            <v>-18311</v>
          </cell>
          <cell r="CK159">
            <v>-693</v>
          </cell>
          <cell r="CL159">
            <v>0</v>
          </cell>
          <cell r="CM159">
            <v>0</v>
          </cell>
          <cell r="CN159">
            <v>0</v>
          </cell>
          <cell r="CO159">
            <v>-55969</v>
          </cell>
          <cell r="CP159">
            <v>-43848</v>
          </cell>
          <cell r="CQ159">
            <v>-1268</v>
          </cell>
          <cell r="CR159">
            <v>-23838</v>
          </cell>
          <cell r="CS159">
            <v>-51961</v>
          </cell>
          <cell r="CT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J159">
            <v>-16544124</v>
          </cell>
          <cell r="DK159">
            <v>-1124755</v>
          </cell>
          <cell r="DL159">
            <v>-924425</v>
          </cell>
          <cell r="DM159">
            <v>-997148</v>
          </cell>
          <cell r="DN159">
            <v>-957823</v>
          </cell>
          <cell r="DO159">
            <v>-983634</v>
          </cell>
          <cell r="DP159">
            <v>-1132519</v>
          </cell>
          <cell r="DQ159">
            <v>-1352169</v>
          </cell>
          <cell r="DR159">
            <v>-1793213</v>
          </cell>
          <cell r="DS159">
            <v>-1979542</v>
          </cell>
          <cell r="DT159">
            <v>-1900205</v>
          </cell>
          <cell r="DU159">
            <v>-1785575</v>
          </cell>
          <cell r="DV159">
            <v>-1613116</v>
          </cell>
        </row>
        <row r="160">
          <cell r="A160" t="str">
            <v>ShortTerm Interest - Div. Other</v>
          </cell>
          <cell r="B160">
            <v>1401379</v>
          </cell>
          <cell r="C160">
            <v>107403</v>
          </cell>
          <cell r="D160">
            <v>110965</v>
          </cell>
          <cell r="E160">
            <v>147148</v>
          </cell>
          <cell r="F160">
            <v>141198</v>
          </cell>
          <cell r="G160">
            <v>133645</v>
          </cell>
          <cell r="H160">
            <v>123695</v>
          </cell>
          <cell r="I160">
            <v>120282</v>
          </cell>
          <cell r="J160">
            <v>111603</v>
          </cell>
          <cell r="K160">
            <v>101360</v>
          </cell>
          <cell r="L160">
            <v>101360</v>
          </cell>
          <cell r="M160">
            <v>101360</v>
          </cell>
          <cell r="N160">
            <v>101360</v>
          </cell>
          <cell r="P160">
            <v>526946.21</v>
          </cell>
          <cell r="Q160">
            <v>52373.380000000005</v>
          </cell>
          <cell r="R160">
            <v>49022.020000000004</v>
          </cell>
          <cell r="S160">
            <v>47354.600000000006</v>
          </cell>
          <cell r="T160">
            <v>45091.880000000005</v>
          </cell>
          <cell r="U160">
            <v>42741.47</v>
          </cell>
          <cell r="V160">
            <v>40114.839999999997</v>
          </cell>
          <cell r="W160">
            <v>40359.579999999987</v>
          </cell>
          <cell r="X160">
            <v>37736.979999999996</v>
          </cell>
          <cell r="Y160">
            <v>46035.69</v>
          </cell>
          <cell r="Z160">
            <v>42038.590000000011</v>
          </cell>
          <cell r="AA160">
            <v>42038.59</v>
          </cell>
          <cell r="AB160">
            <v>42038.590000000026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R160">
            <v>-1398830</v>
          </cell>
          <cell r="AS160">
            <v>-84950</v>
          </cell>
          <cell r="AT160">
            <v>-84950</v>
          </cell>
          <cell r="AU160">
            <v>-84950</v>
          </cell>
          <cell r="AV160">
            <v>-84950</v>
          </cell>
          <cell r="AW160">
            <v>-84950</v>
          </cell>
          <cell r="AX160">
            <v>-75880</v>
          </cell>
          <cell r="AY160">
            <v>-103450</v>
          </cell>
          <cell r="AZ160">
            <v>-121950</v>
          </cell>
          <cell r="BA160">
            <v>-140450</v>
          </cell>
          <cell r="BB160">
            <v>-158950</v>
          </cell>
          <cell r="BC160">
            <v>-177450</v>
          </cell>
          <cell r="BD160">
            <v>-195950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</row>
        <row r="161">
          <cell r="A161" t="str">
            <v>Total Interest Expense</v>
          </cell>
          <cell r="B161">
            <v>56134860.239999995</v>
          </cell>
          <cell r="C161">
            <v>4655096.0199999996</v>
          </cell>
          <cell r="D161">
            <v>4679119.0199999996</v>
          </cell>
          <cell r="E161">
            <v>4796993.0199999996</v>
          </cell>
          <cell r="F161">
            <v>4781661.0199999996</v>
          </cell>
          <cell r="G161">
            <v>4667190.0199999996</v>
          </cell>
          <cell r="H161">
            <v>4578207.0199999996</v>
          </cell>
          <cell r="I161">
            <v>4511359.0199999996</v>
          </cell>
          <cell r="J161">
            <v>4573070.0199999996</v>
          </cell>
          <cell r="K161">
            <v>4622350.0199999996</v>
          </cell>
          <cell r="L161">
            <v>4679220.0199999996</v>
          </cell>
          <cell r="M161">
            <v>4781567.0199999996</v>
          </cell>
          <cell r="N161">
            <v>4809028.0199999996</v>
          </cell>
          <cell r="P161">
            <v>11597135.029999999</v>
          </cell>
          <cell r="Q161">
            <v>972172.76</v>
          </cell>
          <cell r="R161">
            <v>972959.79</v>
          </cell>
          <cell r="S161">
            <v>987814.72</v>
          </cell>
          <cell r="T161">
            <v>983654.5</v>
          </cell>
          <cell r="U161">
            <v>959679.28</v>
          </cell>
          <cell r="V161">
            <v>941067.75</v>
          </cell>
          <cell r="W161">
            <v>928482.4</v>
          </cell>
          <cell r="X161">
            <v>940096.64</v>
          </cell>
          <cell r="Y161">
            <v>960434.19</v>
          </cell>
          <cell r="Z161">
            <v>967939.45</v>
          </cell>
          <cell r="AA161">
            <v>988639.63</v>
          </cell>
          <cell r="AB161">
            <v>994193.92000000004</v>
          </cell>
          <cell r="AD161" t="str">
            <v>0</v>
          </cell>
          <cell r="AE161" t="str">
            <v>0</v>
          </cell>
          <cell r="AF161" t="str">
            <v>0</v>
          </cell>
          <cell r="AG161" t="str">
            <v>0</v>
          </cell>
          <cell r="AH161" t="str">
            <v>0</v>
          </cell>
          <cell r="AI161" t="str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 t="str">
            <v>0</v>
          </cell>
          <cell r="AO161" t="str">
            <v>0</v>
          </cell>
          <cell r="AP161" t="str">
            <v>0</v>
          </cell>
          <cell r="AR161">
            <v>27621825.52</v>
          </cell>
          <cell r="AS161">
            <v>2326316.71</v>
          </cell>
          <cell r="AT161">
            <v>2337165.71</v>
          </cell>
          <cell r="AU161">
            <v>2380479.71</v>
          </cell>
          <cell r="AV161">
            <v>2375504.71</v>
          </cell>
          <cell r="AW161">
            <v>2318815.71</v>
          </cell>
          <cell r="AX161">
            <v>2285980.71</v>
          </cell>
          <cell r="AY161">
            <v>2224776.71</v>
          </cell>
          <cell r="AZ161">
            <v>2243598.71</v>
          </cell>
          <cell r="BA161">
            <v>2256658.71</v>
          </cell>
          <cell r="BB161">
            <v>2268311.71</v>
          </cell>
          <cell r="BC161">
            <v>2304077.71</v>
          </cell>
          <cell r="BD161">
            <v>2300138.71</v>
          </cell>
          <cell r="BF161">
            <v>7210055</v>
          </cell>
          <cell r="BG161">
            <v>545059</v>
          </cell>
          <cell r="BH161">
            <v>407934</v>
          </cell>
          <cell r="BI161">
            <v>380919</v>
          </cell>
          <cell r="BJ161">
            <v>398011</v>
          </cell>
          <cell r="BK161">
            <v>385227</v>
          </cell>
          <cell r="BL161">
            <v>453037</v>
          </cell>
          <cell r="BM161">
            <v>562504</v>
          </cell>
          <cell r="BN161">
            <v>795580</v>
          </cell>
          <cell r="BO161">
            <v>915014</v>
          </cell>
          <cell r="BP161">
            <v>899876</v>
          </cell>
          <cell r="BQ161">
            <v>811578</v>
          </cell>
          <cell r="BR161">
            <v>655316</v>
          </cell>
          <cell r="BT161">
            <v>2582461</v>
          </cell>
          <cell r="BU161">
            <v>166277</v>
          </cell>
          <cell r="BV161">
            <v>183842</v>
          </cell>
          <cell r="BW161">
            <v>268861</v>
          </cell>
          <cell r="BX161">
            <v>188727</v>
          </cell>
          <cell r="BY161">
            <v>170877</v>
          </cell>
          <cell r="BZ161">
            <v>176625</v>
          </cell>
          <cell r="CA161">
            <v>180932</v>
          </cell>
          <cell r="CB161">
            <v>245020</v>
          </cell>
          <cell r="CC161">
            <v>246075</v>
          </cell>
          <cell r="CD161">
            <v>216626</v>
          </cell>
          <cell r="CE161">
            <v>249747</v>
          </cell>
          <cell r="CF161">
            <v>288852</v>
          </cell>
          <cell r="CH161">
            <v>-216330</v>
          </cell>
          <cell r="CI161">
            <v>-20442</v>
          </cell>
          <cell r="CJ161">
            <v>-18311</v>
          </cell>
          <cell r="CK161">
            <v>-693</v>
          </cell>
          <cell r="CL161">
            <v>0</v>
          </cell>
          <cell r="CM161">
            <v>0</v>
          </cell>
          <cell r="CN161">
            <v>0</v>
          </cell>
          <cell r="CO161">
            <v>-55969</v>
          </cell>
          <cell r="CP161">
            <v>-43848</v>
          </cell>
          <cell r="CQ161">
            <v>-1268</v>
          </cell>
          <cell r="CR161">
            <v>-23838</v>
          </cell>
          <cell r="CS161">
            <v>-51961</v>
          </cell>
          <cell r="CT161">
            <v>0</v>
          </cell>
          <cell r="CV161" t="str">
            <v>0</v>
          </cell>
          <cell r="CW161" t="str">
            <v>0</v>
          </cell>
          <cell r="CX161" t="str">
            <v>0</v>
          </cell>
          <cell r="CY161" t="str">
            <v>0</v>
          </cell>
          <cell r="CZ161" t="str">
            <v>0</v>
          </cell>
          <cell r="DA161" t="str">
            <v>0</v>
          </cell>
          <cell r="DB161" t="str">
            <v>0</v>
          </cell>
          <cell r="DC161" t="str">
            <v>0</v>
          </cell>
          <cell r="DD161" t="str">
            <v>0</v>
          </cell>
          <cell r="DE161" t="str">
            <v>0</v>
          </cell>
          <cell r="DF161" t="str">
            <v>0</v>
          </cell>
          <cell r="DG161" t="str">
            <v>0</v>
          </cell>
          <cell r="DH161" t="str">
            <v>0</v>
          </cell>
          <cell r="DJ161">
            <v>-16544124</v>
          </cell>
          <cell r="DK161">
            <v>-1124755</v>
          </cell>
          <cell r="DL161">
            <v>-924425</v>
          </cell>
          <cell r="DM161">
            <v>-997148</v>
          </cell>
          <cell r="DN161">
            <v>-957823</v>
          </cell>
          <cell r="DO161">
            <v>-983634</v>
          </cell>
          <cell r="DP161">
            <v>-1132519</v>
          </cell>
          <cell r="DQ161">
            <v>-1352169</v>
          </cell>
          <cell r="DR161">
            <v>-1793213</v>
          </cell>
          <cell r="DS161">
            <v>-1979542</v>
          </cell>
          <cell r="DT161">
            <v>-1900205</v>
          </cell>
          <cell r="DU161">
            <v>-1785575</v>
          </cell>
          <cell r="DV161">
            <v>-1613116</v>
          </cell>
        </row>
        <row r="162">
          <cell r="A162" t="str">
            <v>Donations</v>
          </cell>
          <cell r="B162">
            <v>472605.49</v>
          </cell>
          <cell r="C162">
            <v>2820.55</v>
          </cell>
          <cell r="D162">
            <v>287103.65000000002</v>
          </cell>
          <cell r="E162">
            <v>4327.47</v>
          </cell>
          <cell r="F162">
            <v>5342.7</v>
          </cell>
          <cell r="G162">
            <v>6568.98</v>
          </cell>
          <cell r="H162">
            <v>35033.050000000003</v>
          </cell>
          <cell r="I162">
            <v>34661.32</v>
          </cell>
          <cell r="J162">
            <v>11431.09</v>
          </cell>
          <cell r="K162">
            <v>2763.56</v>
          </cell>
          <cell r="L162">
            <v>25602.03</v>
          </cell>
          <cell r="M162">
            <v>4268.9799999999996</v>
          </cell>
          <cell r="N162">
            <v>52682.11</v>
          </cell>
          <cell r="P162">
            <v>146875.38</v>
          </cell>
          <cell r="Q162">
            <v>13333.33</v>
          </cell>
          <cell r="R162">
            <v>13333.33</v>
          </cell>
          <cell r="S162">
            <v>13333.33</v>
          </cell>
          <cell r="T162">
            <v>13333.33</v>
          </cell>
          <cell r="U162">
            <v>13333.33</v>
          </cell>
          <cell r="V162">
            <v>13333.33</v>
          </cell>
          <cell r="W162">
            <v>13333.33</v>
          </cell>
          <cell r="X162">
            <v>13333.33</v>
          </cell>
          <cell r="Y162">
            <v>0</v>
          </cell>
          <cell r="Z162">
            <v>13342.08</v>
          </cell>
          <cell r="AA162">
            <v>13333.33</v>
          </cell>
          <cell r="AB162">
            <v>13533.33</v>
          </cell>
          <cell r="AD162" t="str">
            <v>0</v>
          </cell>
          <cell r="AE162" t="str">
            <v>0</v>
          </cell>
          <cell r="AF162" t="str">
            <v>0</v>
          </cell>
          <cell r="AG162" t="str">
            <v>0</v>
          </cell>
          <cell r="AH162" t="str">
            <v>0</v>
          </cell>
          <cell r="AI162" t="str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 t="str">
            <v>0</v>
          </cell>
          <cell r="AO162" t="str">
            <v>0</v>
          </cell>
          <cell r="AP162" t="str">
            <v>0</v>
          </cell>
          <cell r="AR162">
            <v>202227.51</v>
          </cell>
          <cell r="AS162">
            <v>2216.16</v>
          </cell>
          <cell r="AT162">
            <v>56476.08</v>
          </cell>
          <cell r="AU162">
            <v>3400.16</v>
          </cell>
          <cell r="AV162">
            <v>4197.84</v>
          </cell>
          <cell r="AW162">
            <v>5161.33</v>
          </cell>
          <cell r="AX162">
            <v>27525.97</v>
          </cell>
          <cell r="AY162">
            <v>27233.88</v>
          </cell>
          <cell r="AZ162">
            <v>8981.57</v>
          </cell>
          <cell r="BA162">
            <v>2171.36</v>
          </cell>
          <cell r="BB162">
            <v>20115.89</v>
          </cell>
          <cell r="BC162">
            <v>3354.19</v>
          </cell>
          <cell r="BD162">
            <v>41393.08</v>
          </cell>
          <cell r="BF162" t="str">
            <v>0</v>
          </cell>
          <cell r="BG162" t="str">
            <v>0</v>
          </cell>
          <cell r="BH162" t="str">
            <v>0</v>
          </cell>
          <cell r="BI162" t="str">
            <v>0</v>
          </cell>
          <cell r="BJ162" t="str">
            <v>0</v>
          </cell>
          <cell r="BK162" t="str">
            <v>0</v>
          </cell>
          <cell r="BL162" t="str">
            <v>0</v>
          </cell>
          <cell r="BM162" t="str">
            <v>0</v>
          </cell>
          <cell r="BN162" t="str">
            <v>0</v>
          </cell>
          <cell r="BO162" t="str">
            <v>0</v>
          </cell>
          <cell r="BP162" t="str">
            <v>0</v>
          </cell>
          <cell r="BQ162" t="str">
            <v>0</v>
          </cell>
          <cell r="BR162" t="str">
            <v>0</v>
          </cell>
          <cell r="BT162" t="str">
            <v>0</v>
          </cell>
          <cell r="BU162" t="str">
            <v>0</v>
          </cell>
          <cell r="BV162" t="str">
            <v>0</v>
          </cell>
          <cell r="BW162" t="str">
            <v>0</v>
          </cell>
          <cell r="BX162" t="str">
            <v>0</v>
          </cell>
          <cell r="BY162" t="str">
            <v>0</v>
          </cell>
          <cell r="BZ162" t="str">
            <v>0</v>
          </cell>
          <cell r="CA162" t="str">
            <v>0</v>
          </cell>
          <cell r="CB162" t="str">
            <v>0</v>
          </cell>
          <cell r="CC162" t="str">
            <v>0</v>
          </cell>
          <cell r="CD162" t="str">
            <v>0</v>
          </cell>
          <cell r="CE162" t="str">
            <v>0</v>
          </cell>
          <cell r="CF162" t="str">
            <v>0</v>
          </cell>
          <cell r="CH162" t="str">
            <v>0</v>
          </cell>
          <cell r="CI162" t="str">
            <v>0</v>
          </cell>
          <cell r="CJ162" t="str">
            <v>0</v>
          </cell>
          <cell r="CK162" t="str">
            <v>0</v>
          </cell>
          <cell r="CL162" t="str">
            <v>0</v>
          </cell>
          <cell r="CM162" t="str">
            <v>0</v>
          </cell>
          <cell r="CN162" t="str">
            <v>0</v>
          </cell>
          <cell r="CO162" t="str">
            <v>0</v>
          </cell>
          <cell r="CP162" t="str">
            <v>0</v>
          </cell>
          <cell r="CQ162" t="str">
            <v>0</v>
          </cell>
          <cell r="CR162" t="str">
            <v>0</v>
          </cell>
          <cell r="CS162" t="str">
            <v>0</v>
          </cell>
          <cell r="CT162" t="str">
            <v>0</v>
          </cell>
          <cell r="CV162" t="str">
            <v>0</v>
          </cell>
          <cell r="CW162" t="str">
            <v>0</v>
          </cell>
          <cell r="CX162" t="str">
            <v>0</v>
          </cell>
          <cell r="CY162" t="str">
            <v>0</v>
          </cell>
          <cell r="CZ162" t="str">
            <v>0</v>
          </cell>
          <cell r="DA162" t="str">
            <v>0</v>
          </cell>
          <cell r="DB162" t="str">
            <v>0</v>
          </cell>
          <cell r="DC162" t="str">
            <v>0</v>
          </cell>
          <cell r="DD162" t="str">
            <v>0</v>
          </cell>
          <cell r="DE162" t="str">
            <v>0</v>
          </cell>
          <cell r="DF162" t="str">
            <v>0</v>
          </cell>
          <cell r="DG162" t="str">
            <v>0</v>
          </cell>
          <cell r="DH162" t="str">
            <v>0</v>
          </cell>
          <cell r="DJ162" t="str">
            <v>0</v>
          </cell>
          <cell r="DK162" t="str">
            <v>0</v>
          </cell>
          <cell r="DL162" t="str">
            <v>0</v>
          </cell>
          <cell r="DM162" t="str">
            <v>0</v>
          </cell>
          <cell r="DN162" t="str">
            <v>0</v>
          </cell>
          <cell r="DO162" t="str">
            <v>0</v>
          </cell>
          <cell r="DP162" t="str">
            <v>0</v>
          </cell>
          <cell r="DQ162" t="str">
            <v>0</v>
          </cell>
          <cell r="DR162" t="str">
            <v>0</v>
          </cell>
          <cell r="DS162" t="str">
            <v>0</v>
          </cell>
          <cell r="DT162" t="str">
            <v>0</v>
          </cell>
          <cell r="DU162" t="str">
            <v>0</v>
          </cell>
          <cell r="DV162" t="str">
            <v>0</v>
          </cell>
        </row>
        <row r="163">
          <cell r="A163" t="str">
            <v>Other Non-Operating Expense</v>
          </cell>
          <cell r="B163">
            <v>2433056.5299999998</v>
          </cell>
          <cell r="C163">
            <v>121746.79</v>
          </cell>
          <cell r="D163">
            <v>121746.79</v>
          </cell>
          <cell r="E163">
            <v>371746.79</v>
          </cell>
          <cell r="F163">
            <v>121746.79</v>
          </cell>
          <cell r="G163">
            <v>121746.79</v>
          </cell>
          <cell r="H163">
            <v>371746.79</v>
          </cell>
          <cell r="I163">
            <v>121745.79</v>
          </cell>
          <cell r="J163">
            <v>101166</v>
          </cell>
          <cell r="K163">
            <v>351166</v>
          </cell>
          <cell r="L163">
            <v>101166</v>
          </cell>
          <cell r="M163">
            <v>101166</v>
          </cell>
          <cell r="N163">
            <v>426166</v>
          </cell>
          <cell r="P163">
            <v>202483.17</v>
          </cell>
          <cell r="Q163">
            <v>15048.23</v>
          </cell>
          <cell r="R163">
            <v>36949.47</v>
          </cell>
          <cell r="S163">
            <v>13882.39</v>
          </cell>
          <cell r="T163">
            <v>26075.73</v>
          </cell>
          <cell r="U163">
            <v>14998.07</v>
          </cell>
          <cell r="V163">
            <v>23180.25</v>
          </cell>
          <cell r="W163">
            <v>19026.330000000002</v>
          </cell>
          <cell r="X163">
            <v>13107.84</v>
          </cell>
          <cell r="Y163">
            <v>5585.42</v>
          </cell>
          <cell r="Z163">
            <v>28665.99</v>
          </cell>
          <cell r="AA163">
            <v>-2466.9699999999998</v>
          </cell>
          <cell r="AB163">
            <v>8430.42</v>
          </cell>
          <cell r="AD163">
            <v>57000</v>
          </cell>
          <cell r="AE163">
            <v>4750</v>
          </cell>
          <cell r="AF163">
            <v>4750</v>
          </cell>
          <cell r="AG163">
            <v>4750</v>
          </cell>
          <cell r="AH163">
            <v>4750</v>
          </cell>
          <cell r="AI163">
            <v>4750</v>
          </cell>
          <cell r="AJ163">
            <v>4750</v>
          </cell>
          <cell r="AK163">
            <v>4750</v>
          </cell>
          <cell r="AL163">
            <v>4750</v>
          </cell>
          <cell r="AM163">
            <v>4750</v>
          </cell>
          <cell r="AN163">
            <v>4750</v>
          </cell>
          <cell r="AO163">
            <v>4750</v>
          </cell>
          <cell r="AP163">
            <v>4750</v>
          </cell>
          <cell r="AR163">
            <v>405354.47</v>
          </cell>
          <cell r="AS163">
            <v>36374.21</v>
          </cell>
          <cell r="AT163">
            <v>36338.21</v>
          </cell>
          <cell r="AU163">
            <v>36338.21</v>
          </cell>
          <cell r="AV163">
            <v>36338.21</v>
          </cell>
          <cell r="AW163">
            <v>36338.21</v>
          </cell>
          <cell r="AX163">
            <v>36338.21</v>
          </cell>
          <cell r="AY163">
            <v>36338.21</v>
          </cell>
          <cell r="AZ163">
            <v>30191</v>
          </cell>
          <cell r="BA163">
            <v>30190</v>
          </cell>
          <cell r="BB163">
            <v>30190</v>
          </cell>
          <cell r="BC163">
            <v>30190</v>
          </cell>
          <cell r="BD163">
            <v>30190</v>
          </cell>
          <cell r="BF163" t="str">
            <v>0</v>
          </cell>
          <cell r="BG163" t="str">
            <v>0</v>
          </cell>
          <cell r="BH163" t="str">
            <v>0</v>
          </cell>
          <cell r="BI163" t="str">
            <v>0</v>
          </cell>
          <cell r="BJ163" t="str">
            <v>0</v>
          </cell>
          <cell r="BK163" t="str">
            <v>0</v>
          </cell>
          <cell r="BL163" t="str">
            <v>0</v>
          </cell>
          <cell r="BM163" t="str">
            <v>0</v>
          </cell>
          <cell r="BN163" t="str">
            <v>0</v>
          </cell>
          <cell r="BO163" t="str">
            <v>0</v>
          </cell>
          <cell r="BP163" t="str">
            <v>0</v>
          </cell>
          <cell r="BQ163" t="str">
            <v>0</v>
          </cell>
          <cell r="BR163" t="str">
            <v>0</v>
          </cell>
          <cell r="BT163">
            <v>48000</v>
          </cell>
          <cell r="BU163">
            <v>4000</v>
          </cell>
          <cell r="BV163">
            <v>4000</v>
          </cell>
          <cell r="BW163">
            <v>4000</v>
          </cell>
          <cell r="BX163">
            <v>4000</v>
          </cell>
          <cell r="BY163">
            <v>4000</v>
          </cell>
          <cell r="BZ163">
            <v>4000</v>
          </cell>
          <cell r="CA163">
            <v>4000</v>
          </cell>
          <cell r="CB163">
            <v>4000</v>
          </cell>
          <cell r="CC163">
            <v>4000</v>
          </cell>
          <cell r="CD163">
            <v>4000</v>
          </cell>
          <cell r="CE163">
            <v>4000</v>
          </cell>
          <cell r="CF163">
            <v>4000</v>
          </cell>
          <cell r="CH163" t="str">
            <v>0</v>
          </cell>
          <cell r="CI163" t="str">
            <v>0</v>
          </cell>
          <cell r="CJ163" t="str">
            <v>0</v>
          </cell>
          <cell r="CK163" t="str">
            <v>0</v>
          </cell>
          <cell r="CL163" t="str">
            <v>0</v>
          </cell>
          <cell r="CM163" t="str">
            <v>0</v>
          </cell>
          <cell r="CN163" t="str">
            <v>0</v>
          </cell>
          <cell r="CO163" t="str">
            <v>0</v>
          </cell>
          <cell r="CP163" t="str">
            <v>0</v>
          </cell>
          <cell r="CQ163" t="str">
            <v>0</v>
          </cell>
          <cell r="CR163" t="str">
            <v>0</v>
          </cell>
          <cell r="CS163" t="str">
            <v>0</v>
          </cell>
          <cell r="CT163" t="str">
            <v>0</v>
          </cell>
          <cell r="CV163" t="str">
            <v>0</v>
          </cell>
          <cell r="CW163" t="str">
            <v>0</v>
          </cell>
          <cell r="CX163" t="str">
            <v>0</v>
          </cell>
          <cell r="CY163" t="str">
            <v>0</v>
          </cell>
          <cell r="CZ163" t="str">
            <v>0</v>
          </cell>
          <cell r="DA163" t="str">
            <v>0</v>
          </cell>
          <cell r="DB163" t="str">
            <v>0</v>
          </cell>
          <cell r="DC163" t="str">
            <v>0</v>
          </cell>
          <cell r="DD163" t="str">
            <v>0</v>
          </cell>
          <cell r="DE163" t="str">
            <v>0</v>
          </cell>
          <cell r="DF163" t="str">
            <v>0</v>
          </cell>
          <cell r="DG163" t="str">
            <v>0</v>
          </cell>
          <cell r="DH163" t="str">
            <v>0</v>
          </cell>
          <cell r="DJ163" t="str">
            <v>0</v>
          </cell>
          <cell r="DK163" t="str">
            <v>0</v>
          </cell>
          <cell r="DL163" t="str">
            <v>0</v>
          </cell>
          <cell r="DM163" t="str">
            <v>0</v>
          </cell>
          <cell r="DN163" t="str">
            <v>0</v>
          </cell>
          <cell r="DO163" t="str">
            <v>0</v>
          </cell>
          <cell r="DP163" t="str">
            <v>0</v>
          </cell>
          <cell r="DQ163" t="str">
            <v>0</v>
          </cell>
          <cell r="DR163" t="str">
            <v>0</v>
          </cell>
          <cell r="DS163" t="str">
            <v>0</v>
          </cell>
          <cell r="DT163" t="str">
            <v>0</v>
          </cell>
          <cell r="DU163" t="str">
            <v>0</v>
          </cell>
          <cell r="DV163" t="str">
            <v>0</v>
          </cell>
        </row>
        <row r="164">
          <cell r="A164" t="str">
            <v>Total Non-Operating Expense</v>
          </cell>
          <cell r="B164">
            <v>59040522.259999998</v>
          </cell>
          <cell r="C164">
            <v>4779663.3600000003</v>
          </cell>
          <cell r="D164">
            <v>5087969.46</v>
          </cell>
          <cell r="E164">
            <v>5173067.28</v>
          </cell>
          <cell r="F164">
            <v>4908750.51</v>
          </cell>
          <cell r="G164">
            <v>4795505.79</v>
          </cell>
          <cell r="H164">
            <v>4984986.8600000003</v>
          </cell>
          <cell r="I164">
            <v>4667766.13</v>
          </cell>
          <cell r="J164">
            <v>4685667.1100000003</v>
          </cell>
          <cell r="K164">
            <v>4976279.58</v>
          </cell>
          <cell r="L164">
            <v>4805988.05</v>
          </cell>
          <cell r="M164">
            <v>4887002</v>
          </cell>
          <cell r="N164">
            <v>5287876.13</v>
          </cell>
          <cell r="P164">
            <v>11946493.58</v>
          </cell>
          <cell r="Q164">
            <v>1000554.32</v>
          </cell>
          <cell r="R164">
            <v>1023242.59</v>
          </cell>
          <cell r="S164">
            <v>1015030.44</v>
          </cell>
          <cell r="T164">
            <v>1023063.56</v>
          </cell>
          <cell r="U164">
            <v>988010.68</v>
          </cell>
          <cell r="V164">
            <v>977581.33</v>
          </cell>
          <cell r="W164">
            <v>960842.06</v>
          </cell>
          <cell r="X164">
            <v>966537.81</v>
          </cell>
          <cell r="Y164">
            <v>966019.61</v>
          </cell>
          <cell r="Z164">
            <v>1009947.52</v>
          </cell>
          <cell r="AA164">
            <v>999505.99</v>
          </cell>
          <cell r="AB164">
            <v>1016157.67</v>
          </cell>
          <cell r="AD164">
            <v>57000</v>
          </cell>
          <cell r="AE164">
            <v>4750</v>
          </cell>
          <cell r="AF164">
            <v>4750</v>
          </cell>
          <cell r="AG164">
            <v>4750</v>
          </cell>
          <cell r="AH164">
            <v>4750</v>
          </cell>
          <cell r="AI164">
            <v>4750</v>
          </cell>
          <cell r="AJ164">
            <v>4750</v>
          </cell>
          <cell r="AK164">
            <v>4750</v>
          </cell>
          <cell r="AL164">
            <v>4750</v>
          </cell>
          <cell r="AM164">
            <v>4750</v>
          </cell>
          <cell r="AN164">
            <v>4750</v>
          </cell>
          <cell r="AO164">
            <v>4750</v>
          </cell>
          <cell r="AP164">
            <v>4750</v>
          </cell>
          <cell r="AR164">
            <v>28229407.5</v>
          </cell>
          <cell r="AS164">
            <v>2364907.08</v>
          </cell>
          <cell r="AT164">
            <v>2429980</v>
          </cell>
          <cell r="AU164">
            <v>2420218.08</v>
          </cell>
          <cell r="AV164">
            <v>2416040.7599999998</v>
          </cell>
          <cell r="AW164">
            <v>2360315.25</v>
          </cell>
          <cell r="AX164">
            <v>2349844.89</v>
          </cell>
          <cell r="AY164">
            <v>2288348.7999999998</v>
          </cell>
          <cell r="AZ164">
            <v>2282771.2799999998</v>
          </cell>
          <cell r="BA164">
            <v>2289020.0699999998</v>
          </cell>
          <cell r="BB164">
            <v>2318617.6000000001</v>
          </cell>
          <cell r="BC164">
            <v>2337621.9</v>
          </cell>
          <cell r="BD164">
            <v>2371721.79</v>
          </cell>
          <cell r="BF164">
            <v>7210055</v>
          </cell>
          <cell r="BG164">
            <v>545059</v>
          </cell>
          <cell r="BH164">
            <v>407934</v>
          </cell>
          <cell r="BI164">
            <v>380919</v>
          </cell>
          <cell r="BJ164">
            <v>398011</v>
          </cell>
          <cell r="BK164">
            <v>385227</v>
          </cell>
          <cell r="BL164">
            <v>453037</v>
          </cell>
          <cell r="BM164">
            <v>562504</v>
          </cell>
          <cell r="BN164">
            <v>795580</v>
          </cell>
          <cell r="BO164">
            <v>915014</v>
          </cell>
          <cell r="BP164">
            <v>899876</v>
          </cell>
          <cell r="BQ164">
            <v>811578</v>
          </cell>
          <cell r="BR164">
            <v>655316</v>
          </cell>
          <cell r="BT164">
            <v>2630461</v>
          </cell>
          <cell r="BU164">
            <v>170277</v>
          </cell>
          <cell r="BV164">
            <v>187842</v>
          </cell>
          <cell r="BW164">
            <v>272861</v>
          </cell>
          <cell r="BX164">
            <v>192727</v>
          </cell>
          <cell r="BY164">
            <v>174877</v>
          </cell>
          <cell r="BZ164">
            <v>180625</v>
          </cell>
          <cell r="CA164">
            <v>184932</v>
          </cell>
          <cell r="CB164">
            <v>249020</v>
          </cell>
          <cell r="CC164">
            <v>250075</v>
          </cell>
          <cell r="CD164">
            <v>220626</v>
          </cell>
          <cell r="CE164">
            <v>253747</v>
          </cell>
          <cell r="CF164">
            <v>292852</v>
          </cell>
          <cell r="CH164">
            <v>-216330</v>
          </cell>
          <cell r="CI164">
            <v>-20442</v>
          </cell>
          <cell r="CJ164">
            <v>-18311</v>
          </cell>
          <cell r="CK164">
            <v>-693</v>
          </cell>
          <cell r="CL164">
            <v>0</v>
          </cell>
          <cell r="CM164">
            <v>0</v>
          </cell>
          <cell r="CN164">
            <v>0</v>
          </cell>
          <cell r="CO164">
            <v>-55969</v>
          </cell>
          <cell r="CP164">
            <v>-43848</v>
          </cell>
          <cell r="CQ164">
            <v>-1268</v>
          </cell>
          <cell r="CR164">
            <v>-23838</v>
          </cell>
          <cell r="CS164">
            <v>-51961</v>
          </cell>
          <cell r="CT164">
            <v>0</v>
          </cell>
          <cell r="CV164" t="str">
            <v>0</v>
          </cell>
          <cell r="CW164" t="str">
            <v>0</v>
          </cell>
          <cell r="CX164" t="str">
            <v>0</v>
          </cell>
          <cell r="CY164" t="str">
            <v>0</v>
          </cell>
          <cell r="CZ164" t="str">
            <v>0</v>
          </cell>
          <cell r="DA164" t="str">
            <v>0</v>
          </cell>
          <cell r="DB164" t="str">
            <v>0</v>
          </cell>
          <cell r="DC164" t="str">
            <v>0</v>
          </cell>
          <cell r="DD164" t="str">
            <v>0</v>
          </cell>
          <cell r="DE164" t="str">
            <v>0</v>
          </cell>
          <cell r="DF164" t="str">
            <v>0</v>
          </cell>
          <cell r="DG164" t="str">
            <v>0</v>
          </cell>
          <cell r="DH164" t="str">
            <v>0</v>
          </cell>
          <cell r="DJ164">
            <v>-16544124</v>
          </cell>
          <cell r="DK164">
            <v>-1124755</v>
          </cell>
          <cell r="DL164">
            <v>-924425</v>
          </cell>
          <cell r="DM164">
            <v>-997148</v>
          </cell>
          <cell r="DN164">
            <v>-957823</v>
          </cell>
          <cell r="DO164">
            <v>-983634</v>
          </cell>
          <cell r="DP164">
            <v>-1132519</v>
          </cell>
          <cell r="DQ164">
            <v>-1352169</v>
          </cell>
          <cell r="DR164">
            <v>-1793213</v>
          </cell>
          <cell r="DS164">
            <v>-1979542</v>
          </cell>
          <cell r="DT164">
            <v>-1900205</v>
          </cell>
          <cell r="DU164">
            <v>-1785575</v>
          </cell>
          <cell r="DV164">
            <v>-1613116</v>
          </cell>
        </row>
        <row r="165">
          <cell r="A165" t="str">
            <v>Total Other Non-Operating Income/Expense</v>
          </cell>
          <cell r="B165">
            <v>55145292.259999998</v>
          </cell>
          <cell r="C165">
            <v>4550430.3600000003</v>
          </cell>
          <cell r="D165">
            <v>4898522.46</v>
          </cell>
          <cell r="E165">
            <v>4929024.28</v>
          </cell>
          <cell r="F165">
            <v>4685088.51</v>
          </cell>
          <cell r="G165">
            <v>4603792.79</v>
          </cell>
          <cell r="H165">
            <v>4733865.8600000003</v>
          </cell>
          <cell r="I165">
            <v>4351836.13</v>
          </cell>
          <cell r="J165">
            <v>4262843.1100000003</v>
          </cell>
          <cell r="K165">
            <v>4477353.58</v>
          </cell>
          <cell r="L165">
            <v>4348959.05</v>
          </cell>
          <cell r="M165">
            <v>4445991</v>
          </cell>
          <cell r="N165">
            <v>4857585.13</v>
          </cell>
          <cell r="P165">
            <v>11220669.789999999</v>
          </cell>
          <cell r="Q165">
            <v>952332.08</v>
          </cell>
          <cell r="R165">
            <v>983417.24</v>
          </cell>
          <cell r="S165">
            <v>970172.38</v>
          </cell>
          <cell r="T165">
            <v>982125.38</v>
          </cell>
          <cell r="U165">
            <v>948546.92</v>
          </cell>
          <cell r="V165">
            <v>931633.77</v>
          </cell>
          <cell r="W165">
            <v>904206.1</v>
          </cell>
          <cell r="X165">
            <v>888088.87</v>
          </cell>
          <cell r="Y165">
            <v>877755.17</v>
          </cell>
          <cell r="Z165">
            <v>924078.96</v>
          </cell>
          <cell r="AA165">
            <v>916877.16</v>
          </cell>
          <cell r="AB165">
            <v>941435.76</v>
          </cell>
          <cell r="AD165">
            <v>-215035.24</v>
          </cell>
          <cell r="AE165">
            <v>4750</v>
          </cell>
          <cell r="AF165">
            <v>4750</v>
          </cell>
          <cell r="AG165">
            <v>-71525.66</v>
          </cell>
          <cell r="AH165">
            <v>4750</v>
          </cell>
          <cell r="AI165">
            <v>4750</v>
          </cell>
          <cell r="AJ165">
            <v>-70046.06</v>
          </cell>
          <cell r="AK165">
            <v>4750</v>
          </cell>
          <cell r="AL165">
            <v>4750</v>
          </cell>
          <cell r="AM165">
            <v>-55731.76</v>
          </cell>
          <cell r="AN165">
            <v>4750</v>
          </cell>
          <cell r="AO165">
            <v>4750</v>
          </cell>
          <cell r="AP165">
            <v>-55731.76</v>
          </cell>
          <cell r="AR165">
            <v>26302227.5</v>
          </cell>
          <cell r="AS165">
            <v>2243404.08</v>
          </cell>
          <cell r="AT165">
            <v>2329599</v>
          </cell>
          <cell r="AU165">
            <v>2292568.08</v>
          </cell>
          <cell r="AV165">
            <v>2311610.7599999998</v>
          </cell>
          <cell r="AW165">
            <v>2259452.25</v>
          </cell>
          <cell r="AX165">
            <v>2218418.89</v>
          </cell>
          <cell r="AY165">
            <v>2141898.7999999998</v>
          </cell>
          <cell r="AZ165">
            <v>2078825.28</v>
          </cell>
          <cell r="BA165">
            <v>2045551.07</v>
          </cell>
          <cell r="BB165">
            <v>2094805.6</v>
          </cell>
          <cell r="BC165">
            <v>2122302.9</v>
          </cell>
          <cell r="BD165">
            <v>2163790.79</v>
          </cell>
          <cell r="BF165">
            <v>5707688</v>
          </cell>
          <cell r="BG165">
            <v>414958</v>
          </cell>
          <cell r="BH165">
            <v>259538</v>
          </cell>
          <cell r="BI165">
            <v>200972</v>
          </cell>
          <cell r="BJ165">
            <v>255194</v>
          </cell>
          <cell r="BK165">
            <v>278771</v>
          </cell>
          <cell r="BL165">
            <v>358054</v>
          </cell>
          <cell r="BM165">
            <v>463139</v>
          </cell>
          <cell r="BN165">
            <v>675363</v>
          </cell>
          <cell r="BO165">
            <v>781090</v>
          </cell>
          <cell r="BP165">
            <v>800939</v>
          </cell>
          <cell r="BQ165">
            <v>679868</v>
          </cell>
          <cell r="BR165">
            <v>539802</v>
          </cell>
          <cell r="BT165">
            <v>-4560562</v>
          </cell>
          <cell r="BU165">
            <v>-348947</v>
          </cell>
          <cell r="BV165">
            <v>-238053</v>
          </cell>
          <cell r="BW165">
            <v>-155195</v>
          </cell>
          <cell r="BX165">
            <v>-246052</v>
          </cell>
          <cell r="BY165">
            <v>-307782</v>
          </cell>
          <cell r="BZ165">
            <v>-364795</v>
          </cell>
          <cell r="CA165">
            <v>-453796</v>
          </cell>
          <cell r="CB165">
            <v>-521017</v>
          </cell>
          <cell r="CC165">
            <v>-573648</v>
          </cell>
          <cell r="CD165">
            <v>-555762</v>
          </cell>
          <cell r="CE165">
            <v>-451036</v>
          </cell>
          <cell r="CF165">
            <v>-344479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V165" t="str">
            <v>0</v>
          </cell>
          <cell r="CW165" t="str">
            <v>0</v>
          </cell>
          <cell r="CX165" t="str">
            <v>0</v>
          </cell>
          <cell r="CY165" t="str">
            <v>0</v>
          </cell>
          <cell r="CZ165" t="str">
            <v>0</v>
          </cell>
          <cell r="DA165" t="str">
            <v>0</v>
          </cell>
          <cell r="DB165" t="str">
            <v>0</v>
          </cell>
          <cell r="DC165" t="str">
            <v>0</v>
          </cell>
          <cell r="DD165" t="str">
            <v>0</v>
          </cell>
          <cell r="DE165" t="str">
            <v>0</v>
          </cell>
          <cell r="DF165" t="str">
            <v>0</v>
          </cell>
          <cell r="DG165" t="str">
            <v>0</v>
          </cell>
          <cell r="DH165" t="str">
            <v>0</v>
          </cell>
          <cell r="DJ165">
            <v>343944</v>
          </cell>
          <cell r="DK165">
            <v>28662</v>
          </cell>
          <cell r="DL165">
            <v>28662</v>
          </cell>
          <cell r="DM165">
            <v>28662</v>
          </cell>
          <cell r="DN165">
            <v>28662</v>
          </cell>
          <cell r="DO165">
            <v>28662</v>
          </cell>
          <cell r="DP165">
            <v>28662</v>
          </cell>
          <cell r="DQ165">
            <v>28662</v>
          </cell>
          <cell r="DR165">
            <v>28662</v>
          </cell>
          <cell r="DS165">
            <v>28662</v>
          </cell>
          <cell r="DT165">
            <v>28662</v>
          </cell>
          <cell r="DU165">
            <v>28662</v>
          </cell>
          <cell r="DV165">
            <v>28662</v>
          </cell>
        </row>
        <row r="166">
          <cell r="A166" t="str">
            <v>Other Non-Operating Income/(Expense)</v>
          </cell>
          <cell r="B166">
            <v>-2905662.0200000033</v>
          </cell>
          <cell r="C166">
            <v>-124567.34000000078</v>
          </cell>
          <cell r="D166">
            <v>-408850.44000000041</v>
          </cell>
          <cell r="E166">
            <v>-376074.26000000071</v>
          </cell>
          <cell r="F166">
            <v>-127089.49000000022</v>
          </cell>
          <cell r="G166">
            <v>-128315.77000000048</v>
          </cell>
          <cell r="H166">
            <v>-406779.84000000078</v>
          </cell>
          <cell r="I166">
            <v>-156407.11000000034</v>
          </cell>
          <cell r="J166">
            <v>-112597.09000000078</v>
          </cell>
          <cell r="K166">
            <v>-353929.56000000052</v>
          </cell>
          <cell r="L166">
            <v>-126768.03000000026</v>
          </cell>
          <cell r="M166">
            <v>-105434.98000000045</v>
          </cell>
          <cell r="N166">
            <v>-478848.11000000034</v>
          </cell>
          <cell r="P166">
            <v>-349358.54999999981</v>
          </cell>
          <cell r="Q166">
            <v>-28381.559999999947</v>
          </cell>
          <cell r="R166">
            <v>-50282.799999999952</v>
          </cell>
          <cell r="S166">
            <v>-27215.719999999914</v>
          </cell>
          <cell r="T166">
            <v>-39409.060000000005</v>
          </cell>
          <cell r="U166">
            <v>-28331.400000000016</v>
          </cell>
          <cell r="V166">
            <v>-36513.580000000016</v>
          </cell>
          <cell r="W166">
            <v>-32359.660000000069</v>
          </cell>
          <cell r="X166">
            <v>-26441.1700000001</v>
          </cell>
          <cell r="Y166">
            <v>-5585.4199999999837</v>
          </cell>
          <cell r="Z166">
            <v>-42008.070000000007</v>
          </cell>
          <cell r="AA166">
            <v>-10866.36000000003</v>
          </cell>
          <cell r="AB166">
            <v>-21963.749999999971</v>
          </cell>
          <cell r="AD166">
            <v>-57000</v>
          </cell>
          <cell r="AE166">
            <v>-4750</v>
          </cell>
          <cell r="AF166">
            <v>-4750</v>
          </cell>
          <cell r="AG166">
            <v>-4750</v>
          </cell>
          <cell r="AH166">
            <v>-4750</v>
          </cell>
          <cell r="AI166">
            <v>-4750</v>
          </cell>
          <cell r="AJ166">
            <v>-4750</v>
          </cell>
          <cell r="AK166">
            <v>-4750</v>
          </cell>
          <cell r="AL166">
            <v>-4750</v>
          </cell>
          <cell r="AM166">
            <v>-4750</v>
          </cell>
          <cell r="AN166">
            <v>-4750</v>
          </cell>
          <cell r="AO166">
            <v>-4750</v>
          </cell>
          <cell r="AP166">
            <v>-4750</v>
          </cell>
          <cell r="AR166">
            <v>-607581.98000000045</v>
          </cell>
          <cell r="AS166">
            <v>-38590.370000000112</v>
          </cell>
          <cell r="AT166">
            <v>-92814.290000000037</v>
          </cell>
          <cell r="AU166">
            <v>-39738.370000000112</v>
          </cell>
          <cell r="AV166">
            <v>-40536.049999999814</v>
          </cell>
          <cell r="AW166">
            <v>-41499.540000000037</v>
          </cell>
          <cell r="AX166">
            <v>-63864.180000000168</v>
          </cell>
          <cell r="AY166">
            <v>-63572.089999999851</v>
          </cell>
          <cell r="AZ166">
            <v>-39172.569999999832</v>
          </cell>
          <cell r="BA166">
            <v>-32361.35999999987</v>
          </cell>
          <cell r="BB166">
            <v>-50305.89000000013</v>
          </cell>
          <cell r="BC166">
            <v>-33544.189999999944</v>
          </cell>
          <cell r="BD166">
            <v>-71583.080000000075</v>
          </cell>
          <cell r="BF166">
            <v>250000</v>
          </cell>
          <cell r="BG166">
            <v>20833</v>
          </cell>
          <cell r="BH166">
            <v>20833</v>
          </cell>
          <cell r="BI166">
            <v>20834</v>
          </cell>
          <cell r="BJ166">
            <v>20833</v>
          </cell>
          <cell r="BK166">
            <v>20833</v>
          </cell>
          <cell r="BL166">
            <v>20834</v>
          </cell>
          <cell r="BM166">
            <v>20833</v>
          </cell>
          <cell r="BN166">
            <v>20833</v>
          </cell>
          <cell r="BO166">
            <v>20834</v>
          </cell>
          <cell r="BP166">
            <v>20833</v>
          </cell>
          <cell r="BQ166">
            <v>20833</v>
          </cell>
          <cell r="BR166">
            <v>20834</v>
          </cell>
          <cell r="BT166">
            <v>-25800</v>
          </cell>
          <cell r="BU166">
            <v>-2150</v>
          </cell>
          <cell r="BV166">
            <v>-2150</v>
          </cell>
          <cell r="BW166">
            <v>-2150</v>
          </cell>
          <cell r="BX166">
            <v>-2150</v>
          </cell>
          <cell r="BY166">
            <v>-2150</v>
          </cell>
          <cell r="BZ166">
            <v>-2150</v>
          </cell>
          <cell r="CA166">
            <v>-2150</v>
          </cell>
          <cell r="CB166">
            <v>-2150</v>
          </cell>
          <cell r="CC166">
            <v>-2150</v>
          </cell>
          <cell r="CD166">
            <v>-2150</v>
          </cell>
          <cell r="CE166">
            <v>-2150</v>
          </cell>
          <cell r="CF166">
            <v>-2150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J166">
            <v>-343944</v>
          </cell>
          <cell r="DK166">
            <v>-28662</v>
          </cell>
          <cell r="DL166">
            <v>-28662</v>
          </cell>
          <cell r="DM166">
            <v>-28662</v>
          </cell>
          <cell r="DN166">
            <v>-28662</v>
          </cell>
          <cell r="DO166">
            <v>-28662</v>
          </cell>
          <cell r="DP166">
            <v>-28662</v>
          </cell>
          <cell r="DQ166">
            <v>-28662</v>
          </cell>
          <cell r="DR166">
            <v>-28662</v>
          </cell>
          <cell r="DS166">
            <v>-28662</v>
          </cell>
          <cell r="DT166">
            <v>-28662</v>
          </cell>
          <cell r="DU166">
            <v>-28662</v>
          </cell>
          <cell r="DV166">
            <v>-28662</v>
          </cell>
        </row>
        <row r="167">
          <cell r="A167" t="str">
            <v>Income / Loss, Before Income Taxes</v>
          </cell>
          <cell r="B167">
            <v>71246254.680000007</v>
          </cell>
          <cell r="C167">
            <v>-1890264.59</v>
          </cell>
          <cell r="D167">
            <v>10011475.70000002</v>
          </cell>
          <cell r="E167">
            <v>28384486.240000091</v>
          </cell>
          <cell r="F167">
            <v>32895085.209999971</v>
          </cell>
          <cell r="G167">
            <v>25012113.129999932</v>
          </cell>
          <cell r="H167">
            <v>11561446.949999988</v>
          </cell>
          <cell r="I167">
            <v>-2344940.9600000102</v>
          </cell>
          <cell r="J167">
            <v>-5513092.9199999934</v>
          </cell>
          <cell r="K167">
            <v>-10532513.089999983</v>
          </cell>
          <cell r="L167">
            <v>-5949517.5099999933</v>
          </cell>
          <cell r="M167">
            <v>-3936878.8</v>
          </cell>
          <cell r="N167">
            <v>-6451144.6800000062</v>
          </cell>
          <cell r="P167">
            <v>8037658.3500000164</v>
          </cell>
          <cell r="Q167">
            <v>-1253495.68</v>
          </cell>
          <cell r="R167">
            <v>853691.43000000855</v>
          </cell>
          <cell r="S167">
            <v>3427292.6</v>
          </cell>
          <cell r="T167">
            <v>5475401.3000000147</v>
          </cell>
          <cell r="U167">
            <v>4696298.8</v>
          </cell>
          <cell r="V167">
            <v>2294221.6600000151</v>
          </cell>
          <cell r="W167">
            <v>781377.37999999372</v>
          </cell>
          <cell r="X167">
            <v>-652661.14000000304</v>
          </cell>
          <cell r="Y167">
            <v>-1914295.68</v>
          </cell>
          <cell r="Z167">
            <v>-1974958.83</v>
          </cell>
          <cell r="AA167">
            <v>-1820543.38</v>
          </cell>
          <cell r="AB167">
            <v>-1874670.11</v>
          </cell>
          <cell r="AD167">
            <v>4024870.45</v>
          </cell>
          <cell r="AE167">
            <v>327704.56000000052</v>
          </cell>
          <cell r="AF167">
            <v>327702.75</v>
          </cell>
          <cell r="AG167">
            <v>403977.26999999944</v>
          </cell>
          <cell r="AH167">
            <v>307793.24</v>
          </cell>
          <cell r="AI167">
            <v>307778.90000000002</v>
          </cell>
          <cell r="AJ167">
            <v>382496.22</v>
          </cell>
          <cell r="AK167">
            <v>307745.44000000134</v>
          </cell>
          <cell r="AL167">
            <v>307738.06000000052</v>
          </cell>
          <cell r="AM167">
            <v>368233.15000000061</v>
          </cell>
          <cell r="AN167">
            <v>307730</v>
          </cell>
          <cell r="AO167">
            <v>307748.12000000104</v>
          </cell>
          <cell r="AP167">
            <v>368222.74</v>
          </cell>
          <cell r="AR167">
            <v>72448691.079999998</v>
          </cell>
          <cell r="AS167">
            <v>3661762.91</v>
          </cell>
          <cell r="AT167">
            <v>4423993.6399999997</v>
          </cell>
          <cell r="AU167">
            <v>6442898.8399999999</v>
          </cell>
          <cell r="AV167">
            <v>10940928.119999999</v>
          </cell>
          <cell r="AW167">
            <v>9974239.4200000018</v>
          </cell>
          <cell r="AX167">
            <v>9428980.7300000004</v>
          </cell>
          <cell r="AY167">
            <v>4433582.47</v>
          </cell>
          <cell r="AZ167">
            <v>4631919.1100000003</v>
          </cell>
          <cell r="BA167">
            <v>3860766.35</v>
          </cell>
          <cell r="BB167">
            <v>3905722.11</v>
          </cell>
          <cell r="BC167">
            <v>7827485.1999999974</v>
          </cell>
          <cell r="BD167">
            <v>2916412.18</v>
          </cell>
          <cell r="BF167">
            <v>52558520</v>
          </cell>
          <cell r="BG167">
            <v>2291971</v>
          </cell>
          <cell r="BH167">
            <v>3791734</v>
          </cell>
          <cell r="BI167">
            <v>8137967</v>
          </cell>
          <cell r="BJ167">
            <v>7300968</v>
          </cell>
          <cell r="BK167">
            <v>7349576</v>
          </cell>
          <cell r="BL167">
            <v>16550886</v>
          </cell>
          <cell r="BM167">
            <v>1678757</v>
          </cell>
          <cell r="BN167">
            <v>1112094</v>
          </cell>
          <cell r="BO167">
            <v>955930</v>
          </cell>
          <cell r="BP167">
            <v>884505</v>
          </cell>
          <cell r="BQ167">
            <v>1110982</v>
          </cell>
          <cell r="BR167">
            <v>1393150</v>
          </cell>
          <cell r="BT167">
            <v>30222946</v>
          </cell>
          <cell r="BU167">
            <v>1279391</v>
          </cell>
          <cell r="BV167">
            <v>1442903</v>
          </cell>
          <cell r="BW167">
            <v>1330992</v>
          </cell>
          <cell r="BX167">
            <v>2045726</v>
          </cell>
          <cell r="BY167">
            <v>2365932</v>
          </cell>
          <cell r="BZ167">
            <v>2306015</v>
          </cell>
          <cell r="CA167">
            <v>1929553</v>
          </cell>
          <cell r="CB167">
            <v>1691728</v>
          </cell>
          <cell r="CC167">
            <v>11738696</v>
          </cell>
          <cell r="CD167">
            <v>1467678</v>
          </cell>
          <cell r="CE167">
            <v>1368950</v>
          </cell>
          <cell r="CF167">
            <v>1255382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</row>
        <row r="168">
          <cell r="A168" t="str">
            <v>Total Provision (Benefit) for Inc Tax</v>
          </cell>
          <cell r="B168">
            <v>29324954.400000002</v>
          </cell>
          <cell r="C168">
            <v>-777957.88</v>
          </cell>
          <cell r="D168">
            <v>4120617.86</v>
          </cell>
          <cell r="E168">
            <v>11683130.189999999</v>
          </cell>
          <cell r="F168">
            <v>13539631.73</v>
          </cell>
          <cell r="G168">
            <v>10294880.6</v>
          </cell>
          <cell r="H168">
            <v>4758706.3</v>
          </cell>
          <cell r="I168">
            <v>-965163.79</v>
          </cell>
          <cell r="J168">
            <v>-2269234.31</v>
          </cell>
          <cell r="K168">
            <v>-4335168.42</v>
          </cell>
          <cell r="L168">
            <v>-2448746.86</v>
          </cell>
          <cell r="M168">
            <v>-1620464.35</v>
          </cell>
          <cell r="N168">
            <v>-2655276.67</v>
          </cell>
          <cell r="P168">
            <v>3520494.88</v>
          </cell>
          <cell r="Q168">
            <v>-549018.54</v>
          </cell>
          <cell r="R168">
            <v>373898.67</v>
          </cell>
          <cell r="S168">
            <v>1501166.74</v>
          </cell>
          <cell r="T168">
            <v>2398228.39</v>
          </cell>
          <cell r="U168">
            <v>2056961.07</v>
          </cell>
          <cell r="V168">
            <v>1004871.33</v>
          </cell>
          <cell r="W168">
            <v>342245.25</v>
          </cell>
          <cell r="X168">
            <v>-285872.76</v>
          </cell>
          <cell r="Y168">
            <v>-838458.48</v>
          </cell>
          <cell r="Z168">
            <v>-865018.91</v>
          </cell>
          <cell r="AA168">
            <v>-797405.09</v>
          </cell>
          <cell r="AB168">
            <v>-821102.79</v>
          </cell>
          <cell r="AD168">
            <v>1565634.03</v>
          </cell>
          <cell r="AE168">
            <v>127458.31</v>
          </cell>
          <cell r="AF168">
            <v>127458.05</v>
          </cell>
          <cell r="AG168">
            <v>157129.78</v>
          </cell>
          <cell r="AH168">
            <v>119716.56</v>
          </cell>
          <cell r="AI168">
            <v>119714.21</v>
          </cell>
          <cell r="AJ168">
            <v>148812.20000000001</v>
          </cell>
          <cell r="AK168">
            <v>119716.64</v>
          </cell>
          <cell r="AL168">
            <v>119714.1</v>
          </cell>
          <cell r="AM168">
            <v>143242.93</v>
          </cell>
          <cell r="AN168">
            <v>119714.74</v>
          </cell>
          <cell r="AO168">
            <v>119713.74</v>
          </cell>
          <cell r="AP168">
            <v>143242.76999999999</v>
          </cell>
          <cell r="AR168">
            <v>26443773.350000001</v>
          </cell>
          <cell r="AS168">
            <v>1336543.48</v>
          </cell>
          <cell r="AT168">
            <v>1614757.86</v>
          </cell>
          <cell r="AU168">
            <v>2351658.2200000002</v>
          </cell>
          <cell r="AV168">
            <v>3993438.64</v>
          </cell>
          <cell r="AW168">
            <v>3640598.2</v>
          </cell>
          <cell r="AX168">
            <v>3441578.48</v>
          </cell>
          <cell r="AY168">
            <v>1618258.07</v>
          </cell>
          <cell r="AZ168">
            <v>1690650.4</v>
          </cell>
          <cell r="BA168">
            <v>1409180.15</v>
          </cell>
          <cell r="BB168">
            <v>1425588.28</v>
          </cell>
          <cell r="BC168">
            <v>2857032.14</v>
          </cell>
          <cell r="BD168">
            <v>1064489.43</v>
          </cell>
          <cell r="BF168">
            <v>20813170</v>
          </cell>
          <cell r="BG168">
            <v>907620</v>
          </cell>
          <cell r="BH168">
            <v>1501527</v>
          </cell>
          <cell r="BI168">
            <v>3222634</v>
          </cell>
          <cell r="BJ168">
            <v>2891183</v>
          </cell>
          <cell r="BK168">
            <v>2910432</v>
          </cell>
          <cell r="BL168">
            <v>6554151</v>
          </cell>
          <cell r="BM168">
            <v>664788</v>
          </cell>
          <cell r="BN168">
            <v>440388</v>
          </cell>
          <cell r="BO168">
            <v>378548</v>
          </cell>
          <cell r="BP168">
            <v>350264</v>
          </cell>
          <cell r="BQ168">
            <v>439948</v>
          </cell>
          <cell r="BR168">
            <v>551687</v>
          </cell>
          <cell r="BT168">
            <v>11968290</v>
          </cell>
          <cell r="BU168">
            <v>506640</v>
          </cell>
          <cell r="BV168">
            <v>571390</v>
          </cell>
          <cell r="BW168">
            <v>527074</v>
          </cell>
          <cell r="BX168">
            <v>810108</v>
          </cell>
          <cell r="BY168">
            <v>936910</v>
          </cell>
          <cell r="BZ168">
            <v>913183</v>
          </cell>
          <cell r="CA168">
            <v>764103</v>
          </cell>
          <cell r="CB168">
            <v>669924</v>
          </cell>
          <cell r="CC168">
            <v>4648523</v>
          </cell>
          <cell r="CD168">
            <v>581201</v>
          </cell>
          <cell r="CE168">
            <v>542104</v>
          </cell>
          <cell r="CF168">
            <v>497130</v>
          </cell>
          <cell r="CH168" t="str">
            <v>0</v>
          </cell>
          <cell r="CI168" t="str">
            <v>0</v>
          </cell>
          <cell r="CJ168" t="str">
            <v>0</v>
          </cell>
          <cell r="CK168" t="str">
            <v>0</v>
          </cell>
          <cell r="CL168" t="str">
            <v>0</v>
          </cell>
          <cell r="CM168" t="str">
            <v>0</v>
          </cell>
          <cell r="CN168" t="str">
            <v>0</v>
          </cell>
          <cell r="CO168" t="str">
            <v>0</v>
          </cell>
          <cell r="CP168" t="str">
            <v>0</v>
          </cell>
          <cell r="CQ168" t="str">
            <v>0</v>
          </cell>
          <cell r="CR168" t="str">
            <v>0</v>
          </cell>
          <cell r="CS168" t="str">
            <v>0</v>
          </cell>
          <cell r="CT168" t="str">
            <v>0</v>
          </cell>
          <cell r="CV168" t="str">
            <v>0</v>
          </cell>
          <cell r="CW168" t="str">
            <v>0</v>
          </cell>
          <cell r="CX168" t="str">
            <v>0</v>
          </cell>
          <cell r="CY168" t="str">
            <v>0</v>
          </cell>
          <cell r="CZ168" t="str">
            <v>0</v>
          </cell>
          <cell r="DA168" t="str">
            <v>0</v>
          </cell>
          <cell r="DB168" t="str">
            <v>0</v>
          </cell>
          <cell r="DC168" t="str">
            <v>0</v>
          </cell>
          <cell r="DD168" t="str">
            <v>0</v>
          </cell>
          <cell r="DE168" t="str">
            <v>0</v>
          </cell>
          <cell r="DF168" t="str">
            <v>0</v>
          </cell>
          <cell r="DG168" t="str">
            <v>0</v>
          </cell>
          <cell r="DH168" t="str">
            <v>0</v>
          </cell>
          <cell r="DJ168" t="str">
            <v>0</v>
          </cell>
          <cell r="DK168" t="str">
            <v>0</v>
          </cell>
          <cell r="DL168" t="str">
            <v>0</v>
          </cell>
          <cell r="DM168" t="str">
            <v>0</v>
          </cell>
          <cell r="DN168" t="str">
            <v>0</v>
          </cell>
          <cell r="DO168" t="str">
            <v>0</v>
          </cell>
          <cell r="DP168" t="str">
            <v>0</v>
          </cell>
          <cell r="DQ168" t="str">
            <v>0</v>
          </cell>
          <cell r="DR168" t="str">
            <v>0</v>
          </cell>
          <cell r="DS168" t="str">
            <v>0</v>
          </cell>
          <cell r="DT168" t="str">
            <v>0</v>
          </cell>
          <cell r="DU168" t="str">
            <v>0</v>
          </cell>
          <cell r="DV168" t="str">
            <v>0</v>
          </cell>
        </row>
        <row r="169">
          <cell r="A169" t="str">
            <v>Income / Loss, Before Cumulative Effect</v>
          </cell>
          <cell r="B169">
            <v>41921300.280000016</v>
          </cell>
          <cell r="C169">
            <v>-1112306.71</v>
          </cell>
          <cell r="D169">
            <v>5890857.8400000203</v>
          </cell>
          <cell r="E169">
            <v>16701356.050000094</v>
          </cell>
          <cell r="F169">
            <v>19355453.479999971</v>
          </cell>
          <cell r="G169">
            <v>14717232.529999934</v>
          </cell>
          <cell r="H169">
            <v>6802740.6499999873</v>
          </cell>
          <cell r="I169">
            <v>-1379777.1700000102</v>
          </cell>
          <cell r="J169">
            <v>-3243858.6099999934</v>
          </cell>
          <cell r="K169">
            <v>-6197344.6699999832</v>
          </cell>
          <cell r="L169">
            <v>-3500770.6499999934</v>
          </cell>
          <cell r="M169">
            <v>-2316414.4500000002</v>
          </cell>
          <cell r="N169">
            <v>-3795868.0100000063</v>
          </cell>
          <cell r="P169">
            <v>4517163.4700000174</v>
          </cell>
          <cell r="Q169">
            <v>-704477.14000000351</v>
          </cell>
          <cell r="R169">
            <v>479792.76000000862</v>
          </cell>
          <cell r="S169">
            <v>1926125.86</v>
          </cell>
          <cell r="T169">
            <v>3077172.9100000151</v>
          </cell>
          <cell r="U169">
            <v>2639337.7299999944</v>
          </cell>
          <cell r="V169">
            <v>1289350.330000015</v>
          </cell>
          <cell r="W169">
            <v>439132.12999999372</v>
          </cell>
          <cell r="X169">
            <v>-366788.38000000303</v>
          </cell>
          <cell r="Y169">
            <v>-1075837.2</v>
          </cell>
          <cell r="Z169">
            <v>-1109939.92</v>
          </cell>
          <cell r="AA169">
            <v>-1023138.29</v>
          </cell>
          <cell r="AB169">
            <v>-1053567.32</v>
          </cell>
          <cell r="AD169">
            <v>2459236.420000005</v>
          </cell>
          <cell r="AE169">
            <v>200246.25</v>
          </cell>
          <cell r="AF169">
            <v>200244.70000000083</v>
          </cell>
          <cell r="AG169">
            <v>246847.49</v>
          </cell>
          <cell r="AH169">
            <v>188076.68</v>
          </cell>
          <cell r="AI169">
            <v>188064.68999999948</v>
          </cell>
          <cell r="AJ169">
            <v>233684.0200000008</v>
          </cell>
          <cell r="AK169">
            <v>188028.80000000075</v>
          </cell>
          <cell r="AL169">
            <v>188023.96000000089</v>
          </cell>
          <cell r="AM169">
            <v>224990.22000000128</v>
          </cell>
          <cell r="AN169">
            <v>188015.26</v>
          </cell>
          <cell r="AO169">
            <v>188034.38000000082</v>
          </cell>
          <cell r="AP169">
            <v>224979.97000000128</v>
          </cell>
          <cell r="AR169">
            <v>46004917.729999989</v>
          </cell>
          <cell r="AS169">
            <v>2325219.4300000002</v>
          </cell>
          <cell r="AT169">
            <v>2809235.78</v>
          </cell>
          <cell r="AU169">
            <v>4091240.62</v>
          </cell>
          <cell r="AV169">
            <v>6947489.4799999986</v>
          </cell>
          <cell r="AW169">
            <v>6333641.2200000016</v>
          </cell>
          <cell r="AX169">
            <v>5987402.2500000009</v>
          </cell>
          <cell r="AY169">
            <v>2815324.4</v>
          </cell>
          <cell r="AZ169">
            <v>2941268.71</v>
          </cell>
          <cell r="BA169">
            <v>2451586.2000000002</v>
          </cell>
          <cell r="BB169">
            <v>2480133.83</v>
          </cell>
          <cell r="BC169">
            <v>4970453.0599999996</v>
          </cell>
          <cell r="BD169">
            <v>1851922.75</v>
          </cell>
          <cell r="BF169">
            <v>31745350</v>
          </cell>
          <cell r="BG169">
            <v>1384351</v>
          </cell>
          <cell r="BH169">
            <v>2290207</v>
          </cell>
          <cell r="BI169">
            <v>4915333</v>
          </cell>
          <cell r="BJ169">
            <v>4409785</v>
          </cell>
          <cell r="BK169">
            <v>4439144</v>
          </cell>
          <cell r="BL169">
            <v>9996735</v>
          </cell>
          <cell r="BM169">
            <v>1013969</v>
          </cell>
          <cell r="BN169">
            <v>671706</v>
          </cell>
          <cell r="BO169">
            <v>577382</v>
          </cell>
          <cell r="BP169">
            <v>534241</v>
          </cell>
          <cell r="BQ169">
            <v>671034</v>
          </cell>
          <cell r="BR169">
            <v>841463</v>
          </cell>
          <cell r="BT169">
            <v>18254656</v>
          </cell>
          <cell r="BU169">
            <v>772751</v>
          </cell>
          <cell r="BV169">
            <v>871513</v>
          </cell>
          <cell r="BW169">
            <v>803918</v>
          </cell>
          <cell r="BX169">
            <v>1235618</v>
          </cell>
          <cell r="BY169">
            <v>1429022</v>
          </cell>
          <cell r="BZ169">
            <v>1392832</v>
          </cell>
          <cell r="CA169">
            <v>1165450</v>
          </cell>
          <cell r="CB169">
            <v>1021804</v>
          </cell>
          <cell r="CC169">
            <v>7090173</v>
          </cell>
          <cell r="CD169">
            <v>886477</v>
          </cell>
          <cell r="CE169">
            <v>826846</v>
          </cell>
          <cell r="CF169">
            <v>758252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</row>
        <row r="170">
          <cell r="A170" t="str">
            <v>Income Statement - Net (Income) Loss</v>
          </cell>
          <cell r="B170">
            <v>41921300.280000016</v>
          </cell>
          <cell r="C170">
            <v>-1112306.71</v>
          </cell>
          <cell r="D170">
            <v>5890857.8400000203</v>
          </cell>
          <cell r="E170">
            <v>16701356.050000094</v>
          </cell>
          <cell r="F170">
            <v>19355453.479999971</v>
          </cell>
          <cell r="G170">
            <v>14717232.529999934</v>
          </cell>
          <cell r="H170">
            <v>6802740.6499999873</v>
          </cell>
          <cell r="I170">
            <v>-1379777.1700000102</v>
          </cell>
          <cell r="J170">
            <v>-3243858.6099999934</v>
          </cell>
          <cell r="K170">
            <v>-6197344.6699999832</v>
          </cell>
          <cell r="L170">
            <v>-3500770.6499999934</v>
          </cell>
          <cell r="M170">
            <v>-2316414.4500000002</v>
          </cell>
          <cell r="N170">
            <v>-3795868.0100000063</v>
          </cell>
          <cell r="P170">
            <v>4517163.4700000174</v>
          </cell>
          <cell r="Q170">
            <v>-704477.14000000351</v>
          </cell>
          <cell r="R170">
            <v>479792.76000000862</v>
          </cell>
          <cell r="S170">
            <v>1926125.86</v>
          </cell>
          <cell r="T170">
            <v>3077172.9100000151</v>
          </cell>
          <cell r="U170">
            <v>2639337.7299999944</v>
          </cell>
          <cell r="V170">
            <v>1289350.330000015</v>
          </cell>
          <cell r="W170">
            <v>439132.12999999372</v>
          </cell>
          <cell r="X170">
            <v>-366788.38000000303</v>
          </cell>
          <cell r="Y170">
            <v>-1075837.2</v>
          </cell>
          <cell r="Z170">
            <v>-1109939.92</v>
          </cell>
          <cell r="AA170">
            <v>-1023138.29</v>
          </cell>
          <cell r="AB170">
            <v>-1053567.32</v>
          </cell>
          <cell r="AD170">
            <v>2459236.420000005</v>
          </cell>
          <cell r="AE170">
            <v>200246.25</v>
          </cell>
          <cell r="AF170">
            <v>200244.70000000083</v>
          </cell>
          <cell r="AG170">
            <v>246847.49</v>
          </cell>
          <cell r="AH170">
            <v>188076.68</v>
          </cell>
          <cell r="AI170">
            <v>188064.68999999948</v>
          </cell>
          <cell r="AJ170">
            <v>233684.0200000008</v>
          </cell>
          <cell r="AK170">
            <v>188028.80000000075</v>
          </cell>
          <cell r="AL170">
            <v>188023.96000000089</v>
          </cell>
          <cell r="AM170">
            <v>224990.22000000128</v>
          </cell>
          <cell r="AN170">
            <v>188015.26</v>
          </cell>
          <cell r="AO170">
            <v>188034.38000000082</v>
          </cell>
          <cell r="AP170">
            <v>224979.97000000128</v>
          </cell>
          <cell r="AR170">
            <v>46004917.729999989</v>
          </cell>
          <cell r="AS170">
            <v>2325219.4300000002</v>
          </cell>
          <cell r="AT170">
            <v>2809235.78</v>
          </cell>
          <cell r="AU170">
            <v>4091240.62</v>
          </cell>
          <cell r="AV170">
            <v>6947489.4799999986</v>
          </cell>
          <cell r="AW170">
            <v>6333641.2200000016</v>
          </cell>
          <cell r="AX170">
            <v>5987402.2500000009</v>
          </cell>
          <cell r="AY170">
            <v>2815324.4</v>
          </cell>
          <cell r="AZ170">
            <v>2941268.71</v>
          </cell>
          <cell r="BA170">
            <v>2451586.2000000002</v>
          </cell>
          <cell r="BB170">
            <v>2480133.83</v>
          </cell>
          <cell r="BC170">
            <v>4970453.0599999996</v>
          </cell>
          <cell r="BD170">
            <v>1851922.75</v>
          </cell>
          <cell r="BF170">
            <v>31745350</v>
          </cell>
          <cell r="BG170">
            <v>1384351</v>
          </cell>
          <cell r="BH170">
            <v>2290207</v>
          </cell>
          <cell r="BI170">
            <v>4915333</v>
          </cell>
          <cell r="BJ170">
            <v>4409785</v>
          </cell>
          <cell r="BK170">
            <v>4439144</v>
          </cell>
          <cell r="BL170">
            <v>9996735</v>
          </cell>
          <cell r="BM170">
            <v>1013969</v>
          </cell>
          <cell r="BN170">
            <v>671706</v>
          </cell>
          <cell r="BO170">
            <v>577382</v>
          </cell>
          <cell r="BP170">
            <v>534241</v>
          </cell>
          <cell r="BQ170">
            <v>671034</v>
          </cell>
          <cell r="BR170">
            <v>841463</v>
          </cell>
          <cell r="BT170">
            <v>18254656</v>
          </cell>
          <cell r="BU170">
            <v>772751</v>
          </cell>
          <cell r="BV170">
            <v>871513</v>
          </cell>
          <cell r="BW170">
            <v>803918</v>
          </cell>
          <cell r="BX170">
            <v>1235618</v>
          </cell>
          <cell r="BY170">
            <v>1429022</v>
          </cell>
          <cell r="BZ170">
            <v>1392832</v>
          </cell>
          <cell r="CA170">
            <v>1165450</v>
          </cell>
          <cell r="CB170">
            <v>1021804</v>
          </cell>
          <cell r="CC170">
            <v>7090173</v>
          </cell>
          <cell r="CD170">
            <v>886477</v>
          </cell>
          <cell r="CE170">
            <v>826846</v>
          </cell>
          <cell r="CF170">
            <v>758252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</row>
        <row r="172">
          <cell r="A172" t="str">
            <v>Labor</v>
          </cell>
          <cell r="B172">
            <v>30690338.739999998</v>
          </cell>
          <cell r="C172">
            <v>2678081.12</v>
          </cell>
          <cell r="D172">
            <v>2375916.12</v>
          </cell>
          <cell r="E172">
            <v>2688777.21</v>
          </cell>
          <cell r="F172">
            <v>2584490.2599999998</v>
          </cell>
          <cell r="G172">
            <v>2375916.12</v>
          </cell>
          <cell r="H172">
            <v>2584490.2599999998</v>
          </cell>
          <cell r="I172">
            <v>2584490.2599999998</v>
          </cell>
          <cell r="J172">
            <v>2480203.2200000002</v>
          </cell>
          <cell r="K172">
            <v>2584490.2599999998</v>
          </cell>
          <cell r="L172">
            <v>2688777.21</v>
          </cell>
          <cell r="M172">
            <v>2480204.2200000002</v>
          </cell>
          <cell r="N172">
            <v>2584502.48</v>
          </cell>
          <cell r="P172">
            <v>14086425.41</v>
          </cell>
          <cell r="Q172">
            <v>1228886.9099999999</v>
          </cell>
          <cell r="R172">
            <v>1081114.6200000001</v>
          </cell>
          <cell r="S172">
            <v>1229989.74</v>
          </cell>
          <cell r="T172">
            <v>1181056.7</v>
          </cell>
          <cell r="U172">
            <v>1082700.98</v>
          </cell>
          <cell r="V172">
            <v>1181694.23</v>
          </cell>
          <cell r="W172">
            <v>1181806.73</v>
          </cell>
          <cell r="X172">
            <v>1140932.52</v>
          </cell>
          <cell r="Y172">
            <v>1192600.6200000001</v>
          </cell>
          <cell r="Z172">
            <v>1245659.6100000001</v>
          </cell>
          <cell r="AA172">
            <v>1144729.79</v>
          </cell>
          <cell r="AB172">
            <v>1195252.96</v>
          </cell>
          <cell r="AD172">
            <v>58881072.959999993</v>
          </cell>
          <cell r="AE172">
            <v>5171463.07</v>
          </cell>
          <cell r="AF172">
            <v>4512943.3600000003</v>
          </cell>
          <cell r="AG172">
            <v>5171463.07</v>
          </cell>
          <cell r="AH172">
            <v>4965056.63</v>
          </cell>
          <cell r="AI172">
            <v>4524852.57</v>
          </cell>
          <cell r="AJ172">
            <v>4965056.63</v>
          </cell>
          <cell r="AK172">
            <v>4965056.63</v>
          </cell>
          <cell r="AL172">
            <v>4744954.53</v>
          </cell>
          <cell r="AM172">
            <v>4965056.63</v>
          </cell>
          <cell r="AN172">
            <v>5185158.68</v>
          </cell>
          <cell r="AO172">
            <v>4744954.53</v>
          </cell>
          <cell r="AP172">
            <v>4965056.63</v>
          </cell>
          <cell r="AR172">
            <v>19151001.869999997</v>
          </cell>
          <cell r="AS172">
            <v>1648776.95</v>
          </cell>
          <cell r="AT172">
            <v>1496950.81</v>
          </cell>
          <cell r="AU172">
            <v>1669570.34</v>
          </cell>
          <cell r="AV172">
            <v>1612030.48</v>
          </cell>
          <cell r="AW172">
            <v>1496950.81</v>
          </cell>
          <cell r="AX172">
            <v>1612030.48</v>
          </cell>
          <cell r="AY172">
            <v>1612030.48</v>
          </cell>
          <cell r="AZ172">
            <v>1554490.63</v>
          </cell>
          <cell r="BA172">
            <v>1612030.48</v>
          </cell>
          <cell r="BB172">
            <v>1669570.3</v>
          </cell>
          <cell r="BC172">
            <v>1554490.63</v>
          </cell>
          <cell r="BD172">
            <v>1612079.48</v>
          </cell>
          <cell r="BF172">
            <v>11922322</v>
          </cell>
          <cell r="BG172">
            <v>1038280</v>
          </cell>
          <cell r="BH172">
            <v>914625</v>
          </cell>
          <cell r="BI172">
            <v>1051819</v>
          </cell>
          <cell r="BJ172">
            <v>1006088</v>
          </cell>
          <cell r="BK172">
            <v>914625</v>
          </cell>
          <cell r="BL172">
            <v>1006088</v>
          </cell>
          <cell r="BM172">
            <v>1006088</v>
          </cell>
          <cell r="BN172">
            <v>960357</v>
          </cell>
          <cell r="BO172">
            <v>1006088</v>
          </cell>
          <cell r="BP172">
            <v>1051819</v>
          </cell>
          <cell r="BQ172">
            <v>960357</v>
          </cell>
          <cell r="BR172">
            <v>1006088</v>
          </cell>
          <cell r="BT172">
            <v>751698</v>
          </cell>
          <cell r="BU172">
            <v>65669</v>
          </cell>
          <cell r="BV172">
            <v>57103</v>
          </cell>
          <cell r="BW172">
            <v>65669</v>
          </cell>
          <cell r="BX172">
            <v>63547</v>
          </cell>
          <cell r="BY172">
            <v>57770</v>
          </cell>
          <cell r="BZ172">
            <v>63547</v>
          </cell>
          <cell r="CA172">
            <v>63547</v>
          </cell>
          <cell r="CB172">
            <v>60658</v>
          </cell>
          <cell r="CC172">
            <v>63547</v>
          </cell>
          <cell r="CD172">
            <v>66436</v>
          </cell>
          <cell r="CE172">
            <v>60658</v>
          </cell>
          <cell r="CF172">
            <v>63547</v>
          </cell>
          <cell r="CH172" t="str">
            <v>0</v>
          </cell>
          <cell r="CI172" t="str">
            <v>0</v>
          </cell>
          <cell r="CJ172" t="str">
            <v>0</v>
          </cell>
          <cell r="CK172" t="str">
            <v>0</v>
          </cell>
          <cell r="CL172" t="str">
            <v>0</v>
          </cell>
          <cell r="CM172" t="str">
            <v>0</v>
          </cell>
          <cell r="CN172" t="str">
            <v>0</v>
          </cell>
          <cell r="CO172" t="str">
            <v>0</v>
          </cell>
          <cell r="CP172" t="str">
            <v>0</v>
          </cell>
          <cell r="CQ172" t="str">
            <v>0</v>
          </cell>
          <cell r="CR172" t="str">
            <v>0</v>
          </cell>
          <cell r="CS172" t="str">
            <v>0</v>
          </cell>
          <cell r="CT172" t="str">
            <v>0</v>
          </cell>
          <cell r="CV172" t="str">
            <v>0</v>
          </cell>
          <cell r="CW172" t="str">
            <v>0</v>
          </cell>
          <cell r="CX172" t="str">
            <v>0</v>
          </cell>
          <cell r="CY172" t="str">
            <v>0</v>
          </cell>
          <cell r="CZ172" t="str">
            <v>0</v>
          </cell>
          <cell r="DA172" t="str">
            <v>0</v>
          </cell>
          <cell r="DB172" t="str">
            <v>0</v>
          </cell>
          <cell r="DC172" t="str">
            <v>0</v>
          </cell>
          <cell r="DD172" t="str">
            <v>0</v>
          </cell>
          <cell r="DE172" t="str">
            <v>0</v>
          </cell>
          <cell r="DF172" t="str">
            <v>0</v>
          </cell>
          <cell r="DG172" t="str">
            <v>0</v>
          </cell>
          <cell r="DH172" t="str">
            <v>0</v>
          </cell>
          <cell r="DJ172" t="str">
            <v>0</v>
          </cell>
          <cell r="DK172" t="str">
            <v>0</v>
          </cell>
          <cell r="DL172" t="str">
            <v>0</v>
          </cell>
          <cell r="DM172" t="str">
            <v>0</v>
          </cell>
          <cell r="DN172" t="str">
            <v>0</v>
          </cell>
          <cell r="DO172" t="str">
            <v>0</v>
          </cell>
          <cell r="DP172" t="str">
            <v>0</v>
          </cell>
          <cell r="DQ172" t="str">
            <v>0</v>
          </cell>
          <cell r="DR172" t="str">
            <v>0</v>
          </cell>
          <cell r="DS172" t="str">
            <v>0</v>
          </cell>
          <cell r="DT172" t="str">
            <v>0</v>
          </cell>
          <cell r="DU172" t="str">
            <v>0</v>
          </cell>
          <cell r="DV172" t="str">
            <v>0</v>
          </cell>
        </row>
        <row r="173">
          <cell r="A173" t="str">
            <v>Benefits</v>
          </cell>
          <cell r="B173">
            <v>10902252.899999999</v>
          </cell>
          <cell r="C173">
            <v>934172.64</v>
          </cell>
          <cell r="D173">
            <v>876398.8</v>
          </cell>
          <cell r="E173">
            <v>934342.18</v>
          </cell>
          <cell r="F173">
            <v>918370.66</v>
          </cell>
          <cell r="G173">
            <v>846370.77</v>
          </cell>
          <cell r="H173">
            <v>918370.66</v>
          </cell>
          <cell r="I173">
            <v>918370.66</v>
          </cell>
          <cell r="J173">
            <v>882370.91</v>
          </cell>
          <cell r="K173">
            <v>918370.66</v>
          </cell>
          <cell r="L173">
            <v>954370.77</v>
          </cell>
          <cell r="M173">
            <v>882371.86</v>
          </cell>
          <cell r="N173">
            <v>918372.33</v>
          </cell>
          <cell r="P173">
            <v>5816613.9699999997</v>
          </cell>
          <cell r="Q173">
            <v>506046.08</v>
          </cell>
          <cell r="R173">
            <v>448787.45</v>
          </cell>
          <cell r="S173">
            <v>506493.98</v>
          </cell>
          <cell r="T173">
            <v>487451.01</v>
          </cell>
          <cell r="U173">
            <v>449353.96</v>
          </cell>
          <cell r="V173">
            <v>487714.37</v>
          </cell>
          <cell r="W173">
            <v>487762.02</v>
          </cell>
          <cell r="X173">
            <v>471898.86</v>
          </cell>
          <cell r="Y173">
            <v>491967</v>
          </cell>
          <cell r="Z173">
            <v>512605.93</v>
          </cell>
          <cell r="AA173">
            <v>473470.2</v>
          </cell>
          <cell r="AB173">
            <v>493063.11</v>
          </cell>
          <cell r="AD173">
            <v>18118254.07</v>
          </cell>
          <cell r="AE173">
            <v>1590854.66</v>
          </cell>
          <cell r="AF173">
            <v>1389347.65</v>
          </cell>
          <cell r="AG173">
            <v>1590854.66</v>
          </cell>
          <cell r="AH173">
            <v>1527694.32</v>
          </cell>
          <cell r="AI173">
            <v>1392991.85</v>
          </cell>
          <cell r="AJ173">
            <v>1527694.32</v>
          </cell>
          <cell r="AK173">
            <v>1527694.32</v>
          </cell>
          <cell r="AL173">
            <v>1460343.06</v>
          </cell>
          <cell r="AM173">
            <v>1527694.32</v>
          </cell>
          <cell r="AN173">
            <v>1595045.53</v>
          </cell>
          <cell r="AO173">
            <v>1460343.06</v>
          </cell>
          <cell r="AP173">
            <v>1527696.32</v>
          </cell>
          <cell r="AR173">
            <v>6758418.6900000004</v>
          </cell>
          <cell r="AS173">
            <v>589264.73</v>
          </cell>
          <cell r="AT173">
            <v>528290.28</v>
          </cell>
          <cell r="AU173">
            <v>587950.17000000004</v>
          </cell>
          <cell r="AV173">
            <v>568063.53</v>
          </cell>
          <cell r="AW173">
            <v>528290.28</v>
          </cell>
          <cell r="AX173">
            <v>568063.53</v>
          </cell>
          <cell r="AY173">
            <v>568063.53</v>
          </cell>
          <cell r="AZ173">
            <v>548176.91</v>
          </cell>
          <cell r="BA173">
            <v>568063.53</v>
          </cell>
          <cell r="BB173">
            <v>587950.17000000004</v>
          </cell>
          <cell r="BC173">
            <v>548176.91</v>
          </cell>
          <cell r="BD173">
            <v>568065.12</v>
          </cell>
          <cell r="BF173">
            <v>1073009</v>
          </cell>
          <cell r="BG173">
            <v>93445</v>
          </cell>
          <cell r="BH173">
            <v>82316</v>
          </cell>
          <cell r="BI173">
            <v>94664</v>
          </cell>
          <cell r="BJ173">
            <v>90548</v>
          </cell>
          <cell r="BK173">
            <v>82316</v>
          </cell>
          <cell r="BL173">
            <v>90548</v>
          </cell>
          <cell r="BM173">
            <v>90548</v>
          </cell>
          <cell r="BN173">
            <v>86432</v>
          </cell>
          <cell r="BO173">
            <v>90548</v>
          </cell>
          <cell r="BP173">
            <v>94664</v>
          </cell>
          <cell r="BQ173">
            <v>86432</v>
          </cell>
          <cell r="BR173">
            <v>90548</v>
          </cell>
          <cell r="BT173">
            <v>67653</v>
          </cell>
          <cell r="BU173">
            <v>5911</v>
          </cell>
          <cell r="BV173">
            <v>5139</v>
          </cell>
          <cell r="BW173">
            <v>5911</v>
          </cell>
          <cell r="BX173">
            <v>5719</v>
          </cell>
          <cell r="BY173">
            <v>5199</v>
          </cell>
          <cell r="BZ173">
            <v>5719</v>
          </cell>
          <cell r="CA173">
            <v>5719</v>
          </cell>
          <cell r="CB173">
            <v>5459</v>
          </cell>
          <cell r="CC173">
            <v>5719</v>
          </cell>
          <cell r="CD173">
            <v>5980</v>
          </cell>
          <cell r="CE173">
            <v>5459</v>
          </cell>
          <cell r="CF173">
            <v>5719</v>
          </cell>
          <cell r="CH173" t="str">
            <v>0</v>
          </cell>
          <cell r="CI173" t="str">
            <v>0</v>
          </cell>
          <cell r="CJ173" t="str">
            <v>0</v>
          </cell>
          <cell r="CK173" t="str">
            <v>0</v>
          </cell>
          <cell r="CL173" t="str">
            <v>0</v>
          </cell>
          <cell r="CM173" t="str">
            <v>0</v>
          </cell>
          <cell r="CN173" t="str">
            <v>0</v>
          </cell>
          <cell r="CO173" t="str">
            <v>0</v>
          </cell>
          <cell r="CP173" t="str">
            <v>0</v>
          </cell>
          <cell r="CQ173" t="str">
            <v>0</v>
          </cell>
          <cell r="CR173" t="str">
            <v>0</v>
          </cell>
          <cell r="CS173" t="str">
            <v>0</v>
          </cell>
          <cell r="CT173" t="str">
            <v>0</v>
          </cell>
          <cell r="CV173" t="str">
            <v>0</v>
          </cell>
          <cell r="CW173" t="str">
            <v>0</v>
          </cell>
          <cell r="CX173" t="str">
            <v>0</v>
          </cell>
          <cell r="CY173" t="str">
            <v>0</v>
          </cell>
          <cell r="CZ173" t="str">
            <v>0</v>
          </cell>
          <cell r="DA173" t="str">
            <v>0</v>
          </cell>
          <cell r="DB173" t="str">
            <v>0</v>
          </cell>
          <cell r="DC173" t="str">
            <v>0</v>
          </cell>
          <cell r="DD173" t="str">
            <v>0</v>
          </cell>
          <cell r="DE173" t="str">
            <v>0</v>
          </cell>
          <cell r="DF173" t="str">
            <v>0</v>
          </cell>
          <cell r="DG173" t="str">
            <v>0</v>
          </cell>
          <cell r="DH173" t="str">
            <v>0</v>
          </cell>
          <cell r="DJ173" t="str">
            <v>0</v>
          </cell>
          <cell r="DK173" t="str">
            <v>0</v>
          </cell>
          <cell r="DL173" t="str">
            <v>0</v>
          </cell>
          <cell r="DM173" t="str">
            <v>0</v>
          </cell>
          <cell r="DN173" t="str">
            <v>0</v>
          </cell>
          <cell r="DO173" t="str">
            <v>0</v>
          </cell>
          <cell r="DP173" t="str">
            <v>0</v>
          </cell>
          <cell r="DQ173" t="str">
            <v>0</v>
          </cell>
          <cell r="DR173" t="str">
            <v>0</v>
          </cell>
          <cell r="DS173" t="str">
            <v>0</v>
          </cell>
          <cell r="DT173" t="str">
            <v>0</v>
          </cell>
          <cell r="DU173" t="str">
            <v>0</v>
          </cell>
          <cell r="DV173" t="str">
            <v>0</v>
          </cell>
        </row>
        <row r="174">
          <cell r="A174" t="str">
            <v>Materials &amp; Supplies</v>
          </cell>
          <cell r="B174">
            <v>7273461.4199999999</v>
          </cell>
          <cell r="C174">
            <v>604504.56999999995</v>
          </cell>
          <cell r="D174">
            <v>578023.91</v>
          </cell>
          <cell r="E174">
            <v>628935.68999999994</v>
          </cell>
          <cell r="F174">
            <v>656297</v>
          </cell>
          <cell r="G174">
            <v>590791.89</v>
          </cell>
          <cell r="H174">
            <v>605616.43999999994</v>
          </cell>
          <cell r="I174">
            <v>581000.43999999994</v>
          </cell>
          <cell r="J174">
            <v>598190.46</v>
          </cell>
          <cell r="K174">
            <v>565291.82999999996</v>
          </cell>
          <cell r="L174">
            <v>588386.31999999995</v>
          </cell>
          <cell r="M174">
            <v>598456.49</v>
          </cell>
          <cell r="N174">
            <v>677966.38</v>
          </cell>
          <cell r="P174">
            <v>1536329.2</v>
          </cell>
          <cell r="Q174">
            <v>133321.5</v>
          </cell>
          <cell r="R174">
            <v>123511.6</v>
          </cell>
          <cell r="S174">
            <v>126690.55</v>
          </cell>
          <cell r="T174">
            <v>118670.75</v>
          </cell>
          <cell r="U174">
            <v>125391.9</v>
          </cell>
          <cell r="V174">
            <v>127092.65</v>
          </cell>
          <cell r="W174">
            <v>134056.65</v>
          </cell>
          <cell r="X174">
            <v>126101.1</v>
          </cell>
          <cell r="Y174">
            <v>144637.79999999999</v>
          </cell>
          <cell r="Z174">
            <v>128520.3</v>
          </cell>
          <cell r="AA174">
            <v>126200.9</v>
          </cell>
          <cell r="AB174">
            <v>122133.5</v>
          </cell>
          <cell r="AD174">
            <v>862303.04</v>
          </cell>
          <cell r="AE174">
            <v>69910.67</v>
          </cell>
          <cell r="AF174">
            <v>69495.67</v>
          </cell>
          <cell r="AG174">
            <v>76506.67</v>
          </cell>
          <cell r="AH174">
            <v>69879.67</v>
          </cell>
          <cell r="AI174">
            <v>69496.67</v>
          </cell>
          <cell r="AJ174">
            <v>69506.67</v>
          </cell>
          <cell r="AK174">
            <v>76879.67</v>
          </cell>
          <cell r="AL174">
            <v>69496.67</v>
          </cell>
          <cell r="AM174">
            <v>69506.67</v>
          </cell>
          <cell r="AN174">
            <v>71879.67</v>
          </cell>
          <cell r="AO174">
            <v>78296.67</v>
          </cell>
          <cell r="AP174">
            <v>71447.67</v>
          </cell>
          <cell r="AR174">
            <v>4499962.95</v>
          </cell>
          <cell r="AS174">
            <v>270247.15000000002</v>
          </cell>
          <cell r="AT174">
            <v>334866.15000000002</v>
          </cell>
          <cell r="AU174">
            <v>463501.25</v>
          </cell>
          <cell r="AV174">
            <v>362812.7</v>
          </cell>
          <cell r="AW174">
            <v>447582</v>
          </cell>
          <cell r="AX174">
            <v>382615.85</v>
          </cell>
          <cell r="AY174">
            <v>266353.7</v>
          </cell>
          <cell r="AZ174">
            <v>369954.9</v>
          </cell>
          <cell r="BA174">
            <v>280523.5</v>
          </cell>
          <cell r="BB174">
            <v>301632.7</v>
          </cell>
          <cell r="BC174">
            <v>463392.2</v>
          </cell>
          <cell r="BD174">
            <v>556480.85</v>
          </cell>
          <cell r="BF174">
            <v>278400</v>
          </cell>
          <cell r="BG174">
            <v>23200</v>
          </cell>
          <cell r="BH174">
            <v>23200</v>
          </cell>
          <cell r="BI174">
            <v>23200</v>
          </cell>
          <cell r="BJ174">
            <v>23200</v>
          </cell>
          <cell r="BK174">
            <v>23200</v>
          </cell>
          <cell r="BL174">
            <v>23200</v>
          </cell>
          <cell r="BM174">
            <v>23200</v>
          </cell>
          <cell r="BN174">
            <v>23200</v>
          </cell>
          <cell r="BO174">
            <v>23200</v>
          </cell>
          <cell r="BP174">
            <v>23200</v>
          </cell>
          <cell r="BQ174">
            <v>23200</v>
          </cell>
          <cell r="BR174">
            <v>23200</v>
          </cell>
          <cell r="BT174">
            <v>220900</v>
          </cell>
          <cell r="BU174">
            <v>16950</v>
          </cell>
          <cell r="BV174">
            <v>20450</v>
          </cell>
          <cell r="BW174">
            <v>20450</v>
          </cell>
          <cell r="BX174">
            <v>20450</v>
          </cell>
          <cell r="BY174">
            <v>20450</v>
          </cell>
          <cell r="BZ174">
            <v>20450</v>
          </cell>
          <cell r="CA174">
            <v>16950</v>
          </cell>
          <cell r="CB174">
            <v>16950</v>
          </cell>
          <cell r="CC174">
            <v>16950</v>
          </cell>
          <cell r="CD174">
            <v>16950</v>
          </cell>
          <cell r="CE174">
            <v>16950</v>
          </cell>
          <cell r="CF174">
            <v>16950</v>
          </cell>
          <cell r="CH174" t="str">
            <v>0</v>
          </cell>
          <cell r="CI174" t="str">
            <v>0</v>
          </cell>
          <cell r="CJ174" t="str">
            <v>0</v>
          </cell>
          <cell r="CK174" t="str">
            <v>0</v>
          </cell>
          <cell r="CL174" t="str">
            <v>0</v>
          </cell>
          <cell r="CM174" t="str">
            <v>0</v>
          </cell>
          <cell r="CN174" t="str">
            <v>0</v>
          </cell>
          <cell r="CO174" t="str">
            <v>0</v>
          </cell>
          <cell r="CP174" t="str">
            <v>0</v>
          </cell>
          <cell r="CQ174" t="str">
            <v>0</v>
          </cell>
          <cell r="CR174" t="str">
            <v>0</v>
          </cell>
          <cell r="CS174" t="str">
            <v>0</v>
          </cell>
          <cell r="CT174" t="str">
            <v>0</v>
          </cell>
          <cell r="CV174" t="str">
            <v>0</v>
          </cell>
          <cell r="CW174" t="str">
            <v>0</v>
          </cell>
          <cell r="CX174" t="str">
            <v>0</v>
          </cell>
          <cell r="CY174" t="str">
            <v>0</v>
          </cell>
          <cell r="CZ174" t="str">
            <v>0</v>
          </cell>
          <cell r="DA174" t="str">
            <v>0</v>
          </cell>
          <cell r="DB174" t="str">
            <v>0</v>
          </cell>
          <cell r="DC174" t="str">
            <v>0</v>
          </cell>
          <cell r="DD174" t="str">
            <v>0</v>
          </cell>
          <cell r="DE174" t="str">
            <v>0</v>
          </cell>
          <cell r="DF174" t="str">
            <v>0</v>
          </cell>
          <cell r="DG174" t="str">
            <v>0</v>
          </cell>
          <cell r="DH174" t="str">
            <v>0</v>
          </cell>
          <cell r="DJ174" t="str">
            <v>0</v>
          </cell>
          <cell r="DK174" t="str">
            <v>0</v>
          </cell>
          <cell r="DL174" t="str">
            <v>0</v>
          </cell>
          <cell r="DM174" t="str">
            <v>0</v>
          </cell>
          <cell r="DN174" t="str">
            <v>0</v>
          </cell>
          <cell r="DO174" t="str">
            <v>0</v>
          </cell>
          <cell r="DP174" t="str">
            <v>0</v>
          </cell>
          <cell r="DQ174" t="str">
            <v>0</v>
          </cell>
          <cell r="DR174" t="str">
            <v>0</v>
          </cell>
          <cell r="DS174" t="str">
            <v>0</v>
          </cell>
          <cell r="DT174" t="str">
            <v>0</v>
          </cell>
          <cell r="DU174" t="str">
            <v>0</v>
          </cell>
          <cell r="DV174" t="str">
            <v>0</v>
          </cell>
        </row>
        <row r="175">
          <cell r="A175" t="str">
            <v>Vehicles &amp; Equip</v>
          </cell>
          <cell r="B175">
            <v>7027651.9000000004</v>
          </cell>
          <cell r="C175">
            <v>585676.52</v>
          </cell>
          <cell r="D175">
            <v>585624.02</v>
          </cell>
          <cell r="E175">
            <v>585608.02</v>
          </cell>
          <cell r="F175">
            <v>585650.52</v>
          </cell>
          <cell r="G175">
            <v>585624.02</v>
          </cell>
          <cell r="H175">
            <v>585624.02</v>
          </cell>
          <cell r="I175">
            <v>585676.52</v>
          </cell>
          <cell r="J175">
            <v>585624.02</v>
          </cell>
          <cell r="K175">
            <v>585624.02</v>
          </cell>
          <cell r="L175">
            <v>585676.52</v>
          </cell>
          <cell r="M175">
            <v>585610.02</v>
          </cell>
          <cell r="N175">
            <v>585633.68000000005</v>
          </cell>
          <cell r="P175">
            <v>2190578.59</v>
          </cell>
          <cell r="Q175">
            <v>173437.33</v>
          </cell>
          <cell r="R175">
            <v>176487.66</v>
          </cell>
          <cell r="S175">
            <v>179108.66</v>
          </cell>
          <cell r="T175">
            <v>176069.66</v>
          </cell>
          <cell r="U175">
            <v>177868.66</v>
          </cell>
          <cell r="V175">
            <v>188301.66</v>
          </cell>
          <cell r="W175">
            <v>188263.66</v>
          </cell>
          <cell r="X175">
            <v>186132.66</v>
          </cell>
          <cell r="Y175">
            <v>191562.66</v>
          </cell>
          <cell r="Z175">
            <v>182390.66</v>
          </cell>
          <cell r="AA175">
            <v>186161.66</v>
          </cell>
          <cell r="AB175">
            <v>184793.66</v>
          </cell>
          <cell r="AD175">
            <v>123296</v>
          </cell>
          <cell r="AE175">
            <v>10358</v>
          </cell>
          <cell r="AF175">
            <v>10258</v>
          </cell>
          <cell r="AG175">
            <v>10258</v>
          </cell>
          <cell r="AH175">
            <v>10258</v>
          </cell>
          <cell r="AI175">
            <v>10308</v>
          </cell>
          <cell r="AJ175">
            <v>10258</v>
          </cell>
          <cell r="AK175">
            <v>10258</v>
          </cell>
          <cell r="AL175">
            <v>10258</v>
          </cell>
          <cell r="AM175">
            <v>10308</v>
          </cell>
          <cell r="AN175">
            <v>10258</v>
          </cell>
          <cell r="AO175">
            <v>10258</v>
          </cell>
          <cell r="AP175">
            <v>10258</v>
          </cell>
          <cell r="AR175">
            <v>2896854.34</v>
          </cell>
          <cell r="AS175">
            <v>241551.5</v>
          </cell>
          <cell r="AT175">
            <v>241347</v>
          </cell>
          <cell r="AU175">
            <v>241514</v>
          </cell>
          <cell r="AV175">
            <v>241380.5</v>
          </cell>
          <cell r="AW175">
            <v>241390</v>
          </cell>
          <cell r="AX175">
            <v>241351</v>
          </cell>
          <cell r="AY175">
            <v>241372.5</v>
          </cell>
          <cell r="AZ175">
            <v>241371</v>
          </cell>
          <cell r="BA175">
            <v>241492</v>
          </cell>
          <cell r="BB175">
            <v>241414.5</v>
          </cell>
          <cell r="BC175">
            <v>241291</v>
          </cell>
          <cell r="BD175">
            <v>241379.34</v>
          </cell>
          <cell r="BF175">
            <v>2700</v>
          </cell>
          <cell r="BG175">
            <v>225</v>
          </cell>
          <cell r="BH175">
            <v>225</v>
          </cell>
          <cell r="BI175">
            <v>225</v>
          </cell>
          <cell r="BJ175">
            <v>225</v>
          </cell>
          <cell r="BK175">
            <v>225</v>
          </cell>
          <cell r="BL175">
            <v>225</v>
          </cell>
          <cell r="BM175">
            <v>225</v>
          </cell>
          <cell r="BN175">
            <v>225</v>
          </cell>
          <cell r="BO175">
            <v>225</v>
          </cell>
          <cell r="BP175">
            <v>225</v>
          </cell>
          <cell r="BQ175">
            <v>225</v>
          </cell>
          <cell r="BR175">
            <v>225</v>
          </cell>
          <cell r="BT175">
            <v>5100</v>
          </cell>
          <cell r="BU175">
            <v>425</v>
          </cell>
          <cell r="BV175">
            <v>425</v>
          </cell>
          <cell r="BW175">
            <v>425</v>
          </cell>
          <cell r="BX175">
            <v>425</v>
          </cell>
          <cell r="BY175">
            <v>425</v>
          </cell>
          <cell r="BZ175">
            <v>425</v>
          </cell>
          <cell r="CA175">
            <v>425</v>
          </cell>
          <cell r="CB175">
            <v>425</v>
          </cell>
          <cell r="CC175">
            <v>425</v>
          </cell>
          <cell r="CD175">
            <v>425</v>
          </cell>
          <cell r="CE175">
            <v>425</v>
          </cell>
          <cell r="CF175">
            <v>425</v>
          </cell>
          <cell r="CH175" t="str">
            <v>0</v>
          </cell>
          <cell r="CI175" t="str">
            <v>0</v>
          </cell>
          <cell r="CJ175" t="str">
            <v>0</v>
          </cell>
          <cell r="CK175" t="str">
            <v>0</v>
          </cell>
          <cell r="CL175" t="str">
            <v>0</v>
          </cell>
          <cell r="CM175" t="str">
            <v>0</v>
          </cell>
          <cell r="CN175" t="str">
            <v>0</v>
          </cell>
          <cell r="CO175" t="str">
            <v>0</v>
          </cell>
          <cell r="CP175" t="str">
            <v>0</v>
          </cell>
          <cell r="CQ175" t="str">
            <v>0</v>
          </cell>
          <cell r="CR175" t="str">
            <v>0</v>
          </cell>
          <cell r="CS175" t="str">
            <v>0</v>
          </cell>
          <cell r="CT175" t="str">
            <v>0</v>
          </cell>
          <cell r="CV175" t="str">
            <v>0</v>
          </cell>
          <cell r="CW175" t="str">
            <v>0</v>
          </cell>
          <cell r="CX175" t="str">
            <v>0</v>
          </cell>
          <cell r="CY175" t="str">
            <v>0</v>
          </cell>
          <cell r="CZ175" t="str">
            <v>0</v>
          </cell>
          <cell r="DA175" t="str">
            <v>0</v>
          </cell>
          <cell r="DB175" t="str">
            <v>0</v>
          </cell>
          <cell r="DC175" t="str">
            <v>0</v>
          </cell>
          <cell r="DD175" t="str">
            <v>0</v>
          </cell>
          <cell r="DE175" t="str">
            <v>0</v>
          </cell>
          <cell r="DF175" t="str">
            <v>0</v>
          </cell>
          <cell r="DG175" t="str">
            <v>0</v>
          </cell>
          <cell r="DH175" t="str">
            <v>0</v>
          </cell>
          <cell r="DJ175">
            <v>-36000</v>
          </cell>
          <cell r="DK175">
            <v>-3000</v>
          </cell>
          <cell r="DL175">
            <v>-3000</v>
          </cell>
          <cell r="DM175">
            <v>-3000</v>
          </cell>
          <cell r="DN175">
            <v>-3000</v>
          </cell>
          <cell r="DO175">
            <v>-3000</v>
          </cell>
          <cell r="DP175">
            <v>-3000</v>
          </cell>
          <cell r="DQ175">
            <v>-3000</v>
          </cell>
          <cell r="DR175">
            <v>-3000</v>
          </cell>
          <cell r="DS175">
            <v>-3000</v>
          </cell>
          <cell r="DT175">
            <v>-3000</v>
          </cell>
          <cell r="DU175">
            <v>-3000</v>
          </cell>
          <cell r="DV175">
            <v>-3000</v>
          </cell>
        </row>
        <row r="176">
          <cell r="A176" t="str">
            <v>Print &amp; Postages</v>
          </cell>
          <cell r="B176">
            <v>198643.20000000001</v>
          </cell>
          <cell r="C176">
            <v>22563.35</v>
          </cell>
          <cell r="D176">
            <v>16109</v>
          </cell>
          <cell r="E176">
            <v>18590.3</v>
          </cell>
          <cell r="F176">
            <v>15186.45</v>
          </cell>
          <cell r="G176">
            <v>13323.5</v>
          </cell>
          <cell r="H176">
            <v>13136.05</v>
          </cell>
          <cell r="I176">
            <v>15636.9</v>
          </cell>
          <cell r="J176">
            <v>21369.1</v>
          </cell>
          <cell r="K176">
            <v>19614.75</v>
          </cell>
          <cell r="L176">
            <v>15166.05</v>
          </cell>
          <cell r="M176">
            <v>13550.5</v>
          </cell>
          <cell r="N176">
            <v>14397.25</v>
          </cell>
          <cell r="P176">
            <v>86630</v>
          </cell>
          <cell r="Q176">
            <v>7559</v>
          </cell>
          <cell r="R176">
            <v>6911</v>
          </cell>
          <cell r="S176">
            <v>6921</v>
          </cell>
          <cell r="T176">
            <v>7581</v>
          </cell>
          <cell r="U176">
            <v>7434</v>
          </cell>
          <cell r="V176">
            <v>6995</v>
          </cell>
          <cell r="W176">
            <v>7058</v>
          </cell>
          <cell r="X176">
            <v>6934</v>
          </cell>
          <cell r="Y176">
            <v>7109</v>
          </cell>
          <cell r="Z176">
            <v>7374</v>
          </cell>
          <cell r="AA176">
            <v>7235</v>
          </cell>
          <cell r="AB176">
            <v>7519</v>
          </cell>
          <cell r="AD176">
            <v>361426.04</v>
          </cell>
          <cell r="AE176">
            <v>29603.67</v>
          </cell>
          <cell r="AF176">
            <v>29136.67</v>
          </cell>
          <cell r="AG176">
            <v>29135.67</v>
          </cell>
          <cell r="AH176">
            <v>29745.67</v>
          </cell>
          <cell r="AI176">
            <v>30332.67</v>
          </cell>
          <cell r="AJ176">
            <v>29135.67</v>
          </cell>
          <cell r="AK176">
            <v>32198.67</v>
          </cell>
          <cell r="AL176">
            <v>30862.67</v>
          </cell>
          <cell r="AM176">
            <v>31227.67</v>
          </cell>
          <cell r="AN176">
            <v>30954.67</v>
          </cell>
          <cell r="AO176">
            <v>29130.67</v>
          </cell>
          <cell r="AP176">
            <v>29961.67</v>
          </cell>
          <cell r="AR176">
            <v>171252.1</v>
          </cell>
          <cell r="AS176">
            <v>18090.5</v>
          </cell>
          <cell r="AT176">
            <v>11550.65</v>
          </cell>
          <cell r="AU176">
            <v>15808.55</v>
          </cell>
          <cell r="AV176">
            <v>14503.7</v>
          </cell>
          <cell r="AW176">
            <v>11980.85</v>
          </cell>
          <cell r="AX176">
            <v>10127.950000000001</v>
          </cell>
          <cell r="AY176">
            <v>13252.05</v>
          </cell>
          <cell r="AZ176">
            <v>18630.599999999999</v>
          </cell>
          <cell r="BA176">
            <v>17356.650000000001</v>
          </cell>
          <cell r="BB176">
            <v>12470.55</v>
          </cell>
          <cell r="BC176">
            <v>13407.85</v>
          </cell>
          <cell r="BD176">
            <v>14072.2</v>
          </cell>
          <cell r="BF176">
            <v>66900</v>
          </cell>
          <cell r="BG176">
            <v>5575</v>
          </cell>
          <cell r="BH176">
            <v>5575</v>
          </cell>
          <cell r="BI176">
            <v>5575</v>
          </cell>
          <cell r="BJ176">
            <v>5575</v>
          </cell>
          <cell r="BK176">
            <v>5575</v>
          </cell>
          <cell r="BL176">
            <v>5575</v>
          </cell>
          <cell r="BM176">
            <v>5575</v>
          </cell>
          <cell r="BN176">
            <v>5575</v>
          </cell>
          <cell r="BO176">
            <v>5575</v>
          </cell>
          <cell r="BP176">
            <v>5575</v>
          </cell>
          <cell r="BQ176">
            <v>5575</v>
          </cell>
          <cell r="BR176">
            <v>5575</v>
          </cell>
          <cell r="BT176">
            <v>8520</v>
          </cell>
          <cell r="BU176">
            <v>710</v>
          </cell>
          <cell r="BV176">
            <v>710</v>
          </cell>
          <cell r="BW176">
            <v>710</v>
          </cell>
          <cell r="BX176">
            <v>710</v>
          </cell>
          <cell r="BY176">
            <v>710</v>
          </cell>
          <cell r="BZ176">
            <v>710</v>
          </cell>
          <cell r="CA176">
            <v>710</v>
          </cell>
          <cell r="CB176">
            <v>710</v>
          </cell>
          <cell r="CC176">
            <v>710</v>
          </cell>
          <cell r="CD176">
            <v>710</v>
          </cell>
          <cell r="CE176">
            <v>710</v>
          </cell>
          <cell r="CF176">
            <v>710</v>
          </cell>
          <cell r="CH176" t="str">
            <v>0</v>
          </cell>
          <cell r="CI176" t="str">
            <v>0</v>
          </cell>
          <cell r="CJ176" t="str">
            <v>0</v>
          </cell>
          <cell r="CK176" t="str">
            <v>0</v>
          </cell>
          <cell r="CL176" t="str">
            <v>0</v>
          </cell>
          <cell r="CM176" t="str">
            <v>0</v>
          </cell>
          <cell r="CN176" t="str">
            <v>0</v>
          </cell>
          <cell r="CO176" t="str">
            <v>0</v>
          </cell>
          <cell r="CP176" t="str">
            <v>0</v>
          </cell>
          <cell r="CQ176" t="str">
            <v>0</v>
          </cell>
          <cell r="CR176" t="str">
            <v>0</v>
          </cell>
          <cell r="CS176" t="str">
            <v>0</v>
          </cell>
          <cell r="CT176" t="str">
            <v>0</v>
          </cell>
          <cell r="CV176" t="str">
            <v>0</v>
          </cell>
          <cell r="CW176" t="str">
            <v>0</v>
          </cell>
          <cell r="CX176" t="str">
            <v>0</v>
          </cell>
          <cell r="CY176" t="str">
            <v>0</v>
          </cell>
          <cell r="CZ176" t="str">
            <v>0</v>
          </cell>
          <cell r="DA176" t="str">
            <v>0</v>
          </cell>
          <cell r="DB176" t="str">
            <v>0</v>
          </cell>
          <cell r="DC176" t="str">
            <v>0</v>
          </cell>
          <cell r="DD176" t="str">
            <v>0</v>
          </cell>
          <cell r="DE176" t="str">
            <v>0</v>
          </cell>
          <cell r="DF176" t="str">
            <v>0</v>
          </cell>
          <cell r="DG176" t="str">
            <v>0</v>
          </cell>
          <cell r="DH176" t="str">
            <v>0</v>
          </cell>
          <cell r="DJ176" t="str">
            <v>0</v>
          </cell>
          <cell r="DK176" t="str">
            <v>0</v>
          </cell>
          <cell r="DL176" t="str">
            <v>0</v>
          </cell>
          <cell r="DM176" t="str">
            <v>0</v>
          </cell>
          <cell r="DN176" t="str">
            <v>0</v>
          </cell>
          <cell r="DO176" t="str">
            <v>0</v>
          </cell>
          <cell r="DP176" t="str">
            <v>0</v>
          </cell>
          <cell r="DQ176" t="str">
            <v>0</v>
          </cell>
          <cell r="DR176" t="str">
            <v>0</v>
          </cell>
          <cell r="DS176" t="str">
            <v>0</v>
          </cell>
          <cell r="DT176" t="str">
            <v>0</v>
          </cell>
          <cell r="DU176" t="str">
            <v>0</v>
          </cell>
          <cell r="DV176" t="str">
            <v>0</v>
          </cell>
        </row>
        <row r="177">
          <cell r="A177" t="str">
            <v>Insurance</v>
          </cell>
          <cell r="B177">
            <v>1191221.8400000001</v>
          </cell>
          <cell r="C177">
            <v>102743.28</v>
          </cell>
          <cell r="D177">
            <v>60587.87</v>
          </cell>
          <cell r="E177">
            <v>110640.42</v>
          </cell>
          <cell r="F177">
            <v>104688.01</v>
          </cell>
          <cell r="G177">
            <v>94203.77</v>
          </cell>
          <cell r="H177">
            <v>104194.8</v>
          </cell>
          <cell r="I177">
            <v>102456.9</v>
          </cell>
          <cell r="J177">
            <v>99060.86</v>
          </cell>
          <cell r="K177">
            <v>103355.73</v>
          </cell>
          <cell r="L177">
            <v>105833.74</v>
          </cell>
          <cell r="M177">
            <v>99024.47</v>
          </cell>
          <cell r="N177">
            <v>104431.99</v>
          </cell>
          <cell r="P177">
            <v>325019.93</v>
          </cell>
          <cell r="Q177">
            <v>26140.89</v>
          </cell>
          <cell r="R177">
            <v>26002.89</v>
          </cell>
          <cell r="S177">
            <v>26157.89</v>
          </cell>
          <cell r="T177">
            <v>26955.11</v>
          </cell>
          <cell r="U177">
            <v>27510.11</v>
          </cell>
          <cell r="V177">
            <v>27266.720000000001</v>
          </cell>
          <cell r="W177">
            <v>27469.72</v>
          </cell>
          <cell r="X177">
            <v>27466.720000000001</v>
          </cell>
          <cell r="Y177">
            <v>27283.72</v>
          </cell>
          <cell r="Z177">
            <v>27878.720000000001</v>
          </cell>
          <cell r="AA177">
            <v>27348.720000000001</v>
          </cell>
          <cell r="AB177">
            <v>27538.720000000001</v>
          </cell>
          <cell r="AD177">
            <v>3492707.73</v>
          </cell>
          <cell r="AE177">
            <v>287164.74</v>
          </cell>
          <cell r="AF177">
            <v>273099.74</v>
          </cell>
          <cell r="AG177">
            <v>273918.74</v>
          </cell>
          <cell r="AH177">
            <v>294763.82</v>
          </cell>
          <cell r="AI177">
            <v>294763.82</v>
          </cell>
          <cell r="AJ177">
            <v>294766.65999999997</v>
          </cell>
          <cell r="AK177">
            <v>294766.65999999997</v>
          </cell>
          <cell r="AL177">
            <v>294766.65999999997</v>
          </cell>
          <cell r="AM177">
            <v>294766.65999999997</v>
          </cell>
          <cell r="AN177">
            <v>296643.40999999997</v>
          </cell>
          <cell r="AO177">
            <v>296643.40999999997</v>
          </cell>
          <cell r="AP177">
            <v>296643.40999999997</v>
          </cell>
          <cell r="AR177">
            <v>742875.83</v>
          </cell>
          <cell r="AS177">
            <v>78565.399999999994</v>
          </cell>
          <cell r="AT177">
            <v>26138.17</v>
          </cell>
          <cell r="AU177">
            <v>93729.08</v>
          </cell>
          <cell r="AV177">
            <v>60814.559999999998</v>
          </cell>
          <cell r="AW177">
            <v>56204.39</v>
          </cell>
          <cell r="AX177">
            <v>73174.44</v>
          </cell>
          <cell r="AY177">
            <v>51668.86</v>
          </cell>
          <cell r="AZ177">
            <v>51605.48</v>
          </cell>
          <cell r="BA177">
            <v>64259.199999999997</v>
          </cell>
          <cell r="BB177">
            <v>75795.81</v>
          </cell>
          <cell r="BC177">
            <v>49097.27</v>
          </cell>
          <cell r="BD177">
            <v>61823.17</v>
          </cell>
          <cell r="BF177">
            <v>150000</v>
          </cell>
          <cell r="BG177">
            <v>12500</v>
          </cell>
          <cell r="BH177">
            <v>12500</v>
          </cell>
          <cell r="BI177">
            <v>12500</v>
          </cell>
          <cell r="BJ177">
            <v>12500</v>
          </cell>
          <cell r="BK177">
            <v>12500</v>
          </cell>
          <cell r="BL177">
            <v>12500</v>
          </cell>
          <cell r="BM177">
            <v>12500</v>
          </cell>
          <cell r="BN177">
            <v>12500</v>
          </cell>
          <cell r="BO177">
            <v>12500</v>
          </cell>
          <cell r="BP177">
            <v>12500</v>
          </cell>
          <cell r="BQ177">
            <v>12500</v>
          </cell>
          <cell r="BR177">
            <v>12500</v>
          </cell>
          <cell r="BT177">
            <v>64440</v>
          </cell>
          <cell r="BU177">
            <v>5370</v>
          </cell>
          <cell r="BV177">
            <v>5370</v>
          </cell>
          <cell r="BW177">
            <v>5370</v>
          </cell>
          <cell r="BX177">
            <v>5370</v>
          </cell>
          <cell r="BY177">
            <v>5370</v>
          </cell>
          <cell r="BZ177">
            <v>5370</v>
          </cell>
          <cell r="CA177">
            <v>5370</v>
          </cell>
          <cell r="CB177">
            <v>5370</v>
          </cell>
          <cell r="CC177">
            <v>5370</v>
          </cell>
          <cell r="CD177">
            <v>5370</v>
          </cell>
          <cell r="CE177">
            <v>5370</v>
          </cell>
          <cell r="CF177">
            <v>5370</v>
          </cell>
          <cell r="CH177" t="str">
            <v>0</v>
          </cell>
          <cell r="CI177" t="str">
            <v>0</v>
          </cell>
          <cell r="CJ177" t="str">
            <v>0</v>
          </cell>
          <cell r="CK177" t="str">
            <v>0</v>
          </cell>
          <cell r="CL177" t="str">
            <v>0</v>
          </cell>
          <cell r="CM177" t="str">
            <v>0</v>
          </cell>
          <cell r="CN177" t="str">
            <v>0</v>
          </cell>
          <cell r="CO177" t="str">
            <v>0</v>
          </cell>
          <cell r="CP177" t="str">
            <v>0</v>
          </cell>
          <cell r="CQ177" t="str">
            <v>0</v>
          </cell>
          <cell r="CR177" t="str">
            <v>0</v>
          </cell>
          <cell r="CS177" t="str">
            <v>0</v>
          </cell>
          <cell r="CT177" t="str">
            <v>0</v>
          </cell>
          <cell r="CV177" t="str">
            <v>0</v>
          </cell>
          <cell r="CW177" t="str">
            <v>0</v>
          </cell>
          <cell r="CX177" t="str">
            <v>0</v>
          </cell>
          <cell r="CY177" t="str">
            <v>0</v>
          </cell>
          <cell r="CZ177" t="str">
            <v>0</v>
          </cell>
          <cell r="DA177" t="str">
            <v>0</v>
          </cell>
          <cell r="DB177" t="str">
            <v>0</v>
          </cell>
          <cell r="DC177" t="str">
            <v>0</v>
          </cell>
          <cell r="DD177" t="str">
            <v>0</v>
          </cell>
          <cell r="DE177" t="str">
            <v>0</v>
          </cell>
          <cell r="DF177" t="str">
            <v>0</v>
          </cell>
          <cell r="DG177" t="str">
            <v>0</v>
          </cell>
          <cell r="DH177" t="str">
            <v>0</v>
          </cell>
          <cell r="DJ177" t="str">
            <v>0</v>
          </cell>
          <cell r="DK177" t="str">
            <v>0</v>
          </cell>
          <cell r="DL177" t="str">
            <v>0</v>
          </cell>
          <cell r="DM177" t="str">
            <v>0</v>
          </cell>
          <cell r="DN177" t="str">
            <v>0</v>
          </cell>
          <cell r="DO177" t="str">
            <v>0</v>
          </cell>
          <cell r="DP177" t="str">
            <v>0</v>
          </cell>
          <cell r="DQ177" t="str">
            <v>0</v>
          </cell>
          <cell r="DR177" t="str">
            <v>0</v>
          </cell>
          <cell r="DS177" t="str">
            <v>0</v>
          </cell>
          <cell r="DT177" t="str">
            <v>0</v>
          </cell>
          <cell r="DU177" t="str">
            <v>0</v>
          </cell>
          <cell r="DV177" t="str">
            <v>0</v>
          </cell>
        </row>
        <row r="178">
          <cell r="A178" t="str">
            <v>Marketing</v>
          </cell>
          <cell r="B178">
            <v>2139612.94</v>
          </cell>
          <cell r="C178">
            <v>146619.39000000001</v>
          </cell>
          <cell r="D178">
            <v>86064.39</v>
          </cell>
          <cell r="E178">
            <v>410825.39</v>
          </cell>
          <cell r="F178">
            <v>153617.01999999999</v>
          </cell>
          <cell r="G178">
            <v>144685.9</v>
          </cell>
          <cell r="H178">
            <v>282815.39</v>
          </cell>
          <cell r="I178">
            <v>85265.39</v>
          </cell>
          <cell r="J178">
            <v>83696.509999999995</v>
          </cell>
          <cell r="K178">
            <v>358318.39</v>
          </cell>
          <cell r="L178">
            <v>82833.39</v>
          </cell>
          <cell r="M178">
            <v>34840.39</v>
          </cell>
          <cell r="N178">
            <v>270031.39</v>
          </cell>
          <cell r="P178">
            <v>473020</v>
          </cell>
          <cell r="Q178">
            <v>32554</v>
          </cell>
          <cell r="R178">
            <v>40628</v>
          </cell>
          <cell r="S178">
            <v>70466</v>
          </cell>
          <cell r="T178">
            <v>47468</v>
          </cell>
          <cell r="U178">
            <v>50619</v>
          </cell>
          <cell r="V178">
            <v>36817</v>
          </cell>
          <cell r="W178">
            <v>36734</v>
          </cell>
          <cell r="X178">
            <v>40027</v>
          </cell>
          <cell r="Y178">
            <v>24842</v>
          </cell>
          <cell r="Z178">
            <v>33934</v>
          </cell>
          <cell r="AA178">
            <v>37317</v>
          </cell>
          <cell r="AB178">
            <v>21614</v>
          </cell>
          <cell r="AD178">
            <v>706680</v>
          </cell>
          <cell r="AE178">
            <v>58765</v>
          </cell>
          <cell r="AF178">
            <v>58765</v>
          </cell>
          <cell r="AG178">
            <v>59265</v>
          </cell>
          <cell r="AH178">
            <v>58765</v>
          </cell>
          <cell r="AI178">
            <v>58765</v>
          </cell>
          <cell r="AJ178">
            <v>58765</v>
          </cell>
          <cell r="AK178">
            <v>58765</v>
          </cell>
          <cell r="AL178">
            <v>59265</v>
          </cell>
          <cell r="AM178">
            <v>58765</v>
          </cell>
          <cell r="AN178">
            <v>58765</v>
          </cell>
          <cell r="AO178">
            <v>58765</v>
          </cell>
          <cell r="AP178">
            <v>59265</v>
          </cell>
          <cell r="AR178">
            <v>105579</v>
          </cell>
          <cell r="AS178">
            <v>3714.25</v>
          </cell>
          <cell r="AT178">
            <v>4908.25</v>
          </cell>
          <cell r="AU178">
            <v>62510.25</v>
          </cell>
          <cell r="AV178">
            <v>4284.25</v>
          </cell>
          <cell r="AW178">
            <v>7930.25</v>
          </cell>
          <cell r="AX178">
            <v>4207.25</v>
          </cell>
          <cell r="AY178">
            <v>4058.25</v>
          </cell>
          <cell r="AZ178">
            <v>2776.25</v>
          </cell>
          <cell r="BA178">
            <v>3310.25</v>
          </cell>
          <cell r="BB178">
            <v>2644.25</v>
          </cell>
          <cell r="BC178">
            <v>2986.25</v>
          </cell>
          <cell r="BD178">
            <v>2249.25</v>
          </cell>
          <cell r="BF178">
            <v>43200</v>
          </cell>
          <cell r="BG178">
            <v>3600</v>
          </cell>
          <cell r="BH178">
            <v>3600</v>
          </cell>
          <cell r="BI178">
            <v>3600</v>
          </cell>
          <cell r="BJ178">
            <v>3600</v>
          </cell>
          <cell r="BK178">
            <v>3600</v>
          </cell>
          <cell r="BL178">
            <v>3600</v>
          </cell>
          <cell r="BM178">
            <v>3600</v>
          </cell>
          <cell r="BN178">
            <v>3600</v>
          </cell>
          <cell r="BO178">
            <v>3600</v>
          </cell>
          <cell r="BP178">
            <v>3600</v>
          </cell>
          <cell r="BQ178">
            <v>3600</v>
          </cell>
          <cell r="BR178">
            <v>3600</v>
          </cell>
          <cell r="BT178">
            <v>23400</v>
          </cell>
          <cell r="BU178">
            <v>1950</v>
          </cell>
          <cell r="BV178">
            <v>1950</v>
          </cell>
          <cell r="BW178">
            <v>1950</v>
          </cell>
          <cell r="BX178">
            <v>1950</v>
          </cell>
          <cell r="BY178">
            <v>1950</v>
          </cell>
          <cell r="BZ178">
            <v>1950</v>
          </cell>
          <cell r="CA178">
            <v>1950</v>
          </cell>
          <cell r="CB178">
            <v>1950</v>
          </cell>
          <cell r="CC178">
            <v>1950</v>
          </cell>
          <cell r="CD178">
            <v>1950</v>
          </cell>
          <cell r="CE178">
            <v>1950</v>
          </cell>
          <cell r="CF178">
            <v>1950</v>
          </cell>
          <cell r="CH178" t="str">
            <v>0</v>
          </cell>
          <cell r="CI178" t="str">
            <v>0</v>
          </cell>
          <cell r="CJ178" t="str">
            <v>0</v>
          </cell>
          <cell r="CK178" t="str">
            <v>0</v>
          </cell>
          <cell r="CL178" t="str">
            <v>0</v>
          </cell>
          <cell r="CM178" t="str">
            <v>0</v>
          </cell>
          <cell r="CN178" t="str">
            <v>0</v>
          </cell>
          <cell r="CO178" t="str">
            <v>0</v>
          </cell>
          <cell r="CP178" t="str">
            <v>0</v>
          </cell>
          <cell r="CQ178" t="str">
            <v>0</v>
          </cell>
          <cell r="CR178" t="str">
            <v>0</v>
          </cell>
          <cell r="CS178" t="str">
            <v>0</v>
          </cell>
          <cell r="CT178" t="str">
            <v>0</v>
          </cell>
          <cell r="CV178" t="str">
            <v>0</v>
          </cell>
          <cell r="CW178" t="str">
            <v>0</v>
          </cell>
          <cell r="CX178" t="str">
            <v>0</v>
          </cell>
          <cell r="CY178" t="str">
            <v>0</v>
          </cell>
          <cell r="CZ178" t="str">
            <v>0</v>
          </cell>
          <cell r="DA178" t="str">
            <v>0</v>
          </cell>
          <cell r="DB178" t="str">
            <v>0</v>
          </cell>
          <cell r="DC178" t="str">
            <v>0</v>
          </cell>
          <cell r="DD178" t="str">
            <v>0</v>
          </cell>
          <cell r="DE178" t="str">
            <v>0</v>
          </cell>
          <cell r="DF178" t="str">
            <v>0</v>
          </cell>
          <cell r="DG178" t="str">
            <v>0</v>
          </cell>
          <cell r="DH178" t="str">
            <v>0</v>
          </cell>
          <cell r="DJ178" t="str">
            <v>0</v>
          </cell>
          <cell r="DK178" t="str">
            <v>0</v>
          </cell>
          <cell r="DL178" t="str">
            <v>0</v>
          </cell>
          <cell r="DM178" t="str">
            <v>0</v>
          </cell>
          <cell r="DN178" t="str">
            <v>0</v>
          </cell>
          <cell r="DO178" t="str">
            <v>0</v>
          </cell>
          <cell r="DP178" t="str">
            <v>0</v>
          </cell>
          <cell r="DQ178" t="str">
            <v>0</v>
          </cell>
          <cell r="DR178" t="str">
            <v>0</v>
          </cell>
          <cell r="DS178" t="str">
            <v>0</v>
          </cell>
          <cell r="DT178" t="str">
            <v>0</v>
          </cell>
          <cell r="DU178" t="str">
            <v>0</v>
          </cell>
          <cell r="DV178" t="str">
            <v>0</v>
          </cell>
        </row>
        <row r="179">
          <cell r="A179" t="str">
            <v>Employee Welfare</v>
          </cell>
          <cell r="B179">
            <v>2146057.36</v>
          </cell>
          <cell r="C179">
            <v>309198.87</v>
          </cell>
          <cell r="D179">
            <v>232741.56</v>
          </cell>
          <cell r="E179">
            <v>294876.12</v>
          </cell>
          <cell r="F179">
            <v>255511.08</v>
          </cell>
          <cell r="G179">
            <v>225710.85</v>
          </cell>
          <cell r="H179">
            <v>140780.98000000001</v>
          </cell>
          <cell r="I179">
            <v>108251.45</v>
          </cell>
          <cell r="J179">
            <v>112219.32</v>
          </cell>
          <cell r="K179">
            <v>110084.97</v>
          </cell>
          <cell r="L179">
            <v>131022.32</v>
          </cell>
          <cell r="M179">
            <v>112850.67</v>
          </cell>
          <cell r="N179">
            <v>112809.17</v>
          </cell>
          <cell r="P179">
            <v>1205161.81</v>
          </cell>
          <cell r="Q179">
            <v>141304.64000000001</v>
          </cell>
          <cell r="R179">
            <v>136381.29</v>
          </cell>
          <cell r="S179">
            <v>160321.92000000001</v>
          </cell>
          <cell r="T179">
            <v>158453.23000000001</v>
          </cell>
          <cell r="U179">
            <v>142617.43</v>
          </cell>
          <cell r="V179">
            <v>77743.009999999995</v>
          </cell>
          <cell r="W179">
            <v>68630.14</v>
          </cell>
          <cell r="X179">
            <v>70283.59</v>
          </cell>
          <cell r="Y179">
            <v>69162.39</v>
          </cell>
          <cell r="Z179">
            <v>60218.39</v>
          </cell>
          <cell r="AA179">
            <v>60109.39</v>
          </cell>
          <cell r="AB179">
            <v>59936.39</v>
          </cell>
          <cell r="AD179">
            <v>19341997.299999997</v>
          </cell>
          <cell r="AE179">
            <v>2018580.98</v>
          </cell>
          <cell r="AF179">
            <v>2007890</v>
          </cell>
          <cell r="AG179">
            <v>2316695.04</v>
          </cell>
          <cell r="AH179">
            <v>2499462.9900000002</v>
          </cell>
          <cell r="AI179">
            <v>1988297.35</v>
          </cell>
          <cell r="AJ179">
            <v>1059348.95</v>
          </cell>
          <cell r="AK179">
            <v>1051094.95</v>
          </cell>
          <cell r="AL179">
            <v>1328726.6399999999</v>
          </cell>
          <cell r="AM179">
            <v>1269589.3500000001</v>
          </cell>
          <cell r="AN179">
            <v>1267295.3500000001</v>
          </cell>
          <cell r="AO179">
            <v>1267300.3500000001</v>
          </cell>
          <cell r="AP179">
            <v>1267715.3500000001</v>
          </cell>
          <cell r="AR179">
            <v>1254960.82</v>
          </cell>
          <cell r="AS179">
            <v>183612.47</v>
          </cell>
          <cell r="AT179">
            <v>136043.6</v>
          </cell>
          <cell r="AU179">
            <v>172409.35</v>
          </cell>
          <cell r="AV179">
            <v>161524.89000000001</v>
          </cell>
          <cell r="AW179">
            <v>138099.42000000001</v>
          </cell>
          <cell r="AX179">
            <v>81641.899999999994</v>
          </cell>
          <cell r="AY179">
            <v>57453.93</v>
          </cell>
          <cell r="AZ179">
            <v>60799.79</v>
          </cell>
          <cell r="BA179">
            <v>63833.88</v>
          </cell>
          <cell r="BB179">
            <v>71209.88</v>
          </cell>
          <cell r="BC179">
            <v>62865.93</v>
          </cell>
          <cell r="BD179">
            <v>65465.78</v>
          </cell>
          <cell r="BF179">
            <v>7584305</v>
          </cell>
          <cell r="BG179">
            <v>633409</v>
          </cell>
          <cell r="BH179">
            <v>633409</v>
          </cell>
          <cell r="BI179">
            <v>633409</v>
          </cell>
          <cell r="BJ179">
            <v>633409</v>
          </cell>
          <cell r="BK179">
            <v>633409</v>
          </cell>
          <cell r="BL179">
            <v>633409</v>
          </cell>
          <cell r="BM179">
            <v>633409</v>
          </cell>
          <cell r="BN179">
            <v>632376</v>
          </cell>
          <cell r="BO179">
            <v>629517</v>
          </cell>
          <cell r="BP179">
            <v>629517</v>
          </cell>
          <cell r="BQ179">
            <v>629517</v>
          </cell>
          <cell r="BR179">
            <v>629515</v>
          </cell>
          <cell r="BT179">
            <v>364201</v>
          </cell>
          <cell r="BU179">
            <v>28734</v>
          </cell>
          <cell r="BV179">
            <v>28576</v>
          </cell>
          <cell r="BW179">
            <v>28138</v>
          </cell>
          <cell r="BX179">
            <v>28138</v>
          </cell>
          <cell r="BY179">
            <v>28138</v>
          </cell>
          <cell r="BZ179">
            <v>28138</v>
          </cell>
          <cell r="CA179">
            <v>28138</v>
          </cell>
          <cell r="CB179">
            <v>34284</v>
          </cell>
          <cell r="CC179">
            <v>32978</v>
          </cell>
          <cell r="CD179">
            <v>32978</v>
          </cell>
          <cell r="CE179">
            <v>32978</v>
          </cell>
          <cell r="CF179">
            <v>32983</v>
          </cell>
          <cell r="CH179" t="str">
            <v>0</v>
          </cell>
          <cell r="CI179" t="str">
            <v>0</v>
          </cell>
          <cell r="CJ179" t="str">
            <v>0</v>
          </cell>
          <cell r="CK179" t="str">
            <v>0</v>
          </cell>
          <cell r="CL179" t="str">
            <v>0</v>
          </cell>
          <cell r="CM179" t="str">
            <v>0</v>
          </cell>
          <cell r="CN179" t="str">
            <v>0</v>
          </cell>
          <cell r="CO179" t="str">
            <v>0</v>
          </cell>
          <cell r="CP179" t="str">
            <v>0</v>
          </cell>
          <cell r="CQ179" t="str">
            <v>0</v>
          </cell>
          <cell r="CR179" t="str">
            <v>0</v>
          </cell>
          <cell r="CS179" t="str">
            <v>0</v>
          </cell>
          <cell r="CT179" t="str">
            <v>0</v>
          </cell>
          <cell r="CV179" t="str">
            <v>0</v>
          </cell>
          <cell r="CW179" t="str">
            <v>0</v>
          </cell>
          <cell r="CX179" t="str">
            <v>0</v>
          </cell>
          <cell r="CY179" t="str">
            <v>0</v>
          </cell>
          <cell r="CZ179" t="str">
            <v>0</v>
          </cell>
          <cell r="DA179" t="str">
            <v>0</v>
          </cell>
          <cell r="DB179" t="str">
            <v>0</v>
          </cell>
          <cell r="DC179" t="str">
            <v>0</v>
          </cell>
          <cell r="DD179" t="str">
            <v>0</v>
          </cell>
          <cell r="DE179" t="str">
            <v>0</v>
          </cell>
          <cell r="DF179" t="str">
            <v>0</v>
          </cell>
          <cell r="DG179" t="str">
            <v>0</v>
          </cell>
          <cell r="DH179" t="str">
            <v>0</v>
          </cell>
          <cell r="DJ179" t="str">
            <v>0</v>
          </cell>
          <cell r="DK179" t="str">
            <v>0</v>
          </cell>
          <cell r="DL179" t="str">
            <v>0</v>
          </cell>
          <cell r="DM179" t="str">
            <v>0</v>
          </cell>
          <cell r="DN179" t="str">
            <v>0</v>
          </cell>
          <cell r="DO179" t="str">
            <v>0</v>
          </cell>
          <cell r="DP179" t="str">
            <v>0</v>
          </cell>
          <cell r="DQ179" t="str">
            <v>0</v>
          </cell>
          <cell r="DR179" t="str">
            <v>0</v>
          </cell>
          <cell r="DS179" t="str">
            <v>0</v>
          </cell>
          <cell r="DT179" t="str">
            <v>0</v>
          </cell>
          <cell r="DU179" t="str">
            <v>0</v>
          </cell>
          <cell r="DV179" t="str">
            <v>0</v>
          </cell>
        </row>
        <row r="180">
          <cell r="A180" t="str">
            <v>Information Technologies</v>
          </cell>
          <cell r="B180">
            <v>634290</v>
          </cell>
          <cell r="C180">
            <v>56125</v>
          </cell>
          <cell r="D180">
            <v>45633</v>
          </cell>
          <cell r="E180">
            <v>48532</v>
          </cell>
          <cell r="F180">
            <v>70225</v>
          </cell>
          <cell r="G180">
            <v>50265</v>
          </cell>
          <cell r="H180">
            <v>67632</v>
          </cell>
          <cell r="I180">
            <v>56975</v>
          </cell>
          <cell r="J180">
            <v>45582</v>
          </cell>
          <cell r="K180">
            <v>47032</v>
          </cell>
          <cell r="L180">
            <v>55175</v>
          </cell>
          <cell r="M180">
            <v>45502</v>
          </cell>
          <cell r="N180">
            <v>45612</v>
          </cell>
          <cell r="P180">
            <v>197009</v>
          </cell>
          <cell r="Q180">
            <v>16417</v>
          </cell>
          <cell r="R180">
            <v>16417</v>
          </cell>
          <cell r="S180">
            <v>16417</v>
          </cell>
          <cell r="T180">
            <v>16417</v>
          </cell>
          <cell r="U180">
            <v>16417</v>
          </cell>
          <cell r="V180">
            <v>16417</v>
          </cell>
          <cell r="W180">
            <v>16417</v>
          </cell>
          <cell r="X180">
            <v>16417</v>
          </cell>
          <cell r="Y180">
            <v>16417</v>
          </cell>
          <cell r="Z180">
            <v>16417</v>
          </cell>
          <cell r="AA180">
            <v>16417</v>
          </cell>
          <cell r="AB180">
            <v>16422</v>
          </cell>
          <cell r="AD180">
            <v>10133891.920000002</v>
          </cell>
          <cell r="AE180">
            <v>976858.91</v>
          </cell>
          <cell r="AF180">
            <v>822194.91</v>
          </cell>
          <cell r="AG180">
            <v>765651.91</v>
          </cell>
          <cell r="AH180">
            <v>854850.91</v>
          </cell>
          <cell r="AI180">
            <v>870427.91</v>
          </cell>
          <cell r="AJ180">
            <v>1135164.4099999999</v>
          </cell>
          <cell r="AK180">
            <v>749675.91</v>
          </cell>
          <cell r="AL180">
            <v>786117.41</v>
          </cell>
          <cell r="AM180">
            <v>857158.91</v>
          </cell>
          <cell r="AN180">
            <v>804953.91</v>
          </cell>
          <cell r="AO180">
            <v>787948.91</v>
          </cell>
          <cell r="AP180">
            <v>722887.91</v>
          </cell>
          <cell r="AR180">
            <v>228132</v>
          </cell>
          <cell r="AS180">
            <v>35165</v>
          </cell>
          <cell r="AT180">
            <v>37077</v>
          </cell>
          <cell r="AU180">
            <v>3315</v>
          </cell>
          <cell r="AV180">
            <v>58815</v>
          </cell>
          <cell r="AW180">
            <v>11715</v>
          </cell>
          <cell r="AX180">
            <v>24815</v>
          </cell>
          <cell r="AY180">
            <v>25545</v>
          </cell>
          <cell r="AZ180">
            <v>3415</v>
          </cell>
          <cell r="BA180">
            <v>13315</v>
          </cell>
          <cell r="BB180">
            <v>3315</v>
          </cell>
          <cell r="BC180">
            <v>5815</v>
          </cell>
          <cell r="BD180">
            <v>5825</v>
          </cell>
          <cell r="BF180">
            <v>72000</v>
          </cell>
          <cell r="BG180">
            <v>6000</v>
          </cell>
          <cell r="BH180">
            <v>6000</v>
          </cell>
          <cell r="BI180">
            <v>6000</v>
          </cell>
          <cell r="BJ180">
            <v>6000</v>
          </cell>
          <cell r="BK180">
            <v>6000</v>
          </cell>
          <cell r="BL180">
            <v>6000</v>
          </cell>
          <cell r="BM180">
            <v>6000</v>
          </cell>
          <cell r="BN180">
            <v>6000</v>
          </cell>
          <cell r="BO180">
            <v>6000</v>
          </cell>
          <cell r="BP180">
            <v>6000</v>
          </cell>
          <cell r="BQ180">
            <v>6000</v>
          </cell>
          <cell r="BR180">
            <v>6000</v>
          </cell>
          <cell r="BT180" t="str">
            <v>0</v>
          </cell>
          <cell r="BU180" t="str">
            <v>0</v>
          </cell>
          <cell r="BV180" t="str">
            <v>0</v>
          </cell>
          <cell r="BW180" t="str">
            <v>0</v>
          </cell>
          <cell r="BX180" t="str">
            <v>0</v>
          </cell>
          <cell r="BY180" t="str">
            <v>0</v>
          </cell>
          <cell r="BZ180" t="str">
            <v>0</v>
          </cell>
          <cell r="CA180" t="str">
            <v>0</v>
          </cell>
          <cell r="CB180" t="str">
            <v>0</v>
          </cell>
          <cell r="CC180" t="str">
            <v>0</v>
          </cell>
          <cell r="CD180" t="str">
            <v>0</v>
          </cell>
          <cell r="CE180" t="str">
            <v>0</v>
          </cell>
          <cell r="CF180" t="str">
            <v>0</v>
          </cell>
          <cell r="CH180" t="str">
            <v>0</v>
          </cell>
          <cell r="CI180" t="str">
            <v>0</v>
          </cell>
          <cell r="CJ180" t="str">
            <v>0</v>
          </cell>
          <cell r="CK180" t="str">
            <v>0</v>
          </cell>
          <cell r="CL180" t="str">
            <v>0</v>
          </cell>
          <cell r="CM180" t="str">
            <v>0</v>
          </cell>
          <cell r="CN180" t="str">
            <v>0</v>
          </cell>
          <cell r="CO180" t="str">
            <v>0</v>
          </cell>
          <cell r="CP180" t="str">
            <v>0</v>
          </cell>
          <cell r="CQ180" t="str">
            <v>0</v>
          </cell>
          <cell r="CR180" t="str">
            <v>0</v>
          </cell>
          <cell r="CS180" t="str">
            <v>0</v>
          </cell>
          <cell r="CT180" t="str">
            <v>0</v>
          </cell>
          <cell r="CV180" t="str">
            <v>0</v>
          </cell>
          <cell r="CW180" t="str">
            <v>0</v>
          </cell>
          <cell r="CX180" t="str">
            <v>0</v>
          </cell>
          <cell r="CY180" t="str">
            <v>0</v>
          </cell>
          <cell r="CZ180" t="str">
            <v>0</v>
          </cell>
          <cell r="DA180" t="str">
            <v>0</v>
          </cell>
          <cell r="DB180" t="str">
            <v>0</v>
          </cell>
          <cell r="DC180" t="str">
            <v>0</v>
          </cell>
          <cell r="DD180" t="str">
            <v>0</v>
          </cell>
          <cell r="DE180" t="str">
            <v>0</v>
          </cell>
          <cell r="DF180" t="str">
            <v>0</v>
          </cell>
          <cell r="DG180" t="str">
            <v>0</v>
          </cell>
          <cell r="DH180" t="str">
            <v>0</v>
          </cell>
          <cell r="DJ180" t="str">
            <v>0</v>
          </cell>
          <cell r="DK180" t="str">
            <v>0</v>
          </cell>
          <cell r="DL180" t="str">
            <v>0</v>
          </cell>
          <cell r="DM180" t="str">
            <v>0</v>
          </cell>
          <cell r="DN180" t="str">
            <v>0</v>
          </cell>
          <cell r="DO180" t="str">
            <v>0</v>
          </cell>
          <cell r="DP180" t="str">
            <v>0</v>
          </cell>
          <cell r="DQ180" t="str">
            <v>0</v>
          </cell>
          <cell r="DR180" t="str">
            <v>0</v>
          </cell>
          <cell r="DS180" t="str">
            <v>0</v>
          </cell>
          <cell r="DT180" t="str">
            <v>0</v>
          </cell>
          <cell r="DU180" t="str">
            <v>0</v>
          </cell>
          <cell r="DV180" t="str">
            <v>0</v>
          </cell>
        </row>
        <row r="181">
          <cell r="A181" t="str">
            <v>Rent, Maint., &amp; Utilities</v>
          </cell>
          <cell r="B181">
            <v>2550147.41</v>
          </cell>
          <cell r="C181">
            <v>201596.95</v>
          </cell>
          <cell r="D181">
            <v>205459.91</v>
          </cell>
          <cell r="E181">
            <v>207210.38</v>
          </cell>
          <cell r="F181">
            <v>204677.25</v>
          </cell>
          <cell r="G181">
            <v>196775.76</v>
          </cell>
          <cell r="H181">
            <v>213030.58</v>
          </cell>
          <cell r="I181">
            <v>193409.3</v>
          </cell>
          <cell r="J181">
            <v>215910.46</v>
          </cell>
          <cell r="K181">
            <v>227279.68</v>
          </cell>
          <cell r="L181">
            <v>219258.62</v>
          </cell>
          <cell r="M181">
            <v>227873.06</v>
          </cell>
          <cell r="N181">
            <v>237665.46</v>
          </cell>
          <cell r="P181">
            <v>1484049.44</v>
          </cell>
          <cell r="Q181">
            <v>120815.45</v>
          </cell>
          <cell r="R181">
            <v>122104.92</v>
          </cell>
          <cell r="S181">
            <v>117913.55</v>
          </cell>
          <cell r="T181">
            <v>127812.2</v>
          </cell>
          <cell r="U181">
            <v>127690.02</v>
          </cell>
          <cell r="V181">
            <v>119577.53</v>
          </cell>
          <cell r="W181">
            <v>117716.13</v>
          </cell>
          <cell r="X181">
            <v>126940.98</v>
          </cell>
          <cell r="Y181">
            <v>122636.17</v>
          </cell>
          <cell r="Z181">
            <v>131040.36</v>
          </cell>
          <cell r="AA181">
            <v>122724.73</v>
          </cell>
          <cell r="AB181">
            <v>127077.4</v>
          </cell>
          <cell r="AD181">
            <v>7183321.3999999994</v>
          </cell>
          <cell r="AE181">
            <v>595720.94999999995</v>
          </cell>
          <cell r="AF181">
            <v>595710.94999999995</v>
          </cell>
          <cell r="AG181">
            <v>603117.94999999995</v>
          </cell>
          <cell r="AH181">
            <v>596712.94999999995</v>
          </cell>
          <cell r="AI181">
            <v>595719.94999999995</v>
          </cell>
          <cell r="AJ181">
            <v>595710.94999999995</v>
          </cell>
          <cell r="AK181">
            <v>595715.94999999995</v>
          </cell>
          <cell r="AL181">
            <v>600797.94999999995</v>
          </cell>
          <cell r="AM181">
            <v>601704.94999999995</v>
          </cell>
          <cell r="AN181">
            <v>600795.94999999995</v>
          </cell>
          <cell r="AO181">
            <v>600802.94999999995</v>
          </cell>
          <cell r="AP181">
            <v>600809.94999999995</v>
          </cell>
          <cell r="AR181">
            <v>2711366.85</v>
          </cell>
          <cell r="AS181">
            <v>209299.3</v>
          </cell>
          <cell r="AT181">
            <v>203751.73</v>
          </cell>
          <cell r="AU181">
            <v>195226.65</v>
          </cell>
          <cell r="AV181">
            <v>223650.45</v>
          </cell>
          <cell r="AW181">
            <v>209371.58</v>
          </cell>
          <cell r="AX181">
            <v>243329.05</v>
          </cell>
          <cell r="AY181">
            <v>207988.5</v>
          </cell>
          <cell r="AZ181">
            <v>251155.33</v>
          </cell>
          <cell r="BA181">
            <v>236145.4</v>
          </cell>
          <cell r="BB181">
            <v>245383.1</v>
          </cell>
          <cell r="BC181">
            <v>232051.18</v>
          </cell>
          <cell r="BD181">
            <v>254014.58</v>
          </cell>
          <cell r="BF181">
            <v>741000</v>
          </cell>
          <cell r="BG181">
            <v>61750</v>
          </cell>
          <cell r="BH181">
            <v>61750</v>
          </cell>
          <cell r="BI181">
            <v>61750</v>
          </cell>
          <cell r="BJ181">
            <v>61750</v>
          </cell>
          <cell r="BK181">
            <v>61750</v>
          </cell>
          <cell r="BL181">
            <v>61750</v>
          </cell>
          <cell r="BM181">
            <v>61750</v>
          </cell>
          <cell r="BN181">
            <v>61750</v>
          </cell>
          <cell r="BO181">
            <v>61750</v>
          </cell>
          <cell r="BP181">
            <v>61750</v>
          </cell>
          <cell r="BQ181">
            <v>61750</v>
          </cell>
          <cell r="BR181">
            <v>61750</v>
          </cell>
          <cell r="BT181">
            <v>552600</v>
          </cell>
          <cell r="BU181">
            <v>44800</v>
          </cell>
          <cell r="BV181">
            <v>47800</v>
          </cell>
          <cell r="BW181">
            <v>47800</v>
          </cell>
          <cell r="BX181">
            <v>47800</v>
          </cell>
          <cell r="BY181">
            <v>47800</v>
          </cell>
          <cell r="BZ181">
            <v>47800</v>
          </cell>
          <cell r="CA181">
            <v>44800</v>
          </cell>
          <cell r="CB181">
            <v>44800</v>
          </cell>
          <cell r="CC181">
            <v>44800</v>
          </cell>
          <cell r="CD181">
            <v>44800</v>
          </cell>
          <cell r="CE181">
            <v>44800</v>
          </cell>
          <cell r="CF181">
            <v>44800</v>
          </cell>
          <cell r="CH181" t="str">
            <v>0</v>
          </cell>
          <cell r="CI181" t="str">
            <v>0</v>
          </cell>
          <cell r="CJ181" t="str">
            <v>0</v>
          </cell>
          <cell r="CK181" t="str">
            <v>0</v>
          </cell>
          <cell r="CL181" t="str">
            <v>0</v>
          </cell>
          <cell r="CM181" t="str">
            <v>0</v>
          </cell>
          <cell r="CN181" t="str">
            <v>0</v>
          </cell>
          <cell r="CO181" t="str">
            <v>0</v>
          </cell>
          <cell r="CP181" t="str">
            <v>0</v>
          </cell>
          <cell r="CQ181" t="str">
            <v>0</v>
          </cell>
          <cell r="CR181" t="str">
            <v>0</v>
          </cell>
          <cell r="CS181" t="str">
            <v>0</v>
          </cell>
          <cell r="CT181" t="str">
            <v>0</v>
          </cell>
          <cell r="CV181" t="str">
            <v>0</v>
          </cell>
          <cell r="CW181" t="str">
            <v>0</v>
          </cell>
          <cell r="CX181" t="str">
            <v>0</v>
          </cell>
          <cell r="CY181" t="str">
            <v>0</v>
          </cell>
          <cell r="CZ181" t="str">
            <v>0</v>
          </cell>
          <cell r="DA181" t="str">
            <v>0</v>
          </cell>
          <cell r="DB181" t="str">
            <v>0</v>
          </cell>
          <cell r="DC181" t="str">
            <v>0</v>
          </cell>
          <cell r="DD181" t="str">
            <v>0</v>
          </cell>
          <cell r="DE181" t="str">
            <v>0</v>
          </cell>
          <cell r="DF181" t="str">
            <v>0</v>
          </cell>
          <cell r="DG181" t="str">
            <v>0</v>
          </cell>
          <cell r="DH181" t="str">
            <v>0</v>
          </cell>
          <cell r="DJ181">
            <v>-571152</v>
          </cell>
          <cell r="DK181">
            <v>-47596</v>
          </cell>
          <cell r="DL181">
            <v>-47596</v>
          </cell>
          <cell r="DM181">
            <v>-47596</v>
          </cell>
          <cell r="DN181">
            <v>-47596</v>
          </cell>
          <cell r="DO181">
            <v>-47596</v>
          </cell>
          <cell r="DP181">
            <v>-47596</v>
          </cell>
          <cell r="DQ181">
            <v>-47596</v>
          </cell>
          <cell r="DR181">
            <v>-47596</v>
          </cell>
          <cell r="DS181">
            <v>-47596</v>
          </cell>
          <cell r="DT181">
            <v>-47596</v>
          </cell>
          <cell r="DU181">
            <v>-47596</v>
          </cell>
          <cell r="DV181">
            <v>-47596</v>
          </cell>
        </row>
        <row r="182">
          <cell r="A182" t="str">
            <v>Directors &amp; Shareholders &amp;PR</v>
          </cell>
          <cell r="B182" t="str">
            <v>0</v>
          </cell>
          <cell r="C182" t="str">
            <v>0</v>
          </cell>
          <cell r="D182" t="str">
            <v>0</v>
          </cell>
          <cell r="E182" t="str">
            <v>0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P182">
            <v>220</v>
          </cell>
          <cell r="Q182" t="str">
            <v>0</v>
          </cell>
          <cell r="R182">
            <v>220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4901209.1900000004</v>
          </cell>
          <cell r="AE182">
            <v>249908.33</v>
          </cell>
          <cell r="AF182">
            <v>234558.33</v>
          </cell>
          <cell r="AG182">
            <v>338370.21</v>
          </cell>
          <cell r="AH182">
            <v>727288.33</v>
          </cell>
          <cell r="AI182">
            <v>480008.33</v>
          </cell>
          <cell r="AJ182">
            <v>1200001.1100000001</v>
          </cell>
          <cell r="AK182">
            <v>246583.33</v>
          </cell>
          <cell r="AL182">
            <v>257008.33</v>
          </cell>
          <cell r="AM182">
            <v>339505.95</v>
          </cell>
          <cell r="AN182">
            <v>246258.33</v>
          </cell>
          <cell r="AO182">
            <v>233008.33</v>
          </cell>
          <cell r="AP182">
            <v>348710.28</v>
          </cell>
          <cell r="AR182" t="str">
            <v>0</v>
          </cell>
          <cell r="AS182" t="str">
            <v>0</v>
          </cell>
          <cell r="AT182" t="str">
            <v>0</v>
          </cell>
          <cell r="AU182" t="str">
            <v>0</v>
          </cell>
          <cell r="AV182" t="str">
            <v>0</v>
          </cell>
          <cell r="AW182" t="str">
            <v>0</v>
          </cell>
          <cell r="AX182" t="str">
            <v>0</v>
          </cell>
          <cell r="AY182" t="str">
            <v>0</v>
          </cell>
          <cell r="AZ182" t="str">
            <v>0</v>
          </cell>
          <cell r="BA182" t="str">
            <v>0</v>
          </cell>
          <cell r="BB182" t="str">
            <v>0</v>
          </cell>
          <cell r="BC182" t="str">
            <v>0</v>
          </cell>
          <cell r="BD182" t="str">
            <v>0</v>
          </cell>
          <cell r="BF182">
            <v>66000</v>
          </cell>
          <cell r="BG182">
            <v>5500</v>
          </cell>
          <cell r="BH182">
            <v>5500</v>
          </cell>
          <cell r="BI182">
            <v>5500</v>
          </cell>
          <cell r="BJ182">
            <v>5500</v>
          </cell>
          <cell r="BK182">
            <v>5500</v>
          </cell>
          <cell r="BL182">
            <v>5500</v>
          </cell>
          <cell r="BM182">
            <v>5500</v>
          </cell>
          <cell r="BN182">
            <v>5500</v>
          </cell>
          <cell r="BO182">
            <v>5500</v>
          </cell>
          <cell r="BP182">
            <v>5500</v>
          </cell>
          <cell r="BQ182">
            <v>5500</v>
          </cell>
          <cell r="BR182">
            <v>5500</v>
          </cell>
          <cell r="BT182">
            <v>21720</v>
          </cell>
          <cell r="BU182">
            <v>1810</v>
          </cell>
          <cell r="BV182">
            <v>1810</v>
          </cell>
          <cell r="BW182">
            <v>1810</v>
          </cell>
          <cell r="BX182">
            <v>1810</v>
          </cell>
          <cell r="BY182">
            <v>1810</v>
          </cell>
          <cell r="BZ182">
            <v>1810</v>
          </cell>
          <cell r="CA182">
            <v>1810</v>
          </cell>
          <cell r="CB182">
            <v>1810</v>
          </cell>
          <cell r="CC182">
            <v>1810</v>
          </cell>
          <cell r="CD182">
            <v>1810</v>
          </cell>
          <cell r="CE182">
            <v>1810</v>
          </cell>
          <cell r="CF182">
            <v>1810</v>
          </cell>
          <cell r="CH182" t="str">
            <v>0</v>
          </cell>
          <cell r="CI182" t="str">
            <v>0</v>
          </cell>
          <cell r="CJ182" t="str">
            <v>0</v>
          </cell>
          <cell r="CK182" t="str">
            <v>0</v>
          </cell>
          <cell r="CL182" t="str">
            <v>0</v>
          </cell>
          <cell r="CM182" t="str">
            <v>0</v>
          </cell>
          <cell r="CN182" t="str">
            <v>0</v>
          </cell>
          <cell r="CO182" t="str">
            <v>0</v>
          </cell>
          <cell r="CP182" t="str">
            <v>0</v>
          </cell>
          <cell r="CQ182" t="str">
            <v>0</v>
          </cell>
          <cell r="CR182" t="str">
            <v>0</v>
          </cell>
          <cell r="CS182" t="str">
            <v>0</v>
          </cell>
          <cell r="CT182" t="str">
            <v>0</v>
          </cell>
          <cell r="CV182" t="str">
            <v>0</v>
          </cell>
          <cell r="CW182" t="str">
            <v>0</v>
          </cell>
          <cell r="CX182" t="str">
            <v>0</v>
          </cell>
          <cell r="CY182" t="str">
            <v>0</v>
          </cell>
          <cell r="CZ182" t="str">
            <v>0</v>
          </cell>
          <cell r="DA182" t="str">
            <v>0</v>
          </cell>
          <cell r="DB182" t="str">
            <v>0</v>
          </cell>
          <cell r="DC182" t="str">
            <v>0</v>
          </cell>
          <cell r="DD182" t="str">
            <v>0</v>
          </cell>
          <cell r="DE182" t="str">
            <v>0</v>
          </cell>
          <cell r="DF182" t="str">
            <v>0</v>
          </cell>
          <cell r="DG182" t="str">
            <v>0</v>
          </cell>
          <cell r="DH182" t="str">
            <v>0</v>
          </cell>
          <cell r="DJ182" t="str">
            <v>0</v>
          </cell>
          <cell r="DK182" t="str">
            <v>0</v>
          </cell>
          <cell r="DL182" t="str">
            <v>0</v>
          </cell>
          <cell r="DM182" t="str">
            <v>0</v>
          </cell>
          <cell r="DN182" t="str">
            <v>0</v>
          </cell>
          <cell r="DO182" t="str">
            <v>0</v>
          </cell>
          <cell r="DP182" t="str">
            <v>0</v>
          </cell>
          <cell r="DQ182" t="str">
            <v>0</v>
          </cell>
          <cell r="DR182" t="str">
            <v>0</v>
          </cell>
          <cell r="DS182" t="str">
            <v>0</v>
          </cell>
          <cell r="DT182" t="str">
            <v>0</v>
          </cell>
          <cell r="DU182" t="str">
            <v>0</v>
          </cell>
          <cell r="DV182" t="str">
            <v>0</v>
          </cell>
        </row>
        <row r="183">
          <cell r="A183" t="str">
            <v>Telecom</v>
          </cell>
          <cell r="B183">
            <v>1141976.21</v>
          </cell>
          <cell r="C183">
            <v>97283.99</v>
          </cell>
          <cell r="D183">
            <v>94600.36</v>
          </cell>
          <cell r="E183">
            <v>94118.36</v>
          </cell>
          <cell r="F183">
            <v>97831.21</v>
          </cell>
          <cell r="G183">
            <v>93769.01</v>
          </cell>
          <cell r="H183">
            <v>94242.16</v>
          </cell>
          <cell r="I183">
            <v>98095.96</v>
          </cell>
          <cell r="J183">
            <v>93397.11</v>
          </cell>
          <cell r="K183">
            <v>93341.21</v>
          </cell>
          <cell r="L183">
            <v>98021.22</v>
          </cell>
          <cell r="M183">
            <v>93733.21</v>
          </cell>
          <cell r="N183">
            <v>93542.41</v>
          </cell>
          <cell r="P183">
            <v>742468</v>
          </cell>
          <cell r="Q183">
            <v>61820</v>
          </cell>
          <cell r="R183">
            <v>61948</v>
          </cell>
          <cell r="S183">
            <v>61854</v>
          </cell>
          <cell r="T183">
            <v>61759</v>
          </cell>
          <cell r="U183">
            <v>61867</v>
          </cell>
          <cell r="V183">
            <v>61786</v>
          </cell>
          <cell r="W183">
            <v>62044</v>
          </cell>
          <cell r="X183">
            <v>61786</v>
          </cell>
          <cell r="Y183">
            <v>61820</v>
          </cell>
          <cell r="Z183">
            <v>61908</v>
          </cell>
          <cell r="AA183">
            <v>61948</v>
          </cell>
          <cell r="AB183">
            <v>61928</v>
          </cell>
          <cell r="AD183">
            <v>4410214.92</v>
          </cell>
          <cell r="AE183">
            <v>407941.41</v>
          </cell>
          <cell r="AF183">
            <v>355337.41</v>
          </cell>
          <cell r="AG183">
            <v>346528.41</v>
          </cell>
          <cell r="AH183">
            <v>394223.41</v>
          </cell>
          <cell r="AI183">
            <v>393207.41</v>
          </cell>
          <cell r="AJ183">
            <v>397028.41</v>
          </cell>
          <cell r="AK183">
            <v>377312.41</v>
          </cell>
          <cell r="AL183">
            <v>361671.41</v>
          </cell>
          <cell r="AM183">
            <v>365497.41</v>
          </cell>
          <cell r="AN183">
            <v>345188.41</v>
          </cell>
          <cell r="AO183">
            <v>340237.41</v>
          </cell>
          <cell r="AP183">
            <v>326041.40999999997</v>
          </cell>
          <cell r="AR183">
            <v>1209551.51</v>
          </cell>
          <cell r="AS183">
            <v>100740.39</v>
          </cell>
          <cell r="AT183">
            <v>100876.51</v>
          </cell>
          <cell r="AU183">
            <v>100652.51</v>
          </cell>
          <cell r="AV183">
            <v>100846.36</v>
          </cell>
          <cell r="AW183">
            <v>101995.81</v>
          </cell>
          <cell r="AX183">
            <v>101111.71</v>
          </cell>
          <cell r="AY183">
            <v>100698.36</v>
          </cell>
          <cell r="AZ183">
            <v>100507.04</v>
          </cell>
          <cell r="BA183">
            <v>100362.66</v>
          </cell>
          <cell r="BB183">
            <v>100501.04</v>
          </cell>
          <cell r="BC183">
            <v>100775.66</v>
          </cell>
          <cell r="BD183">
            <v>100483.46</v>
          </cell>
          <cell r="BF183">
            <v>315000</v>
          </cell>
          <cell r="BG183">
            <v>26250</v>
          </cell>
          <cell r="BH183">
            <v>26250</v>
          </cell>
          <cell r="BI183">
            <v>26250</v>
          </cell>
          <cell r="BJ183">
            <v>26250</v>
          </cell>
          <cell r="BK183">
            <v>26250</v>
          </cell>
          <cell r="BL183">
            <v>26250</v>
          </cell>
          <cell r="BM183">
            <v>26250</v>
          </cell>
          <cell r="BN183">
            <v>26250</v>
          </cell>
          <cell r="BO183">
            <v>26250</v>
          </cell>
          <cell r="BP183">
            <v>26250</v>
          </cell>
          <cell r="BQ183">
            <v>26250</v>
          </cell>
          <cell r="BR183">
            <v>26250</v>
          </cell>
          <cell r="BT183">
            <v>78300</v>
          </cell>
          <cell r="BU183">
            <v>6525</v>
          </cell>
          <cell r="BV183">
            <v>6525</v>
          </cell>
          <cell r="BW183">
            <v>6525</v>
          </cell>
          <cell r="BX183">
            <v>6525</v>
          </cell>
          <cell r="BY183">
            <v>6525</v>
          </cell>
          <cell r="BZ183">
            <v>6525</v>
          </cell>
          <cell r="CA183">
            <v>6525</v>
          </cell>
          <cell r="CB183">
            <v>6525</v>
          </cell>
          <cell r="CC183">
            <v>6525</v>
          </cell>
          <cell r="CD183">
            <v>6525</v>
          </cell>
          <cell r="CE183">
            <v>6525</v>
          </cell>
          <cell r="CF183">
            <v>6525</v>
          </cell>
          <cell r="CH183" t="str">
            <v>0</v>
          </cell>
          <cell r="CI183" t="str">
            <v>0</v>
          </cell>
          <cell r="CJ183" t="str">
            <v>0</v>
          </cell>
          <cell r="CK183" t="str">
            <v>0</v>
          </cell>
          <cell r="CL183" t="str">
            <v>0</v>
          </cell>
          <cell r="CM183" t="str">
            <v>0</v>
          </cell>
          <cell r="CN183" t="str">
            <v>0</v>
          </cell>
          <cell r="CO183" t="str">
            <v>0</v>
          </cell>
          <cell r="CP183" t="str">
            <v>0</v>
          </cell>
          <cell r="CQ183" t="str">
            <v>0</v>
          </cell>
          <cell r="CR183" t="str">
            <v>0</v>
          </cell>
          <cell r="CS183" t="str">
            <v>0</v>
          </cell>
          <cell r="CT183" t="str">
            <v>0</v>
          </cell>
          <cell r="CV183" t="str">
            <v>0</v>
          </cell>
          <cell r="CW183" t="str">
            <v>0</v>
          </cell>
          <cell r="CX183" t="str">
            <v>0</v>
          </cell>
          <cell r="CY183" t="str">
            <v>0</v>
          </cell>
          <cell r="CZ183" t="str">
            <v>0</v>
          </cell>
          <cell r="DA183" t="str">
            <v>0</v>
          </cell>
          <cell r="DB183" t="str">
            <v>0</v>
          </cell>
          <cell r="DC183" t="str">
            <v>0</v>
          </cell>
          <cell r="DD183" t="str">
            <v>0</v>
          </cell>
          <cell r="DE183" t="str">
            <v>0</v>
          </cell>
          <cell r="DF183" t="str">
            <v>0</v>
          </cell>
          <cell r="DG183" t="str">
            <v>0</v>
          </cell>
          <cell r="DH183" t="str">
            <v>0</v>
          </cell>
          <cell r="DJ183" t="str">
            <v>0</v>
          </cell>
          <cell r="DK183" t="str">
            <v>0</v>
          </cell>
          <cell r="DL183" t="str">
            <v>0</v>
          </cell>
          <cell r="DM183" t="str">
            <v>0</v>
          </cell>
          <cell r="DN183" t="str">
            <v>0</v>
          </cell>
          <cell r="DO183" t="str">
            <v>0</v>
          </cell>
          <cell r="DP183" t="str">
            <v>0</v>
          </cell>
          <cell r="DQ183" t="str">
            <v>0</v>
          </cell>
          <cell r="DR183" t="str">
            <v>0</v>
          </cell>
          <cell r="DS183" t="str">
            <v>0</v>
          </cell>
          <cell r="DT183" t="str">
            <v>0</v>
          </cell>
          <cell r="DU183" t="str">
            <v>0</v>
          </cell>
          <cell r="DV183" t="str">
            <v>0</v>
          </cell>
        </row>
        <row r="184">
          <cell r="A184" t="str">
            <v>Travel &amp; Entertainment</v>
          </cell>
          <cell r="B184">
            <v>1654615</v>
          </cell>
          <cell r="C184">
            <v>146714.5</v>
          </cell>
          <cell r="D184">
            <v>133536.5</v>
          </cell>
          <cell r="E184">
            <v>139742.5</v>
          </cell>
          <cell r="F184">
            <v>141845.5</v>
          </cell>
          <cell r="G184">
            <v>135125.5</v>
          </cell>
          <cell r="H184">
            <v>141121.5</v>
          </cell>
          <cell r="I184">
            <v>134829.5</v>
          </cell>
          <cell r="J184">
            <v>139970.5</v>
          </cell>
          <cell r="K184">
            <v>137439.5</v>
          </cell>
          <cell r="L184">
            <v>134332.5</v>
          </cell>
          <cell r="M184">
            <v>131945.5</v>
          </cell>
          <cell r="N184">
            <v>138011.5</v>
          </cell>
          <cell r="P184">
            <v>841214</v>
          </cell>
          <cell r="Q184">
            <v>77813</v>
          </cell>
          <cell r="R184">
            <v>97813</v>
          </cell>
          <cell r="S184">
            <v>52203.5</v>
          </cell>
          <cell r="T184">
            <v>49248.5</v>
          </cell>
          <cell r="U184">
            <v>91310</v>
          </cell>
          <cell r="V184">
            <v>56725</v>
          </cell>
          <cell r="W184">
            <v>57903</v>
          </cell>
          <cell r="X184">
            <v>102161</v>
          </cell>
          <cell r="Y184">
            <v>56784</v>
          </cell>
          <cell r="Z184">
            <v>51109</v>
          </cell>
          <cell r="AA184">
            <v>95864</v>
          </cell>
          <cell r="AB184">
            <v>52280</v>
          </cell>
          <cell r="AD184">
            <v>2718614</v>
          </cell>
          <cell r="AE184">
            <v>227028</v>
          </cell>
          <cell r="AF184">
            <v>221152</v>
          </cell>
          <cell r="AG184">
            <v>231995</v>
          </cell>
          <cell r="AH184">
            <v>221683</v>
          </cell>
          <cell r="AI184">
            <v>225246</v>
          </cell>
          <cell r="AJ184">
            <v>235189</v>
          </cell>
          <cell r="AK184">
            <v>219711</v>
          </cell>
          <cell r="AL184">
            <v>226589</v>
          </cell>
          <cell r="AM184">
            <v>228884</v>
          </cell>
          <cell r="AN184">
            <v>231808</v>
          </cell>
          <cell r="AO184">
            <v>224923</v>
          </cell>
          <cell r="AP184">
            <v>224406</v>
          </cell>
          <cell r="AR184">
            <v>966896</v>
          </cell>
          <cell r="AS184">
            <v>68151.25</v>
          </cell>
          <cell r="AT184">
            <v>73539.25</v>
          </cell>
          <cell r="AU184">
            <v>109376.25</v>
          </cell>
          <cell r="AV184">
            <v>66187.25</v>
          </cell>
          <cell r="AW184">
            <v>65402.25</v>
          </cell>
          <cell r="AX184">
            <v>100838.25</v>
          </cell>
          <cell r="AY184">
            <v>69799.25</v>
          </cell>
          <cell r="AZ184">
            <v>95361.25</v>
          </cell>
          <cell r="BA184">
            <v>74113.25</v>
          </cell>
          <cell r="BB184">
            <v>59178.25</v>
          </cell>
          <cell r="BC184">
            <v>80229.25</v>
          </cell>
          <cell r="BD184">
            <v>104720.25</v>
          </cell>
          <cell r="BF184">
            <v>1104000</v>
          </cell>
          <cell r="BG184">
            <v>92000</v>
          </cell>
          <cell r="BH184">
            <v>92000</v>
          </cell>
          <cell r="BI184">
            <v>92000</v>
          </cell>
          <cell r="BJ184">
            <v>92000</v>
          </cell>
          <cell r="BK184">
            <v>92000</v>
          </cell>
          <cell r="BL184">
            <v>92000</v>
          </cell>
          <cell r="BM184">
            <v>92000</v>
          </cell>
          <cell r="BN184">
            <v>92000</v>
          </cell>
          <cell r="BO184">
            <v>92000</v>
          </cell>
          <cell r="BP184">
            <v>92000</v>
          </cell>
          <cell r="BQ184">
            <v>92000</v>
          </cell>
          <cell r="BR184">
            <v>92000</v>
          </cell>
          <cell r="BT184">
            <v>84000</v>
          </cell>
          <cell r="BU184">
            <v>7000</v>
          </cell>
          <cell r="BV184">
            <v>7000</v>
          </cell>
          <cell r="BW184">
            <v>7000</v>
          </cell>
          <cell r="BX184">
            <v>7000</v>
          </cell>
          <cell r="BY184">
            <v>7000</v>
          </cell>
          <cell r="BZ184">
            <v>7000</v>
          </cell>
          <cell r="CA184">
            <v>7000</v>
          </cell>
          <cell r="CB184">
            <v>7000</v>
          </cell>
          <cell r="CC184">
            <v>7000</v>
          </cell>
          <cell r="CD184">
            <v>7000</v>
          </cell>
          <cell r="CE184">
            <v>7000</v>
          </cell>
          <cell r="CF184">
            <v>7000</v>
          </cell>
          <cell r="CH184" t="str">
            <v>0</v>
          </cell>
          <cell r="CI184" t="str">
            <v>0</v>
          </cell>
          <cell r="CJ184" t="str">
            <v>0</v>
          </cell>
          <cell r="CK184" t="str">
            <v>0</v>
          </cell>
          <cell r="CL184" t="str">
            <v>0</v>
          </cell>
          <cell r="CM184" t="str">
            <v>0</v>
          </cell>
          <cell r="CN184" t="str">
            <v>0</v>
          </cell>
          <cell r="CO184" t="str">
            <v>0</v>
          </cell>
          <cell r="CP184" t="str">
            <v>0</v>
          </cell>
          <cell r="CQ184" t="str">
            <v>0</v>
          </cell>
          <cell r="CR184" t="str">
            <v>0</v>
          </cell>
          <cell r="CS184" t="str">
            <v>0</v>
          </cell>
          <cell r="CT184" t="str">
            <v>0</v>
          </cell>
          <cell r="CV184" t="str">
            <v>0</v>
          </cell>
          <cell r="CW184" t="str">
            <v>0</v>
          </cell>
          <cell r="CX184" t="str">
            <v>0</v>
          </cell>
          <cell r="CY184" t="str">
            <v>0</v>
          </cell>
          <cell r="CZ184" t="str">
            <v>0</v>
          </cell>
          <cell r="DA184" t="str">
            <v>0</v>
          </cell>
          <cell r="DB184" t="str">
            <v>0</v>
          </cell>
          <cell r="DC184" t="str">
            <v>0</v>
          </cell>
          <cell r="DD184" t="str">
            <v>0</v>
          </cell>
          <cell r="DE184" t="str">
            <v>0</v>
          </cell>
          <cell r="DF184" t="str">
            <v>0</v>
          </cell>
          <cell r="DG184" t="str">
            <v>0</v>
          </cell>
          <cell r="DH184" t="str">
            <v>0</v>
          </cell>
          <cell r="DJ184" t="str">
            <v>0</v>
          </cell>
          <cell r="DK184" t="str">
            <v>0</v>
          </cell>
          <cell r="DL184" t="str">
            <v>0</v>
          </cell>
          <cell r="DM184" t="str">
            <v>0</v>
          </cell>
          <cell r="DN184" t="str">
            <v>0</v>
          </cell>
          <cell r="DO184" t="str">
            <v>0</v>
          </cell>
          <cell r="DP184" t="str">
            <v>0</v>
          </cell>
          <cell r="DQ184" t="str">
            <v>0</v>
          </cell>
          <cell r="DR184" t="str">
            <v>0</v>
          </cell>
          <cell r="DS184" t="str">
            <v>0</v>
          </cell>
          <cell r="DT184" t="str">
            <v>0</v>
          </cell>
          <cell r="DU184" t="str">
            <v>0</v>
          </cell>
          <cell r="DV184" t="str">
            <v>0</v>
          </cell>
        </row>
        <row r="185">
          <cell r="A185" t="str">
            <v>Dues &amp; Donations</v>
          </cell>
          <cell r="B185">
            <v>600560</v>
          </cell>
          <cell r="C185">
            <v>74878</v>
          </cell>
          <cell r="D185">
            <v>42195</v>
          </cell>
          <cell r="E185">
            <v>43985</v>
          </cell>
          <cell r="F185">
            <v>78200</v>
          </cell>
          <cell r="G185">
            <v>64724</v>
          </cell>
          <cell r="H185">
            <v>47752</v>
          </cell>
          <cell r="I185">
            <v>44673</v>
          </cell>
          <cell r="J185">
            <v>36134</v>
          </cell>
          <cell r="K185">
            <v>28650</v>
          </cell>
          <cell r="L185">
            <v>40085</v>
          </cell>
          <cell r="M185">
            <v>35971</v>
          </cell>
          <cell r="N185">
            <v>63313</v>
          </cell>
          <cell r="P185">
            <v>200413</v>
          </cell>
          <cell r="Q185">
            <v>17513</v>
          </cell>
          <cell r="R185">
            <v>17455</v>
          </cell>
          <cell r="S185">
            <v>29899</v>
          </cell>
          <cell r="T185">
            <v>17049</v>
          </cell>
          <cell r="U185">
            <v>14942</v>
          </cell>
          <cell r="V185">
            <v>11393</v>
          </cell>
          <cell r="W185">
            <v>12553</v>
          </cell>
          <cell r="X185">
            <v>36131</v>
          </cell>
          <cell r="Y185">
            <v>11943</v>
          </cell>
          <cell r="Z185">
            <v>11515</v>
          </cell>
          <cell r="AA185">
            <v>9531</v>
          </cell>
          <cell r="AB185">
            <v>10489</v>
          </cell>
          <cell r="AD185">
            <v>399655.08</v>
          </cell>
          <cell r="AE185">
            <v>26797.09</v>
          </cell>
          <cell r="AF185">
            <v>40041.589999999997</v>
          </cell>
          <cell r="AG185">
            <v>41790.089999999997</v>
          </cell>
          <cell r="AH185">
            <v>40997.089999999997</v>
          </cell>
          <cell r="AI185">
            <v>38427.589999999997</v>
          </cell>
          <cell r="AJ185">
            <v>17734.09</v>
          </cell>
          <cell r="AK185">
            <v>17407.09</v>
          </cell>
          <cell r="AL185">
            <v>43361.59</v>
          </cell>
          <cell r="AM185">
            <v>55600.09</v>
          </cell>
          <cell r="AN185">
            <v>21370.09</v>
          </cell>
          <cell r="AO185">
            <v>39532.589999999997</v>
          </cell>
          <cell r="AP185">
            <v>16596.09</v>
          </cell>
          <cell r="AR185">
            <v>194199</v>
          </cell>
          <cell r="AS185">
            <v>25194.25</v>
          </cell>
          <cell r="AT185">
            <v>13646.25</v>
          </cell>
          <cell r="AU185">
            <v>39306.25</v>
          </cell>
          <cell r="AV185">
            <v>27693.25</v>
          </cell>
          <cell r="AW185">
            <v>28607.25</v>
          </cell>
          <cell r="AX185">
            <v>19372.25</v>
          </cell>
          <cell r="AY185">
            <v>15663.25</v>
          </cell>
          <cell r="AZ185">
            <v>7394.25</v>
          </cell>
          <cell r="BA185">
            <v>4546.25</v>
          </cell>
          <cell r="BB185">
            <v>8436.25</v>
          </cell>
          <cell r="BC185">
            <v>2254.25</v>
          </cell>
          <cell r="BD185">
            <v>2085.25</v>
          </cell>
          <cell r="BF185">
            <v>420000</v>
          </cell>
          <cell r="BG185">
            <v>35000</v>
          </cell>
          <cell r="BH185">
            <v>35000</v>
          </cell>
          <cell r="BI185">
            <v>35000</v>
          </cell>
          <cell r="BJ185">
            <v>35000</v>
          </cell>
          <cell r="BK185">
            <v>35000</v>
          </cell>
          <cell r="BL185">
            <v>35000</v>
          </cell>
          <cell r="BM185">
            <v>35000</v>
          </cell>
          <cell r="BN185">
            <v>35000</v>
          </cell>
          <cell r="BO185">
            <v>35000</v>
          </cell>
          <cell r="BP185">
            <v>35000</v>
          </cell>
          <cell r="BQ185">
            <v>35000</v>
          </cell>
          <cell r="BR185">
            <v>35000</v>
          </cell>
          <cell r="BT185">
            <v>3375</v>
          </cell>
          <cell r="BU185">
            <v>200</v>
          </cell>
          <cell r="BV185">
            <v>200</v>
          </cell>
          <cell r="BW185">
            <v>475</v>
          </cell>
          <cell r="BX185">
            <v>200</v>
          </cell>
          <cell r="BY185">
            <v>200</v>
          </cell>
          <cell r="BZ185">
            <v>475</v>
          </cell>
          <cell r="CA185">
            <v>200</v>
          </cell>
          <cell r="CB185">
            <v>200</v>
          </cell>
          <cell r="CC185">
            <v>475</v>
          </cell>
          <cell r="CD185">
            <v>200</v>
          </cell>
          <cell r="CE185">
            <v>200</v>
          </cell>
          <cell r="CF185">
            <v>350</v>
          </cell>
          <cell r="CH185" t="str">
            <v>0</v>
          </cell>
          <cell r="CI185" t="str">
            <v>0</v>
          </cell>
          <cell r="CJ185" t="str">
            <v>0</v>
          </cell>
          <cell r="CK185" t="str">
            <v>0</v>
          </cell>
          <cell r="CL185" t="str">
            <v>0</v>
          </cell>
          <cell r="CM185" t="str">
            <v>0</v>
          </cell>
          <cell r="CN185" t="str">
            <v>0</v>
          </cell>
          <cell r="CO185" t="str">
            <v>0</v>
          </cell>
          <cell r="CP185" t="str">
            <v>0</v>
          </cell>
          <cell r="CQ185" t="str">
            <v>0</v>
          </cell>
          <cell r="CR185" t="str">
            <v>0</v>
          </cell>
          <cell r="CS185" t="str">
            <v>0</v>
          </cell>
          <cell r="CT185" t="str">
            <v>0</v>
          </cell>
          <cell r="CV185" t="str">
            <v>0</v>
          </cell>
          <cell r="CW185" t="str">
            <v>0</v>
          </cell>
          <cell r="CX185" t="str">
            <v>0</v>
          </cell>
          <cell r="CY185" t="str">
            <v>0</v>
          </cell>
          <cell r="CZ185" t="str">
            <v>0</v>
          </cell>
          <cell r="DA185" t="str">
            <v>0</v>
          </cell>
          <cell r="DB185" t="str">
            <v>0</v>
          </cell>
          <cell r="DC185" t="str">
            <v>0</v>
          </cell>
          <cell r="DD185" t="str">
            <v>0</v>
          </cell>
          <cell r="DE185" t="str">
            <v>0</v>
          </cell>
          <cell r="DF185" t="str">
            <v>0</v>
          </cell>
          <cell r="DG185" t="str">
            <v>0</v>
          </cell>
          <cell r="DH185" t="str">
            <v>0</v>
          </cell>
          <cell r="DJ185" t="str">
            <v>0</v>
          </cell>
          <cell r="DK185" t="str">
            <v>0</v>
          </cell>
          <cell r="DL185" t="str">
            <v>0</v>
          </cell>
          <cell r="DM185" t="str">
            <v>0</v>
          </cell>
          <cell r="DN185" t="str">
            <v>0</v>
          </cell>
          <cell r="DO185" t="str">
            <v>0</v>
          </cell>
          <cell r="DP185" t="str">
            <v>0</v>
          </cell>
          <cell r="DQ185" t="str">
            <v>0</v>
          </cell>
          <cell r="DR185" t="str">
            <v>0</v>
          </cell>
          <cell r="DS185" t="str">
            <v>0</v>
          </cell>
          <cell r="DT185" t="str">
            <v>0</v>
          </cell>
          <cell r="DU185" t="str">
            <v>0</v>
          </cell>
          <cell r="DV185" t="str">
            <v>0</v>
          </cell>
        </row>
        <row r="186">
          <cell r="A186" t="str">
            <v>Training</v>
          </cell>
          <cell r="B186">
            <v>942405</v>
          </cell>
          <cell r="C186">
            <v>158739</v>
          </cell>
          <cell r="D186">
            <v>107265</v>
          </cell>
          <cell r="E186">
            <v>24370</v>
          </cell>
          <cell r="F186">
            <v>95045</v>
          </cell>
          <cell r="G186">
            <v>12970</v>
          </cell>
          <cell r="H186">
            <v>98914</v>
          </cell>
          <cell r="I186">
            <v>12216</v>
          </cell>
          <cell r="J186">
            <v>99573</v>
          </cell>
          <cell r="K186">
            <v>14251</v>
          </cell>
          <cell r="L186">
            <v>91202</v>
          </cell>
          <cell r="M186">
            <v>6073</v>
          </cell>
          <cell r="N186">
            <v>221787</v>
          </cell>
          <cell r="P186">
            <v>46600</v>
          </cell>
          <cell r="Q186">
            <v>5950</v>
          </cell>
          <cell r="R186">
            <v>2800</v>
          </cell>
          <cell r="S186">
            <v>3950</v>
          </cell>
          <cell r="T186">
            <v>4150</v>
          </cell>
          <cell r="U186">
            <v>2000</v>
          </cell>
          <cell r="V186">
            <v>4700</v>
          </cell>
          <cell r="W186">
            <v>6200</v>
          </cell>
          <cell r="X186">
            <v>2200</v>
          </cell>
          <cell r="Y186">
            <v>3200</v>
          </cell>
          <cell r="Z186">
            <v>5700</v>
          </cell>
          <cell r="AA186">
            <v>2000</v>
          </cell>
          <cell r="AB186">
            <v>3750</v>
          </cell>
          <cell r="AD186">
            <v>2092991.33</v>
          </cell>
          <cell r="AE186">
            <v>179213.5</v>
          </cell>
          <cell r="AF186">
            <v>168194.5</v>
          </cell>
          <cell r="AG186">
            <v>165846.5</v>
          </cell>
          <cell r="AH186">
            <v>171525.5</v>
          </cell>
          <cell r="AI186">
            <v>164345.5</v>
          </cell>
          <cell r="AJ186">
            <v>163097.5</v>
          </cell>
          <cell r="AK186">
            <v>184566.5</v>
          </cell>
          <cell r="AL186">
            <v>164305.5</v>
          </cell>
          <cell r="AM186">
            <v>184896.5</v>
          </cell>
          <cell r="AN186">
            <v>196610.5</v>
          </cell>
          <cell r="AO186">
            <v>180848.5</v>
          </cell>
          <cell r="AP186">
            <v>169540.83</v>
          </cell>
          <cell r="AR186">
            <v>615117</v>
          </cell>
          <cell r="AS186">
            <v>119353</v>
          </cell>
          <cell r="AT186">
            <v>80777</v>
          </cell>
          <cell r="AU186">
            <v>12767</v>
          </cell>
          <cell r="AV186">
            <v>68884</v>
          </cell>
          <cell r="AW186">
            <v>9398</v>
          </cell>
          <cell r="AX186">
            <v>94650</v>
          </cell>
          <cell r="AY186">
            <v>7066</v>
          </cell>
          <cell r="AZ186">
            <v>70114</v>
          </cell>
          <cell r="BA186">
            <v>8205</v>
          </cell>
          <cell r="BB186">
            <v>67130</v>
          </cell>
          <cell r="BC186">
            <v>6642</v>
          </cell>
          <cell r="BD186">
            <v>70131</v>
          </cell>
          <cell r="BF186">
            <v>90000</v>
          </cell>
          <cell r="BG186">
            <v>7500</v>
          </cell>
          <cell r="BH186">
            <v>7500</v>
          </cell>
          <cell r="BI186">
            <v>7500</v>
          </cell>
          <cell r="BJ186">
            <v>7500</v>
          </cell>
          <cell r="BK186">
            <v>7500</v>
          </cell>
          <cell r="BL186">
            <v>7500</v>
          </cell>
          <cell r="BM186">
            <v>7500</v>
          </cell>
          <cell r="BN186">
            <v>7500</v>
          </cell>
          <cell r="BO186">
            <v>7500</v>
          </cell>
          <cell r="BP186">
            <v>7500</v>
          </cell>
          <cell r="BQ186">
            <v>7500</v>
          </cell>
          <cell r="BR186">
            <v>7500</v>
          </cell>
          <cell r="BT186" t="str">
            <v>0</v>
          </cell>
          <cell r="BU186" t="str">
            <v>0</v>
          </cell>
          <cell r="BV186" t="str">
            <v>0</v>
          </cell>
          <cell r="BW186" t="str">
            <v>0</v>
          </cell>
          <cell r="BX186" t="str">
            <v>0</v>
          </cell>
          <cell r="BY186" t="str">
            <v>0</v>
          </cell>
          <cell r="BZ186" t="str">
            <v>0</v>
          </cell>
          <cell r="CA186" t="str">
            <v>0</v>
          </cell>
          <cell r="CB186" t="str">
            <v>0</v>
          </cell>
          <cell r="CC186" t="str">
            <v>0</v>
          </cell>
          <cell r="CD186" t="str">
            <v>0</v>
          </cell>
          <cell r="CE186" t="str">
            <v>0</v>
          </cell>
          <cell r="CF186" t="str">
            <v>0</v>
          </cell>
          <cell r="CH186" t="str">
            <v>0</v>
          </cell>
          <cell r="CI186" t="str">
            <v>0</v>
          </cell>
          <cell r="CJ186" t="str">
            <v>0</v>
          </cell>
          <cell r="CK186" t="str">
            <v>0</v>
          </cell>
          <cell r="CL186" t="str">
            <v>0</v>
          </cell>
          <cell r="CM186" t="str">
            <v>0</v>
          </cell>
          <cell r="CN186" t="str">
            <v>0</v>
          </cell>
          <cell r="CO186" t="str">
            <v>0</v>
          </cell>
          <cell r="CP186" t="str">
            <v>0</v>
          </cell>
          <cell r="CQ186" t="str">
            <v>0</v>
          </cell>
          <cell r="CR186" t="str">
            <v>0</v>
          </cell>
          <cell r="CS186" t="str">
            <v>0</v>
          </cell>
          <cell r="CT186" t="str">
            <v>0</v>
          </cell>
          <cell r="CV186" t="str">
            <v>0</v>
          </cell>
          <cell r="CW186" t="str">
            <v>0</v>
          </cell>
          <cell r="CX186" t="str">
            <v>0</v>
          </cell>
          <cell r="CY186" t="str">
            <v>0</v>
          </cell>
          <cell r="CZ186" t="str">
            <v>0</v>
          </cell>
          <cell r="DA186" t="str">
            <v>0</v>
          </cell>
          <cell r="DB186" t="str">
            <v>0</v>
          </cell>
          <cell r="DC186" t="str">
            <v>0</v>
          </cell>
          <cell r="DD186" t="str">
            <v>0</v>
          </cell>
          <cell r="DE186" t="str">
            <v>0</v>
          </cell>
          <cell r="DF186" t="str">
            <v>0</v>
          </cell>
          <cell r="DG186" t="str">
            <v>0</v>
          </cell>
          <cell r="DH186" t="str">
            <v>0</v>
          </cell>
          <cell r="DJ186" t="str">
            <v>0</v>
          </cell>
          <cell r="DK186" t="str">
            <v>0</v>
          </cell>
          <cell r="DL186" t="str">
            <v>0</v>
          </cell>
          <cell r="DM186" t="str">
            <v>0</v>
          </cell>
          <cell r="DN186" t="str">
            <v>0</v>
          </cell>
          <cell r="DO186" t="str">
            <v>0</v>
          </cell>
          <cell r="DP186" t="str">
            <v>0</v>
          </cell>
          <cell r="DQ186" t="str">
            <v>0</v>
          </cell>
          <cell r="DR186" t="str">
            <v>0</v>
          </cell>
          <cell r="DS186" t="str">
            <v>0</v>
          </cell>
          <cell r="DT186" t="str">
            <v>0</v>
          </cell>
          <cell r="DU186" t="str">
            <v>0</v>
          </cell>
          <cell r="DV186" t="str">
            <v>0</v>
          </cell>
        </row>
        <row r="187">
          <cell r="A187" t="str">
            <v>Outside Services</v>
          </cell>
          <cell r="B187">
            <v>38947455</v>
          </cell>
          <cell r="C187">
            <v>3107716</v>
          </cell>
          <cell r="D187">
            <v>3027591</v>
          </cell>
          <cell r="E187">
            <v>3420698</v>
          </cell>
          <cell r="F187">
            <v>2929516</v>
          </cell>
          <cell r="G187">
            <v>2944637</v>
          </cell>
          <cell r="H187">
            <v>3308736</v>
          </cell>
          <cell r="I187">
            <v>2944117</v>
          </cell>
          <cell r="J187">
            <v>3053119</v>
          </cell>
          <cell r="K187">
            <v>3551439</v>
          </cell>
          <cell r="L187">
            <v>3626780</v>
          </cell>
          <cell r="M187">
            <v>3298344</v>
          </cell>
          <cell r="N187">
            <v>3734762</v>
          </cell>
          <cell r="P187">
            <v>5184479.5199999996</v>
          </cell>
          <cell r="Q187">
            <v>479787.76</v>
          </cell>
          <cell r="R187">
            <v>399914.76</v>
          </cell>
          <cell r="S187">
            <v>415174</v>
          </cell>
          <cell r="T187">
            <v>444972</v>
          </cell>
          <cell r="U187">
            <v>400212</v>
          </cell>
          <cell r="V187">
            <v>422519</v>
          </cell>
          <cell r="W187">
            <v>441241</v>
          </cell>
          <cell r="X187">
            <v>407642</v>
          </cell>
          <cell r="Y187">
            <v>539502</v>
          </cell>
          <cell r="Z187">
            <v>413200</v>
          </cell>
          <cell r="AA187">
            <v>427077</v>
          </cell>
          <cell r="AB187">
            <v>393238</v>
          </cell>
          <cell r="AD187">
            <v>11530556</v>
          </cell>
          <cell r="AE187">
            <v>1130397.5</v>
          </cell>
          <cell r="AF187">
            <v>949333.5</v>
          </cell>
          <cell r="AG187">
            <v>1030467.5</v>
          </cell>
          <cell r="AH187">
            <v>1247084.5</v>
          </cell>
          <cell r="AI187">
            <v>1026512.5</v>
          </cell>
          <cell r="AJ187">
            <v>978300.5</v>
          </cell>
          <cell r="AK187">
            <v>1045088.5</v>
          </cell>
          <cell r="AL187">
            <v>834953.5</v>
          </cell>
          <cell r="AM187">
            <v>776283.5</v>
          </cell>
          <cell r="AN187">
            <v>910928.5</v>
          </cell>
          <cell r="AO187">
            <v>759718.5</v>
          </cell>
          <cell r="AP187">
            <v>841487.5</v>
          </cell>
          <cell r="AR187">
            <v>21913759</v>
          </cell>
          <cell r="AS187">
            <v>1110318</v>
          </cell>
          <cell r="AT187">
            <v>1645014</v>
          </cell>
          <cell r="AU187">
            <v>1490912</v>
          </cell>
          <cell r="AV187">
            <v>1179867</v>
          </cell>
          <cell r="AW187">
            <v>1385416</v>
          </cell>
          <cell r="AX187">
            <v>1530390</v>
          </cell>
          <cell r="AY187">
            <v>1523612</v>
          </cell>
          <cell r="AZ187">
            <v>2125846</v>
          </cell>
          <cell r="BA187">
            <v>2546708</v>
          </cell>
          <cell r="BB187">
            <v>2476485</v>
          </cell>
          <cell r="BC187">
            <v>2314354</v>
          </cell>
          <cell r="BD187">
            <v>2584837</v>
          </cell>
          <cell r="BF187">
            <v>3014400</v>
          </cell>
          <cell r="BG187">
            <v>251200</v>
          </cell>
          <cell r="BH187">
            <v>251200</v>
          </cell>
          <cell r="BI187">
            <v>251200</v>
          </cell>
          <cell r="BJ187">
            <v>251200</v>
          </cell>
          <cell r="BK187">
            <v>251200</v>
          </cell>
          <cell r="BL187">
            <v>251200</v>
          </cell>
          <cell r="BM187">
            <v>251200</v>
          </cell>
          <cell r="BN187">
            <v>251200</v>
          </cell>
          <cell r="BO187">
            <v>251200</v>
          </cell>
          <cell r="BP187">
            <v>251200</v>
          </cell>
          <cell r="BQ187">
            <v>251200</v>
          </cell>
          <cell r="BR187">
            <v>251200</v>
          </cell>
          <cell r="BT187">
            <v>1113900</v>
          </cell>
          <cell r="BU187">
            <v>75325</v>
          </cell>
          <cell r="BV187">
            <v>105325</v>
          </cell>
          <cell r="BW187">
            <v>120325</v>
          </cell>
          <cell r="BX187">
            <v>120325</v>
          </cell>
          <cell r="BY187">
            <v>120325</v>
          </cell>
          <cell r="BZ187">
            <v>120325</v>
          </cell>
          <cell r="CA187">
            <v>75325</v>
          </cell>
          <cell r="CB187">
            <v>75325</v>
          </cell>
          <cell r="CC187">
            <v>75325</v>
          </cell>
          <cell r="CD187">
            <v>75325</v>
          </cell>
          <cell r="CE187">
            <v>75325</v>
          </cell>
          <cell r="CF187">
            <v>75325</v>
          </cell>
          <cell r="CH187" t="str">
            <v>0</v>
          </cell>
          <cell r="CI187" t="str">
            <v>0</v>
          </cell>
          <cell r="CJ187" t="str">
            <v>0</v>
          </cell>
          <cell r="CK187" t="str">
            <v>0</v>
          </cell>
          <cell r="CL187" t="str">
            <v>0</v>
          </cell>
          <cell r="CM187" t="str">
            <v>0</v>
          </cell>
          <cell r="CN187" t="str">
            <v>0</v>
          </cell>
          <cell r="CO187" t="str">
            <v>0</v>
          </cell>
          <cell r="CP187" t="str">
            <v>0</v>
          </cell>
          <cell r="CQ187" t="str">
            <v>0</v>
          </cell>
          <cell r="CR187" t="str">
            <v>0</v>
          </cell>
          <cell r="CS187" t="str">
            <v>0</v>
          </cell>
          <cell r="CT187" t="str">
            <v>0</v>
          </cell>
          <cell r="CV187" t="str">
            <v>0</v>
          </cell>
          <cell r="CW187" t="str">
            <v>0</v>
          </cell>
          <cell r="CX187" t="str">
            <v>0</v>
          </cell>
          <cell r="CY187" t="str">
            <v>0</v>
          </cell>
          <cell r="CZ187" t="str">
            <v>0</v>
          </cell>
          <cell r="DA187" t="str">
            <v>0</v>
          </cell>
          <cell r="DB187" t="str">
            <v>0</v>
          </cell>
          <cell r="DC187" t="str">
            <v>0</v>
          </cell>
          <cell r="DD187" t="str">
            <v>0</v>
          </cell>
          <cell r="DE187" t="str">
            <v>0</v>
          </cell>
          <cell r="DF187" t="str">
            <v>0</v>
          </cell>
          <cell r="DG187" t="str">
            <v>0</v>
          </cell>
          <cell r="DH187" t="str">
            <v>0</v>
          </cell>
          <cell r="DJ187">
            <v>-1010764</v>
          </cell>
          <cell r="DK187">
            <v>-84230</v>
          </cell>
          <cell r="DL187">
            <v>-84230</v>
          </cell>
          <cell r="DM187">
            <v>-84231</v>
          </cell>
          <cell r="DN187">
            <v>-84230</v>
          </cell>
          <cell r="DO187">
            <v>-84230</v>
          </cell>
          <cell r="DP187">
            <v>-84231</v>
          </cell>
          <cell r="DQ187">
            <v>-84230</v>
          </cell>
          <cell r="DR187">
            <v>-84230</v>
          </cell>
          <cell r="DS187">
            <v>-84231</v>
          </cell>
          <cell r="DT187">
            <v>-84230</v>
          </cell>
          <cell r="DU187">
            <v>-84230</v>
          </cell>
          <cell r="DV187">
            <v>-84231</v>
          </cell>
        </row>
        <row r="188">
          <cell r="A188" t="str">
            <v>Provision for Bad Debt</v>
          </cell>
          <cell r="B188">
            <v>3994732.6</v>
          </cell>
          <cell r="C188">
            <v>236225.72</v>
          </cell>
          <cell r="D188">
            <v>337210.28</v>
          </cell>
          <cell r="E188">
            <v>528553.67000000004</v>
          </cell>
          <cell r="F188">
            <v>612438.47</v>
          </cell>
          <cell r="G188">
            <v>520276.27</v>
          </cell>
          <cell r="H188">
            <v>403831.5</v>
          </cell>
          <cell r="I188">
            <v>269780.31</v>
          </cell>
          <cell r="J188">
            <v>238008.95999999999</v>
          </cell>
          <cell r="K188">
            <v>206489.86</v>
          </cell>
          <cell r="L188">
            <v>209359.14</v>
          </cell>
          <cell r="M188">
            <v>217891.89</v>
          </cell>
          <cell r="N188">
            <v>214666.53</v>
          </cell>
          <cell r="P188">
            <v>2309664.86</v>
          </cell>
          <cell r="Q188">
            <v>116283.05</v>
          </cell>
          <cell r="R188">
            <v>211915.79</v>
          </cell>
          <cell r="S188">
            <v>366733.52</v>
          </cell>
          <cell r="T188">
            <v>446173.59</v>
          </cell>
          <cell r="U188">
            <v>353740.06</v>
          </cell>
          <cell r="V188">
            <v>243673.9</v>
          </cell>
          <cell r="W188">
            <v>146969.59</v>
          </cell>
          <cell r="X188">
            <v>101110.66</v>
          </cell>
          <cell r="Y188">
            <v>80712.67</v>
          </cell>
          <cell r="Z188">
            <v>81178.06</v>
          </cell>
          <cell r="AA188">
            <v>80828.66</v>
          </cell>
          <cell r="AB188">
            <v>80345.31</v>
          </cell>
          <cell r="AD188" t="str">
            <v>0</v>
          </cell>
          <cell r="AE188" t="str">
            <v>0</v>
          </cell>
          <cell r="AF188" t="str">
            <v>0</v>
          </cell>
          <cell r="AG188" t="str">
            <v>0</v>
          </cell>
          <cell r="AH188" t="str">
            <v>0</v>
          </cell>
          <cell r="AI188" t="str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 t="str">
            <v>0</v>
          </cell>
          <cell r="AO188" t="str">
            <v>0</v>
          </cell>
          <cell r="AP188" t="str">
            <v>0</v>
          </cell>
          <cell r="AR188">
            <v>60000</v>
          </cell>
          <cell r="AS188">
            <v>5000</v>
          </cell>
          <cell r="AT188">
            <v>5000</v>
          </cell>
          <cell r="AU188">
            <v>5000</v>
          </cell>
          <cell r="AV188">
            <v>5000</v>
          </cell>
          <cell r="AW188">
            <v>5000</v>
          </cell>
          <cell r="AX188">
            <v>5000</v>
          </cell>
          <cell r="AY188">
            <v>5000</v>
          </cell>
          <cell r="AZ188">
            <v>5000</v>
          </cell>
          <cell r="BA188">
            <v>5000</v>
          </cell>
          <cell r="BB188">
            <v>5000</v>
          </cell>
          <cell r="BC188">
            <v>5000</v>
          </cell>
          <cell r="BD188">
            <v>5000</v>
          </cell>
          <cell r="BF188">
            <v>750000</v>
          </cell>
          <cell r="BG188">
            <v>62500</v>
          </cell>
          <cell r="BH188">
            <v>62500</v>
          </cell>
          <cell r="BI188">
            <v>62500</v>
          </cell>
          <cell r="BJ188">
            <v>62500</v>
          </cell>
          <cell r="BK188">
            <v>62500</v>
          </cell>
          <cell r="BL188">
            <v>62500</v>
          </cell>
          <cell r="BM188">
            <v>62500</v>
          </cell>
          <cell r="BN188">
            <v>62500</v>
          </cell>
          <cell r="BO188">
            <v>62500</v>
          </cell>
          <cell r="BP188">
            <v>62500</v>
          </cell>
          <cell r="BQ188">
            <v>62500</v>
          </cell>
          <cell r="BR188">
            <v>62500</v>
          </cell>
          <cell r="BT188" t="str">
            <v>0</v>
          </cell>
          <cell r="BU188" t="str">
            <v>0</v>
          </cell>
          <cell r="BV188" t="str">
            <v>0</v>
          </cell>
          <cell r="BW188" t="str">
            <v>0</v>
          </cell>
          <cell r="BX188" t="str">
            <v>0</v>
          </cell>
          <cell r="BY188" t="str">
            <v>0</v>
          </cell>
          <cell r="BZ188" t="str">
            <v>0</v>
          </cell>
          <cell r="CA188" t="str">
            <v>0</v>
          </cell>
          <cell r="CB188" t="str">
            <v>0</v>
          </cell>
          <cell r="CC188" t="str">
            <v>0</v>
          </cell>
          <cell r="CD188" t="str">
            <v>0</v>
          </cell>
          <cell r="CE188" t="str">
            <v>0</v>
          </cell>
          <cell r="CF188" t="str">
            <v>0</v>
          </cell>
          <cell r="CH188" t="str">
            <v>0</v>
          </cell>
          <cell r="CI188" t="str">
            <v>0</v>
          </cell>
          <cell r="CJ188" t="str">
            <v>0</v>
          </cell>
          <cell r="CK188" t="str">
            <v>0</v>
          </cell>
          <cell r="CL188" t="str">
            <v>0</v>
          </cell>
          <cell r="CM188" t="str">
            <v>0</v>
          </cell>
          <cell r="CN188" t="str">
            <v>0</v>
          </cell>
          <cell r="CO188" t="str">
            <v>0</v>
          </cell>
          <cell r="CP188" t="str">
            <v>0</v>
          </cell>
          <cell r="CQ188" t="str">
            <v>0</v>
          </cell>
          <cell r="CR188" t="str">
            <v>0</v>
          </cell>
          <cell r="CS188" t="str">
            <v>0</v>
          </cell>
          <cell r="CT188" t="str">
            <v>0</v>
          </cell>
          <cell r="CV188" t="str">
            <v>0</v>
          </cell>
          <cell r="CW188" t="str">
            <v>0</v>
          </cell>
          <cell r="CX188" t="str">
            <v>0</v>
          </cell>
          <cell r="CY188" t="str">
            <v>0</v>
          </cell>
          <cell r="CZ188" t="str">
            <v>0</v>
          </cell>
          <cell r="DA188" t="str">
            <v>0</v>
          </cell>
          <cell r="DB188" t="str">
            <v>0</v>
          </cell>
          <cell r="DC188" t="str">
            <v>0</v>
          </cell>
          <cell r="DD188" t="str">
            <v>0</v>
          </cell>
          <cell r="DE188" t="str">
            <v>0</v>
          </cell>
          <cell r="DF188" t="str">
            <v>0</v>
          </cell>
          <cell r="DG188" t="str">
            <v>0</v>
          </cell>
          <cell r="DH188" t="str">
            <v>0</v>
          </cell>
          <cell r="DJ188" t="str">
            <v>0</v>
          </cell>
          <cell r="DK188" t="str">
            <v>0</v>
          </cell>
          <cell r="DL188" t="str">
            <v>0</v>
          </cell>
          <cell r="DM188" t="str">
            <v>0</v>
          </cell>
          <cell r="DN188" t="str">
            <v>0</v>
          </cell>
          <cell r="DO188" t="str">
            <v>0</v>
          </cell>
          <cell r="DP188" t="str">
            <v>0</v>
          </cell>
          <cell r="DQ188" t="str">
            <v>0</v>
          </cell>
          <cell r="DR188" t="str">
            <v>0</v>
          </cell>
          <cell r="DS188" t="str">
            <v>0</v>
          </cell>
          <cell r="DT188" t="str">
            <v>0</v>
          </cell>
          <cell r="DU188" t="str">
            <v>0</v>
          </cell>
          <cell r="DV188" t="str">
            <v>0</v>
          </cell>
        </row>
        <row r="189">
          <cell r="A189" t="str">
            <v>Miscellaneous</v>
          </cell>
          <cell r="B189">
            <v>-610000</v>
          </cell>
          <cell r="C189">
            <v>-93000</v>
          </cell>
          <cell r="D189">
            <v>0</v>
          </cell>
          <cell r="E189">
            <v>0</v>
          </cell>
          <cell r="F189">
            <v>-173000</v>
          </cell>
          <cell r="G189">
            <v>0</v>
          </cell>
          <cell r="H189">
            <v>0</v>
          </cell>
          <cell r="I189">
            <v>-240000</v>
          </cell>
          <cell r="J189">
            <v>0</v>
          </cell>
          <cell r="K189">
            <v>0</v>
          </cell>
          <cell r="L189">
            <v>-104000</v>
          </cell>
          <cell r="M189">
            <v>0</v>
          </cell>
          <cell r="N189">
            <v>0</v>
          </cell>
          <cell r="P189">
            <v>366383</v>
          </cell>
          <cell r="Q189">
            <v>13983</v>
          </cell>
          <cell r="R189">
            <v>27217</v>
          </cell>
          <cell r="S189">
            <v>47789</v>
          </cell>
          <cell r="T189">
            <v>72182</v>
          </cell>
          <cell r="U189">
            <v>67994</v>
          </cell>
          <cell r="V189">
            <v>45490</v>
          </cell>
          <cell r="W189">
            <v>30361</v>
          </cell>
          <cell r="X189">
            <v>16920</v>
          </cell>
          <cell r="Y189">
            <v>11385</v>
          </cell>
          <cell r="Z189">
            <v>11009</v>
          </cell>
          <cell r="AA189">
            <v>10868</v>
          </cell>
          <cell r="AB189">
            <v>11185</v>
          </cell>
          <cell r="AD189">
            <v>-32678273</v>
          </cell>
          <cell r="AE189">
            <v>-2723027</v>
          </cell>
          <cell r="AF189">
            <v>-2723277</v>
          </cell>
          <cell r="AG189">
            <v>-2723217</v>
          </cell>
          <cell r="AH189">
            <v>-2723027</v>
          </cell>
          <cell r="AI189">
            <v>-2723277</v>
          </cell>
          <cell r="AJ189">
            <v>-2723277</v>
          </cell>
          <cell r="AK189">
            <v>-2723027</v>
          </cell>
          <cell r="AL189">
            <v>-2723277</v>
          </cell>
          <cell r="AM189">
            <v>-2723277</v>
          </cell>
          <cell r="AN189">
            <v>-2723027</v>
          </cell>
          <cell r="AO189">
            <v>-2723276</v>
          </cell>
          <cell r="AP189">
            <v>-2723287</v>
          </cell>
          <cell r="AR189">
            <v>559962</v>
          </cell>
          <cell r="AS189">
            <v>59482</v>
          </cell>
          <cell r="AT189">
            <v>41997</v>
          </cell>
          <cell r="AU189">
            <v>70242</v>
          </cell>
          <cell r="AV189">
            <v>64457</v>
          </cell>
          <cell r="AW189">
            <v>68660</v>
          </cell>
          <cell r="AX189">
            <v>49216</v>
          </cell>
          <cell r="AY189">
            <v>30994</v>
          </cell>
          <cell r="AZ189">
            <v>16551</v>
          </cell>
          <cell r="BA189">
            <v>30994</v>
          </cell>
          <cell r="BB189">
            <v>32178</v>
          </cell>
          <cell r="BC189">
            <v>37034</v>
          </cell>
          <cell r="BD189">
            <v>58157</v>
          </cell>
          <cell r="BF189">
            <v>27000</v>
          </cell>
          <cell r="BG189">
            <v>2250</v>
          </cell>
          <cell r="BH189">
            <v>2250</v>
          </cell>
          <cell r="BI189">
            <v>2250</v>
          </cell>
          <cell r="BJ189">
            <v>2250</v>
          </cell>
          <cell r="BK189">
            <v>2250</v>
          </cell>
          <cell r="BL189">
            <v>2250</v>
          </cell>
          <cell r="BM189">
            <v>2250</v>
          </cell>
          <cell r="BN189">
            <v>2250</v>
          </cell>
          <cell r="BO189">
            <v>2250</v>
          </cell>
          <cell r="BP189">
            <v>2250</v>
          </cell>
          <cell r="BQ189">
            <v>2250</v>
          </cell>
          <cell r="BR189">
            <v>2250</v>
          </cell>
          <cell r="BT189">
            <v>66000</v>
          </cell>
          <cell r="BU189">
            <v>5500</v>
          </cell>
          <cell r="BV189">
            <v>5500</v>
          </cell>
          <cell r="BW189">
            <v>5500</v>
          </cell>
          <cell r="BX189">
            <v>5500</v>
          </cell>
          <cell r="BY189">
            <v>5500</v>
          </cell>
          <cell r="BZ189">
            <v>5500</v>
          </cell>
          <cell r="CA189">
            <v>5500</v>
          </cell>
          <cell r="CB189">
            <v>5500</v>
          </cell>
          <cell r="CC189">
            <v>5500</v>
          </cell>
          <cell r="CD189">
            <v>5500</v>
          </cell>
          <cell r="CE189">
            <v>5500</v>
          </cell>
          <cell r="CF189">
            <v>5500</v>
          </cell>
          <cell r="CH189" t="str">
            <v>0</v>
          </cell>
          <cell r="CI189" t="str">
            <v>0</v>
          </cell>
          <cell r="CJ189" t="str">
            <v>0</v>
          </cell>
          <cell r="CK189" t="str">
            <v>0</v>
          </cell>
          <cell r="CL189" t="str">
            <v>0</v>
          </cell>
          <cell r="CM189" t="str">
            <v>0</v>
          </cell>
          <cell r="CN189" t="str">
            <v>0</v>
          </cell>
          <cell r="CO189" t="str">
            <v>0</v>
          </cell>
          <cell r="CP189" t="str">
            <v>0</v>
          </cell>
          <cell r="CQ189" t="str">
            <v>0</v>
          </cell>
          <cell r="CR189" t="str">
            <v>0</v>
          </cell>
          <cell r="CS189" t="str">
            <v>0</v>
          </cell>
          <cell r="CT189" t="str">
            <v>0</v>
          </cell>
          <cell r="CV189" t="str">
            <v>0</v>
          </cell>
          <cell r="CW189" t="str">
            <v>0</v>
          </cell>
          <cell r="CX189" t="str">
            <v>0</v>
          </cell>
          <cell r="CY189" t="str">
            <v>0</v>
          </cell>
          <cell r="CZ189" t="str">
            <v>0</v>
          </cell>
          <cell r="DA189" t="str">
            <v>0</v>
          </cell>
          <cell r="DB189" t="str">
            <v>0</v>
          </cell>
          <cell r="DC189" t="str">
            <v>0</v>
          </cell>
          <cell r="DD189" t="str">
            <v>0</v>
          </cell>
          <cell r="DE189" t="str">
            <v>0</v>
          </cell>
          <cell r="DF189" t="str">
            <v>0</v>
          </cell>
          <cell r="DG189" t="str">
            <v>0</v>
          </cell>
          <cell r="DH189" t="str">
            <v>0</v>
          </cell>
          <cell r="DJ189" t="str">
            <v>0</v>
          </cell>
          <cell r="DK189" t="str">
            <v>0</v>
          </cell>
          <cell r="DL189" t="str">
            <v>0</v>
          </cell>
          <cell r="DM189" t="str">
            <v>0</v>
          </cell>
          <cell r="DN189" t="str">
            <v>0</v>
          </cell>
          <cell r="DO189" t="str">
            <v>0</v>
          </cell>
          <cell r="DP189" t="str">
            <v>0</v>
          </cell>
          <cell r="DQ189" t="str">
            <v>0</v>
          </cell>
          <cell r="DR189" t="str">
            <v>0</v>
          </cell>
          <cell r="DS189" t="str">
            <v>0</v>
          </cell>
          <cell r="DT189" t="str">
            <v>0</v>
          </cell>
          <cell r="DU189" t="str">
            <v>0</v>
          </cell>
          <cell r="DV189" t="str">
            <v>0</v>
          </cell>
        </row>
      </sheetData>
      <sheetData sheetId="4"/>
      <sheetData sheetId="5"/>
      <sheetData sheetId="6">
        <row r="8">
          <cell r="B8" t="str">
            <v>Atmos Energy-Mid-Tex</v>
          </cell>
          <cell r="C8" t="str">
            <v>Atmos Energy-Mississippi</v>
          </cell>
          <cell r="D8" t="str">
            <v>SS Rollup w Blueflame</v>
          </cell>
          <cell r="E8" t="str">
            <v>Atmos Pipeline - Texas</v>
          </cell>
          <cell r="F8" t="str">
            <v>Atmos Energy Marketing Group</v>
          </cell>
          <cell r="G8" t="str">
            <v>Other Non Utility</v>
          </cell>
          <cell r="H8" t="str">
            <v>Other Operating Companies (Elim)</v>
          </cell>
          <cell r="I8" t="str">
            <v>Mid-Tex Eliminations</v>
          </cell>
          <cell r="J8" t="str">
            <v>Atmos Energy Corporation Cons (Elim)</v>
          </cell>
          <cell r="L8" t="str">
            <v>Atmos Energy-West Texas</v>
          </cell>
          <cell r="M8" t="str">
            <v>Atmos Energy-Louisiana</v>
          </cell>
          <cell r="N8" t="str">
            <v>Atmos Energy-KY/Mid-States</v>
          </cell>
          <cell r="O8" t="str">
            <v>Atmos Energy-Colorado-Kansas</v>
          </cell>
          <cell r="P8" t="str">
            <v>Company</v>
          </cell>
        </row>
        <row r="9">
          <cell r="A9" t="str">
            <v>Total Gas Revenue</v>
          </cell>
          <cell r="B9">
            <v>253738964.86999997</v>
          </cell>
          <cell r="C9">
            <v>58214401.240000002</v>
          </cell>
          <cell r="D9" t="str">
            <v>0</v>
          </cell>
          <cell r="E9" t="str">
            <v>0</v>
          </cell>
          <cell r="F9">
            <v>292798745.31999999</v>
          </cell>
          <cell r="G9">
            <v>223197.15</v>
          </cell>
          <cell r="H9">
            <v>-678150</v>
          </cell>
          <cell r="I9" t="str">
            <v>0</v>
          </cell>
          <cell r="J9" t="str">
            <v>0</v>
          </cell>
          <cell r="L9">
            <v>42557160.439999998</v>
          </cell>
          <cell r="M9">
            <v>37273674.75</v>
          </cell>
          <cell r="N9">
            <v>102509648.48</v>
          </cell>
          <cell r="O9">
            <v>48468189.589999996</v>
          </cell>
          <cell r="P9">
            <v>835105831.83999991</v>
          </cell>
        </row>
        <row r="10">
          <cell r="A10" t="str">
            <v>Transportation Revenue</v>
          </cell>
          <cell r="B10">
            <v>2182925.21</v>
          </cell>
          <cell r="C10">
            <v>222871.61</v>
          </cell>
          <cell r="D10" t="str">
            <v>0</v>
          </cell>
          <cell r="E10">
            <v>18754362.420000002</v>
          </cell>
          <cell r="F10">
            <v>48120.76</v>
          </cell>
          <cell r="G10">
            <v>35413.93</v>
          </cell>
          <cell r="H10">
            <v>-37117.11</v>
          </cell>
          <cell r="I10">
            <v>-10535101.93</v>
          </cell>
          <cell r="J10">
            <v>-73760.62</v>
          </cell>
          <cell r="L10">
            <v>518257.91999999998</v>
          </cell>
          <cell r="M10">
            <v>84921.69</v>
          </cell>
          <cell r="N10">
            <v>2104685.14</v>
          </cell>
          <cell r="O10">
            <v>679458.96</v>
          </cell>
          <cell r="P10">
            <v>13985037.980000004</v>
          </cell>
        </row>
        <row r="11">
          <cell r="A11" t="str">
            <v>Forfeited Discounts</v>
          </cell>
          <cell r="B11" t="str">
            <v>0</v>
          </cell>
          <cell r="C11" t="str">
            <v>0</v>
          </cell>
          <cell r="D11" t="str">
            <v>0</v>
          </cell>
          <cell r="E11" t="str">
            <v>0</v>
          </cell>
          <cell r="F11">
            <v>2500.96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L11">
            <v>3461.7</v>
          </cell>
          <cell r="M11">
            <v>257304.75</v>
          </cell>
          <cell r="N11">
            <v>414699.48</v>
          </cell>
          <cell r="O11">
            <v>53765.23</v>
          </cell>
          <cell r="P11">
            <v>731732.12</v>
          </cell>
        </row>
        <row r="12">
          <cell r="A12" t="str">
            <v>Other Operating Revenue</v>
          </cell>
          <cell r="B12">
            <v>1137143</v>
          </cell>
          <cell r="C12">
            <v>197768.91</v>
          </cell>
          <cell r="D12">
            <v>0.36999999999534339</v>
          </cell>
          <cell r="E12">
            <v>109130.33</v>
          </cell>
          <cell r="F12">
            <v>47570.83</v>
          </cell>
          <cell r="G12">
            <v>2963476.69</v>
          </cell>
          <cell r="H12" t="str">
            <v>0</v>
          </cell>
          <cell r="I12" t="str">
            <v>0</v>
          </cell>
          <cell r="J12">
            <v>-782531.93</v>
          </cell>
          <cell r="L12">
            <v>260623.17</v>
          </cell>
          <cell r="M12">
            <v>146498.63</v>
          </cell>
          <cell r="N12">
            <v>334681.55</v>
          </cell>
          <cell r="O12">
            <v>262590.15999999997</v>
          </cell>
          <cell r="P12">
            <v>4676951.71</v>
          </cell>
        </row>
        <row r="13">
          <cell r="A13" t="str">
            <v>Total Operating Revenues</v>
          </cell>
          <cell r="B13">
            <v>257059033.07999998</v>
          </cell>
          <cell r="C13">
            <v>58635041.759999998</v>
          </cell>
          <cell r="D13">
            <v>0.36999999999534339</v>
          </cell>
          <cell r="E13">
            <v>18863492.75</v>
          </cell>
          <cell r="F13">
            <v>285310669.64000005</v>
          </cell>
          <cell r="G13">
            <v>4430954.7</v>
          </cell>
          <cell r="H13">
            <v>-715267.11</v>
          </cell>
          <cell r="I13">
            <v>-10535101.93</v>
          </cell>
          <cell r="J13">
            <v>-39041073.029999994</v>
          </cell>
          <cell r="L13">
            <v>43339503.230000004</v>
          </cell>
          <cell r="M13">
            <v>37762399.820000008</v>
          </cell>
          <cell r="N13">
            <v>105363714.64999999</v>
          </cell>
          <cell r="O13">
            <v>49464003.940000013</v>
          </cell>
          <cell r="P13">
            <v>809937371.87000012</v>
          </cell>
        </row>
        <row r="14">
          <cell r="A14" t="str">
            <v>Distribution Gas Cost</v>
          </cell>
          <cell r="B14">
            <v>187981639.20000002</v>
          </cell>
          <cell r="C14">
            <v>46318938.539999992</v>
          </cell>
          <cell r="D14" t="str">
            <v>0</v>
          </cell>
          <cell r="E14" t="str">
            <v>0</v>
          </cell>
          <cell r="F14">
            <v>282516772.37999994</v>
          </cell>
          <cell r="G14">
            <v>129285.98999999705</v>
          </cell>
          <cell r="H14">
            <v>-715267.11</v>
          </cell>
          <cell r="I14">
            <v>-10535101.93</v>
          </cell>
          <cell r="J14">
            <v>-651571.47</v>
          </cell>
          <cell r="L14">
            <v>32239320.719999999</v>
          </cell>
          <cell r="M14">
            <v>24246198.410000004</v>
          </cell>
          <cell r="N14">
            <v>85435655.560000017</v>
          </cell>
          <cell r="O14">
            <v>39229957.710000008</v>
          </cell>
          <cell r="P14">
            <v>686195827.99999988</v>
          </cell>
        </row>
        <row r="15">
          <cell r="A15" t="str">
            <v>Transportation Gas Cost</v>
          </cell>
          <cell r="B15">
            <v>1259289.77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>
            <v>-64350.62</v>
          </cell>
          <cell r="L15" t="str">
            <v>0</v>
          </cell>
          <cell r="M15">
            <v>1070.07</v>
          </cell>
          <cell r="N15">
            <v>69354</v>
          </cell>
          <cell r="O15">
            <v>6172.65</v>
          </cell>
          <cell r="P15">
            <v>1271535.8700000001</v>
          </cell>
        </row>
        <row r="16">
          <cell r="A16" t="str">
            <v>Purchased Gas Cost</v>
          </cell>
          <cell r="B16">
            <v>189240928.97000003</v>
          </cell>
          <cell r="C16">
            <v>46318938.539999992</v>
          </cell>
          <cell r="D16" t="str">
            <v>0</v>
          </cell>
          <cell r="E16" t="str">
            <v>0</v>
          </cell>
          <cell r="F16">
            <v>282516772.37999994</v>
          </cell>
          <cell r="G16">
            <v>129285.98999999705</v>
          </cell>
          <cell r="H16">
            <v>-715267.11</v>
          </cell>
          <cell r="I16">
            <v>-10535101.93</v>
          </cell>
          <cell r="J16">
            <v>-715922.09</v>
          </cell>
          <cell r="L16">
            <v>32239320.719999999</v>
          </cell>
          <cell r="M16">
            <v>24247268.480000004</v>
          </cell>
          <cell r="N16">
            <v>85505009.560000017</v>
          </cell>
          <cell r="O16">
            <v>39236130.360000007</v>
          </cell>
          <cell r="P16">
            <v>687467363.86999989</v>
          </cell>
        </row>
        <row r="17">
          <cell r="A17" t="str">
            <v>Intersegment Gas Cost Elimination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>
            <v>-38184780.479999997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-38184780.479999997</v>
          </cell>
        </row>
        <row r="18">
          <cell r="A18" t="str">
            <v>Total Purchased Gas Costs</v>
          </cell>
          <cell r="B18">
            <v>189240928.97000003</v>
          </cell>
          <cell r="C18">
            <v>46318938.539999992</v>
          </cell>
          <cell r="D18" t="str">
            <v>0</v>
          </cell>
          <cell r="E18" t="str">
            <v>0</v>
          </cell>
          <cell r="F18">
            <v>282516772.37999994</v>
          </cell>
          <cell r="G18">
            <v>129285.98999999705</v>
          </cell>
          <cell r="H18">
            <v>-715267.11</v>
          </cell>
          <cell r="I18">
            <v>-10535101.93</v>
          </cell>
          <cell r="J18">
            <v>-38900702.57</v>
          </cell>
          <cell r="L18">
            <v>32239320.719999999</v>
          </cell>
          <cell r="M18">
            <v>24247268.480000004</v>
          </cell>
          <cell r="N18">
            <v>85505009.560000017</v>
          </cell>
          <cell r="O18">
            <v>39236130.360000007</v>
          </cell>
          <cell r="P18">
            <v>649282583.38999987</v>
          </cell>
        </row>
        <row r="19">
          <cell r="A19" t="str">
            <v>Tranportation margins</v>
          </cell>
          <cell r="B19">
            <v>923635.44</v>
          </cell>
          <cell r="C19">
            <v>222871.61</v>
          </cell>
          <cell r="D19">
            <v>0</v>
          </cell>
          <cell r="E19">
            <v>18754362.420000002</v>
          </cell>
          <cell r="F19">
            <v>48120.76</v>
          </cell>
          <cell r="G19">
            <v>35413.93</v>
          </cell>
          <cell r="H19">
            <v>-37117.11</v>
          </cell>
          <cell r="I19">
            <v>-10535101.93</v>
          </cell>
          <cell r="J19">
            <v>-9409.9999999999927</v>
          </cell>
          <cell r="L19">
            <v>518257.91999999998</v>
          </cell>
          <cell r="M19">
            <v>83851.62</v>
          </cell>
          <cell r="N19">
            <v>2035331.1400000001</v>
          </cell>
          <cell r="O19">
            <v>673286.30999999994</v>
          </cell>
          <cell r="P19">
            <v>12713502.110000003</v>
          </cell>
        </row>
        <row r="20">
          <cell r="A20" t="str">
            <v>Gross Profit</v>
          </cell>
          <cell r="B20">
            <v>67818104.109999955</v>
          </cell>
          <cell r="C20">
            <v>12316103.220000006</v>
          </cell>
          <cell r="D20">
            <v>0.36999999999534339</v>
          </cell>
          <cell r="E20">
            <v>18863492.75</v>
          </cell>
          <cell r="F20">
            <v>2793897.2600001097</v>
          </cell>
          <cell r="G20">
            <v>4301668.71</v>
          </cell>
          <cell r="H20">
            <v>0</v>
          </cell>
          <cell r="I20">
            <v>0</v>
          </cell>
          <cell r="J20">
            <v>-140370.45999999344</v>
          </cell>
          <cell r="L20">
            <v>11100182.510000005</v>
          </cell>
          <cell r="M20">
            <v>13515131.340000004</v>
          </cell>
          <cell r="N20">
            <v>19858705.089999974</v>
          </cell>
          <cell r="O20">
            <v>10227873.580000006</v>
          </cell>
          <cell r="P20">
            <v>160654788.48000005</v>
          </cell>
        </row>
        <row r="21">
          <cell r="A21" t="str">
            <v>Direct Expenses</v>
          </cell>
          <cell r="B21">
            <v>8878009.129999999</v>
          </cell>
          <cell r="C21">
            <v>3000170.7</v>
          </cell>
          <cell r="D21">
            <v>13372763.180000003</v>
          </cell>
          <cell r="E21">
            <v>12772371.680000002</v>
          </cell>
          <cell r="F21">
            <v>2300225.65</v>
          </cell>
          <cell r="G21">
            <v>367454.89</v>
          </cell>
          <cell r="H21" t="str">
            <v>0</v>
          </cell>
          <cell r="I21" t="str">
            <v>0</v>
          </cell>
          <cell r="J21">
            <v>-169032.46</v>
          </cell>
          <cell r="L21">
            <v>2367389.19</v>
          </cell>
          <cell r="M21">
            <v>2667955.27</v>
          </cell>
          <cell r="N21">
            <v>4275095.66</v>
          </cell>
          <cell r="O21">
            <v>2046520.18</v>
          </cell>
          <cell r="P21">
            <v>51878923.07</v>
          </cell>
        </row>
        <row r="22">
          <cell r="A22" t="str">
            <v>A&amp;G-Administrative expense transferred- - Admin &amp; General Exp 9220-09341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L22">
            <v>-1.1641532182693481E-10</v>
          </cell>
          <cell r="M22">
            <v>0</v>
          </cell>
          <cell r="N22">
            <v>1.1641532182693481E-10</v>
          </cell>
          <cell r="O22">
            <v>1.1641532182693481E-10</v>
          </cell>
          <cell r="P22">
            <v>1.1641532182693481E-10</v>
          </cell>
        </row>
        <row r="23">
          <cell r="A23" t="str">
            <v>Division G&amp;A Expense Billings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L23">
            <v>-1.1641532182693481E-10</v>
          </cell>
          <cell r="M23">
            <v>0</v>
          </cell>
          <cell r="N23">
            <v>1.1641532182693481E-10</v>
          </cell>
          <cell r="O23">
            <v>1.1641532182693481E-10</v>
          </cell>
          <cell r="P23">
            <v>1.1641532182693481E-10</v>
          </cell>
        </row>
        <row r="24">
          <cell r="A24" t="str">
            <v>Share Services Billings</v>
          </cell>
          <cell r="B24">
            <v>5667935.3699999992</v>
          </cell>
          <cell r="C24">
            <v>1086024.79</v>
          </cell>
          <cell r="D24">
            <v>-13686704.219999999</v>
          </cell>
          <cell r="E24">
            <v>1163537.0900000001</v>
          </cell>
          <cell r="F24">
            <v>122953.43</v>
          </cell>
          <cell r="G24">
            <v>100450.34</v>
          </cell>
          <cell r="H24" t="str">
            <v>0</v>
          </cell>
          <cell r="I24" t="str">
            <v>0</v>
          </cell>
          <cell r="J24" t="str">
            <v>0</v>
          </cell>
          <cell r="L24">
            <v>1132836.33</v>
          </cell>
          <cell r="M24">
            <v>1346441.84</v>
          </cell>
          <cell r="N24">
            <v>2063530.46</v>
          </cell>
          <cell r="O24">
            <v>1003017.98</v>
          </cell>
          <cell r="P24">
            <v>23.410000000847504</v>
          </cell>
        </row>
        <row r="25">
          <cell r="A25" t="str">
            <v>SSU Billings</v>
          </cell>
          <cell r="B25">
            <v>5667935.3699999992</v>
          </cell>
          <cell r="C25">
            <v>1086024.79</v>
          </cell>
          <cell r="D25">
            <v>-13686704.219999999</v>
          </cell>
          <cell r="E25">
            <v>1163537.0900000001</v>
          </cell>
          <cell r="F25">
            <v>122953.43</v>
          </cell>
          <cell r="G25">
            <v>100450.34</v>
          </cell>
          <cell r="H25">
            <v>0</v>
          </cell>
          <cell r="I25">
            <v>0</v>
          </cell>
          <cell r="J25">
            <v>0</v>
          </cell>
          <cell r="L25">
            <v>1132836.33</v>
          </cell>
          <cell r="M25">
            <v>1346441.84</v>
          </cell>
          <cell r="N25">
            <v>2063530.46</v>
          </cell>
          <cell r="O25">
            <v>1003017.9799999999</v>
          </cell>
          <cell r="P25">
            <v>23.410000000731088</v>
          </cell>
        </row>
        <row r="26">
          <cell r="A26" t="str">
            <v>Total Operation &amp; Maintenance Exp - Excl Bad Debt</v>
          </cell>
          <cell r="B26">
            <v>14545944.499999998</v>
          </cell>
          <cell r="C26">
            <v>4086195.49</v>
          </cell>
          <cell r="D26">
            <v>-313941.03999999672</v>
          </cell>
          <cell r="E26">
            <v>13935908.770000001</v>
          </cell>
          <cell r="F26">
            <v>2423179.08</v>
          </cell>
          <cell r="G26">
            <v>467905.23</v>
          </cell>
          <cell r="H26" t="str">
            <v>0</v>
          </cell>
          <cell r="I26" t="str">
            <v>0</v>
          </cell>
          <cell r="J26">
            <v>-169032.46</v>
          </cell>
          <cell r="L26">
            <v>3500225.52</v>
          </cell>
          <cell r="M26">
            <v>4014397.11</v>
          </cell>
          <cell r="N26">
            <v>6338626.1199999992</v>
          </cell>
          <cell r="O26">
            <v>3049538.16</v>
          </cell>
          <cell r="P26">
            <v>51878946.480000004</v>
          </cell>
        </row>
        <row r="27">
          <cell r="A27" t="str">
            <v>Bad Debt Expense</v>
          </cell>
          <cell r="B27">
            <v>530889</v>
          </cell>
          <cell r="C27">
            <v>357525.21</v>
          </cell>
          <cell r="D27" t="str">
            <v>0</v>
          </cell>
          <cell r="E27">
            <v>-44183.75</v>
          </cell>
          <cell r="F27">
            <v>62500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L27">
            <v>58288</v>
          </cell>
          <cell r="M27">
            <v>186369</v>
          </cell>
          <cell r="N27">
            <v>334965</v>
          </cell>
          <cell r="O27">
            <v>71879</v>
          </cell>
          <cell r="P27">
            <v>1558231.46</v>
          </cell>
        </row>
        <row r="28">
          <cell r="A28" t="str">
            <v>Depreciation Expense - Default 4030-00000</v>
          </cell>
          <cell r="B28" t="str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</row>
        <row r="29">
          <cell r="A29" t="str">
            <v>Depreciation Expense - Depr &amp; Taxes Other  4030-09344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Depreciation Expense - Depr Exp-Liquid Pro 4030-30001</v>
          </cell>
          <cell r="B30" t="str">
            <v>0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 t="str">
            <v>0</v>
          </cell>
          <cell r="L30" t="str">
            <v>0</v>
          </cell>
          <cell r="M30" t="str">
            <v>0</v>
          </cell>
          <cell r="N30">
            <v>3726.42</v>
          </cell>
          <cell r="O30" t="str">
            <v>0</v>
          </cell>
          <cell r="P30">
            <v>3726.42</v>
          </cell>
        </row>
        <row r="31">
          <cell r="A31" t="str">
            <v>Depreciation Expense - Depr Exp-Natural Ga 4030-30002</v>
          </cell>
          <cell r="B31" t="str">
            <v>0</v>
          </cell>
          <cell r="C31">
            <v>12481.96</v>
          </cell>
          <cell r="D31" t="str">
            <v>0</v>
          </cell>
          <cell r="E31">
            <v>245652.05</v>
          </cell>
          <cell r="F31" t="str">
            <v>0</v>
          </cell>
          <cell r="G31">
            <v>24985.67</v>
          </cell>
          <cell r="H31" t="str">
            <v>0</v>
          </cell>
          <cell r="I31" t="str">
            <v>0</v>
          </cell>
          <cell r="J31" t="str">
            <v>0</v>
          </cell>
          <cell r="L31" t="str">
            <v>0</v>
          </cell>
          <cell r="M31" t="str">
            <v>0</v>
          </cell>
          <cell r="N31">
            <v>9291.9</v>
          </cell>
          <cell r="O31">
            <v>979.65</v>
          </cell>
          <cell r="P31">
            <v>293391.23</v>
          </cell>
        </row>
        <row r="32">
          <cell r="A32" t="str">
            <v>Depreciation Expense - Depr Exp-Undergroun 4030-30003</v>
          </cell>
          <cell r="B32" t="str">
            <v>0</v>
          </cell>
          <cell r="C32">
            <v>2725.18</v>
          </cell>
          <cell r="D32" t="str">
            <v>0</v>
          </cell>
          <cell r="E32" t="str">
            <v>0</v>
          </cell>
          <cell r="F32" t="str">
            <v>0</v>
          </cell>
          <cell r="G32">
            <v>52197.440000000002</v>
          </cell>
          <cell r="H32" t="str">
            <v>0</v>
          </cell>
          <cell r="I32" t="str">
            <v>0</v>
          </cell>
          <cell r="J32" t="str">
            <v>0</v>
          </cell>
          <cell r="L32" t="str">
            <v>0</v>
          </cell>
          <cell r="M32" t="str">
            <v>0</v>
          </cell>
          <cell r="N32">
            <v>6679.63</v>
          </cell>
          <cell r="O32">
            <v>17567.03</v>
          </cell>
          <cell r="P32">
            <v>79169.279999999999</v>
          </cell>
        </row>
        <row r="33">
          <cell r="A33" t="str">
            <v>Depreciation Expense - Depr Exp-Transmissi 4030-30004</v>
          </cell>
          <cell r="B33" t="str">
            <v>0</v>
          </cell>
          <cell r="C33">
            <v>39317.74</v>
          </cell>
          <cell r="D33" t="str">
            <v>0</v>
          </cell>
          <cell r="E33">
            <v>1344876.28</v>
          </cell>
          <cell r="F33" t="str">
            <v>0</v>
          </cell>
          <cell r="G33">
            <v>53597.05</v>
          </cell>
          <cell r="H33" t="str">
            <v>0</v>
          </cell>
          <cell r="I33" t="str">
            <v>0</v>
          </cell>
          <cell r="J33" t="str">
            <v>0</v>
          </cell>
          <cell r="L33">
            <v>27528.97</v>
          </cell>
          <cell r="M33">
            <v>6443.23</v>
          </cell>
          <cell r="N33">
            <v>91963.56</v>
          </cell>
          <cell r="O33">
            <v>7381.62</v>
          </cell>
          <cell r="P33">
            <v>1571108.45</v>
          </cell>
        </row>
        <row r="34">
          <cell r="A34" t="str">
            <v>Depreciation Expense - Depr Exp-Distributi 4030-30005</v>
          </cell>
          <cell r="B34">
            <v>6103027.0499999998</v>
          </cell>
          <cell r="C34">
            <v>572746.91</v>
          </cell>
          <cell r="D34" t="str">
            <v>0</v>
          </cell>
          <cell r="E34" t="str">
            <v>0</v>
          </cell>
          <cell r="F34">
            <v>12173.05</v>
          </cell>
          <cell r="G34">
            <v>7275.05</v>
          </cell>
          <cell r="H34" t="str">
            <v>0</v>
          </cell>
          <cell r="I34" t="str">
            <v>0</v>
          </cell>
          <cell r="J34" t="str">
            <v>0</v>
          </cell>
          <cell r="L34">
            <v>902261.24</v>
          </cell>
          <cell r="M34">
            <v>1270774.9099999999</v>
          </cell>
          <cell r="N34">
            <v>2046804.27</v>
          </cell>
          <cell r="O34">
            <v>928704.96</v>
          </cell>
          <cell r="P34">
            <v>11843767.439999999</v>
          </cell>
        </row>
        <row r="35">
          <cell r="A35" t="str">
            <v>Depreciation Expense - Depr Exp-General Pl 4030-30007</v>
          </cell>
          <cell r="B35">
            <v>166477.17000000001</v>
          </cell>
          <cell r="C35">
            <v>204467.75</v>
          </cell>
          <cell r="D35">
            <v>2207501.75</v>
          </cell>
          <cell r="E35">
            <v>53291.28</v>
          </cell>
          <cell r="F35">
            <v>23.01</v>
          </cell>
          <cell r="G35">
            <v>51797.7</v>
          </cell>
          <cell r="H35" t="str">
            <v>0</v>
          </cell>
          <cell r="I35" t="str">
            <v>0</v>
          </cell>
          <cell r="J35" t="str">
            <v>0</v>
          </cell>
          <cell r="L35">
            <v>107037.86</v>
          </cell>
          <cell r="M35">
            <v>351007.34</v>
          </cell>
          <cell r="N35">
            <v>118968.03</v>
          </cell>
          <cell r="O35">
            <v>84632.02</v>
          </cell>
          <cell r="P35">
            <v>3345203.91</v>
          </cell>
        </row>
        <row r="36">
          <cell r="A36" t="str">
            <v>Depreciation Expense - Amort-Lease Improve 4030-30010</v>
          </cell>
          <cell r="B36" t="str">
            <v>0</v>
          </cell>
          <cell r="C36" t="str">
            <v>0</v>
          </cell>
          <cell r="D36" t="str">
            <v>0</v>
          </cell>
          <cell r="E36" t="str">
            <v>0</v>
          </cell>
          <cell r="F36">
            <v>3239.48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>
            <v>3239.48</v>
          </cell>
        </row>
        <row r="37">
          <cell r="A37" t="str">
            <v>Depreciation Expense - Depreciation-Buildi 4030-30013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>
            <v>8394</v>
          </cell>
          <cell r="G37">
            <v>7755</v>
          </cell>
          <cell r="H37" t="str">
            <v>0</v>
          </cell>
          <cell r="I37" t="str">
            <v>0</v>
          </cell>
          <cell r="J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>
            <v>16149</v>
          </cell>
        </row>
        <row r="38">
          <cell r="A38" t="str">
            <v>Depreciation Expense - Depreciation-Office 4030-30014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>
            <v>29545.06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29545.06</v>
          </cell>
        </row>
        <row r="39">
          <cell r="A39" t="str">
            <v>Depreciation Expense - Depreciation-Comm E 4030-30015</v>
          </cell>
          <cell r="B39" t="str">
            <v>0</v>
          </cell>
          <cell r="C39" t="str">
            <v>0</v>
          </cell>
          <cell r="D39" t="str">
            <v>0</v>
          </cell>
          <cell r="E39" t="str">
            <v>0</v>
          </cell>
          <cell r="F39" t="str">
            <v>0</v>
          </cell>
          <cell r="G39">
            <v>868.16</v>
          </cell>
          <cell r="H39" t="str">
            <v>0</v>
          </cell>
          <cell r="I39" t="str">
            <v>0</v>
          </cell>
          <cell r="J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>
            <v>868.16</v>
          </cell>
        </row>
        <row r="40">
          <cell r="A40" t="str">
            <v>Depreciation Expense - Vehicle Depreciatio 4030-30031</v>
          </cell>
          <cell r="B40" t="str">
            <v>0</v>
          </cell>
          <cell r="C40" t="str">
            <v>0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 t="str">
            <v>0</v>
          </cell>
          <cell r="J40" t="str">
            <v>0</v>
          </cell>
          <cell r="L40">
            <v>840.37</v>
          </cell>
          <cell r="M40" t="str">
            <v>0</v>
          </cell>
          <cell r="N40">
            <v>20015.87</v>
          </cell>
          <cell r="O40">
            <v>2718.79</v>
          </cell>
          <cell r="P40">
            <v>23575.03</v>
          </cell>
        </row>
        <row r="41">
          <cell r="A41" t="str">
            <v>Depreciation Expense - Vehicle Depreciatio 4030-30032</v>
          </cell>
          <cell r="B41" t="str">
            <v>0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 t="str">
            <v>0</v>
          </cell>
          <cell r="J41" t="str">
            <v>0</v>
          </cell>
          <cell r="L41">
            <v>-376.42</v>
          </cell>
          <cell r="M41" t="str">
            <v>0</v>
          </cell>
          <cell r="N41">
            <v>-9790.09</v>
          </cell>
          <cell r="O41">
            <v>-2204.0700000000002</v>
          </cell>
          <cell r="P41">
            <v>-12370.58</v>
          </cell>
        </row>
        <row r="42">
          <cell r="A42" t="str">
            <v>Depreciation Expense - Heavy Equipment Dep 4030-30041</v>
          </cell>
          <cell r="B42" t="str">
            <v>0</v>
          </cell>
          <cell r="C42">
            <v>29461.52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L42">
            <v>4599.1099999999997</v>
          </cell>
          <cell r="M42">
            <v>21824.09</v>
          </cell>
          <cell r="N42">
            <v>33661.629999999997</v>
          </cell>
          <cell r="O42">
            <v>11538.72</v>
          </cell>
          <cell r="P42">
            <v>101085.07</v>
          </cell>
        </row>
        <row r="43">
          <cell r="A43" t="str">
            <v>Depreciation Expense - Heavy Equipment Dep 4030-30042</v>
          </cell>
          <cell r="B43" t="str">
            <v>0</v>
          </cell>
          <cell r="C43">
            <v>-29461.52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L43">
            <v>-3909.24</v>
          </cell>
          <cell r="M43">
            <v>-18558.810000000001</v>
          </cell>
          <cell r="N43">
            <v>-28612.39</v>
          </cell>
          <cell r="O43">
            <v>-9807.92</v>
          </cell>
          <cell r="P43">
            <v>-90349.88</v>
          </cell>
        </row>
        <row r="44">
          <cell r="A44" t="str">
            <v>Depreciation Expense - Stores Depreciation 4030-30051</v>
          </cell>
          <cell r="B44">
            <v>22.01</v>
          </cell>
          <cell r="C44">
            <v>853.24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L44">
            <v>50.21</v>
          </cell>
          <cell r="M44">
            <v>142.12</v>
          </cell>
          <cell r="N44">
            <v>111.72</v>
          </cell>
          <cell r="O44">
            <v>28.73</v>
          </cell>
          <cell r="P44">
            <v>1208.03</v>
          </cell>
        </row>
        <row r="45">
          <cell r="A45" t="str">
            <v>Depreciation Expense - Stores Depreciation 4030-30052</v>
          </cell>
          <cell r="B45">
            <v>-13.65</v>
          </cell>
          <cell r="C45">
            <v>-252.8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L45">
            <v>-22.49</v>
          </cell>
          <cell r="M45">
            <v>-63</v>
          </cell>
          <cell r="N45">
            <v>-52.63</v>
          </cell>
          <cell r="O45">
            <v>-13.46</v>
          </cell>
          <cell r="P45">
            <v>-418.03</v>
          </cell>
        </row>
        <row r="46">
          <cell r="A46" t="str">
            <v>Depreciation Expense - Tools &amp; Shop Deprec 4030-30061</v>
          </cell>
          <cell r="B46">
            <v>11257.21</v>
          </cell>
          <cell r="C46">
            <v>28771.14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L46">
            <v>22877.53</v>
          </cell>
          <cell r="M46">
            <v>23141.25</v>
          </cell>
          <cell r="N46">
            <v>23048.2</v>
          </cell>
          <cell r="O46">
            <v>24022.44</v>
          </cell>
          <cell r="P46">
            <v>133117.76999999999</v>
          </cell>
        </row>
        <row r="47">
          <cell r="A47" t="str">
            <v>Depreciation Expense - Tools &amp; Shop Deprec 4030-30062</v>
          </cell>
          <cell r="B47">
            <v>-6979.47</v>
          </cell>
          <cell r="C47">
            <v>-8524.42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L47">
            <v>-10247.41</v>
          </cell>
          <cell r="M47">
            <v>-10257.459999999999</v>
          </cell>
          <cell r="N47">
            <v>-10857.69</v>
          </cell>
          <cell r="O47">
            <v>-11251.34</v>
          </cell>
          <cell r="P47">
            <v>-58117.79</v>
          </cell>
        </row>
        <row r="48">
          <cell r="A48" t="str">
            <v>Depreciation Expense - Lab Depreciation 4030-30071</v>
          </cell>
          <cell r="B48">
            <v>795.15</v>
          </cell>
          <cell r="C48">
            <v>21.07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L48" t="str">
            <v>0</v>
          </cell>
          <cell r="M48">
            <v>3681.42</v>
          </cell>
          <cell r="N48" t="str">
            <v>0</v>
          </cell>
          <cell r="O48">
            <v>297.51</v>
          </cell>
          <cell r="P48">
            <v>4795.1499999999996</v>
          </cell>
        </row>
        <row r="49">
          <cell r="A49" t="str">
            <v>Depreciation Expense - Lab Depreciation Ca 4030-30072</v>
          </cell>
          <cell r="B49">
            <v>-492.99</v>
          </cell>
          <cell r="C49">
            <v>-6.24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 t="str">
            <v>0</v>
          </cell>
          <cell r="L49" t="str">
            <v>0</v>
          </cell>
          <cell r="M49">
            <v>-1631.81</v>
          </cell>
          <cell r="N49" t="str">
            <v>0</v>
          </cell>
          <cell r="O49">
            <v>-139.35</v>
          </cell>
          <cell r="P49">
            <v>-2270.39</v>
          </cell>
        </row>
        <row r="50">
          <cell r="A50" t="str">
            <v>Depreciation Expense - Billed to West Tex  4030-40001</v>
          </cell>
          <cell r="B50" t="str">
            <v>0</v>
          </cell>
          <cell r="C50" t="str">
            <v>0</v>
          </cell>
          <cell r="D50">
            <v>-189799.45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-189799.45</v>
          </cell>
        </row>
        <row r="51">
          <cell r="A51" t="str">
            <v>Depreciation Expense - Billed to CO/KS Div 4030-40002</v>
          </cell>
          <cell r="B51" t="str">
            <v>0</v>
          </cell>
          <cell r="C51" t="str">
            <v>0</v>
          </cell>
          <cell r="D51">
            <v>-150835.32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-150835.32</v>
          </cell>
        </row>
        <row r="52">
          <cell r="A52" t="str">
            <v>Depreciation Expense - Billed to LA Div 4030-40003</v>
          </cell>
          <cell r="B52" t="str">
            <v>0</v>
          </cell>
          <cell r="C52" t="str">
            <v>0</v>
          </cell>
          <cell r="D52">
            <v>-225583.55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-225583.55</v>
          </cell>
        </row>
        <row r="53">
          <cell r="A53" t="str">
            <v>Depreciation Expense - Billed to Mid St Di 4030-40004</v>
          </cell>
          <cell r="B53" t="str">
            <v>0</v>
          </cell>
          <cell r="C53" t="str">
            <v>0</v>
          </cell>
          <cell r="D53">
            <v>-316167.38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-316167.38</v>
          </cell>
        </row>
        <row r="54">
          <cell r="A54" t="str">
            <v>Depreciation Expense - Billed to Mid-Tex D 4030-40008</v>
          </cell>
          <cell r="B54" t="str">
            <v>0</v>
          </cell>
          <cell r="C54" t="str">
            <v>0</v>
          </cell>
          <cell r="D54">
            <v>-1009136.27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-1009136.27</v>
          </cell>
        </row>
        <row r="55">
          <cell r="A55" t="str">
            <v>Depreciation Expense - Billed to MS Div 4030-40009</v>
          </cell>
          <cell r="B55" t="str">
            <v>0</v>
          </cell>
          <cell r="C55" t="str">
            <v>0</v>
          </cell>
          <cell r="D55">
            <v>-177700.26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 t="str">
            <v>0</v>
          </cell>
          <cell r="J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-177700.26</v>
          </cell>
        </row>
        <row r="56">
          <cell r="A56" t="str">
            <v>Depreciation Expense - Billed to Atmos Pip 4030-40010</v>
          </cell>
          <cell r="B56" t="str">
            <v>0</v>
          </cell>
          <cell r="C56" t="str">
            <v>0</v>
          </cell>
          <cell r="D56">
            <v>-104174.6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-104174.6</v>
          </cell>
        </row>
        <row r="57">
          <cell r="A57" t="str">
            <v>Depreciation Expense - Billing for Taxes O 4030-41124</v>
          </cell>
          <cell r="B57">
            <v>1009136.27</v>
          </cell>
          <cell r="C57">
            <v>177700.26</v>
          </cell>
          <cell r="D57">
            <v>-34104.92</v>
          </cell>
          <cell r="E57">
            <v>104174.6</v>
          </cell>
          <cell r="F57">
            <v>27589.360000000001</v>
          </cell>
          <cell r="G57">
            <v>6515.56</v>
          </cell>
          <cell r="H57" t="str">
            <v>0</v>
          </cell>
          <cell r="I57" t="str">
            <v>0</v>
          </cell>
          <cell r="J57" t="str">
            <v>0</v>
          </cell>
          <cell r="L57">
            <v>189799.45</v>
          </cell>
          <cell r="M57">
            <v>225583.55</v>
          </cell>
          <cell r="N57">
            <v>316167.38</v>
          </cell>
          <cell r="O57">
            <v>150835.32</v>
          </cell>
          <cell r="P57">
            <v>2173396.83</v>
          </cell>
        </row>
        <row r="58">
          <cell r="A58" t="str">
            <v>Depreciation Expense - Billing for SS Depr 4030-41130</v>
          </cell>
          <cell r="B58" t="str">
            <v>0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-6.3664629124104977E-12</v>
          </cell>
          <cell r="P58">
            <v>-6.3664629124104977E-12</v>
          </cell>
        </row>
        <row r="59">
          <cell r="A59" t="str">
            <v>Amortization of Other Limited-Term Gas  - Depr Exp-General Pl 4043-30007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L59" t="str">
            <v>0</v>
          </cell>
          <cell r="M59" t="str">
            <v>0</v>
          </cell>
          <cell r="N59">
            <v>1135.31</v>
          </cell>
          <cell r="O59" t="str">
            <v>0</v>
          </cell>
          <cell r="P59">
            <v>1135.31</v>
          </cell>
        </row>
        <row r="60">
          <cell r="A60" t="str">
            <v>Amortization of Other Limited-Term Gas  - Customer Contracts  4043-30021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>
            <v>52267.05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52267.05</v>
          </cell>
        </row>
        <row r="61">
          <cell r="A61" t="str">
            <v>Amortization of other gas plant - Depr Exp-Distributi 4050-30005</v>
          </cell>
          <cell r="B61" t="str">
            <v>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 t="str">
            <v>0</v>
          </cell>
        </row>
        <row r="62">
          <cell r="A62" t="str">
            <v>Amortization of other gas plant - Amort of Regulatory 4050-30074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L62" t="str">
            <v>0</v>
          </cell>
          <cell r="M62" t="str">
            <v>0</v>
          </cell>
          <cell r="N62">
            <v>8322.4</v>
          </cell>
          <cell r="O62" t="str">
            <v>0</v>
          </cell>
          <cell r="P62">
            <v>8322.4</v>
          </cell>
        </row>
        <row r="63">
          <cell r="A63" t="str">
            <v>Amortization of gas plant acquisition a - Amort Util/Plant Ac 4060-30011</v>
          </cell>
          <cell r="B63">
            <v>-264322.92</v>
          </cell>
          <cell r="C63" t="str">
            <v>0</v>
          </cell>
          <cell r="D63" t="str">
            <v>0</v>
          </cell>
          <cell r="E63">
            <v>-113281.25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L63" t="str">
            <v>0</v>
          </cell>
          <cell r="M63">
            <v>10458.969999999999</v>
          </cell>
          <cell r="N63">
            <v>47207.23</v>
          </cell>
          <cell r="O63">
            <v>31118.13</v>
          </cell>
          <cell r="P63">
            <v>-288819.84000000003</v>
          </cell>
        </row>
        <row r="64">
          <cell r="A64" t="str">
            <v>Amortization of property losses unrecov - Amort Util/Plant Ac 4071-30011</v>
          </cell>
          <cell r="B64">
            <v>703497.23</v>
          </cell>
          <cell r="C64" t="str">
            <v>0</v>
          </cell>
          <cell r="D64" t="str">
            <v>0</v>
          </cell>
          <cell r="E64">
            <v>36241.269999999997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>
            <v>739738.5</v>
          </cell>
        </row>
        <row r="65">
          <cell r="A65" t="str">
            <v>Miscellaneous amortization - Misc General Expens 4250-07590</v>
          </cell>
          <cell r="B65" t="str">
            <v>0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</row>
        <row r="66">
          <cell r="A66" t="str">
            <v>Total Depreciation&amp;Amortization</v>
          </cell>
          <cell r="B66">
            <v>7722403.0600000005</v>
          </cell>
          <cell r="C66">
            <v>1030301.7899999999</v>
          </cell>
          <cell r="D66">
            <v>-2.1827872842550278E-10</v>
          </cell>
          <cell r="E66">
            <v>1670954.2300000002</v>
          </cell>
          <cell r="F66">
            <v>133231.01</v>
          </cell>
          <cell r="G66">
            <v>204991.62999999998</v>
          </cell>
          <cell r="H66">
            <v>0</v>
          </cell>
          <cell r="I66">
            <v>0</v>
          </cell>
          <cell r="J66">
            <v>0</v>
          </cell>
          <cell r="L66">
            <v>1240439.18</v>
          </cell>
          <cell r="M66">
            <v>1882545.8</v>
          </cell>
          <cell r="N66">
            <v>2677790.75</v>
          </cell>
          <cell r="O66">
            <v>1236408.78</v>
          </cell>
          <cell r="P66">
            <v>17799066.23</v>
          </cell>
        </row>
        <row r="67">
          <cell r="A67" t="str">
            <v>Depreciation and Amortization</v>
          </cell>
          <cell r="B67">
            <v>7722403.0600000005</v>
          </cell>
          <cell r="C67">
            <v>1030301.79</v>
          </cell>
          <cell r="D67">
            <v>-1.3096723705530167E-10</v>
          </cell>
          <cell r="E67">
            <v>1670954.23</v>
          </cell>
          <cell r="F67">
            <v>133231.01</v>
          </cell>
          <cell r="G67">
            <v>204991.63</v>
          </cell>
          <cell r="H67" t="str">
            <v>0</v>
          </cell>
          <cell r="I67" t="str">
            <v>0</v>
          </cell>
          <cell r="J67" t="str">
            <v>0</v>
          </cell>
          <cell r="L67">
            <v>1240439.18</v>
          </cell>
          <cell r="M67">
            <v>1882545.8</v>
          </cell>
          <cell r="N67">
            <v>2677790.75</v>
          </cell>
          <cell r="O67">
            <v>1236408.78</v>
          </cell>
          <cell r="P67">
            <v>17799066.23</v>
          </cell>
        </row>
        <row r="68">
          <cell r="A68" t="str">
            <v>Check Dep</v>
          </cell>
          <cell r="B68">
            <v>0</v>
          </cell>
          <cell r="C68">
            <v>0</v>
          </cell>
          <cell r="D68">
            <v>-8.7311491370201111E-11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SSU Depreciation</v>
          </cell>
          <cell r="B69">
            <v>1009136.27</v>
          </cell>
          <cell r="C69">
            <v>177700.26</v>
          </cell>
          <cell r="D69">
            <v>-34104.92</v>
          </cell>
          <cell r="E69">
            <v>104174.6</v>
          </cell>
          <cell r="F69">
            <v>27589.360000000001</v>
          </cell>
          <cell r="G69">
            <v>6515.56</v>
          </cell>
          <cell r="H69">
            <v>0</v>
          </cell>
          <cell r="I69">
            <v>0</v>
          </cell>
          <cell r="J69">
            <v>0</v>
          </cell>
          <cell r="L69">
            <v>189799.45</v>
          </cell>
          <cell r="M69">
            <v>225583.55</v>
          </cell>
          <cell r="N69">
            <v>316167.38</v>
          </cell>
          <cell r="O69">
            <v>150835.32</v>
          </cell>
          <cell r="P69">
            <v>2173396.83</v>
          </cell>
        </row>
        <row r="70">
          <cell r="A70" t="str">
            <v>Payroll Taxes</v>
          </cell>
          <cell r="B70">
            <v>143894.20000000001</v>
          </cell>
          <cell r="C70">
            <v>70531.83</v>
          </cell>
          <cell r="D70">
            <v>196909.42</v>
          </cell>
          <cell r="E70">
            <v>91572.41</v>
          </cell>
          <cell r="F70">
            <v>-23220.85</v>
          </cell>
          <cell r="G70">
            <v>8002.25</v>
          </cell>
          <cell r="H70" t="str">
            <v>0</v>
          </cell>
          <cell r="I70" t="str">
            <v>0</v>
          </cell>
          <cell r="J70" t="str">
            <v>0</v>
          </cell>
          <cell r="L70">
            <v>40713.42</v>
          </cell>
          <cell r="M70">
            <v>51568.27</v>
          </cell>
          <cell r="N70">
            <v>67326.95</v>
          </cell>
          <cell r="O70">
            <v>31270.61</v>
          </cell>
          <cell r="P70">
            <v>678568.51</v>
          </cell>
        </row>
        <row r="71">
          <cell r="A71" t="str">
            <v>Ad Valorem</v>
          </cell>
          <cell r="B71">
            <v>-525750</v>
          </cell>
          <cell r="C71">
            <v>675000</v>
          </cell>
          <cell r="D71">
            <v>120500</v>
          </cell>
          <cell r="E71">
            <v>578000</v>
          </cell>
          <cell r="F71">
            <v>50000</v>
          </cell>
          <cell r="G71">
            <v>-255837.12</v>
          </cell>
          <cell r="H71" t="str">
            <v>0</v>
          </cell>
          <cell r="I71" t="str">
            <v>0</v>
          </cell>
          <cell r="J71" t="str">
            <v>0</v>
          </cell>
          <cell r="L71">
            <v>-121230</v>
          </cell>
          <cell r="M71">
            <v>422703</v>
          </cell>
          <cell r="N71">
            <v>-57318</v>
          </cell>
          <cell r="O71">
            <v>593723.16</v>
          </cell>
          <cell r="P71">
            <v>1479791.04</v>
          </cell>
        </row>
        <row r="72">
          <cell r="A72" t="str">
            <v>Franchise Taxes</v>
          </cell>
          <cell r="B72">
            <v>7159937.1999999983</v>
          </cell>
          <cell r="C72">
            <v>844550.38</v>
          </cell>
          <cell r="D72" t="str">
            <v>0</v>
          </cell>
          <cell r="E72" t="str">
            <v>0</v>
          </cell>
          <cell r="F72" t="str">
            <v>0</v>
          </cell>
          <cell r="G72">
            <v>38160.6</v>
          </cell>
          <cell r="H72" t="str">
            <v>0</v>
          </cell>
          <cell r="I72" t="str">
            <v>0</v>
          </cell>
          <cell r="J72" t="str">
            <v>0</v>
          </cell>
          <cell r="L72">
            <v>1503485.2</v>
          </cell>
          <cell r="M72">
            <v>93690.78</v>
          </cell>
          <cell r="N72">
            <v>89174.38</v>
          </cell>
          <cell r="O72">
            <v>1666.67</v>
          </cell>
          <cell r="P72">
            <v>9730665.209999999</v>
          </cell>
        </row>
        <row r="73">
          <cell r="A73" t="str">
            <v>State Gross Receipts</v>
          </cell>
          <cell r="B73">
            <v>1534425.25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 t="str">
            <v>0</v>
          </cell>
          <cell r="J73" t="str">
            <v>0</v>
          </cell>
          <cell r="L73">
            <v>259074.69</v>
          </cell>
          <cell r="M73" t="str">
            <v>0</v>
          </cell>
          <cell r="N73">
            <v>245986.66</v>
          </cell>
          <cell r="O73" t="str">
            <v>0</v>
          </cell>
          <cell r="P73">
            <v>2039486.6</v>
          </cell>
        </row>
        <row r="74">
          <cell r="A74" t="str">
            <v>Taxes other than income taxes, utility  - Oceana Heights 4081-07595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</row>
        <row r="75">
          <cell r="A75" t="str">
            <v>Taxes other than income taxes, utility  - UCG Beginning Balan 4081-09195</v>
          </cell>
          <cell r="B75" t="str">
            <v>0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</row>
        <row r="76">
          <cell r="A76" t="str">
            <v>Taxes other than income taxes, utility  - Taxes Other Than In 4081-09345</v>
          </cell>
          <cell r="B76" t="str">
            <v>0</v>
          </cell>
          <cell r="C76">
            <v>102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L76">
            <v>0</v>
          </cell>
          <cell r="M76">
            <v>-1.4551915228366852E-11</v>
          </cell>
          <cell r="N76">
            <v>-3.637978807091713E-12</v>
          </cell>
          <cell r="O76">
            <v>-1.0004441719502211E-11</v>
          </cell>
          <cell r="P76">
            <v>101.99999999997135</v>
          </cell>
        </row>
        <row r="77">
          <cell r="A77" t="str">
            <v>Taxes other than income taxes, utility  - Gross Cr - Transpor 4081-09244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</row>
        <row r="78">
          <cell r="A78" t="str">
            <v>Taxes other than income taxes, utility  - Depr &amp; Taxes Other  4081-09344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</row>
        <row r="79">
          <cell r="A79" t="str">
            <v>Taxes other than income taxes, utility  - UCGC for 9/97-3/98 4081-09196</v>
          </cell>
          <cell r="B79" t="str">
            <v>0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 t="str">
            <v>0</v>
          </cell>
          <cell r="I79" t="str">
            <v>0</v>
          </cell>
          <cell r="J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 t="str">
            <v>0</v>
          </cell>
        </row>
        <row r="80">
          <cell r="A80" t="str">
            <v>Taxes other than income taxes, utility  - LGR - Denton Settle 4081-01250</v>
          </cell>
          <cell r="B80">
            <v>10290.18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10290.18</v>
          </cell>
        </row>
        <row r="81">
          <cell r="A81" t="str">
            <v>Taxes other than income taxes, utility  - State Gas Transport 4081-30110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L81">
            <v>4045.49</v>
          </cell>
          <cell r="M81" t="str">
            <v>0</v>
          </cell>
          <cell r="N81" t="str">
            <v>0</v>
          </cell>
          <cell r="O81" t="str">
            <v>0</v>
          </cell>
          <cell r="P81">
            <v>4045.49</v>
          </cell>
        </row>
        <row r="82">
          <cell r="A82" t="str">
            <v>Taxes other than income taxes, utility  - Public Serv Comm As 4081-30112</v>
          </cell>
          <cell r="B82">
            <v>37858.769999999997</v>
          </cell>
          <cell r="C82">
            <v>20000</v>
          </cell>
          <cell r="D82" t="str">
            <v>0</v>
          </cell>
          <cell r="E82">
            <v>25899.93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L82" t="str">
            <v>0</v>
          </cell>
          <cell r="M82" t="str">
            <v>0</v>
          </cell>
          <cell r="N82">
            <v>27155.71</v>
          </cell>
          <cell r="O82">
            <v>35638.449999999997</v>
          </cell>
          <cell r="P82">
            <v>146552.85999999999</v>
          </cell>
        </row>
        <row r="83">
          <cell r="A83" t="str">
            <v>Taxes other than income taxes, utility  - Ill Energy Assist T 4081-30113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L83" t="str">
            <v>0</v>
          </cell>
          <cell r="M83" t="str">
            <v>0</v>
          </cell>
          <cell r="N83">
            <v>19152</v>
          </cell>
          <cell r="O83" t="str">
            <v>0</v>
          </cell>
          <cell r="P83">
            <v>19152</v>
          </cell>
        </row>
        <row r="84">
          <cell r="A84" t="str">
            <v>Taxes other than income taxes, utility  - Penalty - Interest 4081-30118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</row>
        <row r="85">
          <cell r="A85" t="str">
            <v>Taxes other than income taxes, utility  - State Business Lice 4081-30125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</row>
        <row r="86">
          <cell r="A86" t="str">
            <v>Taxes other than income taxes, utility  - Oth Tax-La Corp Fra 4081-30126</v>
          </cell>
          <cell r="B86" t="str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</row>
        <row r="87">
          <cell r="A87" t="str">
            <v>Taxes other than income taxes, utility  - Oth Tax-Oklahoma Fr 4081-30127</v>
          </cell>
          <cell r="B87" t="str">
            <v>0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A88" t="str">
            <v>Taxes other than income taxes, utility  - Other Interest Expe 4081-30130</v>
          </cell>
          <cell r="B88" t="str">
            <v>0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</row>
        <row r="89">
          <cell r="A89" t="str">
            <v>Taxes other than income taxes, utility  - Int on Taxes 4081-30157</v>
          </cell>
          <cell r="B89" t="str">
            <v>0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 t="str">
            <v>0</v>
          </cell>
        </row>
        <row r="90">
          <cell r="A90" t="str">
            <v>Taxes other than income taxes, utility  - Billed to West Tex  4081-40001</v>
          </cell>
          <cell r="B90" t="str">
            <v>0</v>
          </cell>
          <cell r="C90" t="str">
            <v>0</v>
          </cell>
          <cell r="D90">
            <v>-25842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 t="str">
            <v>0</v>
          </cell>
          <cell r="J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0</v>
          </cell>
          <cell r="P90">
            <v>-25842</v>
          </cell>
        </row>
        <row r="91">
          <cell r="A91" t="str">
            <v>Taxes other than income taxes, utility  - Billed to CO/KS Div 4081-40002</v>
          </cell>
          <cell r="B91" t="str">
            <v>0</v>
          </cell>
          <cell r="C91" t="str">
            <v>0</v>
          </cell>
          <cell r="D91">
            <v>-22761.26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-22761.26</v>
          </cell>
        </row>
        <row r="92">
          <cell r="A92" t="str">
            <v>Taxes other than income taxes, utility  - Billed to LA Div 4081-40003</v>
          </cell>
          <cell r="B92" t="str">
            <v>0</v>
          </cell>
          <cell r="C92" t="str">
            <v>0</v>
          </cell>
          <cell r="D92">
            <v>-31190.69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>
            <v>-31190.69</v>
          </cell>
        </row>
        <row r="93">
          <cell r="A93" t="str">
            <v>Taxes other than income taxes, utility  - Billed to Mid St Di 4081-40004</v>
          </cell>
          <cell r="B93" t="str">
            <v>0</v>
          </cell>
          <cell r="C93" t="str">
            <v>0</v>
          </cell>
          <cell r="D93">
            <v>-46559.78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-46559.78</v>
          </cell>
        </row>
        <row r="94">
          <cell r="A94" t="str">
            <v>Taxes other than income taxes, utility  - Billed to KY Div 4081-40005</v>
          </cell>
          <cell r="B94" t="str">
            <v>0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</row>
        <row r="95">
          <cell r="A95" t="str">
            <v>Taxes other than income taxes, utility  - Billed to Nonutilit 4081-40007</v>
          </cell>
          <cell r="B95" t="str">
            <v>0</v>
          </cell>
          <cell r="C95" t="str">
            <v>0</v>
          </cell>
          <cell r="D95">
            <v>-7868.27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-7868.27</v>
          </cell>
        </row>
        <row r="96">
          <cell r="A96" t="str">
            <v>Taxes other than income taxes, utility  - Billed to Mid-Tex D 4081-40008</v>
          </cell>
          <cell r="B96" t="str">
            <v>0</v>
          </cell>
          <cell r="C96" t="str">
            <v>0</v>
          </cell>
          <cell r="D96">
            <v>-132294.85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-132294.85</v>
          </cell>
        </row>
        <row r="97">
          <cell r="A97" t="str">
            <v>Taxes other than income taxes, utility  - Billed to MS Div 4081-40009</v>
          </cell>
          <cell r="B97" t="str">
            <v>0</v>
          </cell>
          <cell r="C97" t="str">
            <v>0</v>
          </cell>
          <cell r="D97">
            <v>-24688.7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>
            <v>-24688.7</v>
          </cell>
        </row>
        <row r="98">
          <cell r="A98" t="str">
            <v>Taxes other than income taxes, utility  - Billed to Atmos Pip 4081-40010</v>
          </cell>
          <cell r="B98" t="str">
            <v>0</v>
          </cell>
          <cell r="C98" t="str">
            <v>0</v>
          </cell>
          <cell r="D98">
            <v>-26204.13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-26204.13</v>
          </cell>
        </row>
        <row r="99">
          <cell r="A99" t="str">
            <v>Taxes other than income taxes, utility  - Billing for Taxes O 4081-41124</v>
          </cell>
          <cell r="B99">
            <v>91351.5</v>
          </cell>
          <cell r="C99">
            <v>18054.86</v>
          </cell>
          <cell r="D99" t="str">
            <v>0</v>
          </cell>
          <cell r="E99">
            <v>26204.13</v>
          </cell>
          <cell r="F99">
            <v>6346.13</v>
          </cell>
          <cell r="G99">
            <v>1498.72</v>
          </cell>
          <cell r="H99" t="str">
            <v>0</v>
          </cell>
          <cell r="I99" t="str">
            <v>0</v>
          </cell>
          <cell r="J99" t="str">
            <v>0</v>
          </cell>
          <cell r="L99">
            <v>17984.61</v>
          </cell>
          <cell r="M99">
            <v>22176.33</v>
          </cell>
          <cell r="N99">
            <v>34166.07</v>
          </cell>
          <cell r="O99">
            <v>16368.8</v>
          </cell>
          <cell r="P99">
            <v>234151.15</v>
          </cell>
        </row>
        <row r="100">
          <cell r="A100" t="str">
            <v>Taxes other than income taxes, utility  - Billing for CSC Dep 4081-41129</v>
          </cell>
          <cell r="B100">
            <v>40943.35</v>
          </cell>
          <cell r="C100">
            <v>6633.84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 t="str">
            <v>0</v>
          </cell>
          <cell r="L100">
            <v>7857.39</v>
          </cell>
          <cell r="M100">
            <v>9014.36</v>
          </cell>
          <cell r="N100">
            <v>12393.71</v>
          </cell>
          <cell r="O100">
            <v>6392.47</v>
          </cell>
          <cell r="P100">
            <v>83235.12</v>
          </cell>
        </row>
        <row r="101">
          <cell r="A101" t="str">
            <v>Taxes other than income taxes, utility  - Billing for SS Depr 4081-41130</v>
          </cell>
          <cell r="B101" t="str">
            <v>0</v>
          </cell>
          <cell r="C101" t="str">
            <v>0</v>
          </cell>
          <cell r="D101" t="str">
            <v>0</v>
          </cell>
          <cell r="E101" t="str">
            <v>0</v>
          </cell>
          <cell r="F101" t="str">
            <v>0</v>
          </cell>
          <cell r="G101" t="str">
            <v>0</v>
          </cell>
          <cell r="H101" t="str">
            <v>0</v>
          </cell>
          <cell r="I101" t="str">
            <v>0</v>
          </cell>
          <cell r="J101" t="str">
            <v>0</v>
          </cell>
          <cell r="L101">
            <v>0</v>
          </cell>
          <cell r="M101">
            <v>0</v>
          </cell>
          <cell r="N101">
            <v>0</v>
          </cell>
          <cell r="O101">
            <v>1.8189894035458565E-12</v>
          </cell>
          <cell r="P101">
            <v>1.8189894035458565E-12</v>
          </cell>
        </row>
        <row r="102">
          <cell r="A102" t="str">
            <v>Taxes other than income taxes, utility  - UCG Misc Tax @ 3/31 4081-30111</v>
          </cell>
          <cell r="B102" t="str">
            <v>0</v>
          </cell>
          <cell r="C102" t="str">
            <v>0</v>
          </cell>
          <cell r="D102" t="str">
            <v>0</v>
          </cell>
          <cell r="E102" t="str">
            <v>0</v>
          </cell>
          <cell r="F102" t="str">
            <v>0</v>
          </cell>
          <cell r="G102" t="str">
            <v>0</v>
          </cell>
          <cell r="H102" t="str">
            <v>0</v>
          </cell>
          <cell r="I102" t="str">
            <v>0</v>
          </cell>
          <cell r="J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0</v>
          </cell>
          <cell r="P102" t="str">
            <v>0</v>
          </cell>
        </row>
        <row r="103">
          <cell r="A103" t="str">
            <v>Taxes other than income taxes, utility  - Dot Transmission Us 4081-30108</v>
          </cell>
          <cell r="B103">
            <v>4718.57</v>
          </cell>
          <cell r="C103" t="str">
            <v>0</v>
          </cell>
          <cell r="D103" t="str">
            <v>0</v>
          </cell>
          <cell r="E103">
            <v>87551.54</v>
          </cell>
          <cell r="F103" t="str">
            <v>0</v>
          </cell>
          <cell r="G103" t="str">
            <v>0</v>
          </cell>
          <cell r="H103" t="str">
            <v>0</v>
          </cell>
          <cell r="I103" t="str">
            <v>0</v>
          </cell>
          <cell r="J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0</v>
          </cell>
          <cell r="P103">
            <v>92270.11</v>
          </cell>
        </row>
        <row r="104">
          <cell r="A104" t="str">
            <v>Taxes other than income taxes, utility  - Taxes Property And  4081-30102</v>
          </cell>
          <cell r="B104">
            <v>148788.63</v>
          </cell>
          <cell r="C104">
            <v>131144.65</v>
          </cell>
          <cell r="D104" t="str">
            <v>0</v>
          </cell>
          <cell r="E104">
            <v>178311.14</v>
          </cell>
          <cell r="F104">
            <v>0</v>
          </cell>
          <cell r="G104" t="str">
            <v>0</v>
          </cell>
          <cell r="H104" t="str">
            <v>0</v>
          </cell>
          <cell r="I104" t="str">
            <v>0</v>
          </cell>
          <cell r="J104" t="str">
            <v>0</v>
          </cell>
          <cell r="L104" t="str">
            <v>0</v>
          </cell>
          <cell r="M104" t="str">
            <v>0</v>
          </cell>
          <cell r="N104">
            <v>-304122.98</v>
          </cell>
          <cell r="O104" t="str">
            <v>0</v>
          </cell>
          <cell r="P104">
            <v>154121.44</v>
          </cell>
        </row>
        <row r="105">
          <cell r="A105" t="str">
            <v>Taxes other than income taxes, utility  - State Supv &amp; Inspec 4081-30104</v>
          </cell>
          <cell r="B105" t="str">
            <v>0</v>
          </cell>
          <cell r="C105" t="str">
            <v>0</v>
          </cell>
          <cell r="D105" t="str">
            <v>0</v>
          </cell>
          <cell r="E105" t="str">
            <v>0</v>
          </cell>
          <cell r="F105" t="str">
            <v>0</v>
          </cell>
          <cell r="G105">
            <v>10000</v>
          </cell>
          <cell r="H105" t="str">
            <v>0</v>
          </cell>
          <cell r="I105" t="str">
            <v>0</v>
          </cell>
          <cell r="J105" t="str">
            <v>0</v>
          </cell>
          <cell r="L105" t="str">
            <v>0</v>
          </cell>
          <cell r="M105">
            <v>9303.99</v>
          </cell>
          <cell r="N105">
            <v>27124.66</v>
          </cell>
          <cell r="O105" t="str">
            <v>0</v>
          </cell>
          <cell r="P105">
            <v>46428.65</v>
          </cell>
        </row>
        <row r="106">
          <cell r="A106" t="str">
            <v>Taxes other than income taxes, utility  - Occupational Licens 4081-30103</v>
          </cell>
          <cell r="B106" t="str">
            <v>0</v>
          </cell>
          <cell r="C106" t="str">
            <v>0</v>
          </cell>
          <cell r="D106" t="str">
            <v>0</v>
          </cell>
          <cell r="E106" t="str">
            <v>0</v>
          </cell>
          <cell r="F106">
            <v>10030.84</v>
          </cell>
          <cell r="G106" t="str">
            <v>0</v>
          </cell>
          <cell r="H106" t="str">
            <v>0</v>
          </cell>
          <cell r="I106" t="str">
            <v>0</v>
          </cell>
          <cell r="J106" t="str">
            <v>0</v>
          </cell>
          <cell r="L106" t="str">
            <v>0</v>
          </cell>
          <cell r="M106">
            <v>19835.73</v>
          </cell>
          <cell r="N106" t="str">
            <v>0</v>
          </cell>
          <cell r="O106">
            <v>294</v>
          </cell>
          <cell r="P106">
            <v>30160.57</v>
          </cell>
        </row>
        <row r="107">
          <cell r="A107" t="str">
            <v>Taxes other than income taxes, utility  - Denver Head Tax 4081-01237</v>
          </cell>
          <cell r="B107" t="str">
            <v>0</v>
          </cell>
          <cell r="C107" t="str">
            <v>0</v>
          </cell>
          <cell r="D107" t="str">
            <v>0</v>
          </cell>
          <cell r="E107" t="str">
            <v>0</v>
          </cell>
          <cell r="F107" t="str">
            <v>0</v>
          </cell>
          <cell r="G107" t="str">
            <v>0</v>
          </cell>
          <cell r="H107" t="str">
            <v>0</v>
          </cell>
          <cell r="I107" t="str">
            <v>0</v>
          </cell>
          <cell r="J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0</v>
          </cell>
          <cell r="P107" t="str">
            <v>0</v>
          </cell>
        </row>
        <row r="108">
          <cell r="A108" t="str">
            <v>Taxes other than income taxes, utility  - Kentucky Local Tax 4081-01219</v>
          </cell>
          <cell r="B108" t="str">
            <v>0</v>
          </cell>
          <cell r="C108" t="str">
            <v>0</v>
          </cell>
          <cell r="D108" t="str">
            <v>0</v>
          </cell>
          <cell r="E108" t="str">
            <v>0</v>
          </cell>
          <cell r="F108" t="str">
            <v>0</v>
          </cell>
          <cell r="G108" t="str">
            <v>0</v>
          </cell>
          <cell r="H108" t="str">
            <v>0</v>
          </cell>
          <cell r="I108" t="str">
            <v>0</v>
          </cell>
          <cell r="J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0</v>
          </cell>
          <cell r="P108" t="str">
            <v>0</v>
          </cell>
        </row>
        <row r="109">
          <cell r="A109" t="str">
            <v>Taxes other than income taxes, utility  - Default 4081-00000</v>
          </cell>
          <cell r="B109" t="str">
            <v>0</v>
          </cell>
          <cell r="C109" t="str">
            <v>0</v>
          </cell>
          <cell r="D109" t="str">
            <v>0</v>
          </cell>
          <cell r="E109" t="str">
            <v>0</v>
          </cell>
          <cell r="F109" t="str">
            <v>0</v>
          </cell>
          <cell r="G109" t="str">
            <v>0</v>
          </cell>
          <cell r="H109" t="str">
            <v>0</v>
          </cell>
          <cell r="I109" t="str">
            <v>0</v>
          </cell>
          <cell r="J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0</v>
          </cell>
          <cell r="P109" t="str">
            <v>0</v>
          </cell>
        </row>
        <row r="110">
          <cell r="A110" t="str">
            <v>Taxes other than income taxes, utility  - Benefits Load 4081-01200</v>
          </cell>
          <cell r="B110" t="str">
            <v>0</v>
          </cell>
          <cell r="C110" t="str">
            <v>0</v>
          </cell>
          <cell r="D110" t="str">
            <v>0</v>
          </cell>
          <cell r="E110" t="str">
            <v>0</v>
          </cell>
          <cell r="F110" t="str">
            <v>0</v>
          </cell>
          <cell r="G110" t="str">
            <v>0</v>
          </cell>
          <cell r="H110" t="str">
            <v>0</v>
          </cell>
          <cell r="I110" t="str">
            <v>0</v>
          </cell>
          <cell r="J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0</v>
          </cell>
          <cell r="P110" t="str">
            <v>0</v>
          </cell>
        </row>
        <row r="111">
          <cell r="A111" t="str">
            <v>Others</v>
          </cell>
          <cell r="B111">
            <v>333951</v>
          </cell>
          <cell r="C111">
            <v>175935.35</v>
          </cell>
          <cell r="D111">
            <v>-317409.68</v>
          </cell>
          <cell r="E111">
            <v>317966.74</v>
          </cell>
          <cell r="F111">
            <v>16376.97</v>
          </cell>
          <cell r="G111">
            <v>11498.72</v>
          </cell>
          <cell r="H111" t="str">
            <v>0</v>
          </cell>
          <cell r="I111" t="str">
            <v>0</v>
          </cell>
          <cell r="J111" t="str">
            <v>0</v>
          </cell>
          <cell r="L111">
            <v>29887.49</v>
          </cell>
          <cell r="M111">
            <v>60330.41</v>
          </cell>
          <cell r="N111">
            <v>-184130.83</v>
          </cell>
          <cell r="O111">
            <v>58693.72</v>
          </cell>
          <cell r="P111">
            <v>503099.89</v>
          </cell>
        </row>
        <row r="112">
          <cell r="A112" t="str">
            <v>Revenue Related Taxes</v>
          </cell>
          <cell r="B112">
            <v>8694362.4499999993</v>
          </cell>
          <cell r="C112">
            <v>844550.38</v>
          </cell>
          <cell r="D112">
            <v>0</v>
          </cell>
          <cell r="E112">
            <v>0</v>
          </cell>
          <cell r="F112">
            <v>0</v>
          </cell>
          <cell r="G112">
            <v>38160.6</v>
          </cell>
          <cell r="H112">
            <v>0</v>
          </cell>
          <cell r="I112">
            <v>0</v>
          </cell>
          <cell r="J112">
            <v>0</v>
          </cell>
          <cell r="L112">
            <v>1762559.89</v>
          </cell>
          <cell r="M112">
            <v>93690.78</v>
          </cell>
          <cell r="N112">
            <v>335161.04000000004</v>
          </cell>
          <cell r="O112">
            <v>1666.67</v>
          </cell>
          <cell r="P112">
            <v>11770151.809999999</v>
          </cell>
        </row>
        <row r="113">
          <cell r="A113" t="str">
            <v>SSU  Taxes</v>
          </cell>
          <cell r="B113">
            <v>132294.85</v>
          </cell>
          <cell r="C113">
            <v>24688.7</v>
          </cell>
          <cell r="D113">
            <v>0</v>
          </cell>
          <cell r="E113">
            <v>26204.13</v>
          </cell>
          <cell r="F113">
            <v>6346.13</v>
          </cell>
          <cell r="G113">
            <v>1498.72</v>
          </cell>
          <cell r="H113">
            <v>0</v>
          </cell>
          <cell r="I113">
            <v>0</v>
          </cell>
          <cell r="J113">
            <v>0</v>
          </cell>
          <cell r="L113">
            <v>25842</v>
          </cell>
          <cell r="M113">
            <v>31190.690000000002</v>
          </cell>
          <cell r="N113">
            <v>46559.78</v>
          </cell>
          <cell r="O113">
            <v>22761.270000000004</v>
          </cell>
          <cell r="P113">
            <v>317386.27</v>
          </cell>
        </row>
        <row r="114">
          <cell r="A114" t="str">
            <v>Total Taxes - Other Than Income Taxes</v>
          </cell>
          <cell r="B114">
            <v>8646457.6499999966</v>
          </cell>
          <cell r="C114">
            <v>1766017.56</v>
          </cell>
          <cell r="D114">
            <v>-0.26000000000931323</v>
          </cell>
          <cell r="E114">
            <v>987539.15</v>
          </cell>
          <cell r="F114">
            <v>43156.12</v>
          </cell>
          <cell r="G114">
            <v>-198175.55</v>
          </cell>
          <cell r="H114" t="str">
            <v>0</v>
          </cell>
          <cell r="I114" t="str">
            <v>0</v>
          </cell>
          <cell r="J114" t="str">
            <v>0</v>
          </cell>
          <cell r="L114">
            <v>1711930.8</v>
          </cell>
          <cell r="M114">
            <v>628292.46</v>
          </cell>
          <cell r="N114">
            <v>161039.16</v>
          </cell>
          <cell r="O114">
            <v>685354.16</v>
          </cell>
          <cell r="P114">
            <v>14431611.249999998</v>
          </cell>
        </row>
        <row r="115">
          <cell r="A115" t="str">
            <v>Total Operating Expenses</v>
          </cell>
          <cell r="B115">
            <v>31445694.209999997</v>
          </cell>
          <cell r="C115">
            <v>7240040.0500000007</v>
          </cell>
          <cell r="D115">
            <v>-313941.3</v>
          </cell>
          <cell r="E115">
            <v>16550218.399999999</v>
          </cell>
          <cell r="F115">
            <v>2662066.21</v>
          </cell>
          <cell r="G115">
            <v>474721.31</v>
          </cell>
          <cell r="H115" t="str">
            <v>0</v>
          </cell>
          <cell r="I115" t="str">
            <v>0</v>
          </cell>
          <cell r="J115">
            <v>-169032.46</v>
          </cell>
          <cell r="L115">
            <v>6510883.5</v>
          </cell>
          <cell r="M115">
            <v>6711604.3700000001</v>
          </cell>
          <cell r="N115">
            <v>9512421.0299999993</v>
          </cell>
          <cell r="O115">
            <v>5043180.0999999996</v>
          </cell>
          <cell r="P115">
            <v>85667855.419999987</v>
          </cell>
        </row>
        <row r="116">
          <cell r="A116" t="str">
            <v>Operating (Income) Loss</v>
          </cell>
          <cell r="B116">
            <v>36372409.899999961</v>
          </cell>
          <cell r="C116">
            <v>5076063.1700000064</v>
          </cell>
          <cell r="D116">
            <v>313941.67</v>
          </cell>
          <cell r="E116">
            <v>2313274.35</v>
          </cell>
          <cell r="F116">
            <v>131831.05000010924</v>
          </cell>
          <cell r="G116">
            <v>3826947.4</v>
          </cell>
          <cell r="H116">
            <v>0</v>
          </cell>
          <cell r="I116">
            <v>0</v>
          </cell>
          <cell r="J116">
            <v>28662.000000006577</v>
          </cell>
          <cell r="L116">
            <v>4589299.0100000054</v>
          </cell>
          <cell r="M116">
            <v>6803526.9700000035</v>
          </cell>
          <cell r="N116">
            <v>10346284.059999973</v>
          </cell>
          <cell r="O116">
            <v>5184693.480000006</v>
          </cell>
          <cell r="P116">
            <v>74986933.060000077</v>
          </cell>
        </row>
        <row r="117">
          <cell r="A117" t="str">
            <v>Interest Income</v>
          </cell>
          <cell r="B117">
            <v>607767.54</v>
          </cell>
          <cell r="C117">
            <v>108951.77</v>
          </cell>
          <cell r="D117">
            <v>42136.76000000006</v>
          </cell>
          <cell r="E117">
            <v>326417.96000000002</v>
          </cell>
          <cell r="F117">
            <v>102639.26</v>
          </cell>
          <cell r="G117">
            <v>942878.54</v>
          </cell>
          <cell r="H117" t="str">
            <v>0</v>
          </cell>
          <cell r="I117" t="str">
            <v>0</v>
          </cell>
          <cell r="J117">
            <v>-2425257.85</v>
          </cell>
          <cell r="L117">
            <v>81522.86</v>
          </cell>
          <cell r="M117">
            <v>155716.14000000001</v>
          </cell>
          <cell r="N117">
            <v>198347.36</v>
          </cell>
          <cell r="O117">
            <v>85561.61</v>
          </cell>
          <cell r="P117">
            <v>226681.95</v>
          </cell>
        </row>
        <row r="118">
          <cell r="A118" t="str">
            <v>Others Income</v>
          </cell>
          <cell r="B118">
            <v>0</v>
          </cell>
          <cell r="C118">
            <v>177.34</v>
          </cell>
          <cell r="D118">
            <v>0</v>
          </cell>
          <cell r="E118">
            <v>0</v>
          </cell>
          <cell r="F118">
            <v>-23145.919999999998</v>
          </cell>
          <cell r="G118">
            <v>-151806.16</v>
          </cell>
          <cell r="H118" t="str">
            <v>0</v>
          </cell>
          <cell r="I118" t="str">
            <v>0</v>
          </cell>
          <cell r="J118">
            <v>-28662</v>
          </cell>
          <cell r="L118">
            <v>3040.06</v>
          </cell>
          <cell r="M118">
            <v>5544.88</v>
          </cell>
          <cell r="N118">
            <v>260997.38</v>
          </cell>
          <cell r="O118">
            <v>4946.3999999999996</v>
          </cell>
          <cell r="P118">
            <v>71091.98</v>
          </cell>
        </row>
        <row r="119">
          <cell r="A119" t="str">
            <v>Total Non-Operating Income</v>
          </cell>
          <cell r="B119">
            <v>607767.54</v>
          </cell>
          <cell r="C119">
            <v>109129.11</v>
          </cell>
          <cell r="D119">
            <v>42136.76000000006</v>
          </cell>
          <cell r="E119">
            <v>326417.96000000002</v>
          </cell>
          <cell r="F119">
            <v>79493.34</v>
          </cell>
          <cell r="G119">
            <v>791072.38</v>
          </cell>
          <cell r="H119" t="str">
            <v>0</v>
          </cell>
          <cell r="I119" t="str">
            <v>0</v>
          </cell>
          <cell r="J119">
            <v>-2453919.85</v>
          </cell>
          <cell r="L119">
            <v>84562.92</v>
          </cell>
          <cell r="M119">
            <v>161261.01999999999</v>
          </cell>
          <cell r="N119">
            <v>589048.63</v>
          </cell>
          <cell r="O119">
            <v>90508.01</v>
          </cell>
          <cell r="P119">
            <v>427477.82</v>
          </cell>
        </row>
        <row r="120">
          <cell r="A120" t="str">
            <v>Long Term Interest Expenses</v>
          </cell>
          <cell r="B120">
            <v>3975151.95</v>
          </cell>
          <cell r="C120">
            <v>781908.95</v>
          </cell>
          <cell r="D120">
            <v>8.9494278654456139E-10</v>
          </cell>
          <cell r="E120">
            <v>2251080.36</v>
          </cell>
          <cell r="F120" t="str">
            <v>0</v>
          </cell>
          <cell r="G120">
            <v>5515.42</v>
          </cell>
          <cell r="H120" t="str">
            <v>0</v>
          </cell>
          <cell r="I120" t="str">
            <v>0</v>
          </cell>
          <cell r="J120" t="str">
            <v>0</v>
          </cell>
          <cell r="L120">
            <v>586162.81000000006</v>
          </cell>
          <cell r="M120">
            <v>1119624.78</v>
          </cell>
          <cell r="N120">
            <v>1428086.24</v>
          </cell>
          <cell r="O120">
            <v>615202.1</v>
          </cell>
          <cell r="P120">
            <v>10762732.609999998</v>
          </cell>
        </row>
        <row r="121">
          <cell r="A121" t="str">
            <v>Interest on debt to associated companie - Int On Debt To Asso 4300-30128</v>
          </cell>
          <cell r="B121" t="str">
            <v>0</v>
          </cell>
          <cell r="C121" t="str">
            <v>0</v>
          </cell>
          <cell r="D121">
            <v>42112.5</v>
          </cell>
          <cell r="E121" t="str">
            <v>0</v>
          </cell>
          <cell r="F121" t="str">
            <v>0</v>
          </cell>
          <cell r="G121" t="str">
            <v>0</v>
          </cell>
          <cell r="H121" t="str">
            <v>0</v>
          </cell>
          <cell r="I121" t="str">
            <v>0</v>
          </cell>
          <cell r="J121">
            <v>-42112.5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0</v>
          </cell>
          <cell r="P121">
            <v>0</v>
          </cell>
        </row>
        <row r="122">
          <cell r="A122" t="str">
            <v>Other interest expense - Default 4310-00000</v>
          </cell>
          <cell r="B122" t="str">
            <v>0</v>
          </cell>
          <cell r="C122" t="str">
            <v>0</v>
          </cell>
          <cell r="D122" t="str">
            <v>0</v>
          </cell>
          <cell r="E122" t="str">
            <v>0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</row>
        <row r="123">
          <cell r="A123" t="str">
            <v>Other interest expense - Oceana Heights 4310-07595</v>
          </cell>
          <cell r="B123" t="str">
            <v>0</v>
          </cell>
          <cell r="C123" t="str">
            <v>0</v>
          </cell>
          <cell r="D123" t="str">
            <v>0</v>
          </cell>
          <cell r="E123" t="str">
            <v>0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</row>
        <row r="124">
          <cell r="A124" t="str">
            <v>Other interest expense - UCG Beginning Balan 4310-09195</v>
          </cell>
          <cell r="B124" t="str">
            <v>0</v>
          </cell>
          <cell r="C124" t="str">
            <v>0</v>
          </cell>
          <cell r="D124" t="str">
            <v>0</v>
          </cell>
          <cell r="E124" t="str">
            <v>0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</row>
        <row r="125">
          <cell r="A125" t="str">
            <v>Other interest expense - SSU Allocation 4310-09999</v>
          </cell>
          <cell r="B125" t="str">
            <v>0</v>
          </cell>
          <cell r="C125" t="str">
            <v>0</v>
          </cell>
          <cell r="D125" t="str">
            <v>0</v>
          </cell>
          <cell r="E125" t="str">
            <v>0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</row>
        <row r="126">
          <cell r="A126" t="str">
            <v>Other interest expense - 1St Nat Bank Of Com 4310-30114</v>
          </cell>
          <cell r="B126" t="str">
            <v>0</v>
          </cell>
          <cell r="C126" t="str">
            <v>0</v>
          </cell>
          <cell r="D126" t="str">
            <v>0</v>
          </cell>
          <cell r="E126" t="str">
            <v>0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</row>
        <row r="127">
          <cell r="A127" t="str">
            <v>Other interest expense - Bank Of Tokai 4310-30115</v>
          </cell>
          <cell r="B127" t="str">
            <v>0</v>
          </cell>
          <cell r="C127" t="str">
            <v>0</v>
          </cell>
          <cell r="D127" t="str">
            <v>0</v>
          </cell>
          <cell r="E127" t="str">
            <v>0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</row>
        <row r="128">
          <cell r="A128" t="str">
            <v>Other interest expense - Int On Gas Purch-Re 4310-30116</v>
          </cell>
          <cell r="B128" t="str">
            <v>0</v>
          </cell>
          <cell r="C128" t="str">
            <v>0</v>
          </cell>
          <cell r="D128" t="str">
            <v>0</v>
          </cell>
          <cell r="E128" t="str">
            <v>0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</row>
        <row r="129">
          <cell r="A129" t="str">
            <v>Other interest expense - Penalty - Interest 4310-30118</v>
          </cell>
          <cell r="B129" t="str">
            <v>0</v>
          </cell>
          <cell r="C129" t="str">
            <v>0</v>
          </cell>
          <cell r="D129" t="str">
            <v>0</v>
          </cell>
          <cell r="E129" t="str">
            <v>0</v>
          </cell>
          <cell r="F129">
            <v>52.93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0</v>
          </cell>
          <cell r="L129" t="str">
            <v>0</v>
          </cell>
          <cell r="M129" t="str">
            <v>0</v>
          </cell>
          <cell r="N129">
            <v>4600</v>
          </cell>
          <cell r="O129" t="str">
            <v>0</v>
          </cell>
          <cell r="P129">
            <v>4652.93</v>
          </cell>
        </row>
        <row r="130">
          <cell r="A130" t="str">
            <v>Other interest expense - Cust Deps-By Acct/D 4310-30119</v>
          </cell>
          <cell r="B130">
            <v>152557.87</v>
          </cell>
          <cell r="C130">
            <v>74346.19</v>
          </cell>
          <cell r="D130" t="str">
            <v>0</v>
          </cell>
          <cell r="E130" t="str">
            <v>0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L130">
            <v>37643.58</v>
          </cell>
          <cell r="M130">
            <v>41461.15</v>
          </cell>
          <cell r="N130">
            <v>117036.92</v>
          </cell>
          <cell r="O130">
            <v>35432.639999999999</v>
          </cell>
          <cell r="P130">
            <v>458478.35</v>
          </cell>
        </row>
        <row r="131">
          <cell r="A131" t="str">
            <v>Other interest expense - Commitment Fees-Anb 4310-30120</v>
          </cell>
          <cell r="B131" t="str">
            <v>0</v>
          </cell>
          <cell r="C131" t="str">
            <v>0</v>
          </cell>
          <cell r="D131">
            <v>1199.8800000000001</v>
          </cell>
          <cell r="E131" t="str">
            <v>0</v>
          </cell>
          <cell r="F131" t="str">
            <v>0</v>
          </cell>
          <cell r="G131" t="str">
            <v>0</v>
          </cell>
          <cell r="H131" t="str">
            <v>0</v>
          </cell>
          <cell r="I131" t="str">
            <v>0</v>
          </cell>
          <cell r="J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>
            <v>1199.8800000000001</v>
          </cell>
        </row>
        <row r="132">
          <cell r="A132" t="str">
            <v>Other interest expense - Commitment Fee-SunT 4310-30121</v>
          </cell>
          <cell r="B132" t="str">
            <v>0</v>
          </cell>
          <cell r="C132" t="str">
            <v>0</v>
          </cell>
          <cell r="D132">
            <v>1096065.93</v>
          </cell>
          <cell r="E132" t="str">
            <v>0</v>
          </cell>
          <cell r="F132" t="str">
            <v>0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>
            <v>1096065.93</v>
          </cell>
        </row>
        <row r="133">
          <cell r="A133" t="str">
            <v>Other interest expense - Int On Debt To Asso 4310-30128</v>
          </cell>
          <cell r="B133" t="str">
            <v>0</v>
          </cell>
          <cell r="C133" t="str">
            <v>0</v>
          </cell>
          <cell r="D133">
            <v>887743.99</v>
          </cell>
          <cell r="E133" t="str">
            <v>0</v>
          </cell>
          <cell r="F133">
            <v>1229835.75</v>
          </cell>
          <cell r="G133">
            <v>265565.61</v>
          </cell>
          <cell r="H133" t="str">
            <v>0</v>
          </cell>
          <cell r="I133" t="str">
            <v>0</v>
          </cell>
          <cell r="J133">
            <v>-2383145.35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>
            <v>0</v>
          </cell>
        </row>
        <row r="134">
          <cell r="A134" t="str">
            <v>Other interest expense - Int On S/T Loan-Mis 4310-30129</v>
          </cell>
          <cell r="B134" t="str">
            <v>0</v>
          </cell>
          <cell r="C134" t="str">
            <v>0</v>
          </cell>
          <cell r="D134" t="str">
            <v>0</v>
          </cell>
          <cell r="E134" t="str">
            <v>0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</row>
        <row r="135">
          <cell r="A135" t="str">
            <v>Other interest expense - Other Interest Expe 4310-30130</v>
          </cell>
          <cell r="B135" t="str">
            <v>0</v>
          </cell>
          <cell r="C135" t="str">
            <v>0</v>
          </cell>
          <cell r="D135" t="str">
            <v>0</v>
          </cell>
          <cell r="E135" t="str">
            <v>0</v>
          </cell>
          <cell r="F135" t="str">
            <v>0</v>
          </cell>
          <cell r="G135" t="str">
            <v>0</v>
          </cell>
          <cell r="H135" t="str">
            <v>0</v>
          </cell>
          <cell r="I135" t="str">
            <v>0</v>
          </cell>
          <cell r="J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</row>
        <row r="136">
          <cell r="A136" t="str">
            <v>Other interest expense - Int On S/T Loan-Anb 4310-30135</v>
          </cell>
          <cell r="B136" t="str">
            <v>0</v>
          </cell>
          <cell r="C136" t="str">
            <v>0</v>
          </cell>
          <cell r="D136">
            <v>1131.8800000000001</v>
          </cell>
          <cell r="E136" t="str">
            <v>0</v>
          </cell>
          <cell r="F136" t="str">
            <v>0</v>
          </cell>
          <cell r="G136" t="str">
            <v>0</v>
          </cell>
          <cell r="H136" t="str">
            <v>0</v>
          </cell>
          <cell r="I136" t="str">
            <v>0</v>
          </cell>
          <cell r="J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>
            <v>1131.8800000000001</v>
          </cell>
        </row>
        <row r="137">
          <cell r="A137" t="str">
            <v>Other interest expense - Int On S/T Debt-Mit 4310-30136</v>
          </cell>
          <cell r="B137" t="str">
            <v>0</v>
          </cell>
          <cell r="C137" t="str">
            <v>0</v>
          </cell>
          <cell r="D137" t="str">
            <v>0</v>
          </cell>
          <cell r="E137" t="str">
            <v>0</v>
          </cell>
          <cell r="F137" t="str">
            <v>0</v>
          </cell>
          <cell r="G137" t="str">
            <v>0</v>
          </cell>
          <cell r="H137" t="str">
            <v>0</v>
          </cell>
          <cell r="I137" t="str">
            <v>0</v>
          </cell>
          <cell r="J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</row>
        <row r="138">
          <cell r="A138" t="str">
            <v>Other interest expense - Int On S/T Debt-Soc 4310-30137</v>
          </cell>
          <cell r="B138" t="str">
            <v>0</v>
          </cell>
          <cell r="C138" t="str">
            <v>0</v>
          </cell>
          <cell r="D138" t="str">
            <v>0</v>
          </cell>
          <cell r="E138" t="str">
            <v>0</v>
          </cell>
          <cell r="F138" t="str">
            <v>0</v>
          </cell>
          <cell r="G138" t="str">
            <v>0</v>
          </cell>
          <cell r="H138" t="str">
            <v>0</v>
          </cell>
          <cell r="I138" t="str">
            <v>0</v>
          </cell>
          <cell r="J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</row>
        <row r="139">
          <cell r="A139" t="str">
            <v>Other interest expense - Int On S/T Loan-Sun 4310-30139</v>
          </cell>
          <cell r="B139" t="str">
            <v>0</v>
          </cell>
          <cell r="C139" t="str">
            <v>0</v>
          </cell>
          <cell r="D139">
            <v>720833.87</v>
          </cell>
          <cell r="E139" t="str">
            <v>0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>
            <v>720833.87</v>
          </cell>
        </row>
        <row r="140">
          <cell r="A140" t="str">
            <v>Other interest expense - Int On S/T Debt-Fuj 4310-30140</v>
          </cell>
          <cell r="B140" t="str">
            <v>0</v>
          </cell>
          <cell r="C140" t="str">
            <v>0</v>
          </cell>
          <cell r="D140" t="str">
            <v>0</v>
          </cell>
          <cell r="E140" t="str">
            <v>0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</row>
        <row r="141">
          <cell r="A141" t="str">
            <v>Other interest expense - Int On S/T Debt-Sum 4310-30141</v>
          </cell>
          <cell r="B141" t="str">
            <v>0</v>
          </cell>
          <cell r="C141" t="str">
            <v>0</v>
          </cell>
          <cell r="D141" t="str">
            <v>0</v>
          </cell>
          <cell r="E141" t="str">
            <v>0</v>
          </cell>
          <cell r="F141" t="str">
            <v>0</v>
          </cell>
          <cell r="G141" t="str">
            <v>0</v>
          </cell>
          <cell r="H141" t="str">
            <v>0</v>
          </cell>
          <cell r="I141" t="str">
            <v>0</v>
          </cell>
          <cell r="J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</row>
        <row r="142">
          <cell r="A142" t="str">
            <v>Other interest expense - Int S/T Debt Pnc Ba 4310-30142</v>
          </cell>
          <cell r="B142" t="str">
            <v>0</v>
          </cell>
          <cell r="C142" t="str">
            <v>0</v>
          </cell>
          <cell r="D142" t="str">
            <v>0</v>
          </cell>
          <cell r="E142" t="str">
            <v>0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</row>
        <row r="143">
          <cell r="A143" t="str">
            <v>Other interest expense - Int On S/T Loan-San 4310-30143</v>
          </cell>
          <cell r="B143" t="str">
            <v>0</v>
          </cell>
          <cell r="C143" t="str">
            <v>0</v>
          </cell>
          <cell r="D143" t="str">
            <v>0</v>
          </cell>
          <cell r="E143" t="str">
            <v>0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</row>
        <row r="144">
          <cell r="A144" t="str">
            <v>Other interest expense - Other Int Exp Alloc 4310-30146</v>
          </cell>
          <cell r="B144" t="str">
            <v>0</v>
          </cell>
          <cell r="C144" t="str">
            <v>0</v>
          </cell>
          <cell r="D144" t="str">
            <v>0</v>
          </cell>
          <cell r="E144" t="str">
            <v>0</v>
          </cell>
          <cell r="F144" t="str">
            <v>0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L144" t="str">
            <v>0</v>
          </cell>
          <cell r="M144">
            <v>0</v>
          </cell>
          <cell r="N144" t="str">
            <v>0</v>
          </cell>
          <cell r="O144" t="str">
            <v>0</v>
          </cell>
          <cell r="P144">
            <v>0</v>
          </cell>
        </row>
        <row r="145">
          <cell r="A145" t="str">
            <v>Other interest expense - Comm Paper - Discou 4310-30147</v>
          </cell>
          <cell r="B145" t="str">
            <v>0</v>
          </cell>
          <cell r="C145" t="str">
            <v>0</v>
          </cell>
          <cell r="D145">
            <v>138926.92000000001</v>
          </cell>
          <cell r="E145" t="str">
            <v>0</v>
          </cell>
          <cell r="F145" t="str">
            <v>0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>
            <v>138926.92000000001</v>
          </cell>
        </row>
        <row r="146">
          <cell r="A146" t="str">
            <v>Other interest expense - Comm Paper - Discou 4310-30148</v>
          </cell>
          <cell r="B146" t="str">
            <v>0</v>
          </cell>
          <cell r="C146" t="str">
            <v>0</v>
          </cell>
          <cell r="D146">
            <v>186247.06</v>
          </cell>
          <cell r="E146" t="str">
            <v>0</v>
          </cell>
          <cell r="F146" t="str">
            <v>0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>
            <v>186247.06</v>
          </cell>
        </row>
        <row r="147">
          <cell r="A147" t="str">
            <v>Other interest expense - Int On S/T Debt-KBC 4310-30150</v>
          </cell>
          <cell r="B147" t="str">
            <v>0</v>
          </cell>
          <cell r="C147" t="str">
            <v>0</v>
          </cell>
          <cell r="D147" t="str">
            <v>0</v>
          </cell>
          <cell r="E147" t="str">
            <v>0</v>
          </cell>
          <cell r="F147" t="str">
            <v>0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</row>
        <row r="148">
          <cell r="A148" t="str">
            <v>Other interest expense - Int On S/T Debt-Pro 4310-30151</v>
          </cell>
          <cell r="B148" t="str">
            <v>0</v>
          </cell>
          <cell r="C148" t="str">
            <v>0</v>
          </cell>
          <cell r="D148" t="str">
            <v>0</v>
          </cell>
          <cell r="E148" t="str">
            <v>0</v>
          </cell>
          <cell r="F148" t="str">
            <v>0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</row>
        <row r="149">
          <cell r="A149" t="str">
            <v>Other interest expense - Capitalized Int - C 4310-30154</v>
          </cell>
          <cell r="B149" t="str">
            <v>0</v>
          </cell>
          <cell r="C149" t="str">
            <v>0</v>
          </cell>
          <cell r="D149" t="str">
            <v>0</v>
          </cell>
          <cell r="E149" t="str">
            <v>0</v>
          </cell>
          <cell r="F149" t="str">
            <v>0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</row>
        <row r="150">
          <cell r="A150" t="str">
            <v>Other interest expense - Commitment Fees _ F 4310-30155</v>
          </cell>
          <cell r="B150" t="str">
            <v>0</v>
          </cell>
          <cell r="C150" t="str">
            <v>0</v>
          </cell>
          <cell r="D150" t="str">
            <v>0</v>
          </cell>
          <cell r="E150" t="str">
            <v>0</v>
          </cell>
          <cell r="F150">
            <v>117079.17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>
            <v>117079.17</v>
          </cell>
        </row>
        <row r="151">
          <cell r="A151" t="str">
            <v>Other interest expense - Int On deferred dir 4310-30156</v>
          </cell>
          <cell r="B151" t="str">
            <v>0</v>
          </cell>
          <cell r="C151" t="str">
            <v>0</v>
          </cell>
          <cell r="D151">
            <v>3326.78</v>
          </cell>
          <cell r="E151" t="str">
            <v>0</v>
          </cell>
          <cell r="F151" t="str">
            <v>0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>
            <v>3326.78</v>
          </cell>
        </row>
        <row r="152">
          <cell r="A152" t="str">
            <v>Other interest expense - Int on Taxes 4310-30157</v>
          </cell>
          <cell r="B152">
            <v>203578</v>
          </cell>
          <cell r="C152" t="str">
            <v>0</v>
          </cell>
          <cell r="D152" t="str">
            <v>0</v>
          </cell>
          <cell r="E152" t="str">
            <v>0</v>
          </cell>
          <cell r="F152">
            <v>0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L152" t="str">
            <v>0</v>
          </cell>
          <cell r="M152">
            <v>-8158.08</v>
          </cell>
          <cell r="N152">
            <v>-50201.42</v>
          </cell>
          <cell r="O152">
            <v>-11206.98</v>
          </cell>
          <cell r="P152">
            <v>134011.51999999999</v>
          </cell>
        </row>
        <row r="153">
          <cell r="A153" t="str">
            <v>Other interest expense - Int on Capital Leas 4310-30158</v>
          </cell>
          <cell r="B153" t="str">
            <v>0</v>
          </cell>
          <cell r="C153" t="str">
            <v>0</v>
          </cell>
          <cell r="D153" t="str">
            <v>0</v>
          </cell>
          <cell r="E153" t="str">
            <v>0</v>
          </cell>
          <cell r="F153" t="str">
            <v>0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</row>
        <row r="154">
          <cell r="A154" t="str">
            <v>Other interest expense - LTD-Leasing 4310-30926</v>
          </cell>
          <cell r="B154" t="str">
            <v>0</v>
          </cell>
          <cell r="C154" t="str">
            <v>0</v>
          </cell>
          <cell r="D154" t="str">
            <v>0</v>
          </cell>
          <cell r="E154" t="str">
            <v>0</v>
          </cell>
          <cell r="F154" t="str">
            <v>0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</row>
        <row r="155">
          <cell r="A155" t="str">
            <v>Allowance for borrowed funds used durin - Default 4320-00000</v>
          </cell>
          <cell r="B155">
            <v>-79075.42</v>
          </cell>
          <cell r="C155">
            <v>-13432.18</v>
          </cell>
          <cell r="D155" t="str">
            <v>0</v>
          </cell>
          <cell r="E155">
            <v>-55010.74</v>
          </cell>
          <cell r="F155" t="str">
            <v>0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L155">
            <v>-2040.2</v>
          </cell>
          <cell r="M155">
            <v>-19289.169999999998</v>
          </cell>
          <cell r="N155">
            <v>-56494.43</v>
          </cell>
          <cell r="O155">
            <v>-13238.27</v>
          </cell>
          <cell r="P155">
            <v>-238580.41</v>
          </cell>
        </row>
        <row r="156">
          <cell r="A156" t="str">
            <v>Total ShortTerm</v>
          </cell>
          <cell r="B156">
            <v>277060.45</v>
          </cell>
          <cell r="C156">
            <v>60914.01</v>
          </cell>
          <cell r="D156">
            <v>3077588.8099999996</v>
          </cell>
          <cell r="E156">
            <v>-55010.74</v>
          </cell>
          <cell r="F156">
            <v>1346967.8499999999</v>
          </cell>
          <cell r="G156">
            <v>265565.61</v>
          </cell>
          <cell r="H156">
            <v>0</v>
          </cell>
          <cell r="I156">
            <v>0</v>
          </cell>
          <cell r="J156">
            <v>-2425257.85</v>
          </cell>
          <cell r="L156">
            <v>35603.380000000005</v>
          </cell>
          <cell r="M156">
            <v>14013.900000000001</v>
          </cell>
          <cell r="N156">
            <v>14941.07</v>
          </cell>
          <cell r="O156">
            <v>10987.39</v>
          </cell>
          <cell r="P156">
            <v>2623373.8799999994</v>
          </cell>
        </row>
        <row r="157">
          <cell r="A157" t="str">
            <v>Short Term Interest Expenses</v>
          </cell>
          <cell r="B157">
            <v>1653868.21</v>
          </cell>
          <cell r="C157">
            <v>331730.90999999997</v>
          </cell>
          <cell r="D157">
            <v>-5.0000000256204657E-2</v>
          </cell>
          <cell r="E157">
            <v>724658.81</v>
          </cell>
          <cell r="F157">
            <v>1346967.85</v>
          </cell>
          <cell r="G157">
            <v>265565.61</v>
          </cell>
          <cell r="H157" t="str">
            <v>0</v>
          </cell>
          <cell r="I157" t="str">
            <v>0</v>
          </cell>
          <cell r="J157">
            <v>-2425257.85</v>
          </cell>
          <cell r="L157">
            <v>238622.94</v>
          </cell>
          <cell r="M157">
            <v>401799.85</v>
          </cell>
          <cell r="N157">
            <v>508893.22</v>
          </cell>
          <cell r="O157">
            <v>224064.79</v>
          </cell>
          <cell r="P157">
            <v>3270914.29</v>
          </cell>
        </row>
        <row r="158">
          <cell r="A158" t="str">
            <v>Check ST</v>
          </cell>
          <cell r="B158">
            <v>-1376807.76</v>
          </cell>
          <cell r="C158">
            <v>-270816.89999999997</v>
          </cell>
          <cell r="D158">
            <v>3077588.86</v>
          </cell>
          <cell r="E158">
            <v>-779669.55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-203019.56</v>
          </cell>
          <cell r="M158">
            <v>-387785.94999999995</v>
          </cell>
          <cell r="N158">
            <v>-493952.14999999997</v>
          </cell>
          <cell r="O158">
            <v>-213077.40000000002</v>
          </cell>
          <cell r="P158">
            <v>-647540.41000000061</v>
          </cell>
        </row>
        <row r="159">
          <cell r="A159" t="str">
            <v>ShortTerm Interest Expenses</v>
          </cell>
          <cell r="B159">
            <v>0</v>
          </cell>
          <cell r="C159">
            <v>0</v>
          </cell>
          <cell r="D159">
            <v>929856.49</v>
          </cell>
          <cell r="E159">
            <v>0</v>
          </cell>
          <cell r="F159">
            <v>1229835.75</v>
          </cell>
          <cell r="G159">
            <v>265565.61</v>
          </cell>
          <cell r="H159">
            <v>0</v>
          </cell>
          <cell r="I159">
            <v>0</v>
          </cell>
          <cell r="J159">
            <v>-2425257.85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ShortTerm Interest - Div. Other</v>
          </cell>
          <cell r="B160">
            <v>1653868.21</v>
          </cell>
          <cell r="C160">
            <v>331730.90999999997</v>
          </cell>
          <cell r="D160">
            <v>-929856.54000000027</v>
          </cell>
          <cell r="E160">
            <v>724658.81</v>
          </cell>
          <cell r="F160">
            <v>117132.10000000009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238622.94</v>
          </cell>
          <cell r="M160">
            <v>401799.85</v>
          </cell>
          <cell r="N160">
            <v>508893.22</v>
          </cell>
          <cell r="O160">
            <v>224064.79</v>
          </cell>
          <cell r="P160">
            <v>3270914.29</v>
          </cell>
        </row>
        <row r="161">
          <cell r="A161" t="str">
            <v>Total Interest Expense</v>
          </cell>
          <cell r="B161">
            <v>5629020.1600000001</v>
          </cell>
          <cell r="C161">
            <v>1113639.8600000001</v>
          </cell>
          <cell r="D161">
            <v>-4.9999999361261871E-2</v>
          </cell>
          <cell r="E161">
            <v>2975739.17</v>
          </cell>
          <cell r="F161">
            <v>1346967.85</v>
          </cell>
          <cell r="G161">
            <v>271081.03000000003</v>
          </cell>
          <cell r="H161" t="str">
            <v>0</v>
          </cell>
          <cell r="I161" t="str">
            <v>0</v>
          </cell>
          <cell r="J161">
            <v>-2425257.85</v>
          </cell>
          <cell r="L161">
            <v>824785.75</v>
          </cell>
          <cell r="M161">
            <v>1521424.63</v>
          </cell>
          <cell r="N161">
            <v>1936979.46</v>
          </cell>
          <cell r="O161">
            <v>839266.89</v>
          </cell>
          <cell r="P161">
            <v>14033646.9</v>
          </cell>
        </row>
        <row r="162">
          <cell r="A162" t="str">
            <v>Donations</v>
          </cell>
          <cell r="B162">
            <v>26667.47</v>
          </cell>
          <cell r="C162">
            <v>5075.18</v>
          </cell>
          <cell r="D162">
            <v>-3.0000000006111804E-2</v>
          </cell>
          <cell r="E162">
            <v>16320.63</v>
          </cell>
          <cell r="F162">
            <v>1450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L162">
            <v>10563.61</v>
          </cell>
          <cell r="M162">
            <v>28459.11</v>
          </cell>
          <cell r="N162">
            <v>41976.42</v>
          </cell>
          <cell r="O162">
            <v>9398.18</v>
          </cell>
          <cell r="P162">
            <v>139910.57</v>
          </cell>
        </row>
        <row r="163">
          <cell r="A163" t="str">
            <v>Other Non-Operating Expense</v>
          </cell>
          <cell r="B163">
            <v>111622.56</v>
          </cell>
          <cell r="C163">
            <v>5456.78</v>
          </cell>
          <cell r="D163">
            <v>2.0000000000436557E-2</v>
          </cell>
          <cell r="E163">
            <v>28297.09</v>
          </cell>
          <cell r="F163">
            <v>28318.83</v>
          </cell>
          <cell r="G163">
            <v>1835.39</v>
          </cell>
          <cell r="H163" t="str">
            <v>0</v>
          </cell>
          <cell r="I163" t="str">
            <v>0</v>
          </cell>
          <cell r="J163" t="str">
            <v>0</v>
          </cell>
          <cell r="L163">
            <v>65558.5</v>
          </cell>
          <cell r="M163">
            <v>21494.27</v>
          </cell>
          <cell r="N163">
            <v>125789.37</v>
          </cell>
          <cell r="O163">
            <v>6623.05</v>
          </cell>
          <cell r="P163">
            <v>394995.86</v>
          </cell>
        </row>
        <row r="164">
          <cell r="A164" t="str">
            <v>Total Non-Operating Expense</v>
          </cell>
          <cell r="B164">
            <v>5767310.1900000004</v>
          </cell>
          <cell r="C164">
            <v>1124171.82</v>
          </cell>
          <cell r="D164">
            <v>-5.9999999357387424E-2</v>
          </cell>
          <cell r="E164">
            <v>3020356.89</v>
          </cell>
          <cell r="F164">
            <v>1376736.68</v>
          </cell>
          <cell r="G164">
            <v>272916.42</v>
          </cell>
          <cell r="H164" t="str">
            <v>0</v>
          </cell>
          <cell r="I164" t="str">
            <v>0</v>
          </cell>
          <cell r="J164">
            <v>-2425257.85</v>
          </cell>
          <cell r="L164">
            <v>900907.86</v>
          </cell>
          <cell r="M164">
            <v>1571378.01</v>
          </cell>
          <cell r="N164">
            <v>2104745.25</v>
          </cell>
          <cell r="O164">
            <v>855288.12</v>
          </cell>
          <cell r="P164">
            <v>14568553.330000002</v>
          </cell>
        </row>
        <row r="165">
          <cell r="A165" t="str">
            <v>Total Other Non-Operating Income/Expense</v>
          </cell>
          <cell r="B165">
            <v>5159542.6500000004</v>
          </cell>
          <cell r="C165">
            <v>1015042.71</v>
          </cell>
          <cell r="D165">
            <v>-42136.819999999418</v>
          </cell>
          <cell r="E165">
            <v>2693938.93</v>
          </cell>
          <cell r="F165">
            <v>1297243.3400000001</v>
          </cell>
          <cell r="G165">
            <v>-516506.7</v>
          </cell>
          <cell r="H165" t="str">
            <v>0</v>
          </cell>
          <cell r="I165" t="str">
            <v>0</v>
          </cell>
          <cell r="J165">
            <v>28662</v>
          </cell>
          <cell r="L165">
            <v>816344.94</v>
          </cell>
          <cell r="M165">
            <v>1410116.99</v>
          </cell>
          <cell r="N165">
            <v>1515696.62</v>
          </cell>
          <cell r="O165">
            <v>764780.11</v>
          </cell>
          <cell r="P165">
            <v>14142724.77</v>
          </cell>
        </row>
        <row r="166">
          <cell r="A166" t="str">
            <v>Other Non-Operating Income/(Expense)</v>
          </cell>
          <cell r="B166">
            <v>-138290.03000000026</v>
          </cell>
          <cell r="C166">
            <v>-10354.619999999981</v>
          </cell>
          <cell r="D166">
            <v>9.9999999947613105E-3</v>
          </cell>
          <cell r="E166">
            <v>-44617.720000000263</v>
          </cell>
          <cell r="F166">
            <v>-52914.749999999753</v>
          </cell>
          <cell r="G166">
            <v>-155290.81000000006</v>
          </cell>
          <cell r="H166">
            <v>0</v>
          </cell>
          <cell r="I166">
            <v>0</v>
          </cell>
          <cell r="J166">
            <v>-28662</v>
          </cell>
          <cell r="L166">
            <v>-73082.049999999945</v>
          </cell>
          <cell r="M166">
            <v>-44408.500000000116</v>
          </cell>
          <cell r="N166">
            <v>222935.47999999986</v>
          </cell>
          <cell r="O166">
            <v>-11074.829999999973</v>
          </cell>
          <cell r="P166">
            <v>-334110.56000000128</v>
          </cell>
        </row>
        <row r="167">
          <cell r="A167" t="str">
            <v>Income / Loss, Before Income Taxes</v>
          </cell>
          <cell r="B167">
            <v>31212867.249999959</v>
          </cell>
          <cell r="C167">
            <v>4061020.4600000065</v>
          </cell>
          <cell r="D167">
            <v>356078.48999999935</v>
          </cell>
          <cell r="E167">
            <v>-380664.58000000194</v>
          </cell>
          <cell r="F167">
            <v>-1165412.2899998906</v>
          </cell>
          <cell r="G167">
            <v>4343454.0999999996</v>
          </cell>
          <cell r="H167">
            <v>0</v>
          </cell>
          <cell r="I167">
            <v>0</v>
          </cell>
          <cell r="J167">
            <v>6.577465683221817E-9</v>
          </cell>
          <cell r="L167">
            <v>3772954.07</v>
          </cell>
          <cell r="M167">
            <v>5393409.9800000023</v>
          </cell>
          <cell r="N167">
            <v>8830587.4399999734</v>
          </cell>
          <cell r="O167">
            <v>4419913.37</v>
          </cell>
          <cell r="P167">
            <v>60844208.290000066</v>
          </cell>
        </row>
        <row r="168">
          <cell r="A168" t="str">
            <v>Total Provision (Benefit) for Inc Tax</v>
          </cell>
          <cell r="B168">
            <v>12285982.73</v>
          </cell>
          <cell r="C168">
            <v>1445379.08</v>
          </cell>
          <cell r="D168">
            <v>615516.59</v>
          </cell>
          <cell r="E168">
            <v>-3040.6699999999255</v>
          </cell>
          <cell r="F168">
            <v>-900945.34</v>
          </cell>
          <cell r="G168">
            <v>1427237.37</v>
          </cell>
          <cell r="H168" t="str">
            <v>0</v>
          </cell>
          <cell r="I168" t="str">
            <v>0</v>
          </cell>
          <cell r="J168" t="str">
            <v>0</v>
          </cell>
          <cell r="L168">
            <v>1717403.09</v>
          </cell>
          <cell r="M168">
            <v>1976189.44</v>
          </cell>
          <cell r="N168">
            <v>3196345.61</v>
          </cell>
          <cell r="O168">
            <v>1542567.08</v>
          </cell>
          <cell r="P168">
            <v>23302634.980000004</v>
          </cell>
        </row>
        <row r="169">
          <cell r="A169" t="str">
            <v>Income / Loss, Before Cumulative Effect</v>
          </cell>
          <cell r="B169">
            <v>18926884.519999962</v>
          </cell>
          <cell r="C169">
            <v>2615641.3800000064</v>
          </cell>
          <cell r="D169">
            <v>-259438.10000000076</v>
          </cell>
          <cell r="E169">
            <v>-377623.91000000201</v>
          </cell>
          <cell r="F169">
            <v>-264466.94999989029</v>
          </cell>
          <cell r="G169">
            <v>2916216.73</v>
          </cell>
          <cell r="H169">
            <v>0</v>
          </cell>
          <cell r="I169">
            <v>0</v>
          </cell>
          <cell r="J169">
            <v>6.577465683221817E-9</v>
          </cell>
          <cell r="L169">
            <v>2055550.98</v>
          </cell>
          <cell r="M169">
            <v>3417220.54</v>
          </cell>
          <cell r="N169">
            <v>5634241.829999974</v>
          </cell>
          <cell r="O169">
            <v>2877346.2900000052</v>
          </cell>
          <cell r="P169">
            <v>37541573.310000069</v>
          </cell>
        </row>
        <row r="170">
          <cell r="A170" t="str">
            <v>Income Statement - Net (Income) Loss</v>
          </cell>
          <cell r="B170">
            <v>18926884.519999962</v>
          </cell>
          <cell r="C170">
            <v>2615641.3800000064</v>
          </cell>
          <cell r="D170">
            <v>-259438.10000000076</v>
          </cell>
          <cell r="E170">
            <v>-377623.91000000201</v>
          </cell>
          <cell r="F170">
            <v>-264466.94999989029</v>
          </cell>
          <cell r="G170">
            <v>2916216.73</v>
          </cell>
          <cell r="H170">
            <v>0</v>
          </cell>
          <cell r="I170">
            <v>0</v>
          </cell>
          <cell r="J170">
            <v>6.577465683221817E-9</v>
          </cell>
          <cell r="L170">
            <v>2055550.98</v>
          </cell>
          <cell r="M170">
            <v>3417220.54</v>
          </cell>
          <cell r="N170">
            <v>5634241.829999974</v>
          </cell>
          <cell r="O170">
            <v>2877346.2900000052</v>
          </cell>
          <cell r="P170">
            <v>37541573.310000069</v>
          </cell>
        </row>
        <row r="172">
          <cell r="A172" t="str">
            <v>Labor</v>
          </cell>
          <cell r="B172">
            <v>3200428.54</v>
          </cell>
          <cell r="C172">
            <v>1211022.45</v>
          </cell>
          <cell r="D172">
            <v>5235161.34</v>
          </cell>
          <cell r="E172">
            <v>2031440.04</v>
          </cell>
          <cell r="F172">
            <v>1034920.25</v>
          </cell>
          <cell r="G172">
            <v>140859.48000000001</v>
          </cell>
          <cell r="H172" t="str">
            <v>0</v>
          </cell>
          <cell r="I172" t="str">
            <v>0</v>
          </cell>
          <cell r="J172" t="str">
            <v>0</v>
          </cell>
          <cell r="L172">
            <v>1007084.59</v>
          </cell>
          <cell r="M172">
            <v>1202913.48</v>
          </cell>
          <cell r="N172">
            <v>1693366.58</v>
          </cell>
          <cell r="O172">
            <v>773289.59</v>
          </cell>
          <cell r="P172">
            <v>17530486.34</v>
          </cell>
        </row>
        <row r="173">
          <cell r="A173" t="str">
            <v>Benefits</v>
          </cell>
          <cell r="B173">
            <v>745410.9</v>
          </cell>
          <cell r="C173">
            <v>379325.9</v>
          </cell>
          <cell r="D173">
            <v>1301341.6399999999</v>
          </cell>
          <cell r="E173">
            <v>701330.85</v>
          </cell>
          <cell r="F173">
            <v>86769.15</v>
          </cell>
          <cell r="G173">
            <v>10201.879999999999</v>
          </cell>
          <cell r="H173" t="str">
            <v>0</v>
          </cell>
          <cell r="I173" t="str">
            <v>0</v>
          </cell>
          <cell r="J173" t="str">
            <v>0</v>
          </cell>
          <cell r="L173">
            <v>365659.84</v>
          </cell>
          <cell r="M173">
            <v>391947.01</v>
          </cell>
          <cell r="N173">
            <v>579666.63</v>
          </cell>
          <cell r="O173">
            <v>228135.03</v>
          </cell>
          <cell r="P173">
            <v>4789788.83</v>
          </cell>
        </row>
        <row r="174">
          <cell r="A174" t="str">
            <v>Materials &amp; Supplies</v>
          </cell>
          <cell r="B174">
            <v>345146.64</v>
          </cell>
          <cell r="C174">
            <v>114299.4</v>
          </cell>
          <cell r="D174">
            <v>62745.69</v>
          </cell>
          <cell r="E174">
            <v>1162728.83</v>
          </cell>
          <cell r="F174">
            <v>24443.77</v>
          </cell>
          <cell r="G174">
            <v>32188.41</v>
          </cell>
          <cell r="H174" t="str">
            <v>0</v>
          </cell>
          <cell r="I174" t="str">
            <v>0</v>
          </cell>
          <cell r="J174" t="str">
            <v>0</v>
          </cell>
          <cell r="L174">
            <v>78252.13</v>
          </cell>
          <cell r="M174">
            <v>64558.95</v>
          </cell>
          <cell r="N174">
            <v>118300.24</v>
          </cell>
          <cell r="O174">
            <v>56266.86</v>
          </cell>
          <cell r="P174">
            <v>2058930.92</v>
          </cell>
        </row>
        <row r="175">
          <cell r="A175" t="str">
            <v>Vehicles &amp; Equip</v>
          </cell>
          <cell r="B175">
            <v>375652.94</v>
          </cell>
          <cell r="C175">
            <v>152948.84</v>
          </cell>
          <cell r="D175">
            <v>5350.3</v>
          </cell>
          <cell r="E175">
            <v>204526.58</v>
          </cell>
          <cell r="F175">
            <v>60.91</v>
          </cell>
          <cell r="G175">
            <v>5806.14</v>
          </cell>
          <cell r="H175" t="str">
            <v>0</v>
          </cell>
          <cell r="I175" t="str">
            <v>0</v>
          </cell>
          <cell r="J175">
            <v>-1232.18</v>
          </cell>
          <cell r="L175">
            <v>157575.09</v>
          </cell>
          <cell r="M175">
            <v>167743.9</v>
          </cell>
          <cell r="N175">
            <v>228089.09</v>
          </cell>
          <cell r="O175">
            <v>115691.95</v>
          </cell>
          <cell r="P175">
            <v>1412213.56</v>
          </cell>
        </row>
        <row r="176">
          <cell r="A176" t="str">
            <v>Print &amp; Postages</v>
          </cell>
          <cell r="B176">
            <v>22293.02</v>
          </cell>
          <cell r="C176">
            <v>4118.5</v>
          </cell>
          <cell r="D176">
            <v>26951.68</v>
          </cell>
          <cell r="E176">
            <v>20453.580000000002</v>
          </cell>
          <cell r="F176">
            <v>4261.96</v>
          </cell>
          <cell r="G176">
            <v>909.92</v>
          </cell>
          <cell r="H176" t="str">
            <v>0</v>
          </cell>
          <cell r="I176" t="str">
            <v>0</v>
          </cell>
          <cell r="J176" t="str">
            <v>0</v>
          </cell>
          <cell r="L176">
            <v>3171.82</v>
          </cell>
          <cell r="M176">
            <v>2400.7800000000002</v>
          </cell>
          <cell r="N176">
            <v>7128.98</v>
          </cell>
          <cell r="O176">
            <v>6234.52</v>
          </cell>
          <cell r="P176">
            <v>97924.76</v>
          </cell>
        </row>
        <row r="177">
          <cell r="A177" t="str">
            <v>Insurance</v>
          </cell>
          <cell r="B177">
            <v>89112.57</v>
          </cell>
          <cell r="C177">
            <v>25663.02</v>
          </cell>
          <cell r="D177">
            <v>239496.28</v>
          </cell>
          <cell r="E177">
            <v>24310.43</v>
          </cell>
          <cell r="F177">
            <v>12445.72</v>
          </cell>
          <cell r="G177">
            <v>5601.88</v>
          </cell>
          <cell r="H177" t="str">
            <v>0</v>
          </cell>
          <cell r="I177" t="str">
            <v>0</v>
          </cell>
          <cell r="J177" t="str">
            <v>0</v>
          </cell>
          <cell r="L177">
            <v>21948.720000000001</v>
          </cell>
          <cell r="M177">
            <v>26438.58</v>
          </cell>
          <cell r="N177">
            <v>49323.55</v>
          </cell>
          <cell r="O177">
            <v>18074.939999999999</v>
          </cell>
          <cell r="P177">
            <v>512415.69</v>
          </cell>
        </row>
        <row r="178">
          <cell r="A178" t="str">
            <v>Marketing</v>
          </cell>
          <cell r="B178">
            <v>132339.26999999999</v>
          </cell>
          <cell r="C178">
            <v>47390.82</v>
          </cell>
          <cell r="D178">
            <v>68938.399999999994</v>
          </cell>
          <cell r="E178">
            <v>2184.71</v>
          </cell>
          <cell r="F178">
            <v>7179.18</v>
          </cell>
          <cell r="G178">
            <v>4780.88</v>
          </cell>
          <cell r="H178" t="str">
            <v>0</v>
          </cell>
          <cell r="I178" t="str">
            <v>0</v>
          </cell>
          <cell r="J178" t="str">
            <v>0</v>
          </cell>
          <cell r="L178">
            <v>36444.449999999997</v>
          </cell>
          <cell r="M178">
            <v>25443.77</v>
          </cell>
          <cell r="N178">
            <v>80418.5</v>
          </cell>
          <cell r="O178">
            <v>59952.4</v>
          </cell>
          <cell r="P178">
            <v>465072.38</v>
          </cell>
        </row>
        <row r="179">
          <cell r="A179" t="str">
            <v>Employee Welfare</v>
          </cell>
          <cell r="B179">
            <v>354815.75</v>
          </cell>
          <cell r="C179">
            <v>152343.16</v>
          </cell>
          <cell r="D179">
            <v>5244065.05</v>
          </cell>
          <cell r="E179">
            <v>67074.66</v>
          </cell>
          <cell r="F179">
            <v>410432.81</v>
          </cell>
          <cell r="G179">
            <v>30429.79</v>
          </cell>
          <cell r="H179" t="str">
            <v>0</v>
          </cell>
          <cell r="I179" t="str">
            <v>0</v>
          </cell>
          <cell r="J179" t="str">
            <v>0</v>
          </cell>
          <cell r="L179">
            <v>130531.41</v>
          </cell>
          <cell r="M179">
            <v>135229.39000000001</v>
          </cell>
          <cell r="N179">
            <v>196944.87</v>
          </cell>
          <cell r="O179">
            <v>91245.27</v>
          </cell>
          <cell r="P179">
            <v>6813112.1599999992</v>
          </cell>
        </row>
        <row r="180">
          <cell r="A180" t="str">
            <v>Information Technologies</v>
          </cell>
          <cell r="B180">
            <v>1370.03</v>
          </cell>
          <cell r="C180">
            <v>1596.96</v>
          </cell>
          <cell r="D180">
            <v>990407.12</v>
          </cell>
          <cell r="E180">
            <v>56580.75</v>
          </cell>
          <cell r="F180">
            <v>894.99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L180">
            <v>1621</v>
          </cell>
          <cell r="M180">
            <v>2045.79</v>
          </cell>
          <cell r="N180">
            <v>3129.83</v>
          </cell>
          <cell r="O180">
            <v>38354.879999999997</v>
          </cell>
          <cell r="P180">
            <v>1096001.3500000001</v>
          </cell>
        </row>
        <row r="181">
          <cell r="A181" t="str">
            <v>Rent, Maint., &amp; Utilities</v>
          </cell>
          <cell r="B181">
            <v>160269.32</v>
          </cell>
          <cell r="C181">
            <v>123426.14</v>
          </cell>
          <cell r="D181">
            <v>628513.64</v>
          </cell>
          <cell r="E181">
            <v>215295.2</v>
          </cell>
          <cell r="F181">
            <v>61691.15</v>
          </cell>
          <cell r="G181">
            <v>164226.07999999999</v>
          </cell>
          <cell r="H181" t="str">
            <v>0</v>
          </cell>
          <cell r="I181" t="str">
            <v>0</v>
          </cell>
          <cell r="J181">
            <v>-82514.58</v>
          </cell>
          <cell r="L181">
            <v>172480.05</v>
          </cell>
          <cell r="M181">
            <v>91425.93</v>
          </cell>
          <cell r="N181">
            <v>232185.62</v>
          </cell>
          <cell r="O181">
            <v>127945.34</v>
          </cell>
          <cell r="P181">
            <v>1894943.89</v>
          </cell>
        </row>
        <row r="182">
          <cell r="A182" t="str">
            <v>Directors &amp; Shareholders &amp;PR</v>
          </cell>
          <cell r="B182">
            <v>0</v>
          </cell>
          <cell r="C182">
            <v>800</v>
          </cell>
          <cell r="D182">
            <v>406804.51</v>
          </cell>
          <cell r="E182" t="str">
            <v>0</v>
          </cell>
          <cell r="F182">
            <v>4140.59</v>
          </cell>
          <cell r="G182">
            <v>2718.46</v>
          </cell>
          <cell r="H182" t="str">
            <v>0</v>
          </cell>
          <cell r="I182" t="str">
            <v>0</v>
          </cell>
          <cell r="J182" t="str">
            <v>0</v>
          </cell>
          <cell r="L182">
            <v>0</v>
          </cell>
          <cell r="M182" t="str">
            <v>0</v>
          </cell>
          <cell r="N182">
            <v>6109.5</v>
          </cell>
          <cell r="O182">
            <v>63.98</v>
          </cell>
          <cell r="P182">
            <v>420637.04</v>
          </cell>
        </row>
        <row r="183">
          <cell r="A183" t="str">
            <v>Telecom</v>
          </cell>
          <cell r="B183">
            <v>103809.23</v>
          </cell>
          <cell r="C183">
            <v>60132.13</v>
          </cell>
          <cell r="D183">
            <v>285068.48</v>
          </cell>
          <cell r="E183">
            <v>73674.92</v>
          </cell>
          <cell r="F183">
            <v>26245.88</v>
          </cell>
          <cell r="G183">
            <v>4447.3900000000003</v>
          </cell>
          <cell r="H183" t="str">
            <v>0</v>
          </cell>
          <cell r="I183" t="str">
            <v>0</v>
          </cell>
          <cell r="J183" t="str">
            <v>0</v>
          </cell>
          <cell r="L183">
            <v>49400.43</v>
          </cell>
          <cell r="M183">
            <v>78528.160000000003</v>
          </cell>
          <cell r="N183">
            <v>91518.19</v>
          </cell>
          <cell r="O183">
            <v>60969.59</v>
          </cell>
          <cell r="P183">
            <v>833794.4</v>
          </cell>
        </row>
        <row r="184">
          <cell r="A184" t="str">
            <v>Travel &amp; Entertainment</v>
          </cell>
          <cell r="B184">
            <v>186117.62</v>
          </cell>
          <cell r="C184">
            <v>58838.080000000002</v>
          </cell>
          <cell r="D184">
            <v>175496.33</v>
          </cell>
          <cell r="E184">
            <v>122045.79</v>
          </cell>
          <cell r="F184">
            <v>59988.74</v>
          </cell>
          <cell r="G184">
            <v>2294.4899999999998</v>
          </cell>
          <cell r="H184" t="str">
            <v>0</v>
          </cell>
          <cell r="I184" t="str">
            <v>0</v>
          </cell>
          <cell r="J184" t="str">
            <v>0</v>
          </cell>
          <cell r="L184">
            <v>119379.45</v>
          </cell>
          <cell r="M184">
            <v>63846.29</v>
          </cell>
          <cell r="N184">
            <v>134180.21</v>
          </cell>
          <cell r="O184">
            <v>67921.070000000007</v>
          </cell>
          <cell r="P184">
            <v>990108.07</v>
          </cell>
        </row>
        <row r="185">
          <cell r="A185" t="str">
            <v>Dues &amp; Donations</v>
          </cell>
          <cell r="B185">
            <v>31000.87</v>
          </cell>
          <cell r="C185">
            <v>12244.57</v>
          </cell>
          <cell r="D185">
            <v>14073.45</v>
          </cell>
          <cell r="E185">
            <v>36108.269999999997</v>
          </cell>
          <cell r="F185">
            <v>9040.36</v>
          </cell>
          <cell r="G185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L185">
            <v>15217.92</v>
          </cell>
          <cell r="M185">
            <v>14792.66</v>
          </cell>
          <cell r="N185">
            <v>32835.79</v>
          </cell>
          <cell r="O185">
            <v>11879.54</v>
          </cell>
          <cell r="P185">
            <v>177193.43</v>
          </cell>
        </row>
        <row r="186">
          <cell r="A186" t="str">
            <v>Training</v>
          </cell>
          <cell r="B186">
            <v>9073.42</v>
          </cell>
          <cell r="C186">
            <v>9667.3799999999992</v>
          </cell>
          <cell r="D186">
            <v>118116.52</v>
          </cell>
          <cell r="E186">
            <v>16319.77</v>
          </cell>
          <cell r="F186">
            <v>1899.63</v>
          </cell>
          <cell r="G186">
            <v>2822</v>
          </cell>
          <cell r="H186" t="str">
            <v>0</v>
          </cell>
          <cell r="I186" t="str">
            <v>0</v>
          </cell>
          <cell r="J186" t="str">
            <v>0</v>
          </cell>
          <cell r="L186">
            <v>4103.9799999999996</v>
          </cell>
          <cell r="M186">
            <v>795</v>
          </cell>
          <cell r="N186">
            <v>2317.6999999999998</v>
          </cell>
          <cell r="O186">
            <v>2245.59</v>
          </cell>
          <cell r="P186">
            <v>167360.99</v>
          </cell>
        </row>
        <row r="187">
          <cell r="A187" t="str">
            <v>Outside Services</v>
          </cell>
          <cell r="B187">
            <v>3126718.08</v>
          </cell>
          <cell r="C187">
            <v>556383.79</v>
          </cell>
          <cell r="D187">
            <v>1113296.4099999999</v>
          </cell>
          <cell r="E187">
            <v>7990115.8800000008</v>
          </cell>
          <cell r="F187">
            <v>560608.18999999994</v>
          </cell>
          <cell r="G187">
            <v>-33171.67</v>
          </cell>
          <cell r="H187" t="str">
            <v>0</v>
          </cell>
          <cell r="I187" t="str">
            <v>0</v>
          </cell>
          <cell r="J187">
            <v>-85285.7</v>
          </cell>
          <cell r="L187">
            <v>389213.76</v>
          </cell>
          <cell r="M187">
            <v>351866.37</v>
          </cell>
          <cell r="N187">
            <v>768045.64</v>
          </cell>
          <cell r="O187">
            <v>394941.5</v>
          </cell>
          <cell r="P187">
            <v>15132732.25</v>
          </cell>
        </row>
        <row r="188">
          <cell r="A188" t="str">
            <v>Provision for Bad Debt</v>
          </cell>
          <cell r="B188">
            <v>530889</v>
          </cell>
          <cell r="C188">
            <v>357525.21</v>
          </cell>
          <cell r="D188" t="str">
            <v>0</v>
          </cell>
          <cell r="E188">
            <v>-44183.75</v>
          </cell>
          <cell r="F188">
            <v>62500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L188">
            <v>58288</v>
          </cell>
          <cell r="M188">
            <v>186369</v>
          </cell>
          <cell r="N188">
            <v>334965</v>
          </cell>
          <cell r="O188">
            <v>71879</v>
          </cell>
          <cell r="P188">
            <v>1558231.46</v>
          </cell>
        </row>
        <row r="189">
          <cell r="A189" t="str">
            <v>Miscellaneous</v>
          </cell>
          <cell r="B189">
            <v>-5549.07</v>
          </cell>
          <cell r="C189">
            <v>89969.56</v>
          </cell>
          <cell r="D189">
            <v>-2543063.66</v>
          </cell>
          <cell r="E189">
            <v>48181.42</v>
          </cell>
          <cell r="F189">
            <v>-4797.63</v>
          </cell>
          <cell r="G189">
            <v>-6660.24</v>
          </cell>
          <cell r="H189" t="str">
            <v>0</v>
          </cell>
          <cell r="I189" t="str">
            <v>0</v>
          </cell>
          <cell r="J189" t="str">
            <v>0</v>
          </cell>
          <cell r="L189">
            <v>-184695.45</v>
          </cell>
          <cell r="M189">
            <v>47979.21</v>
          </cell>
          <cell r="N189">
            <v>51534.74</v>
          </cell>
          <cell r="O189">
            <v>-6691.87</v>
          </cell>
          <cell r="P189">
            <v>-2513792.9900000002</v>
          </cell>
        </row>
      </sheetData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VESTINGS"/>
    </sheetNames>
    <sheetDataSet>
      <sheetData sheetId="0">
        <row r="1">
          <cell r="A1" t="str">
            <v>Book</v>
          </cell>
          <cell r="B1" t="str">
            <v>DWAC</v>
          </cell>
        </row>
        <row r="2">
          <cell r="A2" t="str">
            <v>Treasury</v>
          </cell>
          <cell r="B2" t="str">
            <v>Physical Certificate</v>
          </cell>
        </row>
        <row r="3">
          <cell r="A3" t="str">
            <v>Retire</v>
          </cell>
          <cell r="B3" t="str">
            <v>Book Entry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N"/>
      <sheetName val="RS Sum FY15 A"/>
      <sheetName val="GL Sum A1 "/>
      <sheetName val="Pivot"/>
      <sheetName val="Walkforward detail "/>
      <sheetName val="JE Input"/>
      <sheetName val="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>
            <v>1</v>
          </cell>
        </row>
      </sheetData>
      <sheetData sheetId="8"/>
      <sheetData sheetId="9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gFile"/>
      <sheetName val="EssbaseUpdate"/>
      <sheetName val="Cons-IS-exUnr (Not Needed)"/>
      <sheetName val="Cons-IS"/>
      <sheetName val="Cons-IS (2)"/>
      <sheetName val="Gross Profit"/>
      <sheetName val="O&amp;M (2)"/>
      <sheetName val="O&amp;M"/>
      <sheetName val="NI-byDiv"/>
      <sheetName val="Capital Spend, excl. sales use"/>
      <sheetName val="Capital Spend"/>
      <sheetName val="Capital Spend reclass"/>
      <sheetName val="MB Package ---&gt;"/>
      <sheetName val="Summary-MB"/>
      <sheetName val="Margin Detail"/>
      <sheetName val="AELIG"/>
      <sheetName val="TLGP"/>
      <sheetName val="UCG"/>
      <sheetName val="WKG"/>
      <sheetName val="AP&amp;S"/>
      <sheetName val="AGC"/>
      <sheetName val="AEH"/>
      <sheetName val="AEM"/>
      <sheetName val="SUPP-REPORTS---&gt;"/>
      <sheetName val="N"/>
      <sheetName val="Tax-Calc"/>
      <sheetName val="RevenueTax"/>
      <sheetName val="O&amp;MVar---&gt;"/>
      <sheetName val="MTD-O&amp;MVar-byDiv"/>
      <sheetName val="QTD-O&amp;MVar-byDiv"/>
      <sheetName val="YTD-O&amp;MVar-byDiv"/>
      <sheetName val="MTD-SSU-byDeptVar"/>
      <sheetName val="QTD-SSU-byDeptVar"/>
      <sheetName val="YTD-SSU-byDeptVar"/>
      <sheetName val="MTD-SSU-byDept-DC"/>
      <sheetName val="QTD-SSU-byDept-DC"/>
      <sheetName val="YTD-SSU-byDept-DC"/>
      <sheetName val="IS-Detail-byDiv---&gt;"/>
      <sheetName val="byDiv-Detail-MTD"/>
      <sheetName val="byDiv-Detail-QTD"/>
      <sheetName val="byDiv-Detail-YTD"/>
      <sheetName val="Volume---&gt;"/>
      <sheetName val="Volume-Summary-NGD"/>
      <sheetName val="Volume-Detail-NGD"/>
      <sheetName val="MTM-Impact---&gt;"/>
      <sheetName val="Tax Calc-MTM"/>
      <sheetName val="MTD-EPS-Calc-MTM"/>
      <sheetName val="QTD-EPS-Calc-MTM"/>
      <sheetName val="YTD-EPS-Calc-MTM"/>
      <sheetName val="PSandOther"/>
      <sheetName val="EPS-Calculations---&gt;"/>
      <sheetName val="PriorYr-MTD-EPS-Calc"/>
      <sheetName val="PriorYr-QTD-EPS-Calc"/>
      <sheetName val="PriorYr-YTD-EPS-Calc"/>
      <sheetName val="MTD-EPS-Calc"/>
      <sheetName val="QTD-EPS-Calc"/>
      <sheetName val="YTD-EPS-Calc"/>
      <sheetName val="YTD-EPS-Calc-Reg"/>
      <sheetName val="MTD-EPS-Calc DiscOp"/>
      <sheetName val="QTD-EPS-Calc DiscOp"/>
      <sheetName val="YTD-EPS-Calc DiscOp"/>
      <sheetName val="YTD-EPS-Calc Gain on Sale"/>
      <sheetName val="EPS-Budget-byMonth"/>
      <sheetName val="EPS-Budget-byMonth DiscOp"/>
      <sheetName val="Essbase-Files---&gt;"/>
      <sheetName val="Essbase Validation-IS"/>
      <sheetName val="Data-Cons"/>
      <sheetName val="Data-byDiv"/>
      <sheetName val="Volume-byDiv"/>
      <sheetName val="Var-SSU-byDept-MTD"/>
      <sheetName val="Var-SSU-byDept-QTD"/>
      <sheetName val="Var-SSU-byDept-YTD"/>
      <sheetName val="Var-SSU-byDept-MTD-NoDC"/>
      <sheetName val="Var-SSU-byDept-QTD-NoDC"/>
      <sheetName val="Var-SSU-byDept-YTD-NoDC"/>
      <sheetName val="Cap Rates wo DC"/>
      <sheetName val="SSU-byDept"/>
      <sheetName val="O&amp;M Act"/>
      <sheetName val="O&amp;M Bud"/>
      <sheetName val="O&amp;M Act Vs Bud"/>
      <sheetName val="Projections"/>
      <sheetName val="Rounded IS MTD"/>
      <sheetName val="Rounded IS QTD"/>
      <sheetName val="Rounded IS YTD"/>
      <sheetName val="Rounded IS by Div MTD"/>
      <sheetName val="Rounded IS by Div QTD"/>
      <sheetName val="Rounded IS by Div YTD"/>
      <sheetName val="Not Used ---&gt;"/>
      <sheetName val="MTD Cons"/>
      <sheetName val="MTD by Div"/>
      <sheetName val="QTD Cons"/>
      <sheetName val="QTD by Div"/>
      <sheetName val="YTD Cons"/>
      <sheetName val="YTD by Div"/>
      <sheetName val="Projection-Var"/>
      <sheetName val="MB-Margin Details---&gt;"/>
      <sheetName val="AEM Budget"/>
      <sheetName val="TLGP Margins"/>
      <sheetName val="Margin-Act"/>
      <sheetName val="Vol-Act"/>
      <sheetName val="AELIG Vol-Act Jan"/>
      <sheetName val="Margin-Bud"/>
      <sheetName val="AELIG Vol-Bud"/>
      <sheetName val="LGSI-LOSI Oct-Dec Actuals"/>
      <sheetName val="NSL Volu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1">
          <cell r="C11" t="str">
            <v>Labor</v>
          </cell>
          <cell r="D11">
            <v>-122605.19999999917</v>
          </cell>
          <cell r="E11">
            <v>-147680.66000000364</v>
          </cell>
          <cell r="F11">
            <v>-518789.54000001494</v>
          </cell>
          <cell r="G11">
            <v>5239.699999999415</v>
          </cell>
          <cell r="H11">
            <v>165436.97999999888</v>
          </cell>
          <cell r="I11">
            <v>201916.26999999932</v>
          </cell>
          <cell r="J11">
            <v>-3948.4000000004453</v>
          </cell>
          <cell r="K11">
            <v>122059.06999999954</v>
          </cell>
          <cell r="L11">
            <v>70379.309999999939</v>
          </cell>
          <cell r="M11">
            <v>9188.1000000000022</v>
          </cell>
          <cell r="N11">
            <v>43377.91</v>
          </cell>
          <cell r="O11">
            <v>131536.96000000008</v>
          </cell>
          <cell r="P11">
            <v>4616.3000000000011</v>
          </cell>
          <cell r="Q11">
            <v>25158.49</v>
          </cell>
          <cell r="R11">
            <v>75138.210000000036</v>
          </cell>
          <cell r="S11">
            <v>4571.8000000000011</v>
          </cell>
          <cell r="T11">
            <v>18219.420000000006</v>
          </cell>
          <cell r="U11">
            <v>56398.750000000051</v>
          </cell>
          <cell r="V11">
            <v>-40258.590000000419</v>
          </cell>
          <cell r="W11">
            <v>-7549.8100000003469</v>
          </cell>
          <cell r="X11">
            <v>-77091.800000000978</v>
          </cell>
          <cell r="Y11">
            <v>-33716.010000000657</v>
          </cell>
          <cell r="Z11">
            <v>18121.369999999239</v>
          </cell>
          <cell r="AA11">
            <v>198554.92999999778</v>
          </cell>
          <cell r="AB11">
            <v>-6542.5800000000017</v>
          </cell>
          <cell r="AC11">
            <v>-25671.180000000022</v>
          </cell>
          <cell r="AD11">
            <v>-275646.73000000021</v>
          </cell>
          <cell r="AE11">
            <v>-210.52000000000407</v>
          </cell>
          <cell r="AF11">
            <v>47994.059999999401</v>
          </cell>
          <cell r="AG11">
            <v>327420.1600000016</v>
          </cell>
          <cell r="AH11">
            <v>-34346.339999999414</v>
          </cell>
          <cell r="AI11">
            <v>35777.210000000778</v>
          </cell>
          <cell r="AJ11">
            <v>-53695.480000001262</v>
          </cell>
          <cell r="AK11">
            <v>-14580.150000000038</v>
          </cell>
          <cell r="AL11">
            <v>-16224.819999999963</v>
          </cell>
          <cell r="AM11">
            <v>-161327.13999999972</v>
          </cell>
          <cell r="AN11">
            <v>205008.48999999871</v>
          </cell>
          <cell r="AO11">
            <v>528694.07000000076</v>
          </cell>
          <cell r="AP11">
            <v>-2541441.0800000057</v>
          </cell>
          <cell r="AQ11">
            <v>0</v>
          </cell>
          <cell r="AR11">
            <v>0</v>
          </cell>
          <cell r="AS11">
            <v>49865.089999999967</v>
          </cell>
          <cell r="AT11">
            <v>-3620.3100000004197</v>
          </cell>
          <cell r="AU11">
            <v>1493.7699999997712</v>
          </cell>
          <cell r="AV11">
            <v>134215.46000000346</v>
          </cell>
          <cell r="AW11">
            <v>41630.340000000004</v>
          </cell>
          <cell r="AX11">
            <v>128395.03000000003</v>
          </cell>
          <cell r="AY11">
            <v>390401.54000000004</v>
          </cell>
          <cell r="AZ11">
            <v>0</v>
          </cell>
          <cell r="BA11">
            <v>0</v>
          </cell>
          <cell r="BB11">
            <v>-1594.6900000000023</v>
          </cell>
          <cell r="BC11">
            <v>7350.53</v>
          </cell>
          <cell r="BD11">
            <v>22751.64</v>
          </cell>
          <cell r="BE11">
            <v>78397.319999999992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43607.949999998666</v>
          </cell>
          <cell r="BN11">
            <v>759087.46999999566</v>
          </cell>
          <cell r="BO11">
            <v>-2171723.8900000183</v>
          </cell>
          <cell r="BQ11">
            <v>917786.69999999984</v>
          </cell>
          <cell r="BR11">
            <v>2844099.7099999995</v>
          </cell>
          <cell r="BS11">
            <v>8325725.8399999999</v>
          </cell>
          <cell r="BU11">
            <v>961394.64999999851</v>
          </cell>
          <cell r="BV11">
            <v>3603187.179999995</v>
          </cell>
          <cell r="BW11">
            <v>6154001.9499999816</v>
          </cell>
        </row>
        <row r="12">
          <cell r="C12" t="str">
            <v>Benefits</v>
          </cell>
          <cell r="D12">
            <v>141834.79000000065</v>
          </cell>
          <cell r="E12">
            <v>243922.7500000007</v>
          </cell>
          <cell r="F12">
            <v>464745.91000000213</v>
          </cell>
          <cell r="G12">
            <v>148054.90999999989</v>
          </cell>
          <cell r="H12">
            <v>292708.30999999988</v>
          </cell>
          <cell r="I12">
            <v>393638.05999999883</v>
          </cell>
          <cell r="J12">
            <v>143458.08999999997</v>
          </cell>
          <cell r="K12">
            <v>278480.05000000005</v>
          </cell>
          <cell r="L12">
            <v>338477.92999999877</v>
          </cell>
          <cell r="M12">
            <v>4596.8200000000006</v>
          </cell>
          <cell r="N12">
            <v>14228.259999999998</v>
          </cell>
          <cell r="O12">
            <v>55160.13</v>
          </cell>
          <cell r="P12">
            <v>2298.4100000000003</v>
          </cell>
          <cell r="Q12">
            <v>7114.1299999999992</v>
          </cell>
          <cell r="R12">
            <v>28456.48</v>
          </cell>
          <cell r="S12">
            <v>2298.4100000000003</v>
          </cell>
          <cell r="T12">
            <v>7114.1299999999992</v>
          </cell>
          <cell r="U12">
            <v>26703.65</v>
          </cell>
          <cell r="V12">
            <v>44492.86999999993</v>
          </cell>
          <cell r="W12">
            <v>74906.369999999792</v>
          </cell>
          <cell r="X12">
            <v>205290.85000000091</v>
          </cell>
          <cell r="Y12">
            <v>52584.689999999828</v>
          </cell>
          <cell r="Z12">
            <v>98023.829999999711</v>
          </cell>
          <cell r="AA12">
            <v>318533.90000000072</v>
          </cell>
          <cell r="AB12">
            <v>-8091.8200000000052</v>
          </cell>
          <cell r="AC12">
            <v>-23117.46</v>
          </cell>
          <cell r="AD12">
            <v>-113243.05000000002</v>
          </cell>
          <cell r="AE12">
            <v>16448.949999999855</v>
          </cell>
          <cell r="AF12">
            <v>53242.499999999767</v>
          </cell>
          <cell r="AG12">
            <v>252415.52999999881</v>
          </cell>
          <cell r="AH12">
            <v>-33253.700000000026</v>
          </cell>
          <cell r="AI12">
            <v>-131864.26999999984</v>
          </cell>
          <cell r="AJ12">
            <v>-320740.7600000003</v>
          </cell>
          <cell r="AK12">
            <v>10155.010000000248</v>
          </cell>
          <cell r="AL12">
            <v>24891.880000000296</v>
          </cell>
          <cell r="AM12">
            <v>168716.62999999995</v>
          </cell>
          <cell r="AN12">
            <v>176968.86000000004</v>
          </cell>
          <cell r="AO12">
            <v>431991.00999999855</v>
          </cell>
          <cell r="AP12">
            <v>1387787.7900000024</v>
          </cell>
          <cell r="AQ12">
            <v>0</v>
          </cell>
          <cell r="AR12">
            <v>0</v>
          </cell>
          <cell r="AS12">
            <v>5069.51</v>
          </cell>
          <cell r="AT12">
            <v>161787.34000000011</v>
          </cell>
          <cell r="AU12">
            <v>344839.93000000052</v>
          </cell>
          <cell r="AV12">
            <v>866112.72999999986</v>
          </cell>
          <cell r="AW12">
            <v>9881.7900000000009</v>
          </cell>
          <cell r="AX12">
            <v>30586.460000000014</v>
          </cell>
          <cell r="AY12">
            <v>120882.42</v>
          </cell>
          <cell r="AZ12">
            <v>0</v>
          </cell>
          <cell r="BA12">
            <v>0</v>
          </cell>
          <cell r="BB12">
            <v>0</v>
          </cell>
          <cell r="BC12">
            <v>1532.27</v>
          </cell>
          <cell r="BD12">
            <v>4742.74</v>
          </cell>
          <cell r="BE12">
            <v>18971.010000000002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677903.09000000078</v>
          </cell>
          <cell r="BN12">
            <v>1369967.6799999995</v>
          </cell>
          <cell r="BO12">
            <v>3562889.680000002</v>
          </cell>
          <cell r="BQ12">
            <v>191507.03000000003</v>
          </cell>
          <cell r="BR12">
            <v>593444.42000000016</v>
          </cell>
          <cell r="BS12">
            <v>1853559.5300000003</v>
          </cell>
          <cell r="BU12">
            <v>869410.12000000081</v>
          </cell>
          <cell r="BV12">
            <v>1963412.0999999996</v>
          </cell>
          <cell r="BW12">
            <v>5416449.2100000028</v>
          </cell>
        </row>
        <row r="13">
          <cell r="C13" t="str">
            <v>Employee Welfare</v>
          </cell>
          <cell r="D13">
            <v>-15722.960000000003</v>
          </cell>
          <cell r="E13">
            <v>-111452.19000000019</v>
          </cell>
          <cell r="F13">
            <v>-292233.41999999987</v>
          </cell>
          <cell r="G13">
            <v>-4456.8399999999983</v>
          </cell>
          <cell r="H13">
            <v>-53646.409999999974</v>
          </cell>
          <cell r="I13">
            <v>-164279.31999999989</v>
          </cell>
          <cell r="J13">
            <v>-7294.7800000000007</v>
          </cell>
          <cell r="K13">
            <v>-61622.890000000014</v>
          </cell>
          <cell r="L13">
            <v>-195077.65999999997</v>
          </cell>
          <cell r="M13">
            <v>2837.94</v>
          </cell>
          <cell r="N13">
            <v>7976.48</v>
          </cell>
          <cell r="O13">
            <v>30798.34</v>
          </cell>
          <cell r="P13">
            <v>1418.97</v>
          </cell>
          <cell r="Q13">
            <v>3988.24</v>
          </cell>
          <cell r="R13">
            <v>15399.17</v>
          </cell>
          <cell r="S13">
            <v>1418.97</v>
          </cell>
          <cell r="T13">
            <v>3988.24</v>
          </cell>
          <cell r="U13">
            <v>15399.17</v>
          </cell>
          <cell r="V13">
            <v>-34875.30999999999</v>
          </cell>
          <cell r="W13">
            <v>-111909.02999999998</v>
          </cell>
          <cell r="X13">
            <v>-270857.89000000025</v>
          </cell>
          <cell r="Y13">
            <v>-22716.959999999992</v>
          </cell>
          <cell r="Z13">
            <v>-75214.939999999944</v>
          </cell>
          <cell r="AA13">
            <v>-175674.70999999996</v>
          </cell>
          <cell r="AB13">
            <v>-12158.35</v>
          </cell>
          <cell r="AC13">
            <v>-36694.089999999997</v>
          </cell>
          <cell r="AD13">
            <v>-95183.180000000051</v>
          </cell>
          <cell r="AE13">
            <v>-20670.419999999991</v>
          </cell>
          <cell r="AF13">
            <v>-74772.010000000068</v>
          </cell>
          <cell r="AG13">
            <v>-157330.49999999977</v>
          </cell>
          <cell r="AH13">
            <v>-24779.160000000014</v>
          </cell>
          <cell r="AI13">
            <v>-96819.360000000088</v>
          </cell>
          <cell r="AJ13">
            <v>-230859.64999999979</v>
          </cell>
          <cell r="AK13">
            <v>-15633.610000000002</v>
          </cell>
          <cell r="AL13">
            <v>-66608.290000000023</v>
          </cell>
          <cell r="AM13">
            <v>-190694.38000000003</v>
          </cell>
          <cell r="AN13">
            <v>-2369343.4799999995</v>
          </cell>
          <cell r="AO13">
            <v>-3721435.4600000004</v>
          </cell>
          <cell r="AP13">
            <v>-4419145.7900000019</v>
          </cell>
          <cell r="AQ13">
            <v>0</v>
          </cell>
          <cell r="AR13">
            <v>0</v>
          </cell>
          <cell r="AS13">
            <v>-2171.8000000000002</v>
          </cell>
          <cell r="AT13">
            <v>-35937.910000000003</v>
          </cell>
          <cell r="AU13">
            <v>-170216.19000000012</v>
          </cell>
          <cell r="AV13">
            <v>-377495.92000000039</v>
          </cell>
          <cell r="AW13">
            <v>-7931.86</v>
          </cell>
          <cell r="AX13">
            <v>-24787.929999999997</v>
          </cell>
          <cell r="AY13">
            <v>-50075.690000000017</v>
          </cell>
          <cell r="AZ13">
            <v>0</v>
          </cell>
          <cell r="BA13">
            <v>0</v>
          </cell>
          <cell r="BB13">
            <v>0</v>
          </cell>
          <cell r="BC13">
            <v>945.98</v>
          </cell>
          <cell r="BD13">
            <v>2658.84</v>
          </cell>
          <cell r="BE13">
            <v>10266.15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-2528405.5699999994</v>
          </cell>
          <cell r="BN13">
            <v>-4428988.0300000012</v>
          </cell>
          <cell r="BO13">
            <v>-6144878.2100000018</v>
          </cell>
          <cell r="BQ13">
            <v>132460.74</v>
          </cell>
          <cell r="BR13">
            <v>876767.27</v>
          </cell>
          <cell r="BS13">
            <v>2651472.81</v>
          </cell>
          <cell r="BU13">
            <v>-2395944.8299999991</v>
          </cell>
          <cell r="BV13">
            <v>-3552220.7600000012</v>
          </cell>
          <cell r="BW13">
            <v>-3493405.4000000018</v>
          </cell>
        </row>
        <row r="14">
          <cell r="C14" t="str">
            <v>Insurance</v>
          </cell>
          <cell r="D14">
            <v>2132.4099999999889</v>
          </cell>
          <cell r="E14">
            <v>7994.9499999999534</v>
          </cell>
          <cell r="F14">
            <v>-1056277.45</v>
          </cell>
          <cell r="G14">
            <v>36.540000000000873</v>
          </cell>
          <cell r="H14">
            <v>-8094.0499999999884</v>
          </cell>
          <cell r="I14">
            <v>13194.5</v>
          </cell>
          <cell r="J14">
            <v>1507.8499999999985</v>
          </cell>
          <cell r="K14">
            <v>-3680.1199999999953</v>
          </cell>
          <cell r="L14">
            <v>39455.700000000012</v>
          </cell>
          <cell r="M14">
            <v>-1471.31</v>
          </cell>
          <cell r="N14">
            <v>-4413.93</v>
          </cell>
          <cell r="O14">
            <v>-26261.200000000001</v>
          </cell>
          <cell r="P14">
            <v>-588.25</v>
          </cell>
          <cell r="Q14">
            <v>-1764.75</v>
          </cell>
          <cell r="R14">
            <v>-8632.34</v>
          </cell>
          <cell r="S14">
            <v>-883.06</v>
          </cell>
          <cell r="T14">
            <v>-2649.18</v>
          </cell>
          <cell r="U14">
            <v>-17628.86</v>
          </cell>
          <cell r="V14">
            <v>-826.02000000000407</v>
          </cell>
          <cell r="W14">
            <v>-2304.9500000000116</v>
          </cell>
          <cell r="X14">
            <v>-16108.75</v>
          </cell>
          <cell r="Y14">
            <v>-538.05000000000291</v>
          </cell>
          <cell r="Z14">
            <v>-1441.0400000000081</v>
          </cell>
          <cell r="AA14">
            <v>-13483.879999999946</v>
          </cell>
          <cell r="AB14">
            <v>-287.97000000000003</v>
          </cell>
          <cell r="AC14">
            <v>-863.91000000000008</v>
          </cell>
          <cell r="AD14">
            <v>-2624.8700000000008</v>
          </cell>
          <cell r="AE14">
            <v>-2399.0499999999993</v>
          </cell>
          <cell r="AF14">
            <v>-956.05999999999767</v>
          </cell>
          <cell r="AG14">
            <v>1218.4100000000326</v>
          </cell>
          <cell r="AH14">
            <v>-776.25999999999476</v>
          </cell>
          <cell r="AI14">
            <v>-1915.6499999999869</v>
          </cell>
          <cell r="AJ14">
            <v>-1237.9199999999255</v>
          </cell>
          <cell r="AK14">
            <v>1147.5899999999965</v>
          </cell>
          <cell r="AL14">
            <v>2882.7699999999895</v>
          </cell>
          <cell r="AM14">
            <v>4899.5100000000093</v>
          </cell>
          <cell r="AN14">
            <v>-454854.74</v>
          </cell>
          <cell r="AO14">
            <v>-1205983.7600000007</v>
          </cell>
          <cell r="AP14">
            <v>1902360.5500000007</v>
          </cell>
          <cell r="AQ14">
            <v>36</v>
          </cell>
          <cell r="AR14">
            <v>108</v>
          </cell>
          <cell r="AS14">
            <v>432</v>
          </cell>
          <cell r="AT14">
            <v>-4290.3899999999994</v>
          </cell>
          <cell r="AU14">
            <v>8237.460000000021</v>
          </cell>
          <cell r="AV14">
            <v>40339.910000000033</v>
          </cell>
          <cell r="AW14">
            <v>884.55000000000018</v>
          </cell>
          <cell r="AX14">
            <v>2653.6500000000005</v>
          </cell>
          <cell r="AY14">
            <v>8452.8999999999942</v>
          </cell>
          <cell r="AZ14">
            <v>0</v>
          </cell>
          <cell r="BA14">
            <v>0</v>
          </cell>
          <cell r="BB14">
            <v>-87.460000000000008</v>
          </cell>
          <cell r="BC14">
            <v>40</v>
          </cell>
          <cell r="BD14">
            <v>120</v>
          </cell>
          <cell r="BE14">
            <v>450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-458869.37000000005</v>
          </cell>
          <cell r="BN14">
            <v>-1197257.6400000008</v>
          </cell>
          <cell r="BO14">
            <v>897636.20000000112</v>
          </cell>
          <cell r="BQ14">
            <v>9788</v>
          </cell>
          <cell r="BR14">
            <v>29364</v>
          </cell>
          <cell r="BS14">
            <v>99267.55</v>
          </cell>
          <cell r="BU14">
            <v>-449081.37000000005</v>
          </cell>
          <cell r="BV14">
            <v>-1167893.6400000008</v>
          </cell>
          <cell r="BW14">
            <v>996903.75000000116</v>
          </cell>
        </row>
        <row r="15">
          <cell r="C15" t="str">
            <v>Rent, Maint., &amp; Utilities</v>
          </cell>
          <cell r="D15">
            <v>-17566.539999999921</v>
          </cell>
          <cell r="E15">
            <v>-46404.409999999771</v>
          </cell>
          <cell r="F15">
            <v>-84427.509999999427</v>
          </cell>
          <cell r="G15">
            <v>-13359.260000000017</v>
          </cell>
          <cell r="H15">
            <v>14788.15999999992</v>
          </cell>
          <cell r="I15">
            <v>59025.789999999695</v>
          </cell>
          <cell r="J15">
            <v>-15798.560000000034</v>
          </cell>
          <cell r="K15">
            <v>9046.1699999999291</v>
          </cell>
          <cell r="L15">
            <v>64110.670000000049</v>
          </cell>
          <cell r="M15">
            <v>2439.3000000000002</v>
          </cell>
          <cell r="N15">
            <v>5741.9900000000016</v>
          </cell>
          <cell r="O15">
            <v>-5084.8800000000047</v>
          </cell>
          <cell r="P15">
            <v>1353.6299999999999</v>
          </cell>
          <cell r="Q15">
            <v>2302.6000000000004</v>
          </cell>
          <cell r="R15">
            <v>-12459.46</v>
          </cell>
          <cell r="S15">
            <v>1085.67</v>
          </cell>
          <cell r="T15">
            <v>3439.39</v>
          </cell>
          <cell r="U15">
            <v>7374.58</v>
          </cell>
          <cell r="V15">
            <v>-18298.300000000003</v>
          </cell>
          <cell r="W15">
            <v>-25990.550000000017</v>
          </cell>
          <cell r="X15">
            <v>-19641.089999999851</v>
          </cell>
          <cell r="Y15">
            <v>-19512.020000000004</v>
          </cell>
          <cell r="Z15">
            <v>-24971.950000000012</v>
          </cell>
          <cell r="AA15">
            <v>-11902.54999999993</v>
          </cell>
          <cell r="AB15">
            <v>1213.72</v>
          </cell>
          <cell r="AC15">
            <v>-1018.5999999999985</v>
          </cell>
          <cell r="AD15">
            <v>-7738.5399999999936</v>
          </cell>
          <cell r="AE15">
            <v>-1027.9700000000012</v>
          </cell>
          <cell r="AF15">
            <v>19110.479999999981</v>
          </cell>
          <cell r="AG15">
            <v>159635.45999999996</v>
          </cell>
          <cell r="AH15">
            <v>-91354.12</v>
          </cell>
          <cell r="AI15">
            <v>-75327.309999999939</v>
          </cell>
          <cell r="AJ15">
            <v>-1766.0900000000838</v>
          </cell>
          <cell r="AK15">
            <v>-16882.539999999979</v>
          </cell>
          <cell r="AL15">
            <v>-51235.139999999956</v>
          </cell>
          <cell r="AM15">
            <v>-87844.969999999739</v>
          </cell>
          <cell r="AN15">
            <v>-366403.02999999997</v>
          </cell>
          <cell r="AO15">
            <v>-361844.49999999988</v>
          </cell>
          <cell r="AP15">
            <v>-509235.7999999997</v>
          </cell>
          <cell r="AQ15">
            <v>0</v>
          </cell>
          <cell r="AR15">
            <v>0</v>
          </cell>
          <cell r="AS15">
            <v>-891.16</v>
          </cell>
          <cell r="AT15">
            <v>-73562.420000000042</v>
          </cell>
          <cell r="AU15">
            <v>-117091.39000000013</v>
          </cell>
          <cell r="AV15">
            <v>-220782.84000000078</v>
          </cell>
          <cell r="AW15">
            <v>63394.92</v>
          </cell>
          <cell r="AX15">
            <v>158647.93</v>
          </cell>
          <cell r="AY15">
            <v>185517.75</v>
          </cell>
          <cell r="AZ15">
            <v>0</v>
          </cell>
          <cell r="BA15">
            <v>0</v>
          </cell>
          <cell r="BB15">
            <v>0</v>
          </cell>
          <cell r="BC15">
            <v>2000</v>
          </cell>
          <cell r="BD15">
            <v>6000</v>
          </cell>
          <cell r="BE15">
            <v>25117.41</v>
          </cell>
          <cell r="BF15">
            <v>0</v>
          </cell>
          <cell r="BG15">
            <v>0</v>
          </cell>
          <cell r="BH15">
            <v>0</v>
          </cell>
          <cell r="BI15">
            <v>-44333</v>
          </cell>
          <cell r="BJ15">
            <v>-132999</v>
          </cell>
          <cell r="BK15">
            <v>-487662.67</v>
          </cell>
          <cell r="BM15">
            <v>-577392.25999999989</v>
          </cell>
          <cell r="BN15">
            <v>-612345.72999999975</v>
          </cell>
          <cell r="BO15">
            <v>-982955.72</v>
          </cell>
          <cell r="BQ15">
            <v>91839.6</v>
          </cell>
          <cell r="BR15">
            <v>275518.80000000005</v>
          </cell>
          <cell r="BS15">
            <v>1013124.13</v>
          </cell>
          <cell r="BU15">
            <v>-485552.65999999992</v>
          </cell>
          <cell r="BV15">
            <v>-336826.9299999997</v>
          </cell>
          <cell r="BW15">
            <v>30168.410000000033</v>
          </cell>
        </row>
        <row r="16">
          <cell r="C16" t="str">
            <v>Vehicles &amp; Equip</v>
          </cell>
          <cell r="D16">
            <v>30993.829999999609</v>
          </cell>
          <cell r="E16">
            <v>169895.34999999963</v>
          </cell>
          <cell r="F16">
            <v>620087.84000000078</v>
          </cell>
          <cell r="G16">
            <v>34124.61000000003</v>
          </cell>
          <cell r="H16">
            <v>79984.660000000091</v>
          </cell>
          <cell r="I16">
            <v>200962.24</v>
          </cell>
          <cell r="J16">
            <v>34124.61000000003</v>
          </cell>
          <cell r="K16">
            <v>79984.660000000091</v>
          </cell>
          <cell r="L16">
            <v>200962.24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34449.300000000017</v>
          </cell>
          <cell r="W16">
            <v>126253.18000000005</v>
          </cell>
          <cell r="X16">
            <v>674596.83</v>
          </cell>
          <cell r="Y16">
            <v>34578.97000000003</v>
          </cell>
          <cell r="Z16">
            <v>126142.85000000003</v>
          </cell>
          <cell r="AA16">
            <v>673395.96</v>
          </cell>
          <cell r="AB16">
            <v>-129.66999999999999</v>
          </cell>
          <cell r="AC16">
            <v>110.33000000000001</v>
          </cell>
          <cell r="AD16">
            <v>1200.8699999999999</v>
          </cell>
          <cell r="AE16">
            <v>17857.660000000062</v>
          </cell>
          <cell r="AF16">
            <v>86676.920000000042</v>
          </cell>
          <cell r="AG16">
            <v>183688.35000000009</v>
          </cell>
          <cell r="AH16">
            <v>17160.189999999973</v>
          </cell>
          <cell r="AI16">
            <v>86680.419999999984</v>
          </cell>
          <cell r="AJ16">
            <v>363435.54000000015</v>
          </cell>
          <cell r="AK16">
            <v>40891.910000000047</v>
          </cell>
          <cell r="AL16">
            <v>58328.340000000084</v>
          </cell>
          <cell r="AM16">
            <v>107006.07000000076</v>
          </cell>
          <cell r="AN16">
            <v>-182.14000000000124</v>
          </cell>
          <cell r="AO16">
            <v>4095.5199999999968</v>
          </cell>
          <cell r="AP16">
            <v>20442.300000000003</v>
          </cell>
          <cell r="AQ16">
            <v>0</v>
          </cell>
          <cell r="AR16">
            <v>0</v>
          </cell>
          <cell r="AS16">
            <v>0</v>
          </cell>
          <cell r="AT16">
            <v>16353.740000000049</v>
          </cell>
          <cell r="AU16">
            <v>78579.510000000126</v>
          </cell>
          <cell r="AV16">
            <v>383918.56999999983</v>
          </cell>
          <cell r="AW16">
            <v>200</v>
          </cell>
          <cell r="AX16">
            <v>600</v>
          </cell>
          <cell r="AY16">
            <v>2421.08</v>
          </cell>
          <cell r="AZ16">
            <v>0</v>
          </cell>
          <cell r="BA16">
            <v>0</v>
          </cell>
          <cell r="BB16">
            <v>0</v>
          </cell>
          <cell r="BC16">
            <v>5930</v>
          </cell>
          <cell r="BD16">
            <v>17790</v>
          </cell>
          <cell r="BE16">
            <v>71160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M16">
            <v>197779.09999999977</v>
          </cell>
          <cell r="BN16">
            <v>708883.9</v>
          </cell>
          <cell r="BO16">
            <v>2627718.8200000017</v>
          </cell>
          <cell r="BQ16">
            <v>0</v>
          </cell>
          <cell r="BR16">
            <v>0</v>
          </cell>
          <cell r="BS16">
            <v>0</v>
          </cell>
          <cell r="BU16">
            <v>197779.09999999977</v>
          </cell>
          <cell r="BV16">
            <v>708883.9</v>
          </cell>
          <cell r="BW16">
            <v>2627718.8200000017</v>
          </cell>
        </row>
        <row r="17">
          <cell r="C17" t="str">
            <v>Materials &amp; Supplies</v>
          </cell>
          <cell r="D17">
            <v>-536655.59999999986</v>
          </cell>
          <cell r="E17">
            <v>-551569.16999999993</v>
          </cell>
          <cell r="F17">
            <v>-190424.3600000006</v>
          </cell>
          <cell r="G17">
            <v>-96417.270000000019</v>
          </cell>
          <cell r="H17">
            <v>-178367.12000000017</v>
          </cell>
          <cell r="I17">
            <v>-124544.59999999957</v>
          </cell>
          <cell r="J17">
            <v>-107767.07</v>
          </cell>
          <cell r="K17">
            <v>-216945.06</v>
          </cell>
          <cell r="L17">
            <v>-245977.85999999981</v>
          </cell>
          <cell r="M17">
            <v>11349.8</v>
          </cell>
          <cell r="N17">
            <v>38577.94</v>
          </cell>
          <cell r="O17">
            <v>121433.26</v>
          </cell>
          <cell r="P17">
            <v>6550.25</v>
          </cell>
          <cell r="Q17">
            <v>19298.48</v>
          </cell>
          <cell r="R17">
            <v>65354.990000000005</v>
          </cell>
          <cell r="S17">
            <v>4799.55</v>
          </cell>
          <cell r="T17">
            <v>19279.46</v>
          </cell>
          <cell r="U17">
            <v>56078.270000000004</v>
          </cell>
          <cell r="V17">
            <v>5582.0500000000175</v>
          </cell>
          <cell r="W17">
            <v>11443.660000000062</v>
          </cell>
          <cell r="X17">
            <v>90616.330000000016</v>
          </cell>
          <cell r="Y17">
            <v>13081.710000000006</v>
          </cell>
          <cell r="Z17">
            <v>20781.740000000049</v>
          </cell>
          <cell r="AA17">
            <v>108959.04000000021</v>
          </cell>
          <cell r="AB17">
            <v>-7499.66</v>
          </cell>
          <cell r="AC17">
            <v>-9338.08</v>
          </cell>
          <cell r="AD17">
            <v>-18342.71</v>
          </cell>
          <cell r="AE17">
            <v>23890.42</v>
          </cell>
          <cell r="AF17">
            <v>-67958.62</v>
          </cell>
          <cell r="AG17">
            <v>-85379.660000000134</v>
          </cell>
          <cell r="AH17">
            <v>6698.1999999999971</v>
          </cell>
          <cell r="AI17">
            <v>-6416.7399999999907</v>
          </cell>
          <cell r="AJ17">
            <v>69003.520000000048</v>
          </cell>
          <cell r="AK17">
            <v>-16509.749999999993</v>
          </cell>
          <cell r="AL17">
            <v>-39444.03</v>
          </cell>
          <cell r="AM17">
            <v>-267615.68</v>
          </cell>
          <cell r="AN17">
            <v>47064.770000000004</v>
          </cell>
          <cell r="AO17">
            <v>94597.039999999979</v>
          </cell>
          <cell r="AP17">
            <v>363008.5100000003</v>
          </cell>
          <cell r="AQ17">
            <v>0</v>
          </cell>
          <cell r="AR17">
            <v>0</v>
          </cell>
          <cell r="AS17">
            <v>-3657.86</v>
          </cell>
          <cell r="AT17">
            <v>-1670157.7000000004</v>
          </cell>
          <cell r="AU17">
            <v>-2182574.9000000004</v>
          </cell>
          <cell r="AV17">
            <v>-2350205.1600000011</v>
          </cell>
          <cell r="AW17">
            <v>-7094.35</v>
          </cell>
          <cell r="AX17">
            <v>-9589.15</v>
          </cell>
          <cell r="AY17">
            <v>-8660.89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-1081.02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M17">
            <v>-2243599.2300000004</v>
          </cell>
          <cell r="BN17">
            <v>-2929879.0300000003</v>
          </cell>
          <cell r="BO17">
            <v>-2508940.870000001</v>
          </cell>
          <cell r="BQ17">
            <v>9269</v>
          </cell>
          <cell r="BR17">
            <v>27707</v>
          </cell>
          <cell r="BS17">
            <v>77770.109999999986</v>
          </cell>
          <cell r="BU17">
            <v>-2234330.2300000004</v>
          </cell>
          <cell r="BV17">
            <v>-2902172.0300000003</v>
          </cell>
          <cell r="BW17">
            <v>-2431170.7600000012</v>
          </cell>
        </row>
        <row r="18">
          <cell r="C18" t="str">
            <v>Information Technologies</v>
          </cell>
          <cell r="D18">
            <v>-64359.389999999985</v>
          </cell>
          <cell r="E18">
            <v>-58626.31</v>
          </cell>
          <cell r="F18">
            <v>83159.780000000028</v>
          </cell>
          <cell r="G18">
            <v>-3416.7800000000007</v>
          </cell>
          <cell r="H18">
            <v>-7775.01</v>
          </cell>
          <cell r="I18">
            <v>20803.419999999976</v>
          </cell>
          <cell r="J18">
            <v>-3416.7800000000007</v>
          </cell>
          <cell r="K18">
            <v>-7775.01</v>
          </cell>
          <cell r="L18">
            <v>20803.419999999976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-10086.849999999999</v>
          </cell>
          <cell r="W18">
            <v>-3497.930000000003</v>
          </cell>
          <cell r="X18">
            <v>5209.1999999999935</v>
          </cell>
          <cell r="Y18">
            <v>-10086.849999999999</v>
          </cell>
          <cell r="Z18">
            <v>-3497.930000000003</v>
          </cell>
          <cell r="AA18">
            <v>5837.9199999999946</v>
          </cell>
          <cell r="AB18">
            <v>0</v>
          </cell>
          <cell r="AC18">
            <v>0</v>
          </cell>
          <cell r="AD18">
            <v>-628.71999999999991</v>
          </cell>
          <cell r="AE18">
            <v>-48670.79</v>
          </cell>
          <cell r="AF18">
            <v>-53649.369999999995</v>
          </cell>
          <cell r="AG18">
            <v>-182301.58000000005</v>
          </cell>
          <cell r="AH18">
            <v>10921.939999999999</v>
          </cell>
          <cell r="AI18">
            <v>2802.5599999999977</v>
          </cell>
          <cell r="AJ18">
            <v>-17648.130000000019</v>
          </cell>
          <cell r="AK18">
            <v>-27560.980000000003</v>
          </cell>
          <cell r="AL18">
            <v>-885.55999999999187</v>
          </cell>
          <cell r="AM18">
            <v>84054.680000000022</v>
          </cell>
          <cell r="AN18">
            <v>117826.46999999996</v>
          </cell>
          <cell r="AO18">
            <v>126972.67000000153</v>
          </cell>
          <cell r="AP18">
            <v>-669962.46999999613</v>
          </cell>
          <cell r="AQ18">
            <v>0</v>
          </cell>
          <cell r="AR18">
            <v>0</v>
          </cell>
          <cell r="AS18">
            <v>0</v>
          </cell>
          <cell r="AT18">
            <v>219333.27</v>
          </cell>
          <cell r="AU18">
            <v>19443.699999999953</v>
          </cell>
          <cell r="AV18">
            <v>68836.089999999967</v>
          </cell>
          <cell r="AW18">
            <v>0</v>
          </cell>
          <cell r="AX18">
            <v>0</v>
          </cell>
          <cell r="AY18">
            <v>4000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M18">
            <v>193986.88999999996</v>
          </cell>
          <cell r="BN18">
            <v>24784.750000001484</v>
          </cell>
          <cell r="BO18">
            <v>-603849.00999999617</v>
          </cell>
          <cell r="BQ18">
            <v>60000</v>
          </cell>
          <cell r="BR18">
            <v>197000</v>
          </cell>
          <cell r="BS18">
            <v>561307.01</v>
          </cell>
          <cell r="BU18">
            <v>253986.88999999996</v>
          </cell>
          <cell r="BV18">
            <v>221784.75000000148</v>
          </cell>
          <cell r="BW18">
            <v>-42541.999999996158</v>
          </cell>
        </row>
        <row r="19">
          <cell r="C19" t="str">
            <v>Telecom</v>
          </cell>
          <cell r="D19">
            <v>-24329.229999999916</v>
          </cell>
          <cell r="E19">
            <v>-33166.159999999887</v>
          </cell>
          <cell r="F19">
            <v>2540.4800000000978</v>
          </cell>
          <cell r="G19">
            <v>5641.6899999999914</v>
          </cell>
          <cell r="H19">
            <v>-50955.639999999978</v>
          </cell>
          <cell r="I19">
            <v>34473.870000000068</v>
          </cell>
          <cell r="J19">
            <v>5954.8299999999763</v>
          </cell>
          <cell r="K19">
            <v>-49867.810000000019</v>
          </cell>
          <cell r="L19">
            <v>37961.490000000063</v>
          </cell>
          <cell r="M19">
            <v>-313.14</v>
          </cell>
          <cell r="N19">
            <v>-1087.83</v>
          </cell>
          <cell r="O19">
            <v>-3487.6200000000008</v>
          </cell>
          <cell r="P19">
            <v>-2.9300000000000068</v>
          </cell>
          <cell r="Q19">
            <v>-8.589999999999975</v>
          </cell>
          <cell r="R19">
            <v>-124.57000000000039</v>
          </cell>
          <cell r="S19">
            <v>-310.21000000000004</v>
          </cell>
          <cell r="T19">
            <v>-1079.24</v>
          </cell>
          <cell r="U19">
            <v>-3363.05</v>
          </cell>
          <cell r="V19">
            <v>-4780.1800000000021</v>
          </cell>
          <cell r="W19">
            <v>-18090.829999999904</v>
          </cell>
          <cell r="X19">
            <v>-15426.239999999918</v>
          </cell>
          <cell r="Y19">
            <v>-1252.9799999999905</v>
          </cell>
          <cell r="Z19">
            <v>-6976.2599999999547</v>
          </cell>
          <cell r="AA19">
            <v>27746.920000000115</v>
          </cell>
          <cell r="AB19">
            <v>-3527.1999999999994</v>
          </cell>
          <cell r="AC19">
            <v>-11114.57</v>
          </cell>
          <cell r="AD19">
            <v>-43173.159999999996</v>
          </cell>
          <cell r="AE19">
            <v>2331.1600000000253</v>
          </cell>
          <cell r="AF19">
            <v>18368.239999999991</v>
          </cell>
          <cell r="AG19">
            <v>58921.62999999983</v>
          </cell>
          <cell r="AH19">
            <v>-999.58000000000811</v>
          </cell>
          <cell r="AI19">
            <v>-22862.750000000033</v>
          </cell>
          <cell r="AJ19">
            <v>-71639.669999999867</v>
          </cell>
          <cell r="AK19">
            <v>2462.6399999999758</v>
          </cell>
          <cell r="AL19">
            <v>-3416.5799999999945</v>
          </cell>
          <cell r="AM19">
            <v>57564.989999999903</v>
          </cell>
          <cell r="AN19">
            <v>43802.060000000019</v>
          </cell>
          <cell r="AO19">
            <v>188248.46</v>
          </cell>
          <cell r="AP19">
            <v>489998.16000000067</v>
          </cell>
          <cell r="AQ19">
            <v>0</v>
          </cell>
          <cell r="AR19">
            <v>0</v>
          </cell>
          <cell r="AS19">
            <v>-13423.140000000001</v>
          </cell>
          <cell r="AT19">
            <v>4460.9399999999732</v>
          </cell>
          <cell r="AU19">
            <v>48478.949999999983</v>
          </cell>
          <cell r="AV19">
            <v>178373.21999999997</v>
          </cell>
          <cell r="AW19">
            <v>-14.259999999999764</v>
          </cell>
          <cell r="AX19">
            <v>-1001.2199999999993</v>
          </cell>
          <cell r="AY19">
            <v>1130.2200000000012</v>
          </cell>
          <cell r="AZ19">
            <v>0</v>
          </cell>
          <cell r="BA19">
            <v>0</v>
          </cell>
          <cell r="BB19">
            <v>0</v>
          </cell>
          <cell r="BC19">
            <v>3000</v>
          </cell>
          <cell r="BD19">
            <v>9000</v>
          </cell>
          <cell r="BE19">
            <v>26290.07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31575.24000000006</v>
          </cell>
          <cell r="BN19">
            <v>134602.47000000018</v>
          </cell>
          <cell r="BO19">
            <v>748803.59000000067</v>
          </cell>
          <cell r="BQ19">
            <v>26453.5</v>
          </cell>
          <cell r="BR19">
            <v>79360.5</v>
          </cell>
          <cell r="BS19">
            <v>254040.32000000001</v>
          </cell>
          <cell r="BU19">
            <v>58028.740000000063</v>
          </cell>
          <cell r="BV19">
            <v>213962.97000000018</v>
          </cell>
          <cell r="BW19">
            <v>1002843.9100000006</v>
          </cell>
        </row>
        <row r="20">
          <cell r="C20" t="str">
            <v>Marketing</v>
          </cell>
          <cell r="D20">
            <v>-155072.38000000006</v>
          </cell>
          <cell r="E20">
            <v>-121862.28999999996</v>
          </cell>
          <cell r="F20">
            <v>29710.599999999977</v>
          </cell>
          <cell r="G20">
            <v>15624.850000000006</v>
          </cell>
          <cell r="H20">
            <v>-23616.690000000031</v>
          </cell>
          <cell r="I20">
            <v>-9011.8099999999977</v>
          </cell>
          <cell r="J20">
            <v>15624.850000000006</v>
          </cell>
          <cell r="K20">
            <v>-23616.690000000031</v>
          </cell>
          <cell r="L20">
            <v>3488.1900000001187</v>
          </cell>
          <cell r="M20">
            <v>0</v>
          </cell>
          <cell r="N20">
            <v>0</v>
          </cell>
          <cell r="O20">
            <v>-12500</v>
          </cell>
          <cell r="P20">
            <v>0</v>
          </cell>
          <cell r="Q20">
            <v>0</v>
          </cell>
          <cell r="R20">
            <v>-6250</v>
          </cell>
          <cell r="S20">
            <v>0</v>
          </cell>
          <cell r="T20">
            <v>0</v>
          </cell>
          <cell r="U20">
            <v>-6250</v>
          </cell>
          <cell r="V20">
            <v>-48639.069999999992</v>
          </cell>
          <cell r="W20">
            <v>-62557.619999999981</v>
          </cell>
          <cell r="X20">
            <v>-23500.08999999988</v>
          </cell>
          <cell r="Y20">
            <v>-45822.83</v>
          </cell>
          <cell r="Z20">
            <v>-60378.39</v>
          </cell>
          <cell r="AA20">
            <v>-26037.859999999957</v>
          </cell>
          <cell r="AB20">
            <v>-2816.24</v>
          </cell>
          <cell r="AC20">
            <v>-2179.2299999999996</v>
          </cell>
          <cell r="AD20">
            <v>2537.7700000000004</v>
          </cell>
          <cell r="AE20">
            <v>-52918.320000000007</v>
          </cell>
          <cell r="AF20">
            <v>-62385.3</v>
          </cell>
          <cell r="AG20">
            <v>35848.610000000132</v>
          </cell>
          <cell r="AH20">
            <v>88321.270000000019</v>
          </cell>
          <cell r="AI20">
            <v>67630.620000000054</v>
          </cell>
          <cell r="AJ20">
            <v>-363199.99999999994</v>
          </cell>
          <cell r="AK20">
            <v>-27985.100000000006</v>
          </cell>
          <cell r="AL20">
            <v>-24737.75</v>
          </cell>
          <cell r="AM20">
            <v>47903.539999999979</v>
          </cell>
          <cell r="AN20">
            <v>-658608.99</v>
          </cell>
          <cell r="AO20">
            <v>-520628.68999999994</v>
          </cell>
          <cell r="AP20">
            <v>-131300.04000000007</v>
          </cell>
          <cell r="AQ20">
            <v>0</v>
          </cell>
          <cell r="AR20">
            <v>0</v>
          </cell>
          <cell r="AS20">
            <v>-204.4</v>
          </cell>
          <cell r="AT20">
            <v>-99016.810000000027</v>
          </cell>
          <cell r="AU20">
            <v>-98377.060000000012</v>
          </cell>
          <cell r="AV20">
            <v>-88542.620000000054</v>
          </cell>
          <cell r="AW20">
            <v>-4736.92</v>
          </cell>
          <cell r="AX20">
            <v>-6739.8</v>
          </cell>
          <cell r="AY20">
            <v>-3837.8700000000117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-943031.47000000009</v>
          </cell>
          <cell r="BN20">
            <v>-853274.58</v>
          </cell>
          <cell r="BO20">
            <v>-506134.0799999999</v>
          </cell>
          <cell r="BQ20">
            <v>86484.56</v>
          </cell>
          <cell r="BR20">
            <v>79453.679999999993</v>
          </cell>
          <cell r="BS20">
            <v>99823.88</v>
          </cell>
          <cell r="BU20">
            <v>-856546.91000000015</v>
          </cell>
          <cell r="BV20">
            <v>-773820.89999999991</v>
          </cell>
          <cell r="BW20">
            <v>-406310.1999999999</v>
          </cell>
        </row>
        <row r="21">
          <cell r="C21" t="str">
            <v>Directors &amp; Shareholders &amp;PR</v>
          </cell>
          <cell r="D21">
            <v>-95.02</v>
          </cell>
          <cell r="E21">
            <v>-95.02</v>
          </cell>
          <cell r="F21">
            <v>-171.72000000000003</v>
          </cell>
          <cell r="G21">
            <v>-281.08000000000004</v>
          </cell>
          <cell r="H21">
            <v>-838.0300000000002</v>
          </cell>
          <cell r="I21">
            <v>-3925.1799999999994</v>
          </cell>
          <cell r="J21">
            <v>200</v>
          </cell>
          <cell r="K21">
            <v>600</v>
          </cell>
          <cell r="L21">
            <v>1876.38</v>
          </cell>
          <cell r="M21">
            <v>-481.08000000000004</v>
          </cell>
          <cell r="N21">
            <v>-1438.0300000000002</v>
          </cell>
          <cell r="O21">
            <v>-5801.56</v>
          </cell>
          <cell r="P21">
            <v>-228.5</v>
          </cell>
          <cell r="Q21">
            <v>-680.9</v>
          </cell>
          <cell r="R21">
            <v>-2741.48</v>
          </cell>
          <cell r="S21">
            <v>-252.58</v>
          </cell>
          <cell r="T21">
            <v>-757.13</v>
          </cell>
          <cell r="U21">
            <v>-3060.0800000000004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250</v>
          </cell>
          <cell r="AH21">
            <v>2695.5</v>
          </cell>
          <cell r="AI21">
            <v>177.44000000000005</v>
          </cell>
          <cell r="AJ21">
            <v>63.440000000000055</v>
          </cell>
          <cell r="AK21">
            <v>875</v>
          </cell>
          <cell r="AL21">
            <v>2625</v>
          </cell>
          <cell r="AM21">
            <v>7530.93</v>
          </cell>
          <cell r="AN21">
            <v>129614</v>
          </cell>
          <cell r="AO21">
            <v>151495.37999999989</v>
          </cell>
          <cell r="AP21">
            <v>-157418.54999999888</v>
          </cell>
          <cell r="AQ21">
            <v>60.379999999999882</v>
          </cell>
          <cell r="AR21">
            <v>188.82999999999993</v>
          </cell>
          <cell r="AS21">
            <v>-4611.5499999999993</v>
          </cell>
          <cell r="AT21">
            <v>0</v>
          </cell>
          <cell r="AU21">
            <v>0</v>
          </cell>
          <cell r="AV21">
            <v>-2883.15</v>
          </cell>
          <cell r="AW21">
            <v>-321.87</v>
          </cell>
          <cell r="AX21">
            <v>-1052.6399999999999</v>
          </cell>
          <cell r="AY21">
            <v>-5513.6200000000008</v>
          </cell>
          <cell r="AZ21">
            <v>-225</v>
          </cell>
          <cell r="BA21">
            <v>-683.92000000000007</v>
          </cell>
          <cell r="BB21">
            <v>-2795.59</v>
          </cell>
          <cell r="BC21">
            <v>24.419999999999987</v>
          </cell>
          <cell r="BD21">
            <v>72.709999999999923</v>
          </cell>
          <cell r="BE21">
            <v>222.2800000000002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132346.33000000002</v>
          </cell>
          <cell r="BN21">
            <v>151889.74999999985</v>
          </cell>
          <cell r="BO21">
            <v>-169252.70999999886</v>
          </cell>
          <cell r="BQ21">
            <v>7500</v>
          </cell>
          <cell r="BR21">
            <v>22500</v>
          </cell>
          <cell r="BS21">
            <v>68749.929999999993</v>
          </cell>
          <cell r="BU21">
            <v>139846.33000000002</v>
          </cell>
          <cell r="BV21">
            <v>174389.74999999985</v>
          </cell>
          <cell r="BW21">
            <v>-100502.77999999886</v>
          </cell>
        </row>
        <row r="22">
          <cell r="C22" t="str">
            <v>Dues &amp; Membership Fees</v>
          </cell>
          <cell r="D22">
            <v>48123.570000000007</v>
          </cell>
          <cell r="E22">
            <v>-68180.979999999952</v>
          </cell>
          <cell r="F22">
            <v>12858.959999999846</v>
          </cell>
          <cell r="G22">
            <v>4467.1000000000004</v>
          </cell>
          <cell r="H22">
            <v>14641.400000000009</v>
          </cell>
          <cell r="I22">
            <v>960.10000000006403</v>
          </cell>
          <cell r="J22">
            <v>4467.1000000000004</v>
          </cell>
          <cell r="K22">
            <v>14641.400000000009</v>
          </cell>
          <cell r="L22">
            <v>960.10000000006403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-8469</v>
          </cell>
          <cell r="W22">
            <v>-30809.259999999987</v>
          </cell>
          <cell r="X22">
            <v>-21021.229999999981</v>
          </cell>
          <cell r="Y22">
            <v>-8469</v>
          </cell>
          <cell r="Z22">
            <v>-30809.259999999991</v>
          </cell>
          <cell r="AA22">
            <v>-20271.229999999996</v>
          </cell>
          <cell r="AB22">
            <v>0</v>
          </cell>
          <cell r="AC22">
            <v>0</v>
          </cell>
          <cell r="AD22">
            <v>-750</v>
          </cell>
          <cell r="AE22">
            <v>158.61999999999989</v>
          </cell>
          <cell r="AF22">
            <v>7184.1600000000108</v>
          </cell>
          <cell r="AG22">
            <v>19914.510000000068</v>
          </cell>
          <cell r="AH22">
            <v>13114.68</v>
          </cell>
          <cell r="AI22">
            <v>6358.93</v>
          </cell>
          <cell r="AJ22">
            <v>-18921.050000000061</v>
          </cell>
          <cell r="AK22">
            <v>-6648.25</v>
          </cell>
          <cell r="AL22">
            <v>-24216.440000000002</v>
          </cell>
          <cell r="AM22">
            <v>-44580.579999999987</v>
          </cell>
          <cell r="AN22">
            <v>-45476.210000000006</v>
          </cell>
          <cell r="AO22">
            <v>-14202.730000000025</v>
          </cell>
          <cell r="AP22">
            <v>151251.06000000023</v>
          </cell>
          <cell r="AQ22">
            <v>0</v>
          </cell>
          <cell r="AR22">
            <v>0</v>
          </cell>
          <cell r="AS22">
            <v>0</v>
          </cell>
          <cell r="AT22">
            <v>2536.489999999998</v>
          </cell>
          <cell r="AU22">
            <v>23457.989999999994</v>
          </cell>
          <cell r="AV22">
            <v>61229.87000000001</v>
          </cell>
          <cell r="AW22">
            <v>417</v>
          </cell>
          <cell r="AX22">
            <v>210.9699999999998</v>
          </cell>
          <cell r="AY22">
            <v>643.8799999999992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8224</v>
          </cell>
          <cell r="BN22">
            <v>-85555.959999999948</v>
          </cell>
          <cell r="BO22">
            <v>162335.52000000019</v>
          </cell>
          <cell r="BQ22">
            <v>22196</v>
          </cell>
          <cell r="BR22">
            <v>82161</v>
          </cell>
          <cell r="BS22">
            <v>298157.91000000003</v>
          </cell>
          <cell r="BU22">
            <v>30420</v>
          </cell>
          <cell r="BV22">
            <v>-3394.9599999999482</v>
          </cell>
          <cell r="BW22">
            <v>460493.43000000023</v>
          </cell>
        </row>
        <row r="23">
          <cell r="C23" t="str">
            <v>Print &amp; Postages</v>
          </cell>
          <cell r="D23">
            <v>3056.6799999999994</v>
          </cell>
          <cell r="E23">
            <v>9674.3200000000015</v>
          </cell>
          <cell r="F23">
            <v>19609.289999999994</v>
          </cell>
          <cell r="G23">
            <v>-18.430000000000291</v>
          </cell>
          <cell r="H23">
            <v>968.34000000000015</v>
          </cell>
          <cell r="I23">
            <v>-4025.9700000000043</v>
          </cell>
          <cell r="J23">
            <v>-18.430000000000291</v>
          </cell>
          <cell r="K23">
            <v>978.84000000000015</v>
          </cell>
          <cell r="L23">
            <v>-4000.2400000000011</v>
          </cell>
          <cell r="M23">
            <v>0</v>
          </cell>
          <cell r="N23">
            <v>-10.5</v>
          </cell>
          <cell r="O23">
            <v>-25.73</v>
          </cell>
          <cell r="P23">
            <v>0</v>
          </cell>
          <cell r="Q23">
            <v>-10.5</v>
          </cell>
          <cell r="R23">
            <v>-10.5</v>
          </cell>
          <cell r="S23">
            <v>0</v>
          </cell>
          <cell r="T23">
            <v>0</v>
          </cell>
          <cell r="U23">
            <v>-15.23</v>
          </cell>
          <cell r="V23">
            <v>1200.2399999999998</v>
          </cell>
          <cell r="W23">
            <v>2542.79</v>
          </cell>
          <cell r="X23">
            <v>9557.3300000000017</v>
          </cell>
          <cell r="Y23">
            <v>1080.8899999999999</v>
          </cell>
          <cell r="Z23">
            <v>2179.4799999999996</v>
          </cell>
          <cell r="AA23">
            <v>8018.1500000000015</v>
          </cell>
          <cell r="AB23">
            <v>119.35</v>
          </cell>
          <cell r="AC23">
            <v>363.31</v>
          </cell>
          <cell r="AD23">
            <v>1539.18</v>
          </cell>
          <cell r="AE23">
            <v>1976.6399999999999</v>
          </cell>
          <cell r="AF23">
            <v>3094.5400000000009</v>
          </cell>
          <cell r="AG23">
            <v>6391.2500000000036</v>
          </cell>
          <cell r="AH23">
            <v>3707.0800000000008</v>
          </cell>
          <cell r="AI23">
            <v>11120.810000000001</v>
          </cell>
          <cell r="AJ23">
            <v>21995.679999999986</v>
          </cell>
          <cell r="AK23">
            <v>1263.5</v>
          </cell>
          <cell r="AL23">
            <v>6003.8700000000008</v>
          </cell>
          <cell r="AM23">
            <v>18574.320000000003</v>
          </cell>
          <cell r="AN23">
            <v>8688.4800000000014</v>
          </cell>
          <cell r="AO23">
            <v>25078.080000000009</v>
          </cell>
          <cell r="AP23">
            <v>102762.89000000004</v>
          </cell>
          <cell r="AQ23">
            <v>0</v>
          </cell>
          <cell r="AR23">
            <v>0</v>
          </cell>
          <cell r="AS23">
            <v>-873.18</v>
          </cell>
          <cell r="AT23">
            <v>1211.3999999999996</v>
          </cell>
          <cell r="AU23">
            <v>5411.1100000000006</v>
          </cell>
          <cell r="AV23">
            <v>15654.660000000018</v>
          </cell>
          <cell r="AW23">
            <v>0.32999999999999829</v>
          </cell>
          <cell r="AX23">
            <v>39.699999999999989</v>
          </cell>
          <cell r="AY23">
            <v>-344.20000000000073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-2600.79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21085.920000000006</v>
          </cell>
          <cell r="BN23">
            <v>63933.560000000012</v>
          </cell>
          <cell r="BO23">
            <v>186701.28000000006</v>
          </cell>
          <cell r="BQ23">
            <v>1115</v>
          </cell>
          <cell r="BR23">
            <v>3520</v>
          </cell>
          <cell r="BS23">
            <v>10652.07</v>
          </cell>
          <cell r="BU23">
            <v>22200.920000000006</v>
          </cell>
          <cell r="BV23">
            <v>67453.560000000012</v>
          </cell>
          <cell r="BW23">
            <v>197353.35000000006</v>
          </cell>
        </row>
        <row r="24">
          <cell r="C24" t="str">
            <v>Travel &amp; Entertainment</v>
          </cell>
          <cell r="D24">
            <v>-66079.930000000022</v>
          </cell>
          <cell r="E24">
            <v>-176549.28999999998</v>
          </cell>
          <cell r="F24">
            <v>-22190.220000000139</v>
          </cell>
          <cell r="G24">
            <v>-42335.350000000006</v>
          </cell>
          <cell r="H24">
            <v>-28596.279999999977</v>
          </cell>
          <cell r="I24">
            <v>219207.55999999994</v>
          </cell>
          <cell r="J24">
            <v>-41517.090000000011</v>
          </cell>
          <cell r="K24">
            <v>-27586.979999999978</v>
          </cell>
          <cell r="L24">
            <v>224059.20000000004</v>
          </cell>
          <cell r="M24">
            <v>-818.25999999999988</v>
          </cell>
          <cell r="N24">
            <v>-1009.2999999999998</v>
          </cell>
          <cell r="O24">
            <v>-4851.6400000000003</v>
          </cell>
          <cell r="P24">
            <v>-179.02</v>
          </cell>
          <cell r="Q24">
            <v>-179.02</v>
          </cell>
          <cell r="R24">
            <v>-2137.02</v>
          </cell>
          <cell r="S24">
            <v>-639.2399999999999</v>
          </cell>
          <cell r="T24">
            <v>-830.27999999999986</v>
          </cell>
          <cell r="U24">
            <v>-2714.6200000000003</v>
          </cell>
          <cell r="V24">
            <v>-48673.54</v>
          </cell>
          <cell r="W24">
            <v>-54838.320000000051</v>
          </cell>
          <cell r="X24">
            <v>-105404.53000000038</v>
          </cell>
          <cell r="Y24">
            <v>-47601.299999999981</v>
          </cell>
          <cell r="Z24">
            <v>-50713.149999999987</v>
          </cell>
          <cell r="AA24">
            <v>-75561.340000000157</v>
          </cell>
          <cell r="AB24">
            <v>-1072.2399999999989</v>
          </cell>
          <cell r="AC24">
            <v>-4125.1699999999983</v>
          </cell>
          <cell r="AD24">
            <v>-29843.190000000002</v>
          </cell>
          <cell r="AE24">
            <v>-40944.080000000002</v>
          </cell>
          <cell r="AF24">
            <v>-74848.31</v>
          </cell>
          <cell r="AG24">
            <v>18329.150000000489</v>
          </cell>
          <cell r="AH24">
            <v>-80390.660000000033</v>
          </cell>
          <cell r="AI24">
            <v>-67930.94</v>
          </cell>
          <cell r="AJ24">
            <v>-152663.33000000007</v>
          </cell>
          <cell r="AK24">
            <v>-55227.329999999987</v>
          </cell>
          <cell r="AL24">
            <v>-72780.299999999974</v>
          </cell>
          <cell r="AM24">
            <v>4216.6399999999794</v>
          </cell>
          <cell r="AN24">
            <v>-49411.600000000028</v>
          </cell>
          <cell r="AO24">
            <v>46858.899999999994</v>
          </cell>
          <cell r="AP24">
            <v>1035081.8300000008</v>
          </cell>
          <cell r="AQ24">
            <v>0</v>
          </cell>
          <cell r="AR24">
            <v>0</v>
          </cell>
          <cell r="AS24">
            <v>-1630.4500000000003</v>
          </cell>
          <cell r="AT24">
            <v>-58586.13999999997</v>
          </cell>
          <cell r="AU24">
            <v>-109665.41999999997</v>
          </cell>
          <cell r="AV24">
            <v>115419.66000000009</v>
          </cell>
          <cell r="AW24">
            <v>7805.5800000000008</v>
          </cell>
          <cell r="AX24">
            <v>9093.19</v>
          </cell>
          <cell r="AY24">
            <v>24394.530000000006</v>
          </cell>
          <cell r="AZ24">
            <v>0</v>
          </cell>
          <cell r="BA24">
            <v>-99.3900000000001</v>
          </cell>
          <cell r="BB24">
            <v>-940.45000000000027</v>
          </cell>
          <cell r="BC24">
            <v>500</v>
          </cell>
          <cell r="BD24">
            <v>1500</v>
          </cell>
          <cell r="BE24">
            <v>4958.43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M24">
            <v>-433343.05</v>
          </cell>
          <cell r="BN24">
            <v>-527856.16</v>
          </cell>
          <cell r="BO24">
            <v>1138778.8200000008</v>
          </cell>
          <cell r="BQ24">
            <v>36956.67</v>
          </cell>
          <cell r="BR24">
            <v>95130.01</v>
          </cell>
          <cell r="BS24">
            <v>265245.73999999982</v>
          </cell>
          <cell r="BU24">
            <v>-396386.38</v>
          </cell>
          <cell r="BV24">
            <v>-432726.15</v>
          </cell>
          <cell r="BW24">
            <v>1404024.5600000005</v>
          </cell>
        </row>
        <row r="25">
          <cell r="C25" t="str">
            <v>Training</v>
          </cell>
          <cell r="D25">
            <v>-38712.959999999999</v>
          </cell>
          <cell r="E25">
            <v>-23918.859999999997</v>
          </cell>
          <cell r="F25">
            <v>128593.53000000001</v>
          </cell>
          <cell r="G25">
            <v>-2776.4900000000016</v>
          </cell>
          <cell r="H25">
            <v>-6425.0599999999995</v>
          </cell>
          <cell r="I25">
            <v>1880.5400000000009</v>
          </cell>
          <cell r="J25">
            <v>-2787.9500000000007</v>
          </cell>
          <cell r="K25">
            <v>-6393.92</v>
          </cell>
          <cell r="L25">
            <v>4342.3799999999974</v>
          </cell>
          <cell r="M25">
            <v>11.46</v>
          </cell>
          <cell r="N25">
            <v>-31.14</v>
          </cell>
          <cell r="O25">
            <v>-2461.8399999999997</v>
          </cell>
          <cell r="P25">
            <v>5.73</v>
          </cell>
          <cell r="Q25">
            <v>-15.57</v>
          </cell>
          <cell r="R25">
            <v>-1230.9199999999998</v>
          </cell>
          <cell r="S25">
            <v>5.73</v>
          </cell>
          <cell r="T25">
            <v>-15.57</v>
          </cell>
          <cell r="U25">
            <v>-1230.9199999999998</v>
          </cell>
          <cell r="V25">
            <v>-20058.36</v>
          </cell>
          <cell r="W25">
            <v>-22490.68</v>
          </cell>
          <cell r="X25">
            <v>-42337.840000000011</v>
          </cell>
          <cell r="Y25">
            <v>-20058.36</v>
          </cell>
          <cell r="Z25">
            <v>-22319.079999999998</v>
          </cell>
          <cell r="AA25">
            <v>-41722.119999999995</v>
          </cell>
          <cell r="AB25">
            <v>0</v>
          </cell>
          <cell r="AC25">
            <v>-171.59999999999991</v>
          </cell>
          <cell r="AD25">
            <v>-615.72</v>
          </cell>
          <cell r="AE25">
            <v>4794.7099999999991</v>
          </cell>
          <cell r="AF25">
            <v>-63570.669999999991</v>
          </cell>
          <cell r="AG25">
            <v>-2850.8199999999779</v>
          </cell>
          <cell r="AH25">
            <v>987.07000000000153</v>
          </cell>
          <cell r="AI25">
            <v>-8332.4599999999937</v>
          </cell>
          <cell r="AJ25">
            <v>-13178.689999999995</v>
          </cell>
          <cell r="AK25">
            <v>-6829.77</v>
          </cell>
          <cell r="AL25">
            <v>-13106.809999999998</v>
          </cell>
          <cell r="AM25">
            <v>-29106.200000000004</v>
          </cell>
          <cell r="AN25">
            <v>-132635.84999999998</v>
          </cell>
          <cell r="AO25">
            <v>-10717.449999999975</v>
          </cell>
          <cell r="AP25">
            <v>235252.36999999985</v>
          </cell>
          <cell r="AQ25">
            <v>0</v>
          </cell>
          <cell r="AR25">
            <v>0</v>
          </cell>
          <cell r="AS25">
            <v>0</v>
          </cell>
          <cell r="AT25">
            <v>-71602.010000000009</v>
          </cell>
          <cell r="AU25">
            <v>-62021.420000000006</v>
          </cell>
          <cell r="AV25">
            <v>-60870.830000000016</v>
          </cell>
          <cell r="AW25">
            <v>5</v>
          </cell>
          <cell r="AX25">
            <v>-189.5</v>
          </cell>
          <cell r="AY25">
            <v>-542.67000000000007</v>
          </cell>
          <cell r="AZ25">
            <v>0</v>
          </cell>
          <cell r="BA25">
            <v>0</v>
          </cell>
          <cell r="BB25">
            <v>-39.590000000000003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M25">
            <v>-266828.65999999997</v>
          </cell>
          <cell r="BN25">
            <v>-210772.90999999997</v>
          </cell>
          <cell r="BO25">
            <v>216799.79999999987</v>
          </cell>
          <cell r="BQ25">
            <v>-4150.5</v>
          </cell>
          <cell r="BR25">
            <v>-14965.5</v>
          </cell>
          <cell r="BS25">
            <v>41851.880000000005</v>
          </cell>
          <cell r="BU25">
            <v>-270979.15999999997</v>
          </cell>
          <cell r="BV25">
            <v>-225738.40999999997</v>
          </cell>
          <cell r="BW25">
            <v>258651.67999999988</v>
          </cell>
        </row>
        <row r="26">
          <cell r="C26" t="str">
            <v>Outside Services</v>
          </cell>
          <cell r="D26">
            <v>-2854338.5999999987</v>
          </cell>
          <cell r="E26">
            <v>-3927724.279999997</v>
          </cell>
          <cell r="F26">
            <v>-3944214.2399999946</v>
          </cell>
          <cell r="G26">
            <v>-516936.97000000009</v>
          </cell>
          <cell r="H26">
            <v>-1571797.4</v>
          </cell>
          <cell r="I26">
            <v>-426482.09999999963</v>
          </cell>
          <cell r="J26">
            <v>-430881.60999999987</v>
          </cell>
          <cell r="K26">
            <v>-1492048.67</v>
          </cell>
          <cell r="L26">
            <v>-995066.04000000097</v>
          </cell>
          <cell r="M26">
            <v>-86055.359999999986</v>
          </cell>
          <cell r="N26">
            <v>-79748.729999999981</v>
          </cell>
          <cell r="O26">
            <v>568583.93999999994</v>
          </cell>
          <cell r="P26">
            <v>-65850.44</v>
          </cell>
          <cell r="Q26">
            <v>-3239.0400000000081</v>
          </cell>
          <cell r="R26">
            <v>334915.71999999997</v>
          </cell>
          <cell r="S26">
            <v>-20204.920000000013</v>
          </cell>
          <cell r="T26">
            <v>-76509.69</v>
          </cell>
          <cell r="U26">
            <v>233668.21999999997</v>
          </cell>
          <cell r="V26">
            <v>-689044.5399999998</v>
          </cell>
          <cell r="W26">
            <v>-1398909.5599999998</v>
          </cell>
          <cell r="X26">
            <v>-1483055.8200000012</v>
          </cell>
          <cell r="Y26">
            <v>-699044.5399999998</v>
          </cell>
          <cell r="Z26">
            <v>-1419113.8</v>
          </cell>
          <cell r="AA26">
            <v>-1465385.08</v>
          </cell>
          <cell r="AB26">
            <v>10000</v>
          </cell>
          <cell r="AC26">
            <v>20204.239999999998</v>
          </cell>
          <cell r="AD26">
            <v>-17670.74000000002</v>
          </cell>
          <cell r="AE26">
            <v>-651787.71</v>
          </cell>
          <cell r="AF26">
            <v>-1023530.2000000002</v>
          </cell>
          <cell r="AG26">
            <v>-1681988.4899999998</v>
          </cell>
          <cell r="AH26">
            <v>-689924.88000000035</v>
          </cell>
          <cell r="AI26">
            <v>-1177940.74</v>
          </cell>
          <cell r="AJ26">
            <v>-1518678.9699999995</v>
          </cell>
          <cell r="AK26">
            <v>-313009.16999999993</v>
          </cell>
          <cell r="AL26">
            <v>-321158.78999999969</v>
          </cell>
          <cell r="AM26">
            <v>-129638.28999999957</v>
          </cell>
          <cell r="AN26">
            <v>11506471.65</v>
          </cell>
          <cell r="AO26">
            <v>12043478.869999999</v>
          </cell>
          <cell r="AP26">
            <v>12849099.309999995</v>
          </cell>
          <cell r="AQ26">
            <v>-21487.75</v>
          </cell>
          <cell r="AR26">
            <v>-39520.449999999997</v>
          </cell>
          <cell r="AS26">
            <v>-76085.78</v>
          </cell>
          <cell r="AT26">
            <v>-3872033.4099999978</v>
          </cell>
          <cell r="AU26">
            <v>3843985.9800000004</v>
          </cell>
          <cell r="AV26">
            <v>2624738.1900000144</v>
          </cell>
          <cell r="AW26">
            <v>-208584.08000000002</v>
          </cell>
          <cell r="AX26">
            <v>-206749.76</v>
          </cell>
          <cell r="AY26">
            <v>-122592.65000000002</v>
          </cell>
          <cell r="AZ26">
            <v>0</v>
          </cell>
          <cell r="BA26">
            <v>-50</v>
          </cell>
          <cell r="BB26">
            <v>-750</v>
          </cell>
          <cell r="BC26">
            <v>2500</v>
          </cell>
          <cell r="BD26">
            <v>7060</v>
          </cell>
          <cell r="BE26">
            <v>15945.409999999998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1691824.5400000033</v>
          </cell>
          <cell r="BN26">
            <v>6227143.6700000027</v>
          </cell>
          <cell r="BO26">
            <v>6106296.5700000152</v>
          </cell>
          <cell r="BQ26">
            <v>138464</v>
          </cell>
          <cell r="BR26">
            <v>419391.99999999994</v>
          </cell>
          <cell r="BS26">
            <v>1183274.4000000001</v>
          </cell>
          <cell r="BU26">
            <v>1830288.5400000033</v>
          </cell>
          <cell r="BV26">
            <v>6646535.6700000027</v>
          </cell>
          <cell r="BW26">
            <v>7289570.9700000156</v>
          </cell>
        </row>
        <row r="27">
          <cell r="C27" t="str">
            <v>Miscellaneous</v>
          </cell>
          <cell r="D27">
            <v>-45972.399999999994</v>
          </cell>
          <cell r="E27">
            <v>-49929.140000000029</v>
          </cell>
          <cell r="F27">
            <v>138345.71000000008</v>
          </cell>
          <cell r="G27">
            <v>22923.19</v>
          </cell>
          <cell r="H27">
            <v>59981.979999999996</v>
          </cell>
          <cell r="I27">
            <v>217686.80999999994</v>
          </cell>
          <cell r="J27">
            <v>22824.789999999997</v>
          </cell>
          <cell r="K27">
            <v>60122.22</v>
          </cell>
          <cell r="L27">
            <v>218794.40999999997</v>
          </cell>
          <cell r="M27">
            <v>98.4</v>
          </cell>
          <cell r="N27">
            <v>-140.23999999999998</v>
          </cell>
          <cell r="O27">
            <v>-1107.6000000000001</v>
          </cell>
          <cell r="P27">
            <v>0</v>
          </cell>
          <cell r="Q27">
            <v>-232.35</v>
          </cell>
          <cell r="R27">
            <v>-213.78</v>
          </cell>
          <cell r="S27">
            <v>98.4</v>
          </cell>
          <cell r="T27">
            <v>92.110000000000014</v>
          </cell>
          <cell r="U27">
            <v>-893.82</v>
          </cell>
          <cell r="V27">
            <v>85278.19</v>
          </cell>
          <cell r="W27">
            <v>160541.18</v>
          </cell>
          <cell r="X27">
            <v>471227.83999999991</v>
          </cell>
          <cell r="Y27">
            <v>83906.19</v>
          </cell>
          <cell r="Z27">
            <v>156402.13</v>
          </cell>
          <cell r="AA27">
            <v>458697.80999999988</v>
          </cell>
          <cell r="AB27">
            <v>1372</v>
          </cell>
          <cell r="AC27">
            <v>4139.05</v>
          </cell>
          <cell r="AD27">
            <v>12530.03</v>
          </cell>
          <cell r="AE27">
            <v>-34026.51</v>
          </cell>
          <cell r="AF27">
            <v>-44183.400000000009</v>
          </cell>
          <cell r="AG27">
            <v>-57010.720000000001</v>
          </cell>
          <cell r="AH27">
            <v>-35162.22</v>
          </cell>
          <cell r="AI27">
            <v>-71061.48000000001</v>
          </cell>
          <cell r="AJ27">
            <v>26188.409999999916</v>
          </cell>
          <cell r="AK27">
            <v>23384.839999999997</v>
          </cell>
          <cell r="AL27">
            <v>37847.479999999981</v>
          </cell>
          <cell r="AM27">
            <v>262679.88999999996</v>
          </cell>
          <cell r="AN27">
            <v>-56052.319999999861</v>
          </cell>
          <cell r="AO27">
            <v>491078.33000000077</v>
          </cell>
          <cell r="AP27">
            <v>4599197.5600000108</v>
          </cell>
          <cell r="AQ27">
            <v>0</v>
          </cell>
          <cell r="AR27">
            <v>-15</v>
          </cell>
          <cell r="AS27">
            <v>-26077.08</v>
          </cell>
          <cell r="AT27">
            <v>-646566.07000000007</v>
          </cell>
          <cell r="AU27">
            <v>-1251385.6200000001</v>
          </cell>
          <cell r="AV27">
            <v>-1894407.3099999996</v>
          </cell>
          <cell r="AW27">
            <v>0</v>
          </cell>
          <cell r="AX27">
            <v>0</v>
          </cell>
          <cell r="AY27">
            <v>-13335.189999999999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-715.44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-686193.29999999993</v>
          </cell>
          <cell r="BN27">
            <v>-667125.66999999946</v>
          </cell>
          <cell r="BO27">
            <v>3723780.4800000116</v>
          </cell>
          <cell r="BQ27">
            <v>1275</v>
          </cell>
          <cell r="BR27">
            <v>3825</v>
          </cell>
          <cell r="BS27">
            <v>-108685.13000000002</v>
          </cell>
          <cell r="BU27">
            <v>-684918.29999999993</v>
          </cell>
          <cell r="BV27">
            <v>-663300.66999999946</v>
          </cell>
          <cell r="BW27">
            <v>3615095.3500000117</v>
          </cell>
        </row>
        <row r="28">
          <cell r="C28" t="str">
            <v>Total O&amp;M Expenses Before SSU Billings</v>
          </cell>
          <cell r="D28">
            <v>-3715368.9299999974</v>
          </cell>
          <cell r="E28">
            <v>-4885671.3899999997</v>
          </cell>
          <cell r="F28">
            <v>-4609076.3600000059</v>
          </cell>
          <cell r="G28">
            <v>-443885.88000000076</v>
          </cell>
          <cell r="H28">
            <v>-1301601.8600000013</v>
          </cell>
          <cell r="I28">
            <v>631480.17999999865</v>
          </cell>
          <cell r="J28">
            <v>-385268.5500000004</v>
          </cell>
          <cell r="K28">
            <v>-1323624.7400000005</v>
          </cell>
          <cell r="L28">
            <v>-214450.38000000169</v>
          </cell>
          <cell r="M28">
            <v>-58617.32999999998</v>
          </cell>
          <cell r="N28">
            <v>22022.880000000008</v>
          </cell>
          <cell r="O28">
            <v>845930.55999999994</v>
          </cell>
          <cell r="P28">
            <v>-50605.850000000006</v>
          </cell>
          <cell r="Q28">
            <v>51731.22</v>
          </cell>
          <cell r="R28">
            <v>485464.5</v>
          </cell>
          <cell r="S28">
            <v>-8011.4800000000123</v>
          </cell>
          <cell r="T28">
            <v>-29708.339999999997</v>
          </cell>
          <cell r="U28">
            <v>360466.06000000006</v>
          </cell>
          <cell r="V28">
            <v>-753007.11000000034</v>
          </cell>
          <cell r="W28">
            <v>-1363261.3600000003</v>
          </cell>
          <cell r="X28">
            <v>-617946.90000000177</v>
          </cell>
          <cell r="Y28">
            <v>-723586.45000000065</v>
          </cell>
          <cell r="Z28">
            <v>-1273784.4000000008</v>
          </cell>
          <cell r="AA28">
            <v>-30294.140000001469</v>
          </cell>
          <cell r="AB28">
            <v>-29420.659999999996</v>
          </cell>
          <cell r="AC28">
            <v>-89476.960000000036</v>
          </cell>
          <cell r="AD28">
            <v>-587652.76000000024</v>
          </cell>
          <cell r="AE28">
            <v>-785197.21000000008</v>
          </cell>
          <cell r="AF28">
            <v>-1230183.040000001</v>
          </cell>
          <cell r="AG28">
            <v>-1102828.7099999988</v>
          </cell>
          <cell r="AH28">
            <v>-847380.98999999976</v>
          </cell>
          <cell r="AI28">
            <v>-1449923.709999999</v>
          </cell>
          <cell r="AJ28">
            <v>-2283543.1500000004</v>
          </cell>
          <cell r="AK28">
            <v>-420686.15999999968</v>
          </cell>
          <cell r="AL28">
            <v>-501235.16999999923</v>
          </cell>
          <cell r="AM28">
            <v>-147660.03999999847</v>
          </cell>
          <cell r="AN28">
            <v>8102476.4199999981</v>
          </cell>
          <cell r="AO28">
            <v>8297775.7399999993</v>
          </cell>
          <cell r="AP28">
            <v>14707738.600000005</v>
          </cell>
          <cell r="AQ28">
            <v>-21391.37</v>
          </cell>
          <cell r="AR28">
            <v>-39238.619999999995</v>
          </cell>
          <cell r="AS28">
            <v>-74259.800000000047</v>
          </cell>
          <cell r="AT28">
            <v>-6129689.9899999993</v>
          </cell>
          <cell r="AU28">
            <v>382596.40000000037</v>
          </cell>
          <cell r="AV28">
            <v>-506349.46999998437</v>
          </cell>
          <cell r="AW28">
            <v>-104463.83</v>
          </cell>
          <cell r="AX28">
            <v>80116.929999999993</v>
          </cell>
          <cell r="AY28">
            <v>532941.54</v>
          </cell>
          <cell r="AZ28">
            <v>-225</v>
          </cell>
          <cell r="BA28">
            <v>-833.31000000000017</v>
          </cell>
          <cell r="BB28">
            <v>-6207.7800000000025</v>
          </cell>
          <cell r="BC28">
            <v>23823.199999999997</v>
          </cell>
          <cell r="BD28">
            <v>71695.929999999993</v>
          </cell>
          <cell r="BE28">
            <v>247380.83</v>
          </cell>
          <cell r="BF28">
            <v>0</v>
          </cell>
          <cell r="BG28">
            <v>0</v>
          </cell>
          <cell r="BH28">
            <v>0</v>
          </cell>
          <cell r="BI28">
            <v>-44333</v>
          </cell>
          <cell r="BJ28">
            <v>-132999</v>
          </cell>
          <cell r="BK28">
            <v>-487662.67</v>
          </cell>
          <cell r="BM28">
            <v>-5139329.8499999968</v>
          </cell>
          <cell r="BN28">
            <v>-2072762.4600000023</v>
          </cell>
          <cell r="BO28">
            <v>6284006.2700000163</v>
          </cell>
          <cell r="BQ28">
            <v>1728945.3</v>
          </cell>
          <cell r="BR28">
            <v>5614277.8899999997</v>
          </cell>
          <cell r="BS28">
            <v>16695337.980000002</v>
          </cell>
          <cell r="BU28">
            <v>-3410384.5499999975</v>
          </cell>
          <cell r="BV28">
            <v>3541515.4299999974</v>
          </cell>
          <cell r="BW28">
            <v>22979344.250000019</v>
          </cell>
        </row>
        <row r="29">
          <cell r="C29" t="str">
            <v>SSU Direct Charges</v>
          </cell>
          <cell r="D29">
            <v>-371045.37999999995</v>
          </cell>
          <cell r="E29">
            <v>-654032.33000000042</v>
          </cell>
          <cell r="F29">
            <v>-2501396.7700000033</v>
          </cell>
          <cell r="G29">
            <v>-276138.76999999996</v>
          </cell>
          <cell r="H29">
            <v>-478165.23999999987</v>
          </cell>
          <cell r="I29">
            <v>-804650.28999999992</v>
          </cell>
          <cell r="J29">
            <v>-271212.45</v>
          </cell>
          <cell r="K29">
            <v>-455322.90999999992</v>
          </cell>
          <cell r="L29">
            <v>-696363.35000000021</v>
          </cell>
          <cell r="M29">
            <v>-4926.3200000000006</v>
          </cell>
          <cell r="N29">
            <v>-22842.33</v>
          </cell>
          <cell r="O29">
            <v>-108286.94000000002</v>
          </cell>
          <cell r="P29">
            <v>-2463.1600000000003</v>
          </cell>
          <cell r="Q29">
            <v>-11421.15</v>
          </cell>
          <cell r="R29">
            <v>-54373.950000000004</v>
          </cell>
          <cell r="S29">
            <v>-2463.1600000000003</v>
          </cell>
          <cell r="T29">
            <v>-11421.18</v>
          </cell>
          <cell r="U29">
            <v>-53912.990000000005</v>
          </cell>
          <cell r="V29">
            <v>-38516.330000000009</v>
          </cell>
          <cell r="W29">
            <v>-45130.419999999962</v>
          </cell>
          <cell r="X29">
            <v>707103.34000000055</v>
          </cell>
          <cell r="Y29">
            <v>-104651.50999999998</v>
          </cell>
          <cell r="Z29">
            <v>-149931.29</v>
          </cell>
          <cell r="AA29">
            <v>-46277.049999999654</v>
          </cell>
          <cell r="AB29">
            <v>66135.179999999993</v>
          </cell>
          <cell r="AC29">
            <v>104800.86999999995</v>
          </cell>
          <cell r="AD29">
            <v>753380.39000000013</v>
          </cell>
          <cell r="AE29">
            <v>-46588.26999999999</v>
          </cell>
          <cell r="AF29">
            <v>-22112.299999999905</v>
          </cell>
          <cell r="AG29">
            <v>136485.97000000038</v>
          </cell>
          <cell r="AH29">
            <v>-114961.22999999998</v>
          </cell>
          <cell r="AI29">
            <v>-180967.55999999997</v>
          </cell>
          <cell r="AJ29">
            <v>-523781.11000000051</v>
          </cell>
          <cell r="AK29">
            <v>-132777.41999999998</v>
          </cell>
          <cell r="AL29">
            <v>-210334.5</v>
          </cell>
          <cell r="AM29">
            <v>-411683.5799999999</v>
          </cell>
          <cell r="AN29">
            <v>1044459.2499999999</v>
          </cell>
          <cell r="AO29">
            <v>1865155.08</v>
          </cell>
          <cell r="AP29">
            <v>3784832.3100000028</v>
          </cell>
          <cell r="AQ29">
            <v>-2</v>
          </cell>
          <cell r="AR29">
            <v>-2</v>
          </cell>
          <cell r="AS29">
            <v>-32</v>
          </cell>
          <cell r="AT29">
            <v>-38564.409999999996</v>
          </cell>
          <cell r="AU29">
            <v>28318.080000000005</v>
          </cell>
          <cell r="AV29">
            <v>312934.84999999998</v>
          </cell>
          <cell r="AW29">
            <v>-27999.919999999995</v>
          </cell>
          <cell r="AX29">
            <v>-309329.46999999997</v>
          </cell>
          <cell r="AY29">
            <v>-724752.58000000007</v>
          </cell>
          <cell r="AZ29">
            <v>-2461.38</v>
          </cell>
          <cell r="BA29">
            <v>-8177.28</v>
          </cell>
          <cell r="BB29">
            <v>-21796.87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M29">
            <v>-4595.8600000000142</v>
          </cell>
          <cell r="BN29">
            <v>-14777.939999999973</v>
          </cell>
          <cell r="BO29">
            <v>-46736.729999999981</v>
          </cell>
          <cell r="BQ29">
            <v>4595.8600000000006</v>
          </cell>
          <cell r="BR29">
            <v>14777.94</v>
          </cell>
          <cell r="BS29">
            <v>46736.729999999996</v>
          </cell>
          <cell r="BU29">
            <v>-1.3642420526593924E-11</v>
          </cell>
          <cell r="BV29">
            <v>2.7284841053187847E-11</v>
          </cell>
          <cell r="BW29">
            <v>0</v>
          </cell>
        </row>
        <row r="30">
          <cell r="C30" t="str">
            <v>SSU Billings</v>
          </cell>
          <cell r="D30">
            <v>-1096457.1600000011</v>
          </cell>
          <cell r="E30">
            <v>-216231.97000000253</v>
          </cell>
          <cell r="F30">
            <v>2631436.4299999923</v>
          </cell>
          <cell r="G30">
            <v>-320171.99</v>
          </cell>
          <cell r="H30">
            <v>-138111.38000000082</v>
          </cell>
          <cell r="I30">
            <v>435003.90999999829</v>
          </cell>
          <cell r="J30">
            <v>-309571.32999999984</v>
          </cell>
          <cell r="K30">
            <v>-111569.83000000101</v>
          </cell>
          <cell r="L30">
            <v>489060.18999999948</v>
          </cell>
          <cell r="M30">
            <v>-10600.660000000002</v>
          </cell>
          <cell r="N30">
            <v>-26541.550000000003</v>
          </cell>
          <cell r="O30">
            <v>-54056.280000000006</v>
          </cell>
          <cell r="P30">
            <v>-5730.579999999999</v>
          </cell>
          <cell r="Q30">
            <v>-14245.96</v>
          </cell>
          <cell r="R30">
            <v>-35411.96</v>
          </cell>
          <cell r="S30">
            <v>-4870.08</v>
          </cell>
          <cell r="T30">
            <v>-12295.59</v>
          </cell>
          <cell r="U30">
            <v>-18644.320000000003</v>
          </cell>
          <cell r="V30">
            <v>-271532.87999999989</v>
          </cell>
          <cell r="W30">
            <v>-58747.850000000093</v>
          </cell>
          <cell r="X30">
            <v>672720.36999999732</v>
          </cell>
          <cell r="Y30">
            <v>-239836.23999999976</v>
          </cell>
          <cell r="Z30">
            <v>27092.320000000764</v>
          </cell>
          <cell r="AA30">
            <v>930467.15000000037</v>
          </cell>
          <cell r="AB30">
            <v>-31696.640000000003</v>
          </cell>
          <cell r="AC30">
            <v>-85840.17</v>
          </cell>
          <cell r="AD30">
            <v>-257746.78</v>
          </cell>
          <cell r="AE30">
            <v>-224372.59000000008</v>
          </cell>
          <cell r="AF30">
            <v>-20703.139999999665</v>
          </cell>
          <cell r="AG30">
            <v>631053.18999999762</v>
          </cell>
          <cell r="AH30">
            <v>-208348.45999999973</v>
          </cell>
          <cell r="AI30">
            <v>-56941.060000000056</v>
          </cell>
          <cell r="AJ30">
            <v>373663.48000000231</v>
          </cell>
          <cell r="AK30">
            <v>-186645.27999999956</v>
          </cell>
          <cell r="AL30">
            <v>-13002.85999999987</v>
          </cell>
          <cell r="AM30">
            <v>552365.08000000007</v>
          </cell>
          <cell r="AN30">
            <v>2913011.75</v>
          </cell>
          <cell r="AO30">
            <v>1049387.2100000009</v>
          </cell>
          <cell r="AP30">
            <v>-5126399.8300000131</v>
          </cell>
          <cell r="AQ30">
            <v>-5170.9500000000007</v>
          </cell>
          <cell r="AR30">
            <v>-12572.24</v>
          </cell>
          <cell r="AS30">
            <v>-43140.45</v>
          </cell>
          <cell r="AT30">
            <v>-727778.7200000002</v>
          </cell>
          <cell r="AU30">
            <v>-976983.16999999993</v>
          </cell>
          <cell r="AV30">
            <v>-2208101.5399999954</v>
          </cell>
          <cell r="AW30">
            <v>-45519.719999999972</v>
          </cell>
          <cell r="AX30">
            <v>-120649.51999999995</v>
          </cell>
          <cell r="AY30">
            <v>-333989.27999999997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-172986.00000000047</v>
          </cell>
          <cell r="BN30">
            <v>-564555.98000000196</v>
          </cell>
          <cell r="BO30">
            <v>-2415388.6400000206</v>
          </cell>
          <cell r="BQ30">
            <v>172988</v>
          </cell>
          <cell r="BR30">
            <v>564558</v>
          </cell>
          <cell r="BS30">
            <v>2415398</v>
          </cell>
          <cell r="BU30">
            <v>1.9999999995343387</v>
          </cell>
          <cell r="BV30">
            <v>2.019999998039566</v>
          </cell>
          <cell r="BW30">
            <v>9.3599999793805182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UTD# Unit Temp Diffs"/>
      <sheetName val="@ LOAD to PT @"/>
      <sheetName val="Sch M - Cap Software"/>
      <sheetName val="Basis Adj - Cap Software"/>
      <sheetName val="Tax CWIP"/>
      <sheetName val="Pivot by FERC"/>
      <sheetName val="New FERCs"/>
      <sheetName val="Summary-by Project"/>
      <sheetName val="CR and Project Query from PP"/>
      <sheetName val="New CR query requirements"/>
      <sheetName val="Cap Software - CPR query"/>
      <sheetName val="Book CWIP"/>
      <sheetName val="basis lookup"/>
      <sheetName val="OTP lookup"/>
      <sheetName val="Cap Software - SCH M"/>
      <sheetName val="Cap Software - CR Query"/>
      <sheetName val="CR Query"/>
      <sheetName val="FY16 SW CR WO's"/>
    </sheetNames>
    <sheetDataSet>
      <sheetData sheetId="0"/>
      <sheetData sheetId="1"/>
      <sheetData sheetId="2">
        <row r="14">
          <cell r="D14" t="str">
            <v>AU010SSU</v>
          </cell>
        </row>
      </sheetData>
      <sheetData sheetId="3">
        <row r="29">
          <cell r="C29" t="str">
            <v>002</v>
          </cell>
        </row>
        <row r="30">
          <cell r="E30" t="str">
            <v>Basis Costs used for Software Tax Adjustment (IDS)</v>
          </cell>
          <cell r="F30">
            <v>0</v>
          </cell>
          <cell r="G30">
            <v>0</v>
          </cell>
          <cell r="H30" t="str">
            <v xml:space="preserve"> Inc/(Dec) to Book Basis</v>
          </cell>
        </row>
        <row r="31">
          <cell r="E31" t="str">
            <v>ferc_activity_code</v>
          </cell>
          <cell r="F31" t="str">
            <v>Values</v>
          </cell>
        </row>
        <row r="32">
          <cell r="E32" t="str">
            <v>Addition</v>
          </cell>
          <cell r="F32">
            <v>0</v>
          </cell>
          <cell r="G32">
            <v>0</v>
          </cell>
          <cell r="H32">
            <v>0</v>
          </cell>
        </row>
        <row r="33">
          <cell r="C33" t="str">
            <v>Rate Div</v>
          </cell>
          <cell r="D33" t="str">
            <v>Corptax ID</v>
          </cell>
          <cell r="E33" t="str">
            <v>Sum of Labor</v>
          </cell>
          <cell r="F33" t="str">
            <v>Sum of Contractor - Labor</v>
          </cell>
          <cell r="G33" t="str">
            <v>Sum of Contractor - Services</v>
          </cell>
          <cell r="H33" t="str">
            <v>Sum of Total Software IDS Activity</v>
          </cell>
        </row>
        <row r="34">
          <cell r="C34" t="str">
            <v>212</v>
          </cell>
          <cell r="D34" t="str">
            <v>AHLM212</v>
          </cell>
          <cell r="E34">
            <v>-50599</v>
          </cell>
          <cell r="F34">
            <v>0</v>
          </cell>
          <cell r="G34">
            <v>0</v>
          </cell>
          <cell r="H34">
            <v>50599</v>
          </cell>
        </row>
        <row r="35">
          <cell r="C35">
            <v>0</v>
          </cell>
          <cell r="D35">
            <v>0</v>
          </cell>
          <cell r="E35">
            <v>-50599</v>
          </cell>
          <cell r="F35">
            <v>0</v>
          </cell>
          <cell r="G35">
            <v>0</v>
          </cell>
          <cell r="H35">
            <v>50599</v>
          </cell>
        </row>
        <row r="36">
          <cell r="E36">
            <v>-50599</v>
          </cell>
          <cell r="F36">
            <v>0</v>
          </cell>
          <cell r="G36">
            <v>0</v>
          </cell>
          <cell r="H36">
            <v>50599</v>
          </cell>
        </row>
        <row r="37">
          <cell r="C37" t="str">
            <v>002</v>
          </cell>
          <cell r="D37" t="str">
            <v>AU010SSU</v>
          </cell>
          <cell r="E37">
            <v>2036953.63</v>
          </cell>
          <cell r="F37">
            <v>12312235.68</v>
          </cell>
          <cell r="G37">
            <v>1903017.25</v>
          </cell>
          <cell r="H37">
            <v>-16252206.559999999</v>
          </cell>
        </row>
        <row r="38">
          <cell r="C38" t="str">
            <v>012</v>
          </cell>
          <cell r="D38" t="str">
            <v>AU010CAL</v>
          </cell>
          <cell r="E38">
            <v>1252732.81</v>
          </cell>
          <cell r="F38">
            <v>1548560.9999999998</v>
          </cell>
          <cell r="G38">
            <v>831123.51000000013</v>
          </cell>
          <cell r="H38">
            <v>-3632417.32</v>
          </cell>
        </row>
        <row r="39">
          <cell r="C39">
            <v>0</v>
          </cell>
          <cell r="D39">
            <v>0</v>
          </cell>
          <cell r="E39">
            <v>3289686.44</v>
          </cell>
          <cell r="F39">
            <v>13860796.68</v>
          </cell>
          <cell r="G39">
            <v>2734140.7600000002</v>
          </cell>
          <cell r="H39">
            <v>-19884623.880000003</v>
          </cell>
        </row>
        <row r="40">
          <cell r="C40" t="str">
            <v>007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str">
            <v>077</v>
          </cell>
          <cell r="D41" t="str">
            <v>AU020LGS</v>
          </cell>
          <cell r="E41">
            <v>-3435</v>
          </cell>
          <cell r="F41">
            <v>0</v>
          </cell>
          <cell r="G41">
            <v>0</v>
          </cell>
          <cell r="H41">
            <v>3435</v>
          </cell>
        </row>
        <row r="42">
          <cell r="C42">
            <v>0</v>
          </cell>
          <cell r="D42">
            <v>0</v>
          </cell>
          <cell r="E42">
            <v>-3435</v>
          </cell>
          <cell r="F42">
            <v>0</v>
          </cell>
          <cell r="G42">
            <v>0</v>
          </cell>
          <cell r="H42">
            <v>3435</v>
          </cell>
        </row>
        <row r="43">
          <cell r="C43" t="str">
            <v>010</v>
          </cell>
          <cell r="D43" t="str">
            <v>AU030GOF</v>
          </cell>
          <cell r="E43">
            <v>1726.0099999999984</v>
          </cell>
          <cell r="F43">
            <v>0</v>
          </cell>
          <cell r="G43">
            <v>0</v>
          </cell>
          <cell r="H43">
            <v>-1726.0099999999984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B3" t="str">
            <v>001</v>
          </cell>
        </row>
      </sheetData>
      <sheetData sheetId="14" refreshError="1"/>
      <sheetData sheetId="15" refreshError="1"/>
      <sheetData sheetId="16" refreshError="1"/>
      <sheetData sheetId="1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ournal"/>
      <sheetName val="Journal (2)"/>
      <sheetName val="Summary"/>
      <sheetName val="JEs Reclass MIP to APIC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 Basis Adjustment (original)"/>
      <sheetName val="Network COR Basis Adj (redone)"/>
      <sheetName val="COR Query (Access)"/>
      <sheetName val="PPE_Reserve"/>
      <sheetName val="Proceeds (Proj Query)"/>
      <sheetName val="COR Basis Adjustment"/>
      <sheetName val="PT Load"/>
    </sheetNames>
    <sheetDataSet>
      <sheetData sheetId="0"/>
      <sheetData sheetId="1"/>
      <sheetData sheetId="2"/>
      <sheetData sheetId="3">
        <row r="15">
          <cell r="A15" t="str">
            <v>Reg/Non Reg</v>
          </cell>
        </row>
      </sheetData>
      <sheetData sheetId="4">
        <row r="10">
          <cell r="O10" t="str">
            <v>007</v>
          </cell>
          <cell r="P10" t="str">
            <v>Salvage</v>
          </cell>
          <cell r="Q10" t="str">
            <v>Retirements</v>
          </cell>
          <cell r="R10">
            <v>-6520</v>
          </cell>
          <cell r="S10">
            <v>-52690.5</v>
          </cell>
          <cell r="T10">
            <v>0</v>
          </cell>
          <cell r="U10">
            <v>-59210.5</v>
          </cell>
        </row>
        <row r="11">
          <cell r="O11" t="str">
            <v>077</v>
          </cell>
          <cell r="P11" t="str">
            <v>Salvage</v>
          </cell>
          <cell r="Q11" t="str">
            <v>Retirements</v>
          </cell>
          <cell r="R11">
            <v>-52633</v>
          </cell>
          <cell r="S11">
            <v>-91950.88</v>
          </cell>
          <cell r="T11">
            <v>0</v>
          </cell>
          <cell r="U11">
            <v>-144583.88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-59153</v>
          </cell>
          <cell r="S12">
            <v>-144641.38</v>
          </cell>
          <cell r="T12">
            <v>0</v>
          </cell>
          <cell r="U12">
            <v>-203794.38</v>
          </cell>
        </row>
        <row r="13">
          <cell r="O13" t="str">
            <v>005</v>
          </cell>
          <cell r="P13" t="str">
            <v>Salvage</v>
          </cell>
          <cell r="Q13" t="str">
            <v>Retirements</v>
          </cell>
          <cell r="R13">
            <v>-3778.2799999999997</v>
          </cell>
          <cell r="S13">
            <v>0</v>
          </cell>
          <cell r="T13">
            <v>0</v>
          </cell>
          <cell r="U13">
            <v>-3778.2799999999997</v>
          </cell>
        </row>
        <row r="14">
          <cell r="O14" t="str">
            <v>016</v>
          </cell>
          <cell r="P14" t="str">
            <v>Salvage</v>
          </cell>
          <cell r="Q14" t="str">
            <v>Retirements</v>
          </cell>
          <cell r="R14">
            <v>-9156</v>
          </cell>
          <cell r="S14">
            <v>0</v>
          </cell>
          <cell r="T14">
            <v>0</v>
          </cell>
          <cell r="U14">
            <v>-9156</v>
          </cell>
        </row>
        <row r="15">
          <cell r="O15">
            <v>0</v>
          </cell>
          <cell r="P15">
            <v>0</v>
          </cell>
          <cell r="Q15">
            <v>0</v>
          </cell>
          <cell r="R15">
            <v>-12934.279999999999</v>
          </cell>
          <cell r="S15">
            <v>0</v>
          </cell>
          <cell r="T15">
            <v>0</v>
          </cell>
          <cell r="U15">
            <v>-12934.279999999999</v>
          </cell>
        </row>
        <row r="16">
          <cell r="O16" t="str">
            <v>009</v>
          </cell>
          <cell r="P16" t="str">
            <v>Salvage</v>
          </cell>
          <cell r="Q16" t="str">
            <v>Retirements</v>
          </cell>
          <cell r="R16">
            <v>-26433</v>
          </cell>
          <cell r="S16">
            <v>0</v>
          </cell>
          <cell r="T16">
            <v>0</v>
          </cell>
          <cell r="U16">
            <v>-26433</v>
          </cell>
        </row>
        <row r="17">
          <cell r="O17" t="str">
            <v>091</v>
          </cell>
          <cell r="P17" t="str">
            <v>Salvage</v>
          </cell>
          <cell r="Q17" t="str">
            <v>Retirements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  <cell r="R18">
            <v>-26433</v>
          </cell>
          <cell r="S18">
            <v>0</v>
          </cell>
          <cell r="T18">
            <v>0</v>
          </cell>
          <cell r="U18">
            <v>-26433</v>
          </cell>
        </row>
        <row r="19">
          <cell r="O19" t="str">
            <v>034</v>
          </cell>
          <cell r="P19" t="str">
            <v>Salvage</v>
          </cell>
          <cell r="Q19" t="str">
            <v>Retirements</v>
          </cell>
          <cell r="R19">
            <v>0</v>
          </cell>
          <cell r="S19">
            <v>-10300</v>
          </cell>
          <cell r="T19">
            <v>0</v>
          </cell>
          <cell r="U19">
            <v>-10300</v>
          </cell>
        </row>
        <row r="20">
          <cell r="O20" t="str">
            <v>081</v>
          </cell>
          <cell r="P20" t="str">
            <v>Salvage</v>
          </cell>
          <cell r="Q20" t="str">
            <v>Retirements</v>
          </cell>
          <cell r="R20">
            <v>-1421.77</v>
          </cell>
          <cell r="S20">
            <v>-12500</v>
          </cell>
          <cell r="T20">
            <v>0</v>
          </cell>
          <cell r="U20">
            <v>-13921.77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-1421.77</v>
          </cell>
          <cell r="S21">
            <v>-22800</v>
          </cell>
          <cell r="T21">
            <v>0</v>
          </cell>
          <cell r="U21">
            <v>-24221.77</v>
          </cell>
        </row>
        <row r="22">
          <cell r="O22" t="str">
            <v>170</v>
          </cell>
          <cell r="P22" t="str">
            <v>Salvage</v>
          </cell>
          <cell r="Q22" t="str">
            <v>Retirements</v>
          </cell>
          <cell r="R22">
            <v>-207399.62</v>
          </cell>
          <cell r="S22">
            <v>-13155.7</v>
          </cell>
          <cell r="T22">
            <v>0</v>
          </cell>
          <cell r="U22">
            <v>-220555.32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-207399.62</v>
          </cell>
          <cell r="S23">
            <v>-13155.7</v>
          </cell>
          <cell r="T23">
            <v>0</v>
          </cell>
          <cell r="U23">
            <v>-220555.32</v>
          </cell>
        </row>
        <row r="24">
          <cell r="O24" t="str">
            <v>190</v>
          </cell>
          <cell r="P24" t="str">
            <v>Salvage</v>
          </cell>
          <cell r="Q24" t="str">
            <v>Retirements</v>
          </cell>
          <cell r="R24">
            <v>-609464.26</v>
          </cell>
          <cell r="S24">
            <v>0</v>
          </cell>
          <cell r="T24">
            <v>0</v>
          </cell>
          <cell r="U24">
            <v>-609464.26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-609464.26</v>
          </cell>
          <cell r="S25">
            <v>0</v>
          </cell>
          <cell r="T25">
            <v>0</v>
          </cell>
          <cell r="U25">
            <v>-609464.26</v>
          </cell>
        </row>
        <row r="26">
          <cell r="O26" t="str">
            <v>818</v>
          </cell>
          <cell r="P26" t="str">
            <v>Salvage</v>
          </cell>
          <cell r="Q26" t="str">
            <v>Retirements</v>
          </cell>
          <cell r="R26">
            <v>0</v>
          </cell>
          <cell r="S26">
            <v>0</v>
          </cell>
          <cell r="T26">
            <v>-249769.86</v>
          </cell>
          <cell r="U26">
            <v>-249769.86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-249769.86</v>
          </cell>
          <cell r="U27">
            <v>-249769.86</v>
          </cell>
        </row>
        <row r="28">
          <cell r="R28">
            <v>-916805.92999999993</v>
          </cell>
          <cell r="S28">
            <v>-180597.08000000002</v>
          </cell>
          <cell r="T28">
            <v>-249769.86</v>
          </cell>
          <cell r="U28">
            <v>-1347172.87</v>
          </cell>
        </row>
      </sheetData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SSU-Billings"/>
      <sheetName val="SSU-by CCtr"/>
      <sheetName val="SSU-Billings YTD"/>
    </sheetNames>
    <sheetDataSet>
      <sheetData sheetId="0"/>
      <sheetData sheetId="1" refreshError="1">
        <row r="22">
          <cell r="A22" t="str">
            <v>Expense Billings</v>
          </cell>
          <cell r="C22">
            <v>6678.446774</v>
          </cell>
          <cell r="D22">
            <v>9185.8238583999992</v>
          </cell>
          <cell r="E22">
            <v>14057.268267299998</v>
          </cell>
          <cell r="F22">
            <v>7743.2819530500001</v>
          </cell>
          <cell r="G22">
            <v>8120.9402526999993</v>
          </cell>
          <cell r="H22">
            <v>41228.606559224994</v>
          </cell>
          <cell r="I22">
            <v>4326.1442327499999</v>
          </cell>
          <cell r="J22">
            <v>1510.4611897750001</v>
          </cell>
          <cell r="K22">
            <v>-691.38342719999991</v>
          </cell>
          <cell r="L22">
            <v>92159.589659999998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AllocationTable"/>
      <sheetName val="SSU-Summary"/>
      <sheetName val="AllocbyCCtr"/>
      <sheetName val="SSU-CCtrTotal"/>
      <sheetName val="SSU-CCtrRollUp"/>
      <sheetName val="BilledToWTX"/>
      <sheetName val="BilledToCK"/>
      <sheetName val="BilledToKMD"/>
      <sheetName val="BilledToLA"/>
      <sheetName val="BilledToNonreg"/>
      <sheetName val="BilledToMTX"/>
      <sheetName val="BilledToMSP"/>
      <sheetName val="BilledToAPT"/>
      <sheetName val="SSU-BillingbyRD"/>
      <sheetName val="SSU-ActBilled"/>
      <sheetName val="SSU-Labor"/>
      <sheetName val="SSU-Benefits"/>
      <sheetName val="SSU-Mat&amp;Sup"/>
      <sheetName val="SSU-Veh&amp;Eq"/>
      <sheetName val="SSU-Prt&amp;Post"/>
      <sheetName val="SSU-Ins"/>
      <sheetName val="SSU-Mkt"/>
      <sheetName val="SSU-EmpWel"/>
      <sheetName val="SSU-Inf"/>
      <sheetName val="SSU-Rent"/>
      <sheetName val="SSU-Dir"/>
      <sheetName val="SSU-Tel"/>
      <sheetName val="SSU-Travel"/>
      <sheetName val="SSU-Dues"/>
      <sheetName val="SSU-Training"/>
      <sheetName val="SSU-Outside"/>
      <sheetName val="SSU-Misc"/>
      <sheetName val="AllocRates"/>
    </sheetNames>
    <sheetDataSet>
      <sheetData sheetId="0"/>
      <sheetData sheetId="1" refreshError="1">
        <row r="8">
          <cell r="D8" t="str">
            <v>Nov</v>
          </cell>
          <cell r="E8" t="str">
            <v>Dec</v>
          </cell>
          <cell r="F8" t="str">
            <v>Jan</v>
          </cell>
          <cell r="G8" t="str">
            <v>Feb</v>
          </cell>
          <cell r="H8" t="str">
            <v>Mar</v>
          </cell>
          <cell r="I8" t="str">
            <v>Apr</v>
          </cell>
          <cell r="J8" t="str">
            <v>May</v>
          </cell>
          <cell r="K8" t="str">
            <v>Jun</v>
          </cell>
          <cell r="L8" t="str">
            <v>Jul</v>
          </cell>
          <cell r="M8" t="str">
            <v>Aug</v>
          </cell>
          <cell r="N8" t="str">
            <v>Sep</v>
          </cell>
          <cell r="O8" t="str">
            <v>Total Year</v>
          </cell>
        </row>
        <row r="9">
          <cell r="D9" t="str">
            <v>Act</v>
          </cell>
          <cell r="E9" t="str">
            <v>Act</v>
          </cell>
          <cell r="F9" t="str">
            <v>Proj</v>
          </cell>
          <cell r="G9" t="str">
            <v>Proj</v>
          </cell>
          <cell r="H9" t="str">
            <v>Proj</v>
          </cell>
          <cell r="I9" t="str">
            <v>Proj</v>
          </cell>
          <cell r="J9" t="str">
            <v>Proj</v>
          </cell>
          <cell r="K9" t="str">
            <v>Proj</v>
          </cell>
          <cell r="L9" t="str">
            <v>Proj</v>
          </cell>
          <cell r="M9" t="str">
            <v>Proj</v>
          </cell>
          <cell r="N9" t="str">
            <v>Proj</v>
          </cell>
          <cell r="O9" t="str">
            <v>Forecast</v>
          </cell>
        </row>
        <row r="11">
          <cell r="D11">
            <v>469265.63</v>
          </cell>
          <cell r="E11">
            <v>716239.7</v>
          </cell>
          <cell r="F11">
            <v>595770.74885026691</v>
          </cell>
          <cell r="G11">
            <v>514436.61295384355</v>
          </cell>
          <cell r="H11">
            <v>545368.37431139639</v>
          </cell>
          <cell r="I11">
            <v>479902.12690960872</v>
          </cell>
          <cell r="J11">
            <v>470662.7443840286</v>
          </cell>
          <cell r="K11">
            <v>485122.36370538227</v>
          </cell>
          <cell r="L11">
            <v>494115.8323769311</v>
          </cell>
          <cell r="M11">
            <v>438189.28664381854</v>
          </cell>
          <cell r="N11">
            <v>548633.49850706337</v>
          </cell>
          <cell r="O11">
            <v>6224658.3486423399</v>
          </cell>
        </row>
        <row r="12">
          <cell r="D12">
            <v>69818.899999999994</v>
          </cell>
          <cell r="E12">
            <v>107696.30000000002</v>
          </cell>
          <cell r="F12">
            <v>83083.094387727324</v>
          </cell>
          <cell r="G12">
            <v>71740.65821967517</v>
          </cell>
          <cell r="H12">
            <v>76054.241008705489</v>
          </cell>
          <cell r="I12">
            <v>66924.658157265381</v>
          </cell>
          <cell r="J12">
            <v>65636.181856711017</v>
          </cell>
          <cell r="K12">
            <v>67652.645268526772</v>
          </cell>
          <cell r="L12">
            <v>68906.827700197566</v>
          </cell>
          <cell r="M12">
            <v>61107.60209724414</v>
          </cell>
          <cell r="N12">
            <v>76509.578270999365</v>
          </cell>
          <cell r="O12">
            <v>884181.91696705227</v>
          </cell>
        </row>
        <row r="13">
          <cell r="D13">
            <v>376157.28</v>
          </cell>
          <cell r="E13">
            <v>577600.67999999993</v>
          </cell>
          <cell r="F13">
            <v>476445.64621110301</v>
          </cell>
          <cell r="G13">
            <v>411401.6758399891</v>
          </cell>
          <cell r="H13">
            <v>436138.20924128027</v>
          </cell>
          <cell r="I13">
            <v>383783.99646975024</v>
          </cell>
          <cell r="J13">
            <v>376395.14163508976</v>
          </cell>
          <cell r="K13">
            <v>387958.68799050228</v>
          </cell>
          <cell r="L13">
            <v>395150.882305454</v>
          </cell>
          <cell r="M13">
            <v>350425.69350827043</v>
          </cell>
          <cell r="N13">
            <v>438749.37168986676</v>
          </cell>
          <cell r="O13">
            <v>4983210.6948913056</v>
          </cell>
        </row>
        <row r="14">
          <cell r="D14">
            <v>191198.07999999999</v>
          </cell>
          <cell r="E14">
            <v>294723.02999999997</v>
          </cell>
          <cell r="F14">
            <v>239334.0167547701</v>
          </cell>
          <cell r="G14">
            <v>206660.33232005197</v>
          </cell>
          <cell r="H14">
            <v>219086.29097157964</v>
          </cell>
          <cell r="I14">
            <v>192787.08111146407</v>
          </cell>
          <cell r="J14">
            <v>189075.42098641038</v>
          </cell>
          <cell r="K14">
            <v>194884.16332497427</v>
          </cell>
          <cell r="L14">
            <v>198497.03452731812</v>
          </cell>
          <cell r="M14">
            <v>176030.12949823416</v>
          </cell>
          <cell r="N14">
            <v>220397.96209752906</v>
          </cell>
          <cell r="O14">
            <v>2511844.8215923319</v>
          </cell>
        </row>
        <row r="15">
          <cell r="D15">
            <v>74125.08</v>
          </cell>
          <cell r="E15">
            <v>114984.9</v>
          </cell>
          <cell r="F15">
            <v>87698.821853712172</v>
          </cell>
          <cell r="G15">
            <v>75726.250342990461</v>
          </cell>
          <cell r="H15">
            <v>80279.476620300236</v>
          </cell>
          <cell r="I15">
            <v>70642.694721557898</v>
          </cell>
          <cell r="J15">
            <v>69282.636404306075</v>
          </cell>
          <cell r="K15">
            <v>71411.125561222696</v>
          </cell>
          <cell r="L15">
            <v>72734.984794652992</v>
          </cell>
          <cell r="M15">
            <v>64502.468880424371</v>
          </cell>
          <cell r="N15">
            <v>80760.11039716599</v>
          </cell>
          <cell r="O15">
            <v>935216.83957633295</v>
          </cell>
        </row>
        <row r="16">
          <cell r="D16">
            <v>15064.363104000004</v>
          </cell>
          <cell r="E16">
            <v>25608.413008599993</v>
          </cell>
          <cell r="F16">
            <v>21215.251056619261</v>
          </cell>
          <cell r="G16">
            <v>18318.962314941746</v>
          </cell>
          <cell r="H16">
            <v>19420.434792552162</v>
          </cell>
          <cell r="I16">
            <v>17089.197689951921</v>
          </cell>
          <cell r="J16">
            <v>16760.185531723946</v>
          </cell>
          <cell r="K16">
            <v>17275.089049020931</v>
          </cell>
          <cell r="L16">
            <v>17595.34427488584</v>
          </cell>
          <cell r="M16">
            <v>15603.813621950612</v>
          </cell>
          <cell r="N16">
            <v>19536.705068788109</v>
          </cell>
          <cell r="O16">
            <v>219530.75951303449</v>
          </cell>
        </row>
        <row r="17">
          <cell r="D17">
            <v>149403.08689599973</v>
          </cell>
          <cell r="E17">
            <v>226677.43699139985</v>
          </cell>
          <cell r="F17">
            <v>205981.11199130164</v>
          </cell>
          <cell r="G17">
            <v>177860.73886602186</v>
          </cell>
          <cell r="H17">
            <v>188555.05142261158</v>
          </cell>
          <cell r="I17">
            <v>165920.82430800213</v>
          </cell>
          <cell r="J17">
            <v>162726.41053323261</v>
          </cell>
          <cell r="K17">
            <v>167725.66313590109</v>
          </cell>
          <cell r="L17">
            <v>170835.05492997519</v>
          </cell>
          <cell r="M17">
            <v>151499.07359458739</v>
          </cell>
          <cell r="N17">
            <v>189683.93180808076</v>
          </cell>
          <cell r="O17">
            <v>2104010.7044771137</v>
          </cell>
        </row>
        <row r="19">
          <cell r="D19">
            <v>1345032.42</v>
          </cell>
          <cell r="E19">
            <v>2063530.4599999997</v>
          </cell>
          <cell r="F19">
            <v>1709528.6911055006</v>
          </cell>
          <cell r="G19">
            <v>1476145.2308575138</v>
          </cell>
          <cell r="H19">
            <v>1564902.0783684258</v>
          </cell>
          <cell r="I19">
            <v>1377050.5793676004</v>
          </cell>
          <cell r="J19">
            <v>1350538.7213315025</v>
          </cell>
          <cell r="K19">
            <v>1392029.7380355303</v>
          </cell>
          <cell r="L19">
            <v>1417835.960909415</v>
          </cell>
          <cell r="M19">
            <v>1257358.0678445296</v>
          </cell>
          <cell r="N19">
            <v>1574271.1578394931</v>
          </cell>
          <cell r="O19">
            <v>17862654.085659511</v>
          </cell>
        </row>
        <row r="21">
          <cell r="D21">
            <v>294161.49</v>
          </cell>
          <cell r="E21">
            <v>450398.23</v>
          </cell>
          <cell r="F21">
            <v>364360.77654331637</v>
          </cell>
          <cell r="G21">
            <v>314703.00510501798</v>
          </cell>
          <cell r="H21">
            <v>333468.55147097597</v>
          </cell>
          <cell r="I21">
            <v>293826.06488632958</v>
          </cell>
          <cell r="J21">
            <v>287451.95513138705</v>
          </cell>
          <cell r="K21">
            <v>296592.77089386864</v>
          </cell>
          <cell r="L21">
            <v>302670.02808022022</v>
          </cell>
          <cell r="M21">
            <v>268565.55187361332</v>
          </cell>
          <cell r="N21">
            <v>336021.1757131964</v>
          </cell>
          <cell r="O21">
            <v>3834870.5796979256</v>
          </cell>
        </row>
        <row r="22">
          <cell r="D22">
            <v>347568.51</v>
          </cell>
          <cell r="E22">
            <v>532836.67000000004</v>
          </cell>
          <cell r="F22">
            <v>451033.97132946673</v>
          </cell>
          <cell r="G22">
            <v>389563.73824985302</v>
          </cell>
          <cell r="H22">
            <v>412793.18402582849</v>
          </cell>
          <cell r="I22">
            <v>363720.64573760651</v>
          </cell>
          <cell r="J22">
            <v>355830.27931634651</v>
          </cell>
          <cell r="K22">
            <v>367145.48858133971</v>
          </cell>
          <cell r="L22">
            <v>374668.38791632018</v>
          </cell>
          <cell r="M22">
            <v>332451.22752515908</v>
          </cell>
          <cell r="N22">
            <v>415953.01989016909</v>
          </cell>
          <cell r="O22">
            <v>4689102.8725720895</v>
          </cell>
        </row>
        <row r="23">
          <cell r="D23">
            <v>12752.13</v>
          </cell>
          <cell r="E23">
            <v>19783.09</v>
          </cell>
          <cell r="F23">
            <v>18001.355840200446</v>
          </cell>
          <cell r="G23">
            <v>15547.998422388813</v>
          </cell>
          <cell r="H23">
            <v>16475.115992161671</v>
          </cell>
          <cell r="I23">
            <v>14516.566792188287</v>
          </cell>
          <cell r="J23">
            <v>14201.651946106957</v>
          </cell>
          <cell r="K23">
            <v>14653.256750474757</v>
          </cell>
          <cell r="L23">
            <v>14953.505504420762</v>
          </cell>
          <cell r="M23">
            <v>13268.563404551804</v>
          </cell>
          <cell r="N23">
            <v>16601.229175217391</v>
          </cell>
          <cell r="O23">
            <v>183345.76382771088</v>
          </cell>
        </row>
        <row r="24">
          <cell r="H24">
            <v>-1.0000000009313226E-2</v>
          </cell>
          <cell r="I24">
            <v>-1.0000000009313226E-2</v>
          </cell>
        </row>
        <row r="25">
          <cell r="D25">
            <v>654482.13</v>
          </cell>
          <cell r="E25">
            <v>1003017.99</v>
          </cell>
          <cell r="F25">
            <v>833396.10371298355</v>
          </cell>
          <cell r="G25">
            <v>719814.74177725974</v>
          </cell>
          <cell r="H25">
            <v>762736.84148896614</v>
          </cell>
          <cell r="I25">
            <v>672063.26741612435</v>
          </cell>
          <cell r="J25">
            <v>657483.88639384042</v>
          </cell>
          <cell r="K25">
            <v>678391.51622568315</v>
          </cell>
          <cell r="L25">
            <v>692291.92150096106</v>
          </cell>
          <cell r="M25">
            <v>614285.34280332422</v>
          </cell>
          <cell r="N25">
            <v>768575.42477858299</v>
          </cell>
          <cell r="O25">
            <v>8707319.196097726</v>
          </cell>
        </row>
        <row r="27">
          <cell r="D27">
            <v>3204.82</v>
          </cell>
          <cell r="E27">
            <v>4744.6000000000004</v>
          </cell>
          <cell r="F27">
            <v>3905.4438188279528</v>
          </cell>
          <cell r="G27">
            <v>3383.5516642458224</v>
          </cell>
          <cell r="H27">
            <v>3580.470513699644</v>
          </cell>
          <cell r="I27">
            <v>3171.2593113166331</v>
          </cell>
          <cell r="J27">
            <v>3096.5625911861935</v>
          </cell>
          <cell r="K27">
            <v>3194.5450505066733</v>
          </cell>
          <cell r="L27">
            <v>3264.6270159323303</v>
          </cell>
          <cell r="M27">
            <v>2897.9442554107172</v>
          </cell>
          <cell r="N27">
            <v>3644.3584557116774</v>
          </cell>
          <cell r="O27">
            <v>41335.302676837644</v>
          </cell>
        </row>
        <row r="28">
          <cell r="D28">
            <v>6817.31</v>
          </cell>
          <cell r="E28">
            <v>10279.42</v>
          </cell>
          <cell r="F28">
            <v>39149.692915568012</v>
          </cell>
          <cell r="G28">
            <v>33918.04229280568</v>
          </cell>
          <cell r="H28">
            <v>35892.033686111063</v>
          </cell>
          <cell r="I28">
            <v>31789.940901247217</v>
          </cell>
          <cell r="J28">
            <v>31041.151828720129</v>
          </cell>
          <cell r="K28">
            <v>32023.366238005914</v>
          </cell>
          <cell r="L28">
            <v>32725.895208492377</v>
          </cell>
          <cell r="M28">
            <v>29050.124121312307</v>
          </cell>
          <cell r="N28">
            <v>36532.471348719497</v>
          </cell>
          <cell r="O28">
            <v>326057.45854098222</v>
          </cell>
        </row>
        <row r="29">
          <cell r="D29">
            <v>21997.3</v>
          </cell>
          <cell r="E29">
            <v>36713.060000000005</v>
          </cell>
          <cell r="F29">
            <v>29147.946550276913</v>
          </cell>
          <cell r="G29">
            <v>25252.849006322474</v>
          </cell>
          <cell r="H29">
            <v>26722.536029075389</v>
          </cell>
          <cell r="I29">
            <v>23668.423152753403</v>
          </cell>
          <cell r="J29">
            <v>23110.930558609147</v>
          </cell>
          <cell r="K29">
            <v>23842.214279391264</v>
          </cell>
          <cell r="L29">
            <v>24365.265045738852</v>
          </cell>
          <cell r="M29">
            <v>21628.559564772666</v>
          </cell>
          <cell r="N29">
            <v>27199.358230433492</v>
          </cell>
          <cell r="O29">
            <v>304397.84241737361</v>
          </cell>
        </row>
        <row r="30">
          <cell r="D30">
            <v>155363.70000000001</v>
          </cell>
          <cell r="E30">
            <v>233417.42000000004</v>
          </cell>
          <cell r="F30">
            <v>193748.11530478182</v>
          </cell>
          <cell r="G30">
            <v>167857.17280673175</v>
          </cell>
          <cell r="H30">
            <v>177626.26889914818</v>
          </cell>
          <cell r="I30">
            <v>157325.40095653734</v>
          </cell>
          <cell r="J30">
            <v>153619.71488957846</v>
          </cell>
          <cell r="K30">
            <v>158480.60079830667</v>
          </cell>
          <cell r="L30">
            <v>161957.3500099112</v>
          </cell>
          <cell r="M30">
            <v>143766.30769525361</v>
          </cell>
          <cell r="N30">
            <v>180795.73411994029</v>
          </cell>
          <cell r="O30">
            <v>2040107.2354801893</v>
          </cell>
        </row>
        <row r="31">
          <cell r="D31">
            <v>3718.59</v>
          </cell>
          <cell r="E31">
            <v>6206.2599999999993</v>
          </cell>
          <cell r="F31">
            <v>5524.7741827322252</v>
          </cell>
          <cell r="G31">
            <v>4786.487720152626</v>
          </cell>
          <cell r="H31">
            <v>5065.055848648276</v>
          </cell>
          <cell r="I31">
            <v>4486.1717086918216</v>
          </cell>
          <cell r="J31">
            <v>4380.5031777755903</v>
          </cell>
          <cell r="K31">
            <v>4519.1125104728544</v>
          </cell>
          <cell r="L31">
            <v>4618.2528518067102</v>
          </cell>
          <cell r="M31">
            <v>4099.5308978980866</v>
          </cell>
          <cell r="N31">
            <v>5155.4339129579821</v>
          </cell>
          <cell r="O31">
            <v>56067.812811136173</v>
          </cell>
        </row>
        <row r="32">
          <cell r="D32">
            <v>7829.44</v>
          </cell>
          <cell r="E32">
            <v>11803.849999999999</v>
          </cell>
          <cell r="F32">
            <v>9906.4916380026116</v>
          </cell>
          <cell r="G32">
            <v>8582.6676361357422</v>
          </cell>
          <cell r="H32">
            <v>9082.1691079210468</v>
          </cell>
          <cell r="I32">
            <v>8044.1699604129217</v>
          </cell>
          <cell r="J32">
            <v>7854.6953532527823</v>
          </cell>
          <cell r="K32">
            <v>8103.2362256754632</v>
          </cell>
          <cell r="L32">
            <v>8281.005113584446</v>
          </cell>
          <cell r="M32">
            <v>7350.882989334501</v>
          </cell>
          <cell r="N32">
            <v>9244.2263266832779</v>
          </cell>
          <cell r="O32">
            <v>103936.67435100279</v>
          </cell>
        </row>
        <row r="33">
          <cell r="D33">
            <v>159133.88</v>
          </cell>
          <cell r="E33">
            <v>239006.74000000002</v>
          </cell>
          <cell r="F33">
            <v>208798.36221636273</v>
          </cell>
          <cell r="G33">
            <v>180896.2255616303</v>
          </cell>
          <cell r="H33">
            <v>191424.17965925901</v>
          </cell>
          <cell r="I33">
            <v>169546.3514733185</v>
          </cell>
          <cell r="J33">
            <v>165552.80975317405</v>
          </cell>
          <cell r="K33">
            <v>170791.28660269824</v>
          </cell>
          <cell r="L33">
            <v>174538.10777862603</v>
          </cell>
          <cell r="M33">
            <v>154933.99531366565</v>
          </cell>
          <cell r="N33">
            <v>194839.84719317066</v>
          </cell>
          <cell r="O33">
            <v>2169428.315551905</v>
          </cell>
        </row>
        <row r="34">
          <cell r="D34">
            <v>14364.5</v>
          </cell>
          <cell r="E34">
            <v>23941.1</v>
          </cell>
          <cell r="F34">
            <v>-6001.0478191746588</v>
          </cell>
          <cell r="G34">
            <v>-5199.1159718899216</v>
          </cell>
          <cell r="H34">
            <v>-5501.6985942214042</v>
          </cell>
          <cell r="I34">
            <v>-4872.9106490962895</v>
          </cell>
          <cell r="J34">
            <v>-4758.1327620665897</v>
          </cell>
          <cell r="K34">
            <v>-4908.6911751687903</v>
          </cell>
          <cell r="L34">
            <v>-5016.3780976521166</v>
          </cell>
          <cell r="M34">
            <v>-4452.9387339237846</v>
          </cell>
          <cell r="N34">
            <v>-5599.8678709716014</v>
          </cell>
          <cell r="O34">
            <v>5556.648325834838</v>
          </cell>
        </row>
        <row r="35">
          <cell r="D35">
            <v>372150.85</v>
          </cell>
          <cell r="E35">
            <v>566723.86999999988</v>
          </cell>
          <cell r="F35">
            <v>468367.49407748884</v>
          </cell>
          <cell r="G35">
            <v>405778.62275845627</v>
          </cell>
          <cell r="H35">
            <v>429394.47599661339</v>
          </cell>
          <cell r="I35">
            <v>380319.07399375323</v>
          </cell>
          <cell r="J35">
            <v>371360.93319176859</v>
          </cell>
          <cell r="K35">
            <v>383111.65886198322</v>
          </cell>
          <cell r="L35">
            <v>391516.36676437239</v>
          </cell>
          <cell r="M35">
            <v>347541.26594767062</v>
          </cell>
          <cell r="N35">
            <v>437056.3543105931</v>
          </cell>
          <cell r="O35">
            <v>4924532.5659026988</v>
          </cell>
        </row>
        <row r="36">
          <cell r="I36">
            <v>1.0000000009313226E-2</v>
          </cell>
        </row>
        <row r="37">
          <cell r="D37">
            <v>744580.39</v>
          </cell>
          <cell r="E37">
            <v>1132836.3199999998</v>
          </cell>
          <cell r="F37">
            <v>952547.27288486646</v>
          </cell>
          <cell r="G37">
            <v>825256.50347459072</v>
          </cell>
          <cell r="H37">
            <v>873285.49114625459</v>
          </cell>
          <cell r="I37">
            <v>773477.89080893481</v>
          </cell>
          <cell r="J37">
            <v>755259.16858199832</v>
          </cell>
          <cell r="K37">
            <v>779157.32939187158</v>
          </cell>
          <cell r="L37">
            <v>796250.49169081217</v>
          </cell>
          <cell r="M37">
            <v>706815.67205139436</v>
          </cell>
          <cell r="N37">
            <v>888867.91602723836</v>
          </cell>
          <cell r="O37">
            <v>9971419.8660579622</v>
          </cell>
        </row>
        <row r="39">
          <cell r="D39">
            <v>215573.08</v>
          </cell>
          <cell r="E39">
            <v>334877.63</v>
          </cell>
          <cell r="F39">
            <v>287688.42164732411</v>
          </cell>
          <cell r="G39">
            <v>248411.38481959535</v>
          </cell>
          <cell r="H39">
            <v>262932.95340446365</v>
          </cell>
          <cell r="I39">
            <v>231409.97256565964</v>
          </cell>
          <cell r="J39">
            <v>226212.36819668612</v>
          </cell>
          <cell r="K39">
            <v>233297.24000615612</v>
          </cell>
          <cell r="L39">
            <v>238136.0744682682</v>
          </cell>
          <cell r="M39">
            <v>210904.73777697407</v>
          </cell>
          <cell r="N39">
            <v>265790.57332922745</v>
          </cell>
          <cell r="O39">
            <v>2967985.6462143548</v>
          </cell>
        </row>
        <row r="40">
          <cell r="D40">
            <v>660504.43000000005</v>
          </cell>
          <cell r="E40">
            <v>1011564.21</v>
          </cell>
          <cell r="F40">
            <v>833030.01094840677</v>
          </cell>
          <cell r="G40">
            <v>719299.50267395878</v>
          </cell>
          <cell r="H40">
            <v>761348.12725180294</v>
          </cell>
          <cell r="I40">
            <v>670070.24779140949</v>
          </cell>
          <cell r="J40">
            <v>655020.07510945387</v>
          </cell>
          <cell r="K40">
            <v>675535.01556905278</v>
          </cell>
          <cell r="L40">
            <v>689546.3348354646</v>
          </cell>
          <cell r="M40">
            <v>610695.33147497009</v>
          </cell>
          <cell r="N40">
            <v>769622.64571723703</v>
          </cell>
          <cell r="O40">
            <v>8713436.4513717555</v>
          </cell>
        </row>
        <row r="41">
          <cell r="I41">
            <v>0</v>
          </cell>
        </row>
        <row r="42">
          <cell r="D42">
            <v>876077.51</v>
          </cell>
          <cell r="E42">
            <v>1346441.8399999999</v>
          </cell>
          <cell r="F42">
            <v>1120718.4325957308</v>
          </cell>
          <cell r="G42">
            <v>967710.88749355415</v>
          </cell>
          <cell r="H42">
            <v>1024281.0806562665</v>
          </cell>
          <cell r="I42">
            <v>901480.22035706916</v>
          </cell>
          <cell r="J42">
            <v>881232.44330614002</v>
          </cell>
          <cell r="K42">
            <v>908832.25557520892</v>
          </cell>
          <cell r="L42">
            <v>927682.4093037328</v>
          </cell>
          <cell r="M42">
            <v>821600.06925194419</v>
          </cell>
          <cell r="N42">
            <v>1035413.2190464644</v>
          </cell>
          <cell r="O42">
            <v>11681422.09758611</v>
          </cell>
        </row>
        <row r="44">
          <cell r="D44">
            <v>704939.58</v>
          </cell>
          <cell r="E44">
            <v>1086024.7899999998</v>
          </cell>
          <cell r="F44">
            <v>898788.50534280122</v>
          </cell>
          <cell r="G44">
            <v>774475.5219967661</v>
          </cell>
          <cell r="H44">
            <v>821683.07223646494</v>
          </cell>
          <cell r="I44">
            <v>721656.17888807668</v>
          </cell>
          <cell r="J44">
            <v>706654.23831165547</v>
          </cell>
          <cell r="K44">
            <v>729402.74921866611</v>
          </cell>
          <cell r="L44">
            <v>744663.16213840316</v>
          </cell>
          <cell r="M44">
            <v>659525.21258545562</v>
          </cell>
          <cell r="N44">
            <v>825232.07909347222</v>
          </cell>
          <cell r="O44">
            <v>9371637.2898117602</v>
          </cell>
        </row>
        <row r="46">
          <cell r="D46">
            <v>3715023.91</v>
          </cell>
          <cell r="E46">
            <v>5667935.370000001</v>
          </cell>
          <cell r="F46">
            <v>4775862.6621503104</v>
          </cell>
          <cell r="G46">
            <v>4145996.3940296988</v>
          </cell>
          <cell r="H46">
            <v>4383431.6112989513</v>
          </cell>
          <cell r="I46">
            <v>3876978.877820726</v>
          </cell>
          <cell r="J46">
            <v>3783503.2951304074</v>
          </cell>
          <cell r="K46">
            <v>3902721.724434895</v>
          </cell>
          <cell r="L46">
            <v>3988131.2148977411</v>
          </cell>
          <cell r="M46">
            <v>3533812.2709170454</v>
          </cell>
          <cell r="N46">
            <v>4481894.2693663947</v>
          </cell>
          <cell r="O46">
            <v>49944838.880046174</v>
          </cell>
        </row>
        <row r="48">
          <cell r="D48">
            <v>683838.95</v>
          </cell>
          <cell r="E48">
            <v>1163537.0899999999</v>
          </cell>
          <cell r="F48">
            <v>874217.1162832774</v>
          </cell>
          <cell r="G48">
            <v>728016.72928432014</v>
          </cell>
          <cell r="H48">
            <v>785236.58354149084</v>
          </cell>
          <cell r="I48">
            <v>641723.67373446736</v>
          </cell>
          <cell r="J48">
            <v>645913.65717964084</v>
          </cell>
          <cell r="K48">
            <v>667193.55026051635</v>
          </cell>
          <cell r="L48">
            <v>666098.39729330677</v>
          </cell>
          <cell r="M48">
            <v>587668.04954265605</v>
          </cell>
          <cell r="N48">
            <v>692373.53382642078</v>
          </cell>
          <cell r="O48">
            <v>8790369.7109460961</v>
          </cell>
        </row>
        <row r="50">
          <cell r="D50">
            <v>79349.899999999994</v>
          </cell>
          <cell r="E50">
            <v>177568.97</v>
          </cell>
          <cell r="F50">
            <v>97515.057021226981</v>
          </cell>
          <cell r="G50">
            <v>76495.395848986358</v>
          </cell>
          <cell r="H50">
            <v>76466.997150015683</v>
          </cell>
          <cell r="I50">
            <v>53067.710794988248</v>
          </cell>
          <cell r="J50">
            <v>55835.100807430528</v>
          </cell>
          <cell r="K50">
            <v>55151.047436060253</v>
          </cell>
          <cell r="L50">
            <v>53244.676314260163</v>
          </cell>
          <cell r="M50">
            <v>42540.339040100713</v>
          </cell>
          <cell r="N50">
            <v>54668.452065628175</v>
          </cell>
          <cell r="O50">
            <v>889295.78647869709</v>
          </cell>
        </row>
        <row r="52">
          <cell r="D52">
            <v>31986.19</v>
          </cell>
          <cell r="E52">
            <v>45834.799999999996</v>
          </cell>
          <cell r="F52">
            <v>39348.180903302113</v>
          </cell>
          <cell r="G52">
            <v>30866.563237310282</v>
          </cell>
          <cell r="H52">
            <v>30855.104113164223</v>
          </cell>
          <cell r="I52">
            <v>21413.286812012801</v>
          </cell>
          <cell r="J52">
            <v>22529.952957384245</v>
          </cell>
          <cell r="K52">
            <v>22253.93142156817</v>
          </cell>
          <cell r="L52">
            <v>21484.693951368135</v>
          </cell>
          <cell r="M52">
            <v>17165.399963549407</v>
          </cell>
          <cell r="N52">
            <v>22059.199956306104</v>
          </cell>
          <cell r="O52">
            <v>317310.12331596547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EssDBudWL"/>
      <sheetName val="EssDBudMC"/>
      <sheetName val="EssDBudDV"/>
      <sheetName val="EssDActWL"/>
      <sheetName val="EssDActMC"/>
      <sheetName val="EssDActDV"/>
      <sheetName val="EssDElim"/>
      <sheetName val="EssShares"/>
      <sheetName val="PPBud"/>
      <sheetName val="P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46">
          <cell r="B246" t="str">
            <v xml:space="preserve">  Growth</v>
          </cell>
          <cell r="C246">
            <v>818955.5</v>
          </cell>
          <cell r="D246">
            <v>2342249.0099999998</v>
          </cell>
          <cell r="E246">
            <v>2044171.15</v>
          </cell>
          <cell r="F246">
            <v>1636040.76</v>
          </cell>
          <cell r="G246">
            <v>1515205.6</v>
          </cell>
          <cell r="H246">
            <v>1525216.97</v>
          </cell>
          <cell r="I246">
            <v>448137.74</v>
          </cell>
          <cell r="J246">
            <v>880057.84</v>
          </cell>
          <cell r="K246">
            <v>767915.82</v>
          </cell>
          <cell r="L246">
            <v>525233.62</v>
          </cell>
          <cell r="M246">
            <v>892833.04</v>
          </cell>
          <cell r="N246">
            <v>384418.7</v>
          </cell>
          <cell r="O246">
            <v>13396017.050000001</v>
          </cell>
          <cell r="P246">
            <v>13780435.75</v>
          </cell>
        </row>
        <row r="247">
          <cell r="B247" t="str">
            <v xml:space="preserve">  Equipment</v>
          </cell>
          <cell r="C247">
            <v>67699.789999999994</v>
          </cell>
          <cell r="D247">
            <v>67699.789999999994</v>
          </cell>
          <cell r="E247">
            <v>67699.789999999994</v>
          </cell>
          <cell r="F247">
            <v>67699.789999999994</v>
          </cell>
          <cell r="G247">
            <v>67699.789999999994</v>
          </cell>
          <cell r="H247">
            <v>67699.789999999994</v>
          </cell>
          <cell r="I247">
            <v>67699.789999999994</v>
          </cell>
          <cell r="J247">
            <v>67699.789999999994</v>
          </cell>
          <cell r="K247">
            <v>67699.789999999994</v>
          </cell>
          <cell r="L247">
            <v>67699.789999999994</v>
          </cell>
          <cell r="M247">
            <v>67699.789999999994</v>
          </cell>
          <cell r="N247">
            <v>67699.789999999994</v>
          </cell>
          <cell r="O247">
            <v>744697.69000000006</v>
          </cell>
          <cell r="P247">
            <v>812397.4800000001</v>
          </cell>
        </row>
        <row r="248">
          <cell r="B248" t="str">
            <v xml:space="preserve">  Information Technology</v>
          </cell>
          <cell r="C248">
            <v>122104.8</v>
          </cell>
          <cell r="F248">
            <v>24420.959999999999</v>
          </cell>
          <cell r="G248">
            <v>24420.959999999999</v>
          </cell>
          <cell r="H248">
            <v>24420.959999999999</v>
          </cell>
          <cell r="I248">
            <v>24420.959999999999</v>
          </cell>
          <cell r="J248">
            <v>24420.959999999999</v>
          </cell>
          <cell r="K248">
            <v>24420.959999999999</v>
          </cell>
          <cell r="L248">
            <v>12210.48</v>
          </cell>
          <cell r="O248">
            <v>280841.03999999998</v>
          </cell>
          <cell r="P248">
            <v>280841.03999999998</v>
          </cell>
        </row>
        <row r="249">
          <cell r="B249" t="str">
            <v xml:space="preserve">  Miscellaneous</v>
          </cell>
          <cell r="O249">
            <v>0</v>
          </cell>
          <cell r="P249">
            <v>0</v>
          </cell>
        </row>
        <row r="250">
          <cell r="B250" t="str">
            <v xml:space="preserve">  Overhead</v>
          </cell>
          <cell r="O250">
            <v>0</v>
          </cell>
          <cell r="P250">
            <v>0</v>
          </cell>
        </row>
        <row r="251">
          <cell r="B251" t="str">
            <v xml:space="preserve">  Pipeline Integrity</v>
          </cell>
          <cell r="C251">
            <v>954259.35</v>
          </cell>
          <cell r="D251">
            <v>942427.4</v>
          </cell>
          <cell r="E251">
            <v>540617.13</v>
          </cell>
          <cell r="F251">
            <v>772494.15</v>
          </cell>
          <cell r="G251">
            <v>1029036.33</v>
          </cell>
          <cell r="H251">
            <v>1162973.0900000001</v>
          </cell>
          <cell r="I251">
            <v>1174805.05</v>
          </cell>
          <cell r="J251">
            <v>1186637</v>
          </cell>
          <cell r="K251">
            <v>1064532.2</v>
          </cell>
          <cell r="L251">
            <v>942427.4</v>
          </cell>
          <cell r="M251">
            <v>954259.35</v>
          </cell>
          <cell r="N251">
            <v>1289758.8700000001</v>
          </cell>
          <cell r="O251">
            <v>10724468.449999999</v>
          </cell>
          <cell r="P251">
            <v>12014227.32</v>
          </cell>
        </row>
        <row r="252">
          <cell r="B252" t="str">
            <v xml:space="preserve">  Public Improvements</v>
          </cell>
          <cell r="C252">
            <v>277955.07</v>
          </cell>
          <cell r="D252">
            <v>277955.07</v>
          </cell>
          <cell r="E252">
            <v>277955.07</v>
          </cell>
          <cell r="F252">
            <v>277955.07</v>
          </cell>
          <cell r="G252">
            <v>277955.07</v>
          </cell>
          <cell r="H252">
            <v>277955.07</v>
          </cell>
          <cell r="I252">
            <v>277955.07</v>
          </cell>
          <cell r="J252">
            <v>277955.07</v>
          </cell>
          <cell r="K252">
            <v>277955.07</v>
          </cell>
          <cell r="L252">
            <v>277955.07</v>
          </cell>
          <cell r="M252">
            <v>277955.07</v>
          </cell>
          <cell r="N252">
            <v>277955.07</v>
          </cell>
          <cell r="O252">
            <v>3057505.7699999996</v>
          </cell>
          <cell r="P252">
            <v>3335460.8399999994</v>
          </cell>
        </row>
        <row r="253">
          <cell r="B253" t="str">
            <v xml:space="preserve">  Structures</v>
          </cell>
          <cell r="C253">
            <v>6696.84</v>
          </cell>
          <cell r="H253">
            <v>85217.26</v>
          </cell>
          <cell r="I253">
            <v>16742.099999999999</v>
          </cell>
          <cell r="O253">
            <v>108656.19999999998</v>
          </cell>
          <cell r="P253">
            <v>108656.19999999998</v>
          </cell>
        </row>
        <row r="254">
          <cell r="B254" t="str">
            <v xml:space="preserve">  System Improvement</v>
          </cell>
          <cell r="C254">
            <v>501885.54</v>
          </cell>
          <cell r="D254">
            <v>512092.83</v>
          </cell>
          <cell r="E254">
            <v>591526.93999999994</v>
          </cell>
          <cell r="F254">
            <v>531467.43999999994</v>
          </cell>
          <cell r="G254">
            <v>531467.43999999994</v>
          </cell>
          <cell r="H254">
            <v>592519.84</v>
          </cell>
          <cell r="I254">
            <v>592519.84</v>
          </cell>
          <cell r="J254">
            <v>531467.43999999994</v>
          </cell>
          <cell r="K254">
            <v>531467.43999999994</v>
          </cell>
          <cell r="L254">
            <v>464499.06</v>
          </cell>
          <cell r="M254">
            <v>464499.06</v>
          </cell>
          <cell r="N254">
            <v>455219.71</v>
          </cell>
          <cell r="O254">
            <v>5845412.8699999992</v>
          </cell>
          <cell r="P254">
            <v>6300632.5799999991</v>
          </cell>
        </row>
        <row r="255">
          <cell r="B255" t="str">
            <v xml:space="preserve">  System Integrity</v>
          </cell>
          <cell r="C255">
            <v>2343846.4700000002</v>
          </cell>
          <cell r="D255">
            <v>2343846.4700000002</v>
          </cell>
          <cell r="E255">
            <v>1113069.1599999999</v>
          </cell>
          <cell r="F255">
            <v>2647269.92</v>
          </cell>
          <cell r="G255">
            <v>3355184.71</v>
          </cell>
          <cell r="H255">
            <v>4767957.0199999996</v>
          </cell>
          <cell r="I255">
            <v>2490715.4</v>
          </cell>
          <cell r="J255">
            <v>3659510.05</v>
          </cell>
          <cell r="K255">
            <v>3659510.05</v>
          </cell>
          <cell r="L255">
            <v>3013496.9</v>
          </cell>
          <cell r="M255">
            <v>2116551.17</v>
          </cell>
          <cell r="N255">
            <v>2116560.46</v>
          </cell>
          <cell r="O255">
            <v>31510957.32</v>
          </cell>
          <cell r="P255">
            <v>33627517.780000001</v>
          </cell>
        </row>
        <row r="256">
          <cell r="B256" t="str">
            <v xml:space="preserve">  Vehicles</v>
          </cell>
          <cell r="O256">
            <v>0</v>
          </cell>
          <cell r="P256">
            <v>0</v>
          </cell>
        </row>
      </sheetData>
      <sheetData sheetId="10" refreshError="1">
        <row r="246">
          <cell r="B246" t="str">
            <v xml:space="preserve">  Growth</v>
          </cell>
          <cell r="C246">
            <v>487534</v>
          </cell>
          <cell r="D246">
            <v>-83789</v>
          </cell>
          <cell r="E246">
            <v>344032</v>
          </cell>
          <cell r="F246">
            <v>314926</v>
          </cell>
          <cell r="G246">
            <v>607887</v>
          </cell>
          <cell r="H246">
            <v>907791</v>
          </cell>
          <cell r="I246">
            <v>292997</v>
          </cell>
          <cell r="J246">
            <v>503270</v>
          </cell>
          <cell r="K246">
            <v>1912343</v>
          </cell>
          <cell r="L246">
            <v>379748</v>
          </cell>
          <cell r="M246">
            <v>2608703</v>
          </cell>
          <cell r="O246">
            <v>8275442</v>
          </cell>
        </row>
        <row r="247">
          <cell r="B247" t="str">
            <v xml:space="preserve">  Equipment</v>
          </cell>
          <cell r="C247">
            <v>28340</v>
          </cell>
          <cell r="D247">
            <v>38817</v>
          </cell>
          <cell r="E247">
            <v>208315</v>
          </cell>
          <cell r="F247">
            <v>371705</v>
          </cell>
          <cell r="G247">
            <v>1565258</v>
          </cell>
          <cell r="H247">
            <v>529174</v>
          </cell>
          <cell r="I247">
            <v>549688</v>
          </cell>
          <cell r="J247">
            <v>594642</v>
          </cell>
          <cell r="K247">
            <v>382798</v>
          </cell>
          <cell r="L247">
            <v>734710</v>
          </cell>
          <cell r="M247">
            <v>520456</v>
          </cell>
          <cell r="O247">
            <v>5523903</v>
          </cell>
        </row>
        <row r="248">
          <cell r="B248" t="str">
            <v xml:space="preserve">  Information Technology</v>
          </cell>
          <cell r="C248">
            <v>1378</v>
          </cell>
          <cell r="D248">
            <v>52670</v>
          </cell>
          <cell r="E248">
            <v>26214</v>
          </cell>
          <cell r="F248">
            <v>33044</v>
          </cell>
          <cell r="G248">
            <v>96763</v>
          </cell>
          <cell r="H248">
            <v>107337</v>
          </cell>
          <cell r="I248">
            <v>60927</v>
          </cell>
          <cell r="J248">
            <v>61209</v>
          </cell>
          <cell r="K248">
            <v>-3705</v>
          </cell>
          <cell r="L248">
            <v>106207</v>
          </cell>
          <cell r="M248">
            <v>189495</v>
          </cell>
          <cell r="O248">
            <v>731539</v>
          </cell>
        </row>
        <row r="249">
          <cell r="B249" t="str">
            <v xml:space="preserve">  Miscellaneous</v>
          </cell>
          <cell r="C249">
            <v>359247</v>
          </cell>
          <cell r="D249">
            <v>953916</v>
          </cell>
          <cell r="E249">
            <v>-491405</v>
          </cell>
          <cell r="F249">
            <v>-250318</v>
          </cell>
          <cell r="G249">
            <v>460525</v>
          </cell>
          <cell r="H249">
            <v>-678364</v>
          </cell>
          <cell r="I249">
            <v>232358</v>
          </cell>
          <cell r="J249">
            <v>952971</v>
          </cell>
          <cell r="K249">
            <v>-1019475</v>
          </cell>
          <cell r="L249">
            <v>1745722</v>
          </cell>
          <cell r="M249">
            <v>-646523</v>
          </cell>
          <cell r="O249">
            <v>1618654</v>
          </cell>
        </row>
        <row r="250">
          <cell r="B250" t="str">
            <v xml:space="preserve">  Overhead</v>
          </cell>
          <cell r="C250">
            <v>238020</v>
          </cell>
          <cell r="D250">
            <v>264500</v>
          </cell>
          <cell r="E250">
            <v>-801896</v>
          </cell>
          <cell r="F250">
            <v>477845</v>
          </cell>
          <cell r="G250">
            <v>385401</v>
          </cell>
          <cell r="H250">
            <v>-862140</v>
          </cell>
          <cell r="I250">
            <v>90630</v>
          </cell>
          <cell r="J250">
            <v>-9632</v>
          </cell>
          <cell r="K250">
            <v>-80997</v>
          </cell>
          <cell r="L250">
            <v>-77776</v>
          </cell>
          <cell r="M250">
            <v>-344953</v>
          </cell>
          <cell r="O250">
            <v>-720998</v>
          </cell>
        </row>
        <row r="251">
          <cell r="B251" t="str">
            <v xml:space="preserve">  Pipeline Integrity</v>
          </cell>
          <cell r="M251">
            <v>1582501</v>
          </cell>
          <cell r="O251">
            <v>1582501</v>
          </cell>
        </row>
        <row r="252">
          <cell r="B252" t="str">
            <v xml:space="preserve">  Public Improvements</v>
          </cell>
          <cell r="C252">
            <v>-605249</v>
          </cell>
          <cell r="D252">
            <v>703898</v>
          </cell>
          <cell r="E252">
            <v>-1401746</v>
          </cell>
          <cell r="F252">
            <v>278479</v>
          </cell>
          <cell r="G252">
            <v>22991</v>
          </cell>
          <cell r="H252">
            <v>-358307</v>
          </cell>
          <cell r="I252">
            <v>80800</v>
          </cell>
          <cell r="J252">
            <v>393408</v>
          </cell>
          <cell r="K252">
            <v>-280274</v>
          </cell>
          <cell r="L252">
            <v>839501</v>
          </cell>
          <cell r="M252">
            <v>-2455966</v>
          </cell>
          <cell r="O252">
            <v>-2782465</v>
          </cell>
        </row>
        <row r="253">
          <cell r="B253" t="str">
            <v xml:space="preserve">  Structures</v>
          </cell>
          <cell r="C253">
            <v>-70379</v>
          </cell>
          <cell r="D253">
            <v>506</v>
          </cell>
          <cell r="E253">
            <v>17726</v>
          </cell>
          <cell r="F253">
            <v>15796</v>
          </cell>
          <cell r="G253">
            <v>15198</v>
          </cell>
          <cell r="H253">
            <v>71346</v>
          </cell>
          <cell r="I253">
            <v>1526</v>
          </cell>
          <cell r="J253">
            <v>16489</v>
          </cell>
          <cell r="K253">
            <v>50168</v>
          </cell>
          <cell r="L253">
            <v>33944</v>
          </cell>
          <cell r="M253">
            <v>110801</v>
          </cell>
          <cell r="O253">
            <v>263121</v>
          </cell>
        </row>
        <row r="254">
          <cell r="B254" t="str">
            <v xml:space="preserve">  System Improvement</v>
          </cell>
          <cell r="C254">
            <v>340418</v>
          </cell>
          <cell r="D254">
            <v>1382728</v>
          </cell>
          <cell r="E254">
            <v>1533018</v>
          </cell>
          <cell r="F254">
            <v>573536</v>
          </cell>
          <cell r="G254">
            <v>621091</v>
          </cell>
          <cell r="H254">
            <v>339528</v>
          </cell>
          <cell r="I254">
            <v>189585</v>
          </cell>
          <cell r="J254">
            <v>1068125</v>
          </cell>
          <cell r="K254">
            <v>873157</v>
          </cell>
          <cell r="L254">
            <v>580380</v>
          </cell>
          <cell r="M254">
            <v>2101211</v>
          </cell>
          <cell r="O254">
            <v>9602777</v>
          </cell>
        </row>
        <row r="255">
          <cell r="B255" t="str">
            <v xml:space="preserve">  System Integrity</v>
          </cell>
          <cell r="C255">
            <v>1041731</v>
          </cell>
          <cell r="D255">
            <v>1317262</v>
          </cell>
          <cell r="E255">
            <v>2496581</v>
          </cell>
          <cell r="F255">
            <v>1315445</v>
          </cell>
          <cell r="G255">
            <v>1685128</v>
          </cell>
          <cell r="H255">
            <v>5053169</v>
          </cell>
          <cell r="I255">
            <v>3942932</v>
          </cell>
          <cell r="J255">
            <v>3117933</v>
          </cell>
          <cell r="K255">
            <v>4277580</v>
          </cell>
          <cell r="L255">
            <v>3685213</v>
          </cell>
          <cell r="M255">
            <v>3316739</v>
          </cell>
          <cell r="O255">
            <v>31249713</v>
          </cell>
        </row>
        <row r="256">
          <cell r="B256" t="str">
            <v xml:space="preserve">  Vehicles</v>
          </cell>
          <cell r="L256">
            <v>72181</v>
          </cell>
          <cell r="O256">
            <v>72181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79"/>
  <sheetViews>
    <sheetView tabSelected="1" zoomScale="85" zoomScaleNormal="85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RowHeight="12.75" outlineLevelRow="2"/>
  <cols>
    <col min="1" max="1" width="41.140625" style="1" customWidth="1"/>
    <col min="2" max="2" width="7.7109375" style="1" bestFit="1" customWidth="1"/>
    <col min="3" max="3" width="14.7109375" style="1" customWidth="1"/>
    <col min="4" max="4" width="30.85546875" style="1" customWidth="1"/>
    <col min="5" max="7" width="14.140625" style="1" customWidth="1"/>
    <col min="8" max="8" width="12.42578125" style="1" customWidth="1"/>
    <col min="9" max="9" width="12.7109375" style="1" bestFit="1" customWidth="1"/>
    <col min="10" max="10" width="17" style="1" customWidth="1"/>
    <col min="11" max="11" width="18.28515625" style="1" customWidth="1"/>
    <col min="12" max="12" width="17.140625" style="1" customWidth="1"/>
    <col min="13" max="13" width="23.5703125" style="1" customWidth="1"/>
    <col min="14" max="14" width="22.42578125" style="1" customWidth="1"/>
    <col min="15" max="16384" width="9.140625" style="1"/>
  </cols>
  <sheetData>
    <row r="1" spans="1:12">
      <c r="A1" s="3" t="s">
        <v>0</v>
      </c>
      <c r="B1" s="3"/>
    </row>
    <row r="2" spans="1:12">
      <c r="A2" s="3" t="s">
        <v>1</v>
      </c>
      <c r="B2" s="3"/>
    </row>
    <row r="4" spans="1:12">
      <c r="A4" s="12" t="s">
        <v>218</v>
      </c>
    </row>
    <row r="5" spans="1:12">
      <c r="A5" s="13" t="s">
        <v>5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2" ht="13.5" thickBot="1">
      <c r="A6" s="14"/>
      <c r="B6" s="14"/>
      <c r="C6" s="14"/>
      <c r="D6" s="14"/>
    </row>
    <row r="7" spans="1:12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  <c r="K7" s="9" t="s">
        <v>249</v>
      </c>
      <c r="L7" s="9" t="s">
        <v>249</v>
      </c>
    </row>
    <row r="8" spans="1:12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  <c r="K8" s="7">
        <v>43496</v>
      </c>
      <c r="L8" s="7">
        <v>43524</v>
      </c>
    </row>
    <row r="9" spans="1:12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22">
        <v>0</v>
      </c>
      <c r="J9" s="22">
        <v>0</v>
      </c>
      <c r="K9" s="22">
        <v>0</v>
      </c>
      <c r="L9" s="22">
        <v>0</v>
      </c>
    </row>
    <row r="10" spans="1:12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22">
        <v>0</v>
      </c>
      <c r="J10" s="22">
        <v>0</v>
      </c>
      <c r="K10" s="22">
        <v>0</v>
      </c>
      <c r="L10" s="22">
        <v>0</v>
      </c>
    </row>
    <row r="11" spans="1:12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121707</v>
      </c>
      <c r="F11" s="4">
        <v>121707</v>
      </c>
      <c r="G11" s="4">
        <v>127658</v>
      </c>
      <c r="H11" s="4">
        <v>127658</v>
      </c>
      <c r="I11" s="22">
        <v>127658</v>
      </c>
      <c r="J11" s="23">
        <v>132627</v>
      </c>
      <c r="K11" s="22">
        <v>132627</v>
      </c>
      <c r="L11" s="22">
        <v>132627</v>
      </c>
    </row>
    <row r="12" spans="1:12" outlineLevel="2">
      <c r="A12" s="1" t="s">
        <v>12</v>
      </c>
      <c r="B12" s="1">
        <v>1900</v>
      </c>
      <c r="C12" s="5" t="s">
        <v>111</v>
      </c>
      <c r="D12" s="5" t="s">
        <v>122</v>
      </c>
      <c r="E12" s="4">
        <v>1238855</v>
      </c>
      <c r="F12" s="4">
        <v>1238855</v>
      </c>
      <c r="G12" s="4">
        <v>1809628</v>
      </c>
      <c r="H12" s="4">
        <v>1809628</v>
      </c>
      <c r="I12" s="22">
        <v>1809628</v>
      </c>
      <c r="J12" s="23">
        <v>2093947</v>
      </c>
      <c r="K12" s="22">
        <v>2093947</v>
      </c>
      <c r="L12" s="22">
        <v>2093947</v>
      </c>
    </row>
    <row r="13" spans="1:12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22">
        <v>0</v>
      </c>
      <c r="J13" s="23">
        <v>0</v>
      </c>
      <c r="K13" s="22">
        <v>0</v>
      </c>
      <c r="L13" s="22">
        <v>0</v>
      </c>
    </row>
    <row r="14" spans="1:12" outlineLevel="2">
      <c r="A14" s="1" t="s">
        <v>14</v>
      </c>
      <c r="B14" s="1">
        <v>1900</v>
      </c>
      <c r="C14" s="5" t="s">
        <v>111</v>
      </c>
      <c r="D14" s="5" t="s">
        <v>124</v>
      </c>
      <c r="E14" s="4">
        <v>68922</v>
      </c>
      <c r="F14" s="4">
        <v>68922</v>
      </c>
      <c r="G14" s="4">
        <v>1067</v>
      </c>
      <c r="H14" s="4">
        <v>1067</v>
      </c>
      <c r="I14" s="22">
        <v>1067</v>
      </c>
      <c r="J14" s="23">
        <v>289</v>
      </c>
      <c r="K14" s="22">
        <v>289</v>
      </c>
      <c r="L14" s="22">
        <v>289</v>
      </c>
    </row>
    <row r="15" spans="1:12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2711520</v>
      </c>
      <c r="F15" s="4">
        <v>2711520</v>
      </c>
      <c r="G15" s="4">
        <v>2897798</v>
      </c>
      <c r="H15" s="4">
        <v>2897798</v>
      </c>
      <c r="I15" s="22">
        <v>2897798</v>
      </c>
      <c r="J15" s="23">
        <v>2897798</v>
      </c>
      <c r="K15" s="22">
        <v>2897798</v>
      </c>
      <c r="L15" s="22">
        <v>2897798</v>
      </c>
    </row>
    <row r="16" spans="1:12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9496</v>
      </c>
      <c r="F16" s="4">
        <v>9496</v>
      </c>
      <c r="G16" s="4">
        <v>0</v>
      </c>
      <c r="H16" s="4">
        <v>0</v>
      </c>
      <c r="I16" s="22">
        <v>0</v>
      </c>
      <c r="J16" s="23">
        <v>0</v>
      </c>
      <c r="K16" s="22">
        <v>0</v>
      </c>
      <c r="L16" s="22">
        <v>0</v>
      </c>
    </row>
    <row r="17" spans="1:12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80162</v>
      </c>
      <c r="F17" s="4">
        <v>80162</v>
      </c>
      <c r="G17" s="4">
        <v>74567</v>
      </c>
      <c r="H17" s="4">
        <v>74567</v>
      </c>
      <c r="I17" s="22">
        <v>74567</v>
      </c>
      <c r="J17" s="23">
        <v>72558</v>
      </c>
      <c r="K17" s="22">
        <v>72558</v>
      </c>
      <c r="L17" s="22">
        <v>72558</v>
      </c>
    </row>
    <row r="18" spans="1:12" s="3" customFormat="1" outlineLevel="1">
      <c r="A18" s="3" t="s">
        <v>221</v>
      </c>
      <c r="C18" s="11"/>
      <c r="D18" s="11"/>
      <c r="E18" s="8">
        <f>SUBTOTAL(9,E9:E17)</f>
        <v>4230662</v>
      </c>
      <c r="F18" s="8">
        <f t="shared" ref="F18:L18" si="0">SUBTOTAL(9,F9:F17)</f>
        <v>4230662</v>
      </c>
      <c r="G18" s="8">
        <f t="shared" si="0"/>
        <v>4910718</v>
      </c>
      <c r="H18" s="8">
        <f t="shared" si="0"/>
        <v>4910718</v>
      </c>
      <c r="I18" s="8">
        <f t="shared" si="0"/>
        <v>4910718</v>
      </c>
      <c r="J18" s="8">
        <f t="shared" si="0"/>
        <v>5197219</v>
      </c>
      <c r="K18" s="8">
        <f t="shared" si="0"/>
        <v>5197219</v>
      </c>
      <c r="L18" s="8">
        <f t="shared" si="0"/>
        <v>5197219</v>
      </c>
    </row>
    <row r="19" spans="1:12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22">
        <v>0</v>
      </c>
      <c r="J19" s="23">
        <v>0</v>
      </c>
      <c r="K19" s="22">
        <v>0</v>
      </c>
      <c r="L19" s="22">
        <v>0</v>
      </c>
    </row>
    <row r="20" spans="1:12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17080097</v>
      </c>
      <c r="F20" s="4">
        <v>17080097</v>
      </c>
      <c r="G20" s="4">
        <v>16406628</v>
      </c>
      <c r="H20" s="4">
        <v>16406628</v>
      </c>
      <c r="I20" s="22">
        <v>16406628</v>
      </c>
      <c r="J20" s="23">
        <v>16499573</v>
      </c>
      <c r="K20" s="22">
        <v>16499573</v>
      </c>
      <c r="L20" s="22">
        <v>16499573</v>
      </c>
    </row>
    <row r="21" spans="1:12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22">
        <v>0</v>
      </c>
      <c r="J21" s="23">
        <v>0</v>
      </c>
      <c r="K21" s="22">
        <v>0</v>
      </c>
      <c r="L21" s="22">
        <v>0</v>
      </c>
    </row>
    <row r="22" spans="1:12" outlineLevel="2">
      <c r="A22" s="1" t="s">
        <v>50</v>
      </c>
      <c r="B22" s="1">
        <v>1900</v>
      </c>
      <c r="C22" s="5" t="s">
        <v>116</v>
      </c>
      <c r="D22" s="5" t="s">
        <v>158</v>
      </c>
      <c r="E22" s="4">
        <v>865318</v>
      </c>
      <c r="F22" s="4">
        <v>865318</v>
      </c>
      <c r="G22" s="4">
        <v>10229</v>
      </c>
      <c r="H22" s="4">
        <v>10229</v>
      </c>
      <c r="I22" s="22">
        <v>10229</v>
      </c>
      <c r="J22" s="23">
        <v>10229</v>
      </c>
      <c r="K22" s="22">
        <v>10229</v>
      </c>
      <c r="L22" s="22">
        <v>10229</v>
      </c>
    </row>
    <row r="23" spans="1:12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901834</v>
      </c>
      <c r="F23" s="4">
        <v>901834</v>
      </c>
      <c r="G23" s="4">
        <v>901834</v>
      </c>
      <c r="H23" s="4">
        <v>901834</v>
      </c>
      <c r="I23" s="22">
        <v>901834</v>
      </c>
      <c r="J23" s="23">
        <v>901834</v>
      </c>
      <c r="K23" s="22">
        <v>901834</v>
      </c>
      <c r="L23" s="22">
        <v>901834</v>
      </c>
    </row>
    <row r="24" spans="1:12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22">
        <v>0</v>
      </c>
      <c r="J24" s="23">
        <v>0</v>
      </c>
      <c r="K24" s="22">
        <v>0</v>
      </c>
      <c r="L24" s="22">
        <v>0</v>
      </c>
    </row>
    <row r="25" spans="1:12" outlineLevel="2">
      <c r="A25" s="1" t="s">
        <v>49</v>
      </c>
      <c r="B25" s="1">
        <v>1900</v>
      </c>
      <c r="C25" s="5" t="s">
        <v>116</v>
      </c>
      <c r="D25" s="5" t="s">
        <v>161</v>
      </c>
      <c r="E25" s="4">
        <v>8630729</v>
      </c>
      <c r="F25" s="4">
        <v>8630729</v>
      </c>
      <c r="G25" s="4">
        <v>9450594</v>
      </c>
      <c r="H25" s="4">
        <v>9450594</v>
      </c>
      <c r="I25" s="22">
        <v>9450594</v>
      </c>
      <c r="J25" s="23">
        <v>9450594</v>
      </c>
      <c r="K25" s="22">
        <v>9450594</v>
      </c>
      <c r="L25" s="22">
        <v>9450594</v>
      </c>
    </row>
    <row r="26" spans="1:12" outlineLevel="2">
      <c r="A26" s="1" t="s">
        <v>51</v>
      </c>
      <c r="B26" s="1">
        <v>1900</v>
      </c>
      <c r="C26" s="5" t="s">
        <v>116</v>
      </c>
      <c r="D26" s="5" t="s">
        <v>162</v>
      </c>
      <c r="E26" s="4">
        <v>4340733</v>
      </c>
      <c r="F26" s="4">
        <v>4340733</v>
      </c>
      <c r="G26" s="4">
        <v>4477825</v>
      </c>
      <c r="H26" s="4">
        <v>4477825</v>
      </c>
      <c r="I26" s="22">
        <v>4477825</v>
      </c>
      <c r="J26" s="23">
        <v>4477825</v>
      </c>
      <c r="K26" s="22">
        <v>4477825</v>
      </c>
      <c r="L26" s="22">
        <v>4477825</v>
      </c>
    </row>
    <row r="27" spans="1:12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22">
        <v>0</v>
      </c>
      <c r="J27" s="23">
        <v>0</v>
      </c>
      <c r="K27" s="22">
        <v>0</v>
      </c>
      <c r="L27" s="22">
        <v>0</v>
      </c>
    </row>
    <row r="28" spans="1:12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-5257635</v>
      </c>
      <c r="F28" s="4">
        <v>-5257635</v>
      </c>
      <c r="G28" s="4">
        <v>-6985445</v>
      </c>
      <c r="H28" s="4">
        <v>-6985445</v>
      </c>
      <c r="I28" s="22">
        <v>-6985445</v>
      </c>
      <c r="J28" s="23">
        <v>-6494865</v>
      </c>
      <c r="K28" s="22">
        <v>-6494865</v>
      </c>
      <c r="L28" s="22">
        <v>-6494865</v>
      </c>
    </row>
    <row r="29" spans="1:12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5868963</v>
      </c>
      <c r="F29" s="4">
        <v>5868963</v>
      </c>
      <c r="G29" s="4">
        <v>5873608</v>
      </c>
      <c r="H29" s="4">
        <v>5873608</v>
      </c>
      <c r="I29" s="22">
        <v>5873608</v>
      </c>
      <c r="J29" s="23">
        <v>5881243</v>
      </c>
      <c r="K29" s="22">
        <v>5881243</v>
      </c>
      <c r="L29" s="22">
        <v>5881243</v>
      </c>
    </row>
    <row r="30" spans="1:12" s="3" customFormat="1" outlineLevel="1">
      <c r="A30" s="3" t="s">
        <v>222</v>
      </c>
      <c r="C30" s="11"/>
      <c r="D30" s="11"/>
      <c r="E30" s="8">
        <f>SUBTOTAL(9,E19:E29)</f>
        <v>32430039</v>
      </c>
      <c r="F30" s="8">
        <f t="shared" ref="F30:L30" si="1">SUBTOTAL(9,F19:F29)</f>
        <v>32430039</v>
      </c>
      <c r="G30" s="8">
        <f t="shared" si="1"/>
        <v>30135273</v>
      </c>
      <c r="H30" s="8">
        <f t="shared" si="1"/>
        <v>30135273</v>
      </c>
      <c r="I30" s="8">
        <f t="shared" si="1"/>
        <v>30135273</v>
      </c>
      <c r="J30" s="8">
        <f t="shared" si="1"/>
        <v>30726433</v>
      </c>
      <c r="K30" s="8">
        <f t="shared" si="1"/>
        <v>30726433</v>
      </c>
      <c r="L30" s="8">
        <f t="shared" si="1"/>
        <v>30726433</v>
      </c>
    </row>
    <row r="31" spans="1:12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-55780</v>
      </c>
      <c r="F31" s="2">
        <v>-55780</v>
      </c>
      <c r="G31" s="2">
        <v>-2038243</v>
      </c>
      <c r="H31" s="2">
        <v>-2038243</v>
      </c>
      <c r="I31" s="22">
        <v>-2038243</v>
      </c>
      <c r="J31" s="23">
        <v>-2038243</v>
      </c>
      <c r="K31" s="22">
        <v>-2038243</v>
      </c>
      <c r="L31" s="22">
        <v>-2038243</v>
      </c>
    </row>
    <row r="32" spans="1:12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-2470</v>
      </c>
      <c r="F32" s="2">
        <v>-2470</v>
      </c>
      <c r="G32" s="2">
        <v>-2367</v>
      </c>
      <c r="H32" s="2">
        <v>-2367</v>
      </c>
      <c r="I32" s="22">
        <v>-2367</v>
      </c>
      <c r="J32" s="23">
        <v>-2367</v>
      </c>
      <c r="K32" s="22">
        <v>-2367</v>
      </c>
      <c r="L32" s="22">
        <v>-2367</v>
      </c>
    </row>
    <row r="33" spans="1:14" s="3" customFormat="1" outlineLevel="1">
      <c r="A33" s="3" t="s">
        <v>223</v>
      </c>
      <c r="C33" s="11"/>
      <c r="D33" s="11"/>
      <c r="E33" s="8">
        <f>SUBTOTAL(9,E31:E32)</f>
        <v>-58250</v>
      </c>
      <c r="F33" s="8">
        <f t="shared" ref="F33:L33" si="2">SUBTOTAL(9,F31:F32)</f>
        <v>-58250</v>
      </c>
      <c r="G33" s="8">
        <f t="shared" si="2"/>
        <v>-2040610</v>
      </c>
      <c r="H33" s="8">
        <f t="shared" si="2"/>
        <v>-2040610</v>
      </c>
      <c r="I33" s="8">
        <f t="shared" si="2"/>
        <v>-2040610</v>
      </c>
      <c r="J33" s="8">
        <f t="shared" si="2"/>
        <v>-2040610</v>
      </c>
      <c r="K33" s="8">
        <f t="shared" si="2"/>
        <v>-2040610</v>
      </c>
      <c r="L33" s="8">
        <f t="shared" si="2"/>
        <v>-2040610</v>
      </c>
    </row>
    <row r="34" spans="1:14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-22060314</v>
      </c>
      <c r="F34" s="4">
        <v>-22060314</v>
      </c>
      <c r="G34" s="4">
        <v>-23473405</v>
      </c>
      <c r="H34" s="4">
        <f>G34</f>
        <v>-23473405</v>
      </c>
      <c r="I34" s="22">
        <v>-23473405</v>
      </c>
      <c r="J34" s="23">
        <v>-23901076</v>
      </c>
      <c r="K34" s="22">
        <v>-23901076</v>
      </c>
      <c r="L34" s="22">
        <v>-23901076</v>
      </c>
    </row>
    <row r="35" spans="1:14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3971860</v>
      </c>
      <c r="F35" s="4">
        <v>3971860</v>
      </c>
      <c r="G35" s="4">
        <v>23209016</v>
      </c>
      <c r="H35" s="4">
        <f>G35</f>
        <v>23209016</v>
      </c>
      <c r="I35" s="22">
        <v>23209016</v>
      </c>
      <c r="J35" s="23">
        <v>6308331</v>
      </c>
      <c r="K35" s="22">
        <v>6308331</v>
      </c>
      <c r="L35" s="22">
        <v>6308331</v>
      </c>
      <c r="N35" s="2"/>
    </row>
    <row r="36" spans="1:14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22">
        <v>0</v>
      </c>
      <c r="J36" s="23">
        <v>0</v>
      </c>
      <c r="K36" s="22">
        <v>0</v>
      </c>
      <c r="L36" s="22">
        <v>0</v>
      </c>
    </row>
    <row r="37" spans="1:14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22">
        <v>0</v>
      </c>
      <c r="J37" s="23">
        <v>0</v>
      </c>
      <c r="K37" s="22">
        <v>0</v>
      </c>
      <c r="L37" s="22">
        <v>0</v>
      </c>
    </row>
    <row r="38" spans="1:14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343370</v>
      </c>
      <c r="F38" s="2">
        <v>343370</v>
      </c>
      <c r="G38" s="2">
        <v>343370</v>
      </c>
      <c r="H38" s="2">
        <v>343370</v>
      </c>
      <c r="I38" s="22">
        <v>343370</v>
      </c>
      <c r="J38" s="23">
        <v>343370</v>
      </c>
      <c r="K38" s="22">
        <v>343370</v>
      </c>
      <c r="L38" s="22">
        <v>343370</v>
      </c>
    </row>
    <row r="39" spans="1:14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41663</v>
      </c>
      <c r="F39" s="2">
        <v>41663</v>
      </c>
      <c r="G39" s="2">
        <v>41663</v>
      </c>
      <c r="H39" s="2">
        <v>41663</v>
      </c>
      <c r="I39" s="22">
        <v>41663</v>
      </c>
      <c r="J39" s="23">
        <v>41663</v>
      </c>
      <c r="K39" s="22">
        <v>41663</v>
      </c>
      <c r="L39" s="22">
        <v>41663</v>
      </c>
    </row>
    <row r="40" spans="1:14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22">
        <v>0</v>
      </c>
      <c r="J40" s="23">
        <v>0</v>
      </c>
      <c r="K40" s="22">
        <v>0</v>
      </c>
      <c r="L40" s="22">
        <v>0</v>
      </c>
    </row>
    <row r="41" spans="1:14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22">
        <v>0</v>
      </c>
      <c r="J41" s="23">
        <v>0</v>
      </c>
      <c r="K41" s="22">
        <v>0</v>
      </c>
      <c r="L41" s="22">
        <v>0</v>
      </c>
    </row>
    <row r="42" spans="1:14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22">
        <v>0</v>
      </c>
      <c r="J42" s="23">
        <v>0</v>
      </c>
      <c r="K42" s="22">
        <v>0</v>
      </c>
      <c r="L42" s="22">
        <v>0</v>
      </c>
    </row>
    <row r="43" spans="1:14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22">
        <v>0</v>
      </c>
      <c r="J43" s="23">
        <v>0</v>
      </c>
      <c r="K43" s="22">
        <v>0</v>
      </c>
      <c r="L43" s="22">
        <v>0</v>
      </c>
    </row>
    <row r="44" spans="1:14" s="3" customFormat="1" outlineLevel="1">
      <c r="A44" s="3" t="s">
        <v>224</v>
      </c>
      <c r="C44" s="11"/>
      <c r="D44" s="11"/>
      <c r="E44" s="8">
        <f>SUBTOTAL(9,E34:E43)</f>
        <v>-17703421</v>
      </c>
      <c r="F44" s="8">
        <f t="shared" ref="F44:L44" si="3">SUBTOTAL(9,F34:F43)</f>
        <v>-17703421</v>
      </c>
      <c r="G44" s="8">
        <f t="shared" si="3"/>
        <v>120644</v>
      </c>
      <c r="H44" s="8">
        <f t="shared" si="3"/>
        <v>120644</v>
      </c>
      <c r="I44" s="8">
        <f t="shared" si="3"/>
        <v>120644</v>
      </c>
      <c r="J44" s="8">
        <f t="shared" si="3"/>
        <v>-17207712</v>
      </c>
      <c r="K44" s="8">
        <f t="shared" si="3"/>
        <v>-17207712</v>
      </c>
      <c r="L44" s="8">
        <f t="shared" si="3"/>
        <v>-17207712</v>
      </c>
    </row>
    <row r="45" spans="1:14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22">
        <v>0</v>
      </c>
      <c r="J45" s="23">
        <v>0</v>
      </c>
      <c r="K45" s="22">
        <v>0</v>
      </c>
      <c r="L45" s="22">
        <v>0</v>
      </c>
    </row>
    <row r="46" spans="1:14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22">
        <v>0</v>
      </c>
      <c r="J46" s="23">
        <v>0</v>
      </c>
      <c r="K46" s="22">
        <v>0</v>
      </c>
      <c r="L46" s="22">
        <v>0</v>
      </c>
    </row>
    <row r="47" spans="1:14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22">
        <v>0</v>
      </c>
      <c r="J47" s="23">
        <v>0</v>
      </c>
      <c r="K47" s="22">
        <v>0</v>
      </c>
      <c r="L47" s="22">
        <v>0</v>
      </c>
    </row>
    <row r="48" spans="1:14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23">
        <v>0</v>
      </c>
      <c r="J48" s="23">
        <v>0</v>
      </c>
      <c r="K48" s="23">
        <v>0</v>
      </c>
      <c r="L48" s="23">
        <v>0</v>
      </c>
    </row>
    <row r="49" spans="1:12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22">
        <v>0</v>
      </c>
      <c r="J49" s="23">
        <v>0</v>
      </c>
      <c r="K49" s="22">
        <v>0</v>
      </c>
      <c r="L49" s="22">
        <v>0</v>
      </c>
    </row>
    <row r="50" spans="1:12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22">
        <v>0</v>
      </c>
      <c r="J50" s="23">
        <v>0</v>
      </c>
      <c r="K50" s="22">
        <v>0</v>
      </c>
      <c r="L50" s="22">
        <v>0</v>
      </c>
    </row>
    <row r="51" spans="1:12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23">
        <v>0</v>
      </c>
      <c r="J51" s="23">
        <v>0</v>
      </c>
      <c r="K51" s="23">
        <v>0</v>
      </c>
      <c r="L51" s="23">
        <v>0</v>
      </c>
    </row>
    <row r="52" spans="1:12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22">
        <v>0</v>
      </c>
      <c r="J52" s="23">
        <v>0</v>
      </c>
      <c r="K52" s="22">
        <v>0</v>
      </c>
      <c r="L52" s="22">
        <v>0</v>
      </c>
    </row>
    <row r="53" spans="1:12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22">
        <v>0</v>
      </c>
      <c r="J53" s="23">
        <v>0</v>
      </c>
      <c r="K53" s="22">
        <v>0</v>
      </c>
      <c r="L53" s="22">
        <v>0</v>
      </c>
    </row>
    <row r="54" spans="1:12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22">
        <v>0</v>
      </c>
      <c r="J54" s="23">
        <v>0</v>
      </c>
      <c r="K54" s="22">
        <v>0</v>
      </c>
      <c r="L54" s="22">
        <v>0</v>
      </c>
    </row>
    <row r="55" spans="1:12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22">
        <v>0</v>
      </c>
      <c r="J55" s="23">
        <v>0</v>
      </c>
      <c r="K55" s="22">
        <v>0</v>
      </c>
      <c r="L55" s="22">
        <v>0</v>
      </c>
    </row>
    <row r="56" spans="1:12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22">
        <v>0</v>
      </c>
      <c r="J56" s="23">
        <v>0</v>
      </c>
      <c r="K56" s="22">
        <v>0</v>
      </c>
      <c r="L56" s="22">
        <v>0</v>
      </c>
    </row>
    <row r="57" spans="1:12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22">
        <v>0</v>
      </c>
      <c r="J57" s="23">
        <v>0</v>
      </c>
      <c r="K57" s="22">
        <v>0</v>
      </c>
      <c r="L57" s="22">
        <v>0</v>
      </c>
    </row>
    <row r="58" spans="1:12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22">
        <v>0</v>
      </c>
      <c r="J58" s="23">
        <v>0</v>
      </c>
      <c r="K58" s="22">
        <v>0</v>
      </c>
      <c r="L58" s="22">
        <v>0</v>
      </c>
    </row>
    <row r="59" spans="1:12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22">
        <v>0</v>
      </c>
      <c r="J59" s="23">
        <v>0</v>
      </c>
      <c r="K59" s="22">
        <v>0</v>
      </c>
      <c r="L59" s="22">
        <v>0</v>
      </c>
    </row>
    <row r="60" spans="1:12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22">
        <v>0</v>
      </c>
      <c r="J60" s="23">
        <v>0</v>
      </c>
      <c r="K60" s="22">
        <v>0</v>
      </c>
      <c r="L60" s="22">
        <v>0</v>
      </c>
    </row>
    <row r="61" spans="1:12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22">
        <v>0</v>
      </c>
      <c r="J61" s="23">
        <v>0</v>
      </c>
      <c r="K61" s="22">
        <v>0</v>
      </c>
      <c r="L61" s="22">
        <v>0</v>
      </c>
    </row>
    <row r="62" spans="1:12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22">
        <v>0</v>
      </c>
      <c r="J62" s="23">
        <v>0</v>
      </c>
      <c r="K62" s="22">
        <v>0</v>
      </c>
      <c r="L62" s="22">
        <v>0</v>
      </c>
    </row>
    <row r="63" spans="1:12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22">
        <v>0</v>
      </c>
      <c r="J63" s="23">
        <v>0</v>
      </c>
      <c r="K63" s="22">
        <v>0</v>
      </c>
      <c r="L63" s="22">
        <v>0</v>
      </c>
    </row>
    <row r="64" spans="1:12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22">
        <v>0</v>
      </c>
      <c r="J64" s="23">
        <v>0</v>
      </c>
      <c r="K64" s="22">
        <v>0</v>
      </c>
      <c r="L64" s="22">
        <v>0</v>
      </c>
    </row>
    <row r="65" spans="1:12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22">
        <v>0</v>
      </c>
      <c r="J65" s="23">
        <v>0</v>
      </c>
      <c r="K65" s="22">
        <v>0</v>
      </c>
      <c r="L65" s="22">
        <v>0</v>
      </c>
    </row>
    <row r="66" spans="1:12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22">
        <v>0</v>
      </c>
      <c r="J66" s="23">
        <v>0</v>
      </c>
      <c r="K66" s="22">
        <v>0</v>
      </c>
      <c r="L66" s="22">
        <v>0</v>
      </c>
    </row>
    <row r="67" spans="1:12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22">
        <v>0</v>
      </c>
      <c r="J67" s="23">
        <v>0</v>
      </c>
      <c r="K67" s="22">
        <v>0</v>
      </c>
      <c r="L67" s="22">
        <v>0</v>
      </c>
    </row>
    <row r="68" spans="1:12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22">
        <v>0</v>
      </c>
      <c r="J68" s="23">
        <v>0</v>
      </c>
      <c r="K68" s="22">
        <v>0</v>
      </c>
      <c r="L68" s="22">
        <v>0</v>
      </c>
    </row>
    <row r="69" spans="1:12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22">
        <v>0</v>
      </c>
      <c r="J69" s="23">
        <v>0</v>
      </c>
      <c r="K69" s="22">
        <v>0</v>
      </c>
      <c r="L69" s="22">
        <v>0</v>
      </c>
    </row>
    <row r="70" spans="1:12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22">
        <v>0</v>
      </c>
      <c r="J70" s="23">
        <v>0</v>
      </c>
      <c r="K70" s="22">
        <v>0</v>
      </c>
      <c r="L70" s="22">
        <v>0</v>
      </c>
    </row>
    <row r="71" spans="1:12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22">
        <v>0</v>
      </c>
      <c r="J71" s="23">
        <v>0</v>
      </c>
      <c r="K71" s="22">
        <v>0</v>
      </c>
      <c r="L71" s="22">
        <v>0</v>
      </c>
    </row>
    <row r="72" spans="1:12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22">
        <v>0</v>
      </c>
      <c r="J72" s="23">
        <v>0</v>
      </c>
      <c r="K72" s="22">
        <v>0</v>
      </c>
      <c r="L72" s="22">
        <v>0</v>
      </c>
    </row>
    <row r="73" spans="1:12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22">
        <v>0</v>
      </c>
      <c r="J73" s="23">
        <v>0</v>
      </c>
      <c r="K73" s="22">
        <v>0</v>
      </c>
      <c r="L73" s="22">
        <v>0</v>
      </c>
    </row>
    <row r="74" spans="1:12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1</v>
      </c>
      <c r="F74" s="2">
        <v>1</v>
      </c>
      <c r="G74" s="2">
        <v>1</v>
      </c>
      <c r="H74" s="2">
        <v>1</v>
      </c>
      <c r="I74" s="22">
        <v>1</v>
      </c>
      <c r="J74" s="23">
        <v>1</v>
      </c>
      <c r="K74" s="22">
        <v>1</v>
      </c>
      <c r="L74" s="22">
        <v>1</v>
      </c>
    </row>
    <row r="75" spans="1:12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69137</v>
      </c>
      <c r="H75" s="2">
        <v>69137</v>
      </c>
      <c r="I75" s="22">
        <v>69137</v>
      </c>
      <c r="J75" s="23">
        <v>0</v>
      </c>
      <c r="K75" s="22">
        <v>0</v>
      </c>
      <c r="L75" s="22">
        <v>0</v>
      </c>
    </row>
    <row r="76" spans="1:12" outlineLevel="2">
      <c r="A76" s="1" t="s">
        <v>59</v>
      </c>
      <c r="B76" s="1">
        <v>1900</v>
      </c>
      <c r="C76" s="5" t="s">
        <v>112</v>
      </c>
      <c r="D76" s="5" t="s">
        <v>170</v>
      </c>
      <c r="E76" s="2">
        <v>4736532</v>
      </c>
      <c r="F76" s="2">
        <v>4736532</v>
      </c>
      <c r="G76" s="2">
        <v>5290312</v>
      </c>
      <c r="H76" s="2">
        <v>5290312</v>
      </c>
      <c r="I76" s="22">
        <v>5290312</v>
      </c>
      <c r="J76" s="23">
        <v>5290312</v>
      </c>
      <c r="K76" s="22">
        <v>5290312</v>
      </c>
      <c r="L76" s="22">
        <v>5290312</v>
      </c>
    </row>
    <row r="77" spans="1:12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22">
        <v>0</v>
      </c>
      <c r="J77" s="23">
        <v>0</v>
      </c>
      <c r="K77" s="22">
        <v>0</v>
      </c>
      <c r="L77" s="22">
        <v>0</v>
      </c>
    </row>
    <row r="78" spans="1:12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22">
        <v>0</v>
      </c>
      <c r="J78" s="23">
        <v>0</v>
      </c>
      <c r="K78" s="22">
        <v>0</v>
      </c>
      <c r="L78" s="22">
        <v>0</v>
      </c>
    </row>
    <row r="79" spans="1:12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22">
        <v>0</v>
      </c>
      <c r="J79" s="23">
        <v>0</v>
      </c>
      <c r="K79" s="22">
        <v>0</v>
      </c>
      <c r="L79" s="22">
        <v>0</v>
      </c>
    </row>
    <row r="80" spans="1:12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22">
        <v>0</v>
      </c>
      <c r="J80" s="23">
        <v>0</v>
      </c>
      <c r="K80" s="22">
        <v>0</v>
      </c>
      <c r="L80" s="22">
        <v>0</v>
      </c>
    </row>
    <row r="81" spans="1:12" outlineLevel="2">
      <c r="A81" s="1" t="s">
        <v>65</v>
      </c>
      <c r="B81" s="1">
        <v>1900</v>
      </c>
      <c r="C81" s="5" t="s">
        <v>112</v>
      </c>
      <c r="D81" s="5" t="s">
        <v>176</v>
      </c>
      <c r="E81" s="2">
        <v>-4043482</v>
      </c>
      <c r="F81" s="2">
        <v>-4043482</v>
      </c>
      <c r="G81" s="2">
        <v>-4351360</v>
      </c>
      <c r="H81" s="2">
        <v>-4351360</v>
      </c>
      <c r="I81" s="22">
        <v>-4351360</v>
      </c>
      <c r="J81" s="23">
        <v>-5436598</v>
      </c>
      <c r="K81" s="22">
        <v>-5436598</v>
      </c>
      <c r="L81" s="22">
        <v>-5436598</v>
      </c>
    </row>
    <row r="82" spans="1:12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22">
        <v>0</v>
      </c>
      <c r="J82" s="23">
        <v>0</v>
      </c>
      <c r="K82" s="22">
        <v>0</v>
      </c>
      <c r="L82" s="22">
        <v>0</v>
      </c>
    </row>
    <row r="83" spans="1:12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22">
        <v>0</v>
      </c>
      <c r="J83" s="23">
        <v>0</v>
      </c>
      <c r="K83" s="22">
        <v>0</v>
      </c>
      <c r="L83" s="22">
        <v>0</v>
      </c>
    </row>
    <row r="84" spans="1:12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22">
        <v>0</v>
      </c>
      <c r="J84" s="23">
        <v>0</v>
      </c>
      <c r="K84" s="22">
        <v>0</v>
      </c>
      <c r="L84" s="22">
        <v>0</v>
      </c>
    </row>
    <row r="85" spans="1:12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22">
        <v>0</v>
      </c>
      <c r="J85" s="23">
        <v>0</v>
      </c>
      <c r="K85" s="22">
        <v>0</v>
      </c>
      <c r="L85" s="22">
        <v>0</v>
      </c>
    </row>
    <row r="86" spans="1:12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22">
        <v>0</v>
      </c>
      <c r="J86" s="23">
        <v>0</v>
      </c>
      <c r="K86" s="22">
        <v>0</v>
      </c>
      <c r="L86" s="22">
        <v>0</v>
      </c>
    </row>
    <row r="87" spans="1:12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22">
        <v>0</v>
      </c>
      <c r="J87" s="23">
        <v>0</v>
      </c>
      <c r="K87" s="22">
        <v>0</v>
      </c>
      <c r="L87" s="22">
        <v>0</v>
      </c>
    </row>
    <row r="88" spans="1:12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22">
        <v>0</v>
      </c>
      <c r="J88" s="23">
        <v>0</v>
      </c>
      <c r="K88" s="22">
        <v>0</v>
      </c>
      <c r="L88" s="22">
        <v>0</v>
      </c>
    </row>
    <row r="89" spans="1:12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22">
        <v>0</v>
      </c>
      <c r="J89" s="23">
        <v>0</v>
      </c>
      <c r="K89" s="22">
        <v>0</v>
      </c>
      <c r="L89" s="22">
        <v>0</v>
      </c>
    </row>
    <row r="90" spans="1:12" outlineLevel="2">
      <c r="A90" s="1" t="s">
        <v>79</v>
      </c>
      <c r="B90" s="1">
        <v>1900</v>
      </c>
      <c r="C90" s="5" t="s">
        <v>112</v>
      </c>
      <c r="D90" s="5" t="s">
        <v>186</v>
      </c>
      <c r="E90" s="2">
        <v>455745</v>
      </c>
      <c r="F90" s="2">
        <v>455745</v>
      </c>
      <c r="G90" s="2">
        <v>772634</v>
      </c>
      <c r="H90" s="2">
        <v>772634</v>
      </c>
      <c r="I90" s="22">
        <v>772634</v>
      </c>
      <c r="J90" s="23">
        <v>772634</v>
      </c>
      <c r="K90" s="22">
        <v>772634</v>
      </c>
      <c r="L90" s="22">
        <v>772634</v>
      </c>
    </row>
    <row r="91" spans="1:12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22">
        <v>0</v>
      </c>
      <c r="J91" s="23">
        <v>0</v>
      </c>
      <c r="K91" s="22">
        <v>0</v>
      </c>
      <c r="L91" s="22">
        <v>0</v>
      </c>
    </row>
    <row r="92" spans="1:12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22">
        <v>0</v>
      </c>
      <c r="J92" s="23">
        <v>0</v>
      </c>
      <c r="K92" s="22">
        <v>0</v>
      </c>
      <c r="L92" s="22">
        <v>0</v>
      </c>
    </row>
    <row r="93" spans="1:12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22">
        <v>0</v>
      </c>
      <c r="J93" s="23">
        <v>0</v>
      </c>
      <c r="K93" s="22">
        <v>0</v>
      </c>
      <c r="L93" s="22">
        <v>0</v>
      </c>
    </row>
    <row r="94" spans="1:12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22">
        <v>0</v>
      </c>
      <c r="J94" s="23">
        <v>0</v>
      </c>
      <c r="K94" s="22">
        <v>0</v>
      </c>
      <c r="L94" s="22">
        <v>0</v>
      </c>
    </row>
    <row r="95" spans="1:12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22">
        <v>0</v>
      </c>
      <c r="J95" s="23">
        <v>0</v>
      </c>
      <c r="K95" s="22">
        <v>0</v>
      </c>
      <c r="L95" s="22">
        <v>0</v>
      </c>
    </row>
    <row r="96" spans="1:12" outlineLevel="2">
      <c r="A96" s="1" t="s">
        <v>95</v>
      </c>
      <c r="B96" s="21"/>
      <c r="C96" s="5" t="s">
        <v>112</v>
      </c>
      <c r="D96" s="5" t="s">
        <v>202</v>
      </c>
      <c r="E96" s="2">
        <v>-13620462</v>
      </c>
      <c r="F96" s="2">
        <v>-13620462</v>
      </c>
      <c r="G96" s="2">
        <v>0</v>
      </c>
      <c r="H96" s="2">
        <v>0</v>
      </c>
      <c r="I96" s="2">
        <v>0</v>
      </c>
      <c r="J96" s="2">
        <v>-607100</v>
      </c>
      <c r="K96" s="2">
        <f>J96</f>
        <v>-607100</v>
      </c>
      <c r="L96" s="2">
        <f>K96</f>
        <v>-607100</v>
      </c>
    </row>
    <row r="97" spans="1:13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22">
        <v>0</v>
      </c>
      <c r="J97" s="23">
        <v>0</v>
      </c>
      <c r="K97" s="22">
        <v>0</v>
      </c>
      <c r="L97" s="22">
        <v>0</v>
      </c>
    </row>
    <row r="98" spans="1:13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22">
        <v>0</v>
      </c>
      <c r="J98" s="23">
        <v>0</v>
      </c>
      <c r="K98" s="22">
        <v>0</v>
      </c>
      <c r="L98" s="22">
        <v>0</v>
      </c>
    </row>
    <row r="99" spans="1:13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22">
        <v>0</v>
      </c>
      <c r="J99" s="23">
        <v>0</v>
      </c>
      <c r="K99" s="22">
        <v>0</v>
      </c>
      <c r="L99" s="22">
        <v>0</v>
      </c>
    </row>
    <row r="100" spans="1:13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22">
        <v>0</v>
      </c>
      <c r="J100" s="23">
        <v>0</v>
      </c>
      <c r="K100" s="22">
        <v>0</v>
      </c>
      <c r="L100" s="22">
        <v>0</v>
      </c>
    </row>
    <row r="101" spans="1:13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22">
        <v>0</v>
      </c>
      <c r="J101" s="23">
        <v>0</v>
      </c>
      <c r="K101" s="22">
        <v>0</v>
      </c>
      <c r="L101" s="22">
        <v>0</v>
      </c>
    </row>
    <row r="102" spans="1:13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22">
        <v>0</v>
      </c>
      <c r="J102" s="23">
        <v>0</v>
      </c>
      <c r="K102" s="22">
        <v>0</v>
      </c>
      <c r="L102" s="22">
        <v>0</v>
      </c>
    </row>
    <row r="103" spans="1:13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22">
        <v>0</v>
      </c>
      <c r="J103" s="23">
        <v>0</v>
      </c>
      <c r="K103" s="22">
        <v>0</v>
      </c>
      <c r="L103" s="22">
        <v>0</v>
      </c>
    </row>
    <row r="104" spans="1:13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22">
        <v>0</v>
      </c>
      <c r="J104" s="22">
        <v>0</v>
      </c>
      <c r="K104" s="22">
        <v>0</v>
      </c>
      <c r="L104" s="22">
        <v>0</v>
      </c>
    </row>
    <row r="105" spans="1:13" s="3" customFormat="1" outlineLevel="1">
      <c r="A105" s="3" t="s">
        <v>227</v>
      </c>
      <c r="C105" s="11"/>
      <c r="D105" s="11"/>
      <c r="E105" s="8">
        <f>SUBTOTAL(9,E53:E104)</f>
        <v>-12471666</v>
      </c>
      <c r="F105" s="8">
        <f>SUBTOTAL(9,F53:F104)</f>
        <v>-12471666</v>
      </c>
      <c r="G105" s="8">
        <f>SUBTOTAL(9,G53:G104)</f>
        <v>1780724</v>
      </c>
      <c r="H105" s="8">
        <f>SUBTOTAL(9,H53:H104)</f>
        <v>1780724</v>
      </c>
      <c r="I105" s="8">
        <f t="shared" ref="I105:L105" si="4">SUBTOTAL(9,I53:I104)</f>
        <v>1780724</v>
      </c>
      <c r="J105" s="8">
        <f t="shared" si="4"/>
        <v>19249</v>
      </c>
      <c r="K105" s="8">
        <f t="shared" si="4"/>
        <v>19249</v>
      </c>
      <c r="L105" s="8">
        <f t="shared" si="4"/>
        <v>19249</v>
      </c>
    </row>
    <row r="106" spans="1:13" outlineLevel="2">
      <c r="A106" s="1" t="s">
        <v>97</v>
      </c>
      <c r="B106" s="1">
        <v>1900</v>
      </c>
      <c r="C106" s="5" t="s">
        <v>118</v>
      </c>
      <c r="D106" s="5" t="s">
        <v>204</v>
      </c>
      <c r="E106" s="2">
        <v>-156740712</v>
      </c>
      <c r="F106" s="2">
        <v>-156740712</v>
      </c>
      <c r="G106" s="2">
        <v>-159685814</v>
      </c>
      <c r="H106" s="2">
        <v>-159685814</v>
      </c>
      <c r="I106" s="22">
        <v>-159685814</v>
      </c>
      <c r="J106" s="22">
        <v>-160946626</v>
      </c>
      <c r="K106" s="22">
        <v>-160946626</v>
      </c>
      <c r="L106" s="22">
        <v>-160946626</v>
      </c>
    </row>
    <row r="107" spans="1:13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422509065</v>
      </c>
      <c r="F107" s="2">
        <v>422509065</v>
      </c>
      <c r="G107" s="2">
        <v>584225267</v>
      </c>
      <c r="H107" s="2">
        <v>584225267</v>
      </c>
      <c r="I107" s="22">
        <v>584225267</v>
      </c>
      <c r="J107" s="22">
        <v>617072455</v>
      </c>
      <c r="K107" s="22">
        <v>617072455</v>
      </c>
      <c r="L107" s="22">
        <v>617072455</v>
      </c>
    </row>
    <row r="108" spans="1:13" outlineLevel="2">
      <c r="A108" s="1" t="s">
        <v>231</v>
      </c>
      <c r="B108" s="1">
        <v>1900</v>
      </c>
      <c r="C108" s="5" t="s">
        <v>118</v>
      </c>
      <c r="D108" s="5" t="s">
        <v>232</v>
      </c>
      <c r="E108" s="2">
        <v>4981246</v>
      </c>
      <c r="F108" s="2">
        <v>4981246</v>
      </c>
      <c r="G108" s="2">
        <v>5502949</v>
      </c>
      <c r="H108" s="2">
        <v>5502949</v>
      </c>
      <c r="I108" s="22">
        <v>5502949</v>
      </c>
      <c r="J108" s="22">
        <v>5502949</v>
      </c>
      <c r="K108" s="22">
        <v>5502949</v>
      </c>
      <c r="L108" s="22">
        <v>5502949</v>
      </c>
    </row>
    <row r="109" spans="1:13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2">
        <v>0</v>
      </c>
      <c r="J109" s="22">
        <v>0</v>
      </c>
      <c r="K109" s="22">
        <v>0</v>
      </c>
      <c r="L109" s="22">
        <v>0</v>
      </c>
    </row>
    <row r="110" spans="1:13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2">
        <v>0</v>
      </c>
      <c r="J110" s="22">
        <v>0</v>
      </c>
      <c r="K110" s="22">
        <v>0</v>
      </c>
      <c r="L110" s="22">
        <v>0</v>
      </c>
    </row>
    <row r="111" spans="1:13" outlineLevel="2">
      <c r="A111" s="1" t="s">
        <v>100</v>
      </c>
      <c r="B111" s="1">
        <v>1900</v>
      </c>
      <c r="C111" s="5" t="s">
        <v>118</v>
      </c>
      <c r="D111" s="5" t="s">
        <v>207</v>
      </c>
      <c r="E111" s="2">
        <v>-2598511.0370012331</v>
      </c>
      <c r="F111" s="2">
        <v>-2751218.0270012328</v>
      </c>
      <c r="G111" s="2">
        <v>-2466303</v>
      </c>
      <c r="H111" s="2">
        <v>-2466303</v>
      </c>
      <c r="I111" s="22">
        <v>-2466302.6070012329</v>
      </c>
      <c r="J111" s="22">
        <v>-2466302.6070012329</v>
      </c>
      <c r="K111" s="22">
        <f>J111</f>
        <v>-2466302.6070012329</v>
      </c>
      <c r="L111" s="22">
        <v>-2466302.6070012329</v>
      </c>
      <c r="M111" s="33"/>
    </row>
    <row r="112" spans="1:13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2">
        <v>0</v>
      </c>
      <c r="J112" s="22">
        <v>0</v>
      </c>
      <c r="K112" s="22">
        <v>0</v>
      </c>
      <c r="L112" s="22">
        <v>0</v>
      </c>
    </row>
    <row r="113" spans="1:20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2">
        <v>0</v>
      </c>
      <c r="J113" s="22">
        <v>0</v>
      </c>
      <c r="K113" s="22">
        <v>0</v>
      </c>
      <c r="L113" s="22">
        <v>0</v>
      </c>
    </row>
    <row r="114" spans="1:20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2">
        <v>0</v>
      </c>
      <c r="J114" s="22">
        <v>0</v>
      </c>
      <c r="K114" s="22">
        <v>0</v>
      </c>
      <c r="L114" s="22">
        <v>0</v>
      </c>
    </row>
    <row r="115" spans="1:20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2">
        <v>0</v>
      </c>
      <c r="J115" s="22">
        <v>0</v>
      </c>
      <c r="K115" s="22">
        <v>0</v>
      </c>
      <c r="L115" s="22">
        <v>0</v>
      </c>
    </row>
    <row r="116" spans="1:20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2"/>
      <c r="J116" s="22">
        <v>0</v>
      </c>
      <c r="K116" s="22">
        <v>0</v>
      </c>
      <c r="L116" s="22">
        <v>0</v>
      </c>
    </row>
    <row r="117" spans="1:20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2">
        <v>0</v>
      </c>
      <c r="J117" s="22">
        <v>0</v>
      </c>
      <c r="K117" s="22">
        <v>0</v>
      </c>
      <c r="L117" s="22">
        <v>0</v>
      </c>
    </row>
    <row r="118" spans="1:20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2">
        <v>0</v>
      </c>
      <c r="J118" s="22">
        <v>0</v>
      </c>
      <c r="K118" s="22">
        <v>0</v>
      </c>
      <c r="L118" s="22">
        <v>0</v>
      </c>
    </row>
    <row r="119" spans="1:20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2">
        <v>0</v>
      </c>
      <c r="J119" s="22">
        <v>0</v>
      </c>
      <c r="K119" s="22">
        <v>0</v>
      </c>
      <c r="L119" s="22">
        <v>0</v>
      </c>
    </row>
    <row r="120" spans="1:20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2">
        <v>0</v>
      </c>
      <c r="J120" s="22">
        <v>0</v>
      </c>
      <c r="K120" s="22">
        <v>0</v>
      </c>
      <c r="L120" s="22">
        <v>0</v>
      </c>
    </row>
    <row r="121" spans="1:20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-120928</v>
      </c>
      <c r="F121" s="2">
        <v>-120928</v>
      </c>
      <c r="G121" s="2">
        <v>-120928</v>
      </c>
      <c r="H121" s="2">
        <v>-120928</v>
      </c>
      <c r="I121" s="22">
        <v>-120928</v>
      </c>
      <c r="J121" s="22">
        <v>-120928</v>
      </c>
      <c r="K121" s="22">
        <v>-120928</v>
      </c>
      <c r="L121" s="22">
        <v>-120928</v>
      </c>
      <c r="N121" s="2"/>
    </row>
    <row r="122" spans="1:20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25395</v>
      </c>
      <c r="F122" s="2">
        <v>25395</v>
      </c>
      <c r="G122" s="2">
        <v>25395</v>
      </c>
      <c r="H122" s="2">
        <v>25395</v>
      </c>
      <c r="I122" s="22">
        <v>25395</v>
      </c>
      <c r="J122" s="22">
        <v>25395</v>
      </c>
      <c r="K122" s="22">
        <v>25395</v>
      </c>
      <c r="L122" s="22">
        <v>25395</v>
      </c>
    </row>
    <row r="123" spans="1:20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1841184</v>
      </c>
      <c r="F123" s="2">
        <v>1841184</v>
      </c>
      <c r="G123" s="2">
        <v>1933673</v>
      </c>
      <c r="H123" s="2">
        <v>1933673</v>
      </c>
      <c r="I123" s="22">
        <v>1933673</v>
      </c>
      <c r="J123" s="22">
        <v>1933673</v>
      </c>
      <c r="K123" s="22">
        <v>1933673</v>
      </c>
      <c r="L123" s="22">
        <v>1933673</v>
      </c>
    </row>
    <row r="124" spans="1:20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14329391.178881129</v>
      </c>
      <c r="F124" s="2">
        <v>14284236.519427352</v>
      </c>
      <c r="G124" s="2">
        <v>14239081.859973578</v>
      </c>
      <c r="H124" s="2">
        <v>10704491.870105777</v>
      </c>
      <c r="I124" s="22">
        <v>13960308.269457877</v>
      </c>
      <c r="J124" s="22">
        <v>20954490.778089475</v>
      </c>
      <c r="K124" s="22">
        <v>22231565.657284975</v>
      </c>
      <c r="L124" s="22">
        <v>21915367.507002573</v>
      </c>
      <c r="M124" s="32"/>
      <c r="T124" s="27"/>
    </row>
    <row r="125" spans="1:20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14749374.192941502</v>
      </c>
      <c r="F125" s="2">
        <v>16838218.353617404</v>
      </c>
      <c r="G125" s="2">
        <v>12895918.699034702</v>
      </c>
      <c r="H125" s="2">
        <v>12850764.039580924</v>
      </c>
      <c r="I125" s="24">
        <v>12805609.380127147</v>
      </c>
      <c r="J125" s="22">
        <v>12760454.720673373</v>
      </c>
      <c r="K125" s="22">
        <v>12715300.810169602</v>
      </c>
      <c r="L125" s="22">
        <v>12670146.150715822</v>
      </c>
      <c r="M125" s="32"/>
    </row>
    <row r="126" spans="1:20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-386649</v>
      </c>
      <c r="F126" s="2">
        <v>-386649</v>
      </c>
      <c r="G126" s="2">
        <v>-406071</v>
      </c>
      <c r="H126" s="2">
        <v>-406071</v>
      </c>
      <c r="I126" s="24">
        <v>-406071</v>
      </c>
      <c r="J126" s="22">
        <v>-406071</v>
      </c>
      <c r="K126" s="22">
        <v>-406071</v>
      </c>
      <c r="L126" s="22">
        <v>-406071</v>
      </c>
    </row>
    <row r="127" spans="1:20" s="3" customFormat="1" outlineLevel="1">
      <c r="A127" s="3" t="s">
        <v>228</v>
      </c>
      <c r="C127" s="11"/>
      <c r="D127" s="11"/>
      <c r="E127" s="8">
        <f>SUBTOTAL(9,E106:E126)</f>
        <v>298588855.33482134</v>
      </c>
      <c r="F127" s="8">
        <f t="shared" ref="F127:H127" si="5">SUBTOTAL(9,F106:F126)</f>
        <v>300479837.84604353</v>
      </c>
      <c r="G127" s="8">
        <f t="shared" si="5"/>
        <v>456143168.55900824</v>
      </c>
      <c r="H127" s="8">
        <f t="shared" si="5"/>
        <v>452563423.90968674</v>
      </c>
      <c r="I127" s="8">
        <f t="shared" ref="I127:L127" si="6">SUBTOTAL(9,I106:I126)</f>
        <v>455774086.04258376</v>
      </c>
      <c r="J127" s="8">
        <f t="shared" si="6"/>
        <v>494309489.8917616</v>
      </c>
      <c r="K127" s="8">
        <f t="shared" si="6"/>
        <v>495541410.86045331</v>
      </c>
      <c r="L127" s="8">
        <f t="shared" si="6"/>
        <v>495180058.05071718</v>
      </c>
    </row>
    <row r="128" spans="1:20" ht="13.5" thickBot="1">
      <c r="A128" s="3" t="s">
        <v>110</v>
      </c>
      <c r="B128" s="3"/>
      <c r="C128" s="5"/>
      <c r="D128" s="5"/>
      <c r="E128" s="18">
        <f>SUBTOTAL(9,E9:E127)</f>
        <v>305016219.33482134</v>
      </c>
      <c r="F128" s="18">
        <f>SUBTOTAL(9,F9:F127)</f>
        <v>306907201.84604353</v>
      </c>
      <c r="G128" s="18">
        <f>SUBTOTAL(9,G9:G127)</f>
        <v>491049917.55900824</v>
      </c>
      <c r="H128" s="18">
        <f>SUBTOTAL(9,H9:H127)</f>
        <v>487470172.90968674</v>
      </c>
      <c r="I128" s="18">
        <f t="shared" ref="I128:L128" si="7">SUBTOTAL(9,I9:I127)</f>
        <v>490680835.04258376</v>
      </c>
      <c r="J128" s="18">
        <f t="shared" si="7"/>
        <v>511004068.8917616</v>
      </c>
      <c r="K128" s="18">
        <f t="shared" si="7"/>
        <v>512235989.86045331</v>
      </c>
      <c r="L128" s="18">
        <f t="shared" si="7"/>
        <v>511874637.05071718</v>
      </c>
      <c r="M128" s="30"/>
      <c r="N128" s="30"/>
    </row>
    <row r="129" spans="1:14" ht="13.5" thickTop="1">
      <c r="E129" s="10"/>
      <c r="F129" s="10"/>
      <c r="G129" s="10"/>
      <c r="K129" s="2"/>
      <c r="L129" s="2"/>
    </row>
    <row r="130" spans="1:14">
      <c r="A130" s="1" t="s">
        <v>252</v>
      </c>
      <c r="B130" s="1">
        <v>1900</v>
      </c>
      <c r="E130" s="2">
        <f t="shared" ref="E130:G130" si="8">E106</f>
        <v>-156740712</v>
      </c>
      <c r="F130" s="2">
        <f t="shared" si="8"/>
        <v>-156740712</v>
      </c>
      <c r="G130" s="2">
        <f t="shared" si="8"/>
        <v>-159685814</v>
      </c>
      <c r="H130" s="2">
        <f>H106</f>
        <v>-159685814</v>
      </c>
      <c r="I130" s="2">
        <f t="shared" ref="I130:J130" si="9">I106</f>
        <v>-159685814</v>
      </c>
      <c r="J130" s="2">
        <f t="shared" si="9"/>
        <v>-160946626</v>
      </c>
      <c r="K130" s="2">
        <f t="shared" ref="K130:L130" si="10">K106</f>
        <v>-160946626</v>
      </c>
      <c r="L130" s="2">
        <f t="shared" si="10"/>
        <v>-160946626</v>
      </c>
    </row>
    <row r="131" spans="1:14">
      <c r="A131" s="1" t="s">
        <v>253</v>
      </c>
      <c r="B131" s="1">
        <v>1900</v>
      </c>
      <c r="E131" s="2">
        <f t="shared" ref="E131:H131" si="11">E108</f>
        <v>4981246</v>
      </c>
      <c r="F131" s="2">
        <f t="shared" si="11"/>
        <v>4981246</v>
      </c>
      <c r="G131" s="2">
        <f t="shared" si="11"/>
        <v>5502949</v>
      </c>
      <c r="H131" s="2">
        <f t="shared" si="11"/>
        <v>5502949</v>
      </c>
      <c r="I131" s="2">
        <f t="shared" ref="I131:J131" si="12">I108</f>
        <v>5502949</v>
      </c>
      <c r="J131" s="2">
        <f t="shared" si="12"/>
        <v>5502949</v>
      </c>
      <c r="K131" s="2">
        <f t="shared" ref="K131:L131" si="13">K108</f>
        <v>5502949</v>
      </c>
      <c r="L131" s="2">
        <f t="shared" si="13"/>
        <v>5502949</v>
      </c>
    </row>
    <row r="132" spans="1:14">
      <c r="A132" s="3" t="s">
        <v>254</v>
      </c>
      <c r="E132" s="6">
        <f>E128-E130-E131</f>
        <v>456775685.33482134</v>
      </c>
      <c r="F132" s="6">
        <f t="shared" ref="F132:H132" si="14">F128-F130-F131</f>
        <v>458666667.84604353</v>
      </c>
      <c r="G132" s="6">
        <f t="shared" si="14"/>
        <v>645232782.55900824</v>
      </c>
      <c r="H132" s="6">
        <f t="shared" si="14"/>
        <v>641653037.9096868</v>
      </c>
      <c r="I132" s="6">
        <f t="shared" ref="I132:J132" si="15">I128-I130-I131</f>
        <v>644863700.0425837</v>
      </c>
      <c r="J132" s="6">
        <f t="shared" si="15"/>
        <v>666447745.89176154</v>
      </c>
      <c r="K132" s="6">
        <f t="shared" ref="K132:L132" si="16">K128-K130-K131</f>
        <v>667679666.86045337</v>
      </c>
      <c r="L132" s="6">
        <f t="shared" si="16"/>
        <v>667318314.05071712</v>
      </c>
      <c r="M132" s="2"/>
    </row>
    <row r="133" spans="1:14">
      <c r="A133" s="3"/>
      <c r="E133" s="6"/>
      <c r="F133" s="6"/>
      <c r="G133" s="6"/>
      <c r="H133" s="6"/>
      <c r="K133" s="2"/>
      <c r="N133" s="2"/>
    </row>
    <row r="134" spans="1:14">
      <c r="A134" s="3" t="s">
        <v>259</v>
      </c>
      <c r="E134" s="6"/>
      <c r="F134" s="6"/>
      <c r="G134" s="6"/>
      <c r="H134" s="6"/>
      <c r="M134" s="34"/>
    </row>
    <row r="135" spans="1:14">
      <c r="A135" s="1" t="str">
        <f>+A12</f>
        <v>MIP/VPP Accrual</v>
      </c>
      <c r="B135" s="1">
        <v>1900</v>
      </c>
      <c r="C135" s="1" t="str">
        <f t="shared" ref="C135:H135" si="17">+C12</f>
        <v>ACC</v>
      </c>
      <c r="D135" s="1" t="str">
        <f t="shared" si="17"/>
        <v>ACC04</v>
      </c>
      <c r="E135" s="4">
        <f t="shared" si="17"/>
        <v>1238855</v>
      </c>
      <c r="F135" s="4">
        <f t="shared" si="17"/>
        <v>1238855</v>
      </c>
      <c r="G135" s="4">
        <f t="shared" si="17"/>
        <v>1809628</v>
      </c>
      <c r="H135" s="4">
        <f t="shared" si="17"/>
        <v>1809628</v>
      </c>
      <c r="I135" s="4">
        <f t="shared" ref="I135:J135" si="18">+I12</f>
        <v>1809628</v>
      </c>
      <c r="J135" s="4">
        <f t="shared" si="18"/>
        <v>2093947</v>
      </c>
      <c r="K135" s="4">
        <f t="shared" ref="K135:L135" si="19">+K12</f>
        <v>2093947</v>
      </c>
      <c r="L135" s="4">
        <f t="shared" si="19"/>
        <v>2093947</v>
      </c>
      <c r="N135" s="2"/>
    </row>
    <row r="136" spans="1:14">
      <c r="A136" s="1" t="str">
        <f>+A22</f>
        <v>Restricted Stock Grant Plan</v>
      </c>
      <c r="B136" s="1">
        <v>1900</v>
      </c>
      <c r="C136" s="1" t="str">
        <f t="shared" ref="C136:H136" si="20">+C22</f>
        <v>BEN</v>
      </c>
      <c r="D136" s="1" t="str">
        <f t="shared" si="20"/>
        <v>NBP05</v>
      </c>
      <c r="E136" s="4">
        <f t="shared" si="20"/>
        <v>865318</v>
      </c>
      <c r="F136" s="4">
        <f t="shared" si="20"/>
        <v>865318</v>
      </c>
      <c r="G136" s="4">
        <f t="shared" si="20"/>
        <v>10229</v>
      </c>
      <c r="H136" s="4">
        <f t="shared" si="20"/>
        <v>10229</v>
      </c>
      <c r="I136" s="4">
        <f t="shared" ref="I136:J136" si="21">+I22</f>
        <v>10229</v>
      </c>
      <c r="J136" s="4">
        <f t="shared" si="21"/>
        <v>10229</v>
      </c>
      <c r="K136" s="4">
        <f t="shared" ref="K136:L136" si="22">+K22</f>
        <v>10229</v>
      </c>
      <c r="L136" s="4">
        <f t="shared" si="22"/>
        <v>10229</v>
      </c>
    </row>
    <row r="137" spans="1:14">
      <c r="A137" s="1" t="str">
        <f>+A25</f>
        <v>Restricted Stock - MIP</v>
      </c>
      <c r="B137" s="1">
        <v>1900</v>
      </c>
      <c r="C137" s="1" t="str">
        <f t="shared" ref="C137:H138" si="23">+C25</f>
        <v>BEN</v>
      </c>
      <c r="D137" s="1" t="str">
        <f t="shared" si="23"/>
        <v>NBP13</v>
      </c>
      <c r="E137" s="4">
        <f t="shared" si="23"/>
        <v>8630729</v>
      </c>
      <c r="F137" s="4">
        <f t="shared" si="23"/>
        <v>8630729</v>
      </c>
      <c r="G137" s="4">
        <f t="shared" si="23"/>
        <v>9450594</v>
      </c>
      <c r="H137" s="4">
        <f t="shared" si="23"/>
        <v>9450594</v>
      </c>
      <c r="I137" s="4">
        <f t="shared" ref="I137:J137" si="24">+I25</f>
        <v>9450594</v>
      </c>
      <c r="J137" s="4">
        <f t="shared" si="24"/>
        <v>9450594</v>
      </c>
      <c r="K137" s="4">
        <f t="shared" ref="K137:L137" si="25">+K25</f>
        <v>9450594</v>
      </c>
      <c r="L137" s="4">
        <f t="shared" si="25"/>
        <v>9450594</v>
      </c>
    </row>
    <row r="138" spans="1:14">
      <c r="A138" s="1" t="str">
        <f>+A26</f>
        <v>Director's Stock Awards</v>
      </c>
      <c r="B138" s="1">
        <v>1900</v>
      </c>
      <c r="C138" s="1" t="str">
        <f t="shared" si="23"/>
        <v>BEN</v>
      </c>
      <c r="D138" s="1" t="str">
        <f t="shared" si="23"/>
        <v>NBP16</v>
      </c>
      <c r="E138" s="4">
        <f t="shared" si="23"/>
        <v>4340733</v>
      </c>
      <c r="F138" s="4">
        <f t="shared" si="23"/>
        <v>4340733</v>
      </c>
      <c r="G138" s="4">
        <f t="shared" si="23"/>
        <v>4477825</v>
      </c>
      <c r="H138" s="4">
        <f t="shared" si="23"/>
        <v>4477825</v>
      </c>
      <c r="I138" s="4">
        <f t="shared" ref="I138:J138" si="26">+I26</f>
        <v>4477825</v>
      </c>
      <c r="J138" s="4">
        <f t="shared" si="26"/>
        <v>4477825</v>
      </c>
      <c r="K138" s="4">
        <f t="shared" ref="K138:L138" si="27">+K26</f>
        <v>4477825</v>
      </c>
      <c r="L138" s="4">
        <f t="shared" si="27"/>
        <v>4477825</v>
      </c>
    </row>
    <row r="139" spans="1:14">
      <c r="A139" s="1" t="str">
        <f>+A76</f>
        <v>Charitable Contribution Carryover</v>
      </c>
      <c r="B139" s="1">
        <v>1900</v>
      </c>
      <c r="C139" s="1" t="str">
        <f t="shared" ref="C139:H139" si="28">+C76</f>
        <v>ONT</v>
      </c>
      <c r="D139" s="1" t="str">
        <f t="shared" si="28"/>
        <v>ONT04</v>
      </c>
      <c r="E139" s="4">
        <f t="shared" si="28"/>
        <v>4736532</v>
      </c>
      <c r="F139" s="4">
        <f t="shared" si="28"/>
        <v>4736532</v>
      </c>
      <c r="G139" s="4">
        <f t="shared" si="28"/>
        <v>5290312</v>
      </c>
      <c r="H139" s="4">
        <f t="shared" si="28"/>
        <v>5290312</v>
      </c>
      <c r="I139" s="4">
        <f t="shared" ref="I139:J139" si="29">+I76</f>
        <v>5290312</v>
      </c>
      <c r="J139" s="4">
        <f t="shared" si="29"/>
        <v>5290312</v>
      </c>
      <c r="K139" s="4">
        <f t="shared" ref="K139:L139" si="30">+K76</f>
        <v>5290312</v>
      </c>
      <c r="L139" s="4">
        <f t="shared" si="30"/>
        <v>5290312</v>
      </c>
    </row>
    <row r="140" spans="1:14">
      <c r="A140" s="1" t="str">
        <f>+A81</f>
        <v>Prepayments</v>
      </c>
      <c r="B140" s="1">
        <v>1900</v>
      </c>
      <c r="C140" s="1" t="str">
        <f t="shared" ref="C140:H140" si="31">+C81</f>
        <v>ONT</v>
      </c>
      <c r="D140" s="1" t="str">
        <f t="shared" si="31"/>
        <v>ONT31</v>
      </c>
      <c r="E140" s="20">
        <f t="shared" si="31"/>
        <v>-4043482</v>
      </c>
      <c r="F140" s="20">
        <f t="shared" si="31"/>
        <v>-4043482</v>
      </c>
      <c r="G140" s="20">
        <f t="shared" si="31"/>
        <v>-4351360</v>
      </c>
      <c r="H140" s="20">
        <f t="shared" si="31"/>
        <v>-4351360</v>
      </c>
      <c r="I140" s="20">
        <f t="shared" ref="I140:J140" si="32">+I81</f>
        <v>-4351360</v>
      </c>
      <c r="J140" s="20">
        <f t="shared" si="32"/>
        <v>-5436598</v>
      </c>
      <c r="K140" s="20">
        <f t="shared" ref="K140:L140" si="33">+K81</f>
        <v>-5436598</v>
      </c>
      <c r="L140" s="20">
        <f t="shared" si="33"/>
        <v>-5436598</v>
      </c>
    </row>
    <row r="141" spans="1:14">
      <c r="A141" s="3" t="s">
        <v>258</v>
      </c>
      <c r="E141" s="4">
        <f t="shared" ref="E141:H141" si="34">+E132-E135-E136-E137-E138-E139-E140</f>
        <v>441007000.33482134</v>
      </c>
      <c r="F141" s="4">
        <f t="shared" si="34"/>
        <v>442897982.84604353</v>
      </c>
      <c r="G141" s="4">
        <f t="shared" si="34"/>
        <v>628545554.55900824</v>
      </c>
      <c r="H141" s="4">
        <f t="shared" si="34"/>
        <v>624965809.9096868</v>
      </c>
      <c r="I141" s="4">
        <f t="shared" ref="I141:J141" si="35">+I132-I135-I136-I137-I138-I139-I140</f>
        <v>628176472.0425837</v>
      </c>
      <c r="J141" s="4">
        <f t="shared" si="35"/>
        <v>650561436.89176154</v>
      </c>
      <c r="K141" s="4">
        <f t="shared" ref="K141:L141" si="36">+K132-K135-K136-K137-K138-K139-K140</f>
        <v>651793357.86045337</v>
      </c>
      <c r="L141" s="4">
        <f t="shared" si="36"/>
        <v>651432005.05071712</v>
      </c>
    </row>
    <row r="142" spans="1:14">
      <c r="E142" s="6"/>
      <c r="F142" s="6"/>
      <c r="G142" s="6"/>
      <c r="H142" s="6"/>
      <c r="K142" s="2"/>
    </row>
    <row r="143" spans="1:14">
      <c r="E143" s="10"/>
      <c r="F143" s="10"/>
      <c r="G143" s="10"/>
    </row>
    <row r="144" spans="1:14">
      <c r="A144" s="1" t="s">
        <v>257</v>
      </c>
      <c r="E144" s="4"/>
      <c r="F144" s="4"/>
      <c r="G144" s="4"/>
      <c r="H144" s="4"/>
    </row>
    <row r="145" spans="1:16">
      <c r="C145" s="1" t="s">
        <v>255</v>
      </c>
      <c r="D145" s="1">
        <v>1900</v>
      </c>
      <c r="E145" s="4">
        <f>SUMIF($B$9:$B$126,$D145,E$9:E$127)-SUMIF($B$130:$B$140,$D145,$E$130:$E$140)+6692119</f>
        <v>455260121.96299875</v>
      </c>
      <c r="F145" s="4">
        <f>SUMIF($B$9:$B$126,$D145,F$9:F$127)-SUMIF($B$130:$B$140,$D145,$F$130:$F$140)+6844826</f>
        <v>455260121.97299874</v>
      </c>
      <c r="G145" s="4">
        <f>SUMIF($B$9:$B$126,$D145,G$9:G$127)-SUMIF($B$130:$B$140,$D145,$G$130:$G$140)+22993065</f>
        <v>633309030</v>
      </c>
      <c r="H145" s="4">
        <f>SUMIF($B$9:$B$126,$D145,H$9:H$127)-SUMIF($B$130:$B$140,$D145,$H$130:$H$140)+22993067</f>
        <v>633309032</v>
      </c>
      <c r="I145" s="4">
        <f>SUMIF($B$9:$B$126,$D145,I$9:I$127)-SUMIF($B$130:$B$140,$D145,$I$130:$I$140)+22993066</f>
        <v>633309031.3929987</v>
      </c>
      <c r="J145" s="4">
        <f>SUMIF($B$9:$B$126,$D145,J$9:J$127)-SUMIF($B$130:$B$140,$D145,$J$130:$J$140)+8032498</f>
        <v>651229276.3929987</v>
      </c>
      <c r="K145" s="4">
        <f>SUMIF($B$9:$B$126,$D145,K$9:K$127)-SUMIF($B$130:$B$140,$D145,$K$130:$K$140)+8032498</f>
        <v>651229276.3929987</v>
      </c>
      <c r="L145" s="4">
        <f>SUMIF($B$9:$B$126,$D145,L$9:L$127)-SUMIF($B$130:$B$140,$D145,$L$130:$L$140)+8032498</f>
        <v>651229276.3929987</v>
      </c>
      <c r="M145" s="25"/>
      <c r="P145" s="31"/>
    </row>
    <row r="147" spans="1:16">
      <c r="D147" s="1">
        <v>2820</v>
      </c>
      <c r="E147" s="4">
        <f t="shared" ref="E147:L147" si="37">SUMIF($B$9:$B$126,$D147,E$9:E$127)</f>
        <v>-17761671</v>
      </c>
      <c r="F147" s="4">
        <f t="shared" si="37"/>
        <v>-17761671</v>
      </c>
      <c r="G147" s="4">
        <f>SUMIF($B$9:$B$126,$D147,G$9:G$127)-16123205</f>
        <v>-18043171</v>
      </c>
      <c r="H147" s="4">
        <f>SUMIF($B$9:$B$126,$D147,H$9:H$127)-16123205</f>
        <v>-18043171</v>
      </c>
      <c r="I147" s="4">
        <f>SUMIF($B$9:$B$126,$D147,I$9:I$127)-16123206</f>
        <v>-18043172</v>
      </c>
      <c r="J147" s="4">
        <f t="shared" si="37"/>
        <v>-19248322</v>
      </c>
      <c r="K147" s="4">
        <f t="shared" si="37"/>
        <v>-19248322</v>
      </c>
      <c r="L147" s="4">
        <f t="shared" si="37"/>
        <v>-19248322</v>
      </c>
      <c r="P147" s="31"/>
    </row>
    <row r="149" spans="1:16">
      <c r="D149" s="1">
        <v>2830</v>
      </c>
      <c r="E149" s="4">
        <f>SUMIF($B$9:$B$126,$D149,E$9:E$127)-20312203</f>
        <v>3508927.3718226328</v>
      </c>
      <c r="F149" s="4">
        <f>SUMIF($B$9:$B$126,$D149,F$9:F$127)-20464910</f>
        <v>5399909.8730447553</v>
      </c>
      <c r="G149" s="4">
        <f>SUMIF($B$9:$B$126,$D149,G$9:G$127)-6869489</f>
        <v>13280066.559008278</v>
      </c>
      <c r="H149" s="4">
        <f>SUMIF($B$9:$B$126,$D149,H$9:H$127)-6869488</f>
        <v>9700322.9096867014</v>
      </c>
      <c r="I149" s="4">
        <f>SUMIF($B$9:$B$126,$D149,I$9:I$127)-6869488</f>
        <v>12910984.649585024</v>
      </c>
      <c r="J149" s="4">
        <f>SUMIF($B$9:$B$126,$D149,J$9:J$127)-8639225</f>
        <v>18580855.498762846</v>
      </c>
      <c r="K149" s="4">
        <f>SUMIF($B$9:$B$126,$D149,K$9:K$127)-8639224</f>
        <v>19812777.467454575</v>
      </c>
      <c r="L149" s="4">
        <f>SUMIF($B$9:$B$126,$D149,L$9:L$127)-8639224</f>
        <v>19451424.657718398</v>
      </c>
      <c r="M149" s="25"/>
      <c r="P149" s="27"/>
    </row>
    <row r="152" spans="1:16" s="3" customFormat="1">
      <c r="A152" s="3" t="s">
        <v>217</v>
      </c>
      <c r="E152" s="19">
        <f>SUM(E145:E151)</f>
        <v>441007378.3348214</v>
      </c>
      <c r="F152" s="19">
        <f t="shared" ref="F152:H152" si="38">SUM(F145:F151)</f>
        <v>442898360.84604347</v>
      </c>
      <c r="G152" s="19">
        <f t="shared" si="38"/>
        <v>628545925.55900824</v>
      </c>
      <c r="H152" s="19">
        <f t="shared" si="38"/>
        <v>624966183.90968668</v>
      </c>
      <c r="I152" s="19">
        <f t="shared" ref="I152:J152" si="39">SUM(I145:I151)</f>
        <v>628176844.0425837</v>
      </c>
      <c r="J152" s="19">
        <f t="shared" si="39"/>
        <v>650561809.89176154</v>
      </c>
      <c r="K152" s="19">
        <f t="shared" ref="K152:L152" si="40">SUM(K145:K151)</f>
        <v>651793731.86045325</v>
      </c>
      <c r="L152" s="19">
        <f t="shared" si="40"/>
        <v>651432379.05071712</v>
      </c>
    </row>
    <row r="153" spans="1:16">
      <c r="E153" s="2">
        <f>E152-E141</f>
        <v>378.00000005960464</v>
      </c>
      <c r="F153" s="2">
        <f t="shared" ref="F153:H153" si="41">F152-F141</f>
        <v>377.99999994039536</v>
      </c>
      <c r="G153" s="2">
        <f t="shared" si="41"/>
        <v>371</v>
      </c>
      <c r="H153" s="2">
        <f t="shared" si="41"/>
        <v>373.99999988079071</v>
      </c>
      <c r="I153" s="2">
        <f t="shared" ref="I153:J153" si="42">I152-I141</f>
        <v>372</v>
      </c>
      <c r="J153" s="2">
        <f t="shared" si="42"/>
        <v>373</v>
      </c>
      <c r="K153" s="2">
        <f t="shared" ref="K153:L153" si="43">K152-K141</f>
        <v>373.99999988079071</v>
      </c>
      <c r="L153" s="2">
        <f t="shared" si="43"/>
        <v>374</v>
      </c>
      <c r="M153" s="26"/>
    </row>
    <row r="154" spans="1:16">
      <c r="E154" s="2"/>
      <c r="F154" s="2"/>
      <c r="G154" s="2"/>
      <c r="H154" s="2"/>
      <c r="J154" s="2"/>
      <c r="K154" s="26"/>
    </row>
    <row r="155" spans="1:16">
      <c r="D155" s="28"/>
    </row>
    <row r="156" spans="1:16">
      <c r="D156" s="28"/>
    </row>
    <row r="157" spans="1:16">
      <c r="D157" s="28"/>
    </row>
    <row r="158" spans="1:16">
      <c r="D158" s="28"/>
    </row>
    <row r="159" spans="1:16">
      <c r="D159" s="28"/>
    </row>
    <row r="160" spans="1:16">
      <c r="D160" s="28"/>
    </row>
    <row r="161" spans="4:4">
      <c r="D161" s="28"/>
    </row>
    <row r="162" spans="4:4">
      <c r="D162" s="28"/>
    </row>
    <row r="163" spans="4:4">
      <c r="D163" s="28"/>
    </row>
    <row r="164" spans="4:4">
      <c r="D164" s="28"/>
    </row>
    <row r="165" spans="4:4">
      <c r="D165" s="28"/>
    </row>
    <row r="166" spans="4:4">
      <c r="D166" s="28"/>
    </row>
    <row r="167" spans="4:4">
      <c r="D167" s="28"/>
    </row>
    <row r="168" spans="4:4">
      <c r="D168" s="28"/>
    </row>
    <row r="169" spans="4:4">
      <c r="D169" s="28"/>
    </row>
    <row r="170" spans="4:4">
      <c r="D170" s="28"/>
    </row>
    <row r="171" spans="4:4">
      <c r="D171" s="28"/>
    </row>
    <row r="172" spans="4:4">
      <c r="D172" s="28"/>
    </row>
    <row r="173" spans="4:4">
      <c r="D173" s="28"/>
    </row>
    <row r="174" spans="4:4">
      <c r="D174" s="28"/>
    </row>
    <row r="175" spans="4:4">
      <c r="D175" s="28"/>
    </row>
    <row r="176" spans="4:4">
      <c r="D176" s="28"/>
    </row>
    <row r="177" spans="4:4">
      <c r="D177" s="28"/>
    </row>
    <row r="178" spans="4:4">
      <c r="D178" s="28"/>
    </row>
    <row r="179" spans="4:4">
      <c r="D179" s="28"/>
    </row>
  </sheetData>
  <autoFilter ref="A8:L127"/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45" right="0.45" top="0.75" bottom="0.75" header="0.3" footer="0.3"/>
  <pageSetup scale="50" orientation="landscape" r:id="rId1"/>
  <headerFooter>
    <oddHeader>&amp;RCASE NO. 2018-00281
ATTACHMENT 2
TO AG DR NO. 1-44
(SUPPLEMENT 03-29-19)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153"/>
  <sheetViews>
    <sheetView tabSelected="1" zoomScale="90" zoomScaleNormal="90" workbookViewId="0">
      <pane xSplit="4" ySplit="8" topLeftCell="E9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RowHeight="12.75" outlineLevelRow="2"/>
  <cols>
    <col min="1" max="1" width="65.28515625" style="1" customWidth="1"/>
    <col min="2" max="2" width="18.5703125" style="1" customWidth="1"/>
    <col min="3" max="3" width="11.85546875" style="1" customWidth="1"/>
    <col min="4" max="4" width="8" style="1" bestFit="1" customWidth="1"/>
    <col min="5" max="7" width="14.140625" style="1" customWidth="1"/>
    <col min="8" max="8" width="11.7109375" style="1" bestFit="1" customWidth="1"/>
    <col min="9" max="9" width="11.5703125" style="1" bestFit="1" customWidth="1"/>
    <col min="10" max="10" width="15.85546875" style="1" customWidth="1"/>
    <col min="11" max="11" width="14.85546875" style="1" customWidth="1"/>
    <col min="12" max="12" width="16.7109375" style="1" customWidth="1"/>
    <col min="13" max="14" width="15.7109375" style="1" customWidth="1"/>
    <col min="15" max="16384" width="9.140625" style="1"/>
  </cols>
  <sheetData>
    <row r="1" spans="1:12">
      <c r="A1" s="3" t="s">
        <v>0</v>
      </c>
      <c r="B1" s="3"/>
    </row>
    <row r="2" spans="1:12">
      <c r="A2" s="3" t="s">
        <v>1</v>
      </c>
      <c r="B2" s="3"/>
    </row>
    <row r="4" spans="1:12">
      <c r="A4" s="12" t="s">
        <v>218</v>
      </c>
    </row>
    <row r="5" spans="1:12">
      <c r="A5" s="13" t="s">
        <v>7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2" ht="13.5" thickBot="1">
      <c r="A6" s="14"/>
      <c r="B6" s="14"/>
      <c r="C6" s="14"/>
      <c r="D6" s="14"/>
    </row>
    <row r="7" spans="1:12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  <c r="K7" s="9" t="s">
        <v>249</v>
      </c>
      <c r="L7" s="9" t="s">
        <v>249</v>
      </c>
    </row>
    <row r="8" spans="1:12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  <c r="K8" s="7">
        <v>43496</v>
      </c>
      <c r="L8" s="7">
        <v>43524</v>
      </c>
    </row>
    <row r="9" spans="1:12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22">
        <v>0</v>
      </c>
      <c r="J9" s="22">
        <v>0</v>
      </c>
      <c r="K9" s="22">
        <v>0</v>
      </c>
      <c r="L9" s="22">
        <v>0</v>
      </c>
    </row>
    <row r="10" spans="1:12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22">
        <v>0</v>
      </c>
      <c r="J10" s="22">
        <v>0</v>
      </c>
      <c r="K10" s="22">
        <v>0</v>
      </c>
      <c r="L10" s="22">
        <v>0</v>
      </c>
    </row>
    <row r="11" spans="1:12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22">
        <v>0</v>
      </c>
      <c r="J11" s="22">
        <v>0</v>
      </c>
      <c r="K11" s="22">
        <v>0</v>
      </c>
      <c r="L11" s="22">
        <v>0</v>
      </c>
    </row>
    <row r="12" spans="1:12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-543028</v>
      </c>
      <c r="F12" s="4">
        <v>-543028</v>
      </c>
      <c r="G12" s="4">
        <v>-1057700</v>
      </c>
      <c r="H12" s="4">
        <v>-1057700</v>
      </c>
      <c r="I12" s="22">
        <v>-1057700</v>
      </c>
      <c r="J12" s="22">
        <v>-1189274</v>
      </c>
      <c r="K12" s="22">
        <v>-1189274</v>
      </c>
      <c r="L12" s="22">
        <v>-1189274</v>
      </c>
    </row>
    <row r="13" spans="1:12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22">
        <v>0</v>
      </c>
      <c r="J13" s="22">
        <v>0</v>
      </c>
      <c r="K13" s="22">
        <v>0</v>
      </c>
      <c r="L13" s="22">
        <v>0</v>
      </c>
    </row>
    <row r="14" spans="1:12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22">
        <v>0</v>
      </c>
      <c r="J14" s="22">
        <v>0</v>
      </c>
      <c r="K14" s="22">
        <v>0</v>
      </c>
      <c r="L14" s="22">
        <v>0</v>
      </c>
    </row>
    <row r="15" spans="1:12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22">
        <v>0</v>
      </c>
      <c r="J15" s="22">
        <v>0</v>
      </c>
      <c r="K15" s="22">
        <v>0</v>
      </c>
      <c r="L15" s="22">
        <v>0</v>
      </c>
    </row>
    <row r="16" spans="1:12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6868</v>
      </c>
      <c r="F16" s="4">
        <v>6868</v>
      </c>
      <c r="G16" s="4">
        <v>0</v>
      </c>
      <c r="H16" s="4">
        <v>0</v>
      </c>
      <c r="I16" s="22">
        <v>0</v>
      </c>
      <c r="J16" s="22">
        <v>0</v>
      </c>
      <c r="K16" s="22">
        <v>0</v>
      </c>
      <c r="L16" s="22">
        <v>0</v>
      </c>
    </row>
    <row r="17" spans="1:12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120</v>
      </c>
      <c r="F17" s="4">
        <v>120</v>
      </c>
      <c r="G17" s="4">
        <v>198</v>
      </c>
      <c r="H17" s="4">
        <v>198</v>
      </c>
      <c r="I17" s="22">
        <v>198</v>
      </c>
      <c r="J17" s="22">
        <v>222</v>
      </c>
      <c r="K17" s="22">
        <v>222</v>
      </c>
      <c r="L17" s="22">
        <v>222</v>
      </c>
    </row>
    <row r="18" spans="1:12" s="3" customFormat="1" outlineLevel="1">
      <c r="A18" s="3" t="s">
        <v>221</v>
      </c>
      <c r="C18" s="11"/>
      <c r="D18" s="11"/>
      <c r="E18" s="8">
        <f>SUBTOTAL(9,E9:E17)</f>
        <v>-536040</v>
      </c>
      <c r="F18" s="8">
        <f t="shared" ref="F18:J18" si="0">SUBTOTAL(9,F9:F17)</f>
        <v>-536040</v>
      </c>
      <c r="G18" s="8">
        <f t="shared" si="0"/>
        <v>-1057502</v>
      </c>
      <c r="H18" s="8">
        <f t="shared" si="0"/>
        <v>-1057502</v>
      </c>
      <c r="I18" s="8">
        <f t="shared" si="0"/>
        <v>-1057502</v>
      </c>
      <c r="J18" s="8">
        <f t="shared" si="0"/>
        <v>-1189052</v>
      </c>
      <c r="K18" s="8">
        <f t="shared" ref="K18:L18" si="1">SUBTOTAL(9,K9:K17)</f>
        <v>-1189052</v>
      </c>
      <c r="L18" s="8">
        <f t="shared" si="1"/>
        <v>-1189052</v>
      </c>
    </row>
    <row r="19" spans="1:12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22">
        <v>0</v>
      </c>
      <c r="J19" s="22">
        <v>0</v>
      </c>
      <c r="K19" s="22">
        <v>0</v>
      </c>
      <c r="L19" s="22">
        <v>0</v>
      </c>
    </row>
    <row r="20" spans="1:12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  <c r="I20" s="22">
        <v>0</v>
      </c>
      <c r="J20" s="22">
        <v>0</v>
      </c>
      <c r="K20" s="22">
        <v>0</v>
      </c>
      <c r="L20" s="22">
        <v>0</v>
      </c>
    </row>
    <row r="21" spans="1:12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22">
        <v>0</v>
      </c>
      <c r="J21" s="22">
        <v>0</v>
      </c>
      <c r="K21" s="22">
        <v>0</v>
      </c>
      <c r="L21" s="22">
        <v>0</v>
      </c>
    </row>
    <row r="22" spans="1:12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22">
        <v>0</v>
      </c>
      <c r="J22" s="22">
        <v>0</v>
      </c>
      <c r="K22" s="22">
        <v>0</v>
      </c>
      <c r="L22" s="22">
        <v>0</v>
      </c>
    </row>
    <row r="23" spans="1:12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22">
        <v>0</v>
      </c>
      <c r="J23" s="22">
        <v>0</v>
      </c>
      <c r="K23" s="22">
        <v>0</v>
      </c>
      <c r="L23" s="22">
        <v>0</v>
      </c>
    </row>
    <row r="24" spans="1:12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22">
        <v>0</v>
      </c>
      <c r="J24" s="22">
        <v>0</v>
      </c>
      <c r="K24" s="22">
        <v>0</v>
      </c>
      <c r="L24" s="22">
        <v>0</v>
      </c>
    </row>
    <row r="25" spans="1:12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22">
        <v>0</v>
      </c>
      <c r="J25" s="22">
        <v>0</v>
      </c>
      <c r="K25" s="22">
        <v>0</v>
      </c>
      <c r="L25" s="22">
        <v>0</v>
      </c>
    </row>
    <row r="26" spans="1:12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22">
        <v>0</v>
      </c>
      <c r="J26" s="22">
        <v>0</v>
      </c>
      <c r="K26" s="22">
        <v>0</v>
      </c>
      <c r="L26" s="22">
        <v>0</v>
      </c>
    </row>
    <row r="27" spans="1:12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22">
        <v>0</v>
      </c>
      <c r="J27" s="22">
        <v>0</v>
      </c>
      <c r="K27" s="22">
        <v>0</v>
      </c>
      <c r="L27" s="22">
        <v>0</v>
      </c>
    </row>
    <row r="28" spans="1:12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22">
        <v>0</v>
      </c>
      <c r="J28" s="22">
        <v>0</v>
      </c>
      <c r="K28" s="22">
        <v>0</v>
      </c>
      <c r="L28" s="22">
        <v>0</v>
      </c>
    </row>
    <row r="29" spans="1:12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  <c r="I29" s="22">
        <v>0</v>
      </c>
      <c r="J29" s="22">
        <v>0</v>
      </c>
      <c r="K29" s="22">
        <v>0</v>
      </c>
      <c r="L29" s="22">
        <v>0</v>
      </c>
    </row>
    <row r="30" spans="1:12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  <c r="I30" s="23">
        <v>0</v>
      </c>
      <c r="J30" s="22">
        <v>0</v>
      </c>
      <c r="K30" s="22">
        <v>0</v>
      </c>
      <c r="L30" s="22">
        <v>0</v>
      </c>
    </row>
    <row r="31" spans="1:12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-468235</v>
      </c>
      <c r="F31" s="2">
        <v>-468235</v>
      </c>
      <c r="G31" s="2">
        <v>-627317</v>
      </c>
      <c r="H31" s="2">
        <v>-627317</v>
      </c>
      <c r="I31" s="22">
        <v>-627317</v>
      </c>
      <c r="J31" s="22">
        <v>-627317</v>
      </c>
      <c r="K31" s="22">
        <v>-627317</v>
      </c>
      <c r="L31" s="22">
        <v>-627317</v>
      </c>
    </row>
    <row r="32" spans="1:12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-86</v>
      </c>
      <c r="F32" s="2">
        <v>-86</v>
      </c>
      <c r="G32" s="2">
        <v>-86</v>
      </c>
      <c r="H32" s="2">
        <v>-86</v>
      </c>
      <c r="I32" s="22">
        <v>-86</v>
      </c>
      <c r="J32" s="22">
        <v>-86</v>
      </c>
      <c r="K32" s="22">
        <v>-86</v>
      </c>
      <c r="L32" s="22">
        <v>-86</v>
      </c>
    </row>
    <row r="33" spans="1:12" s="3" customFormat="1" outlineLevel="1">
      <c r="A33" s="3" t="s">
        <v>223</v>
      </c>
      <c r="C33" s="11"/>
      <c r="D33" s="11"/>
      <c r="E33" s="8">
        <f>SUBTOTAL(9,E31:E32)</f>
        <v>-468321</v>
      </c>
      <c r="F33" s="8">
        <f t="shared" ref="F33:J33" si="2">SUBTOTAL(9,F31:F32)</f>
        <v>-468321</v>
      </c>
      <c r="G33" s="8">
        <f t="shared" si="2"/>
        <v>-627403</v>
      </c>
      <c r="H33" s="8">
        <f t="shared" si="2"/>
        <v>-627403</v>
      </c>
      <c r="I33" s="8">
        <f t="shared" si="2"/>
        <v>-627403</v>
      </c>
      <c r="J33" s="8">
        <f t="shared" si="2"/>
        <v>-627403</v>
      </c>
      <c r="K33" s="8">
        <f t="shared" ref="K33:L33" si="3">SUBTOTAL(9,K31:K32)</f>
        <v>-627403</v>
      </c>
      <c r="L33" s="8">
        <f t="shared" si="3"/>
        <v>-627403</v>
      </c>
    </row>
    <row r="34" spans="1:12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-24078421</v>
      </c>
      <c r="F34" s="4">
        <v>-24078421</v>
      </c>
      <c r="G34" s="4">
        <v>-24543396</v>
      </c>
      <c r="H34" s="4">
        <v>-24543396</v>
      </c>
      <c r="I34" s="4">
        <v>-24543396</v>
      </c>
      <c r="J34" s="4">
        <v>-24668118</v>
      </c>
      <c r="K34" s="4">
        <v>-24668118</v>
      </c>
      <c r="L34" s="4">
        <v>-24668118</v>
      </c>
    </row>
    <row r="35" spans="1:12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7818271</v>
      </c>
      <c r="F35" s="4">
        <v>7818271</v>
      </c>
      <c r="G35" s="4">
        <v>8341972</v>
      </c>
      <c r="H35" s="4">
        <v>8341972</v>
      </c>
      <c r="I35" s="4">
        <v>8341972</v>
      </c>
      <c r="J35" s="4">
        <v>8294043</v>
      </c>
      <c r="K35" s="4">
        <v>8294043</v>
      </c>
      <c r="L35" s="4">
        <v>8294043</v>
      </c>
    </row>
    <row r="36" spans="1:12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  <c r="K36" s="4">
        <v>0</v>
      </c>
      <c r="L36" s="4">
        <v>0</v>
      </c>
    </row>
    <row r="37" spans="1:12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  <c r="K37" s="4">
        <v>0</v>
      </c>
      <c r="L37" s="4">
        <v>0</v>
      </c>
    </row>
    <row r="38" spans="1:12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  <c r="K38" s="4">
        <v>0</v>
      </c>
      <c r="L38" s="4">
        <v>0</v>
      </c>
    </row>
    <row r="39" spans="1:12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  <c r="K39" s="4">
        <v>0</v>
      </c>
      <c r="L39" s="4">
        <v>0</v>
      </c>
    </row>
    <row r="40" spans="1:12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  <c r="K40" s="4">
        <v>0</v>
      </c>
      <c r="L40" s="4">
        <v>0</v>
      </c>
    </row>
    <row r="41" spans="1:12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  <c r="K41" s="4">
        <v>0</v>
      </c>
      <c r="L41" s="4">
        <v>0</v>
      </c>
    </row>
    <row r="42" spans="1:12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  <c r="K42" s="4">
        <v>0</v>
      </c>
      <c r="L42" s="4">
        <v>0</v>
      </c>
    </row>
    <row r="43" spans="1:12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4">
        <v>0</v>
      </c>
      <c r="J43" s="4">
        <v>0</v>
      </c>
      <c r="K43" s="4">
        <v>0</v>
      </c>
      <c r="L43" s="4">
        <v>0</v>
      </c>
    </row>
    <row r="44" spans="1:12" s="3" customFormat="1" outlineLevel="1">
      <c r="A44" s="3" t="s">
        <v>224</v>
      </c>
      <c r="C44" s="11"/>
      <c r="D44" s="11"/>
      <c r="E44" s="8">
        <f>SUBTOTAL(9,E34:E43)</f>
        <v>-16260150</v>
      </c>
      <c r="F44" s="8">
        <f t="shared" ref="F44:J44" si="4">SUBTOTAL(9,F34:F43)</f>
        <v>-16260150</v>
      </c>
      <c r="G44" s="8">
        <f t="shared" si="4"/>
        <v>-16201424</v>
      </c>
      <c r="H44" s="8">
        <f t="shared" si="4"/>
        <v>-16201424</v>
      </c>
      <c r="I44" s="8">
        <f t="shared" si="4"/>
        <v>-16201424</v>
      </c>
      <c r="J44" s="8">
        <f t="shared" si="4"/>
        <v>-16374075</v>
      </c>
      <c r="K44" s="8">
        <f t="shared" ref="K44:L44" si="5">SUBTOTAL(9,K34:K43)</f>
        <v>-16374075</v>
      </c>
      <c r="L44" s="8">
        <f t="shared" si="5"/>
        <v>-16374075</v>
      </c>
    </row>
    <row r="45" spans="1:12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4">
        <v>0</v>
      </c>
      <c r="J45" s="4">
        <v>0</v>
      </c>
      <c r="K45" s="4">
        <v>0</v>
      </c>
      <c r="L45" s="4">
        <v>0</v>
      </c>
    </row>
    <row r="46" spans="1:12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4">
        <v>0</v>
      </c>
      <c r="J46" s="4">
        <v>0</v>
      </c>
      <c r="K46" s="4">
        <v>0</v>
      </c>
      <c r="L46" s="4">
        <v>0</v>
      </c>
    </row>
    <row r="47" spans="1:12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4">
        <v>0</v>
      </c>
      <c r="J47" s="4">
        <v>0</v>
      </c>
      <c r="K47" s="4">
        <v>0</v>
      </c>
      <c r="L47" s="4">
        <v>0</v>
      </c>
    </row>
    <row r="48" spans="1:12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4">
        <v>0</v>
      </c>
      <c r="J48" s="4">
        <v>0</v>
      </c>
      <c r="K48" s="4">
        <v>0</v>
      </c>
      <c r="L48" s="4">
        <v>0</v>
      </c>
    </row>
    <row r="49" spans="1:12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4">
        <v>0</v>
      </c>
      <c r="J49" s="4">
        <v>0</v>
      </c>
      <c r="K49" s="4">
        <v>0</v>
      </c>
      <c r="L49" s="4">
        <v>0</v>
      </c>
    </row>
    <row r="50" spans="1:12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4">
        <v>0</v>
      </c>
      <c r="J50" s="4">
        <v>0</v>
      </c>
      <c r="K50" s="4">
        <v>0</v>
      </c>
      <c r="L50" s="4">
        <v>0</v>
      </c>
    </row>
    <row r="51" spans="1:12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4">
        <v>0</v>
      </c>
      <c r="J51" s="4">
        <v>0</v>
      </c>
      <c r="K51" s="4">
        <v>0</v>
      </c>
      <c r="L51" s="4">
        <v>0</v>
      </c>
    </row>
    <row r="52" spans="1:12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4">
        <v>0</v>
      </c>
      <c r="J52" s="4">
        <v>0</v>
      </c>
      <c r="K52" s="4">
        <v>0</v>
      </c>
      <c r="L52" s="4">
        <v>0</v>
      </c>
    </row>
    <row r="53" spans="1:12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4">
        <v>0</v>
      </c>
      <c r="J53" s="4">
        <v>0</v>
      </c>
      <c r="K53" s="4">
        <v>0</v>
      </c>
      <c r="L53" s="4">
        <v>0</v>
      </c>
    </row>
    <row r="54" spans="1:12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4">
        <v>0</v>
      </c>
      <c r="J54" s="4">
        <v>0</v>
      </c>
      <c r="K54" s="4">
        <v>0</v>
      </c>
      <c r="L54" s="4">
        <v>0</v>
      </c>
    </row>
    <row r="55" spans="1:12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4">
        <v>0</v>
      </c>
      <c r="J55" s="4">
        <v>0</v>
      </c>
      <c r="K55" s="4">
        <v>0</v>
      </c>
      <c r="L55" s="4">
        <v>0</v>
      </c>
    </row>
    <row r="56" spans="1:12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4">
        <v>0</v>
      </c>
      <c r="J56" s="4">
        <v>0</v>
      </c>
      <c r="K56" s="4">
        <v>0</v>
      </c>
      <c r="L56" s="4">
        <v>0</v>
      </c>
    </row>
    <row r="57" spans="1:12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4">
        <v>0</v>
      </c>
      <c r="J57" s="4">
        <v>0</v>
      </c>
      <c r="K57" s="4">
        <v>0</v>
      </c>
      <c r="L57" s="4">
        <v>0</v>
      </c>
    </row>
    <row r="58" spans="1:12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4">
        <v>0</v>
      </c>
      <c r="J58" s="4">
        <v>0</v>
      </c>
      <c r="K58" s="4">
        <v>0</v>
      </c>
      <c r="L58" s="4">
        <v>0</v>
      </c>
    </row>
    <row r="59" spans="1:12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4">
        <v>0</v>
      </c>
      <c r="J59" s="4">
        <v>0</v>
      </c>
      <c r="K59" s="4">
        <v>0</v>
      </c>
      <c r="L59" s="4">
        <v>0</v>
      </c>
    </row>
    <row r="60" spans="1:12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4">
        <v>0</v>
      </c>
      <c r="J60" s="4">
        <v>0</v>
      </c>
      <c r="K60" s="4">
        <v>0</v>
      </c>
      <c r="L60" s="4">
        <v>0</v>
      </c>
    </row>
    <row r="61" spans="1:12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4">
        <v>0</v>
      </c>
      <c r="J61" s="4">
        <v>0</v>
      </c>
      <c r="K61" s="4">
        <v>0</v>
      </c>
      <c r="L61" s="4">
        <v>0</v>
      </c>
    </row>
    <row r="62" spans="1:12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4">
        <v>0</v>
      </c>
      <c r="J62" s="4">
        <v>0</v>
      </c>
      <c r="K62" s="4">
        <v>0</v>
      </c>
      <c r="L62" s="4">
        <v>0</v>
      </c>
    </row>
    <row r="63" spans="1:12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4">
        <v>0</v>
      </c>
      <c r="J63" s="4">
        <v>0</v>
      </c>
      <c r="K63" s="4">
        <v>0</v>
      </c>
      <c r="L63" s="4">
        <v>0</v>
      </c>
    </row>
    <row r="64" spans="1:12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4">
        <v>0</v>
      </c>
      <c r="J64" s="4">
        <v>0</v>
      </c>
      <c r="K64" s="4">
        <v>0</v>
      </c>
      <c r="L64" s="4">
        <v>0</v>
      </c>
    </row>
    <row r="65" spans="1:12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4">
        <v>0</v>
      </c>
      <c r="J65" s="4">
        <v>0</v>
      </c>
      <c r="K65" s="4">
        <v>0</v>
      </c>
      <c r="L65" s="4">
        <v>0</v>
      </c>
    </row>
    <row r="66" spans="1:12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4">
        <v>0</v>
      </c>
      <c r="J66" s="4">
        <v>0</v>
      </c>
      <c r="K66" s="4">
        <v>0</v>
      </c>
      <c r="L66" s="4">
        <v>0</v>
      </c>
    </row>
    <row r="67" spans="1:12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4">
        <v>0</v>
      </c>
      <c r="J67" s="4">
        <v>0</v>
      </c>
      <c r="K67" s="4">
        <v>0</v>
      </c>
      <c r="L67" s="4">
        <v>0</v>
      </c>
    </row>
    <row r="68" spans="1:12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4">
        <v>0</v>
      </c>
      <c r="J68" s="4">
        <v>0</v>
      </c>
      <c r="K68" s="4">
        <v>0</v>
      </c>
      <c r="L68" s="4">
        <v>0</v>
      </c>
    </row>
    <row r="69" spans="1:12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4">
        <v>0</v>
      </c>
      <c r="J69" s="4">
        <v>0</v>
      </c>
      <c r="K69" s="4">
        <v>0</v>
      </c>
      <c r="L69" s="4">
        <v>0</v>
      </c>
    </row>
    <row r="70" spans="1:12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4">
        <v>0</v>
      </c>
      <c r="J70" s="4">
        <v>0</v>
      </c>
      <c r="K70" s="4">
        <v>0</v>
      </c>
      <c r="L70" s="4">
        <v>0</v>
      </c>
    </row>
    <row r="71" spans="1:12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4">
        <v>0</v>
      </c>
      <c r="J71" s="4">
        <v>0</v>
      </c>
      <c r="K71" s="4">
        <v>0</v>
      </c>
      <c r="L71" s="4">
        <v>0</v>
      </c>
    </row>
    <row r="72" spans="1:12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4">
        <v>0</v>
      </c>
      <c r="J72" s="4">
        <v>0</v>
      </c>
      <c r="K72" s="4">
        <v>0</v>
      </c>
      <c r="L72" s="4">
        <v>0</v>
      </c>
    </row>
    <row r="73" spans="1:12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4">
        <v>0</v>
      </c>
      <c r="J73" s="4">
        <v>0</v>
      </c>
      <c r="K73" s="4">
        <v>0</v>
      </c>
      <c r="L73" s="4">
        <v>0</v>
      </c>
    </row>
    <row r="74" spans="1:12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0</v>
      </c>
      <c r="F74" s="2">
        <v>0</v>
      </c>
      <c r="G74" s="2">
        <v>0</v>
      </c>
      <c r="H74" s="2">
        <v>0</v>
      </c>
      <c r="I74" s="4">
        <v>0</v>
      </c>
      <c r="J74" s="4">
        <v>0</v>
      </c>
      <c r="K74" s="4">
        <v>0</v>
      </c>
      <c r="L74" s="4">
        <v>0</v>
      </c>
    </row>
    <row r="75" spans="1:12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4">
        <v>0</v>
      </c>
      <c r="J75" s="4">
        <v>0</v>
      </c>
      <c r="K75" s="4">
        <v>0</v>
      </c>
      <c r="L75" s="4">
        <v>0</v>
      </c>
    </row>
    <row r="76" spans="1:12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1100</v>
      </c>
      <c r="F76" s="2">
        <v>1100</v>
      </c>
      <c r="G76" s="2">
        <v>0</v>
      </c>
      <c r="H76" s="2">
        <v>0</v>
      </c>
      <c r="I76" s="4">
        <v>0</v>
      </c>
      <c r="J76" s="4">
        <v>0</v>
      </c>
      <c r="K76" s="4">
        <v>0</v>
      </c>
      <c r="L76" s="4">
        <v>0</v>
      </c>
    </row>
    <row r="77" spans="1:12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4">
        <v>0</v>
      </c>
      <c r="J77" s="4">
        <v>0</v>
      </c>
      <c r="K77" s="4">
        <v>0</v>
      </c>
      <c r="L77" s="4">
        <v>0</v>
      </c>
    </row>
    <row r="78" spans="1:12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4">
        <v>0</v>
      </c>
      <c r="J78" s="4">
        <v>0</v>
      </c>
      <c r="K78" s="4">
        <v>0</v>
      </c>
      <c r="L78" s="4">
        <v>0</v>
      </c>
    </row>
    <row r="79" spans="1:12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4">
        <v>0</v>
      </c>
      <c r="J79" s="4">
        <v>0</v>
      </c>
      <c r="K79" s="4">
        <v>0</v>
      </c>
      <c r="L79" s="4">
        <v>0</v>
      </c>
    </row>
    <row r="80" spans="1:12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4">
        <v>0</v>
      </c>
      <c r="J80" s="4">
        <v>0</v>
      </c>
      <c r="K80" s="4">
        <v>0</v>
      </c>
      <c r="L80" s="4">
        <v>0</v>
      </c>
    </row>
    <row r="81" spans="1:12" outlineLevel="2">
      <c r="A81" s="1" t="s">
        <v>65</v>
      </c>
      <c r="B81" s="21">
        <v>1900</v>
      </c>
      <c r="C81" s="5" t="s">
        <v>112</v>
      </c>
      <c r="D81" s="5" t="s">
        <v>176</v>
      </c>
      <c r="E81" s="2">
        <v>-393098</v>
      </c>
      <c r="F81" s="2">
        <v>-393098</v>
      </c>
      <c r="G81" s="2">
        <v>-264359</v>
      </c>
      <c r="H81" s="2">
        <v>-264359</v>
      </c>
      <c r="I81" s="4">
        <v>-264359</v>
      </c>
      <c r="J81" s="4">
        <v>-607056</v>
      </c>
      <c r="K81" s="4">
        <v>-607056</v>
      </c>
      <c r="L81" s="4">
        <v>-607056</v>
      </c>
    </row>
    <row r="82" spans="1:12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4">
        <v>0</v>
      </c>
      <c r="J82" s="4">
        <v>0</v>
      </c>
      <c r="K82" s="4">
        <v>0</v>
      </c>
      <c r="L82" s="4">
        <v>0</v>
      </c>
    </row>
    <row r="83" spans="1:12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4">
        <v>0</v>
      </c>
      <c r="J83" s="4">
        <v>0</v>
      </c>
      <c r="K83" s="4">
        <v>0</v>
      </c>
      <c r="L83" s="4">
        <v>0</v>
      </c>
    </row>
    <row r="84" spans="1:12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4">
        <v>0</v>
      </c>
      <c r="J84" s="4">
        <v>0</v>
      </c>
      <c r="K84" s="4">
        <v>0</v>
      </c>
      <c r="L84" s="4">
        <v>0</v>
      </c>
    </row>
    <row r="85" spans="1:12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4">
        <v>0</v>
      </c>
      <c r="J85" s="4">
        <v>0</v>
      </c>
      <c r="K85" s="4">
        <v>0</v>
      </c>
      <c r="L85" s="4">
        <v>0</v>
      </c>
    </row>
    <row r="86" spans="1:12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4">
        <v>0</v>
      </c>
      <c r="J86" s="4">
        <v>0</v>
      </c>
      <c r="K86" s="4">
        <v>0</v>
      </c>
      <c r="L86" s="4">
        <v>0</v>
      </c>
    </row>
    <row r="87" spans="1:12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4">
        <v>0</v>
      </c>
      <c r="J87" s="4">
        <v>0</v>
      </c>
      <c r="K87" s="4">
        <v>0</v>
      </c>
      <c r="L87" s="4">
        <v>0</v>
      </c>
    </row>
    <row r="88" spans="1:12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4">
        <v>0</v>
      </c>
      <c r="J88" s="4">
        <v>0</v>
      </c>
      <c r="K88" s="4">
        <v>0</v>
      </c>
      <c r="L88" s="4">
        <v>0</v>
      </c>
    </row>
    <row r="89" spans="1:12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4">
        <v>0</v>
      </c>
      <c r="J89" s="4">
        <v>0</v>
      </c>
      <c r="K89" s="4">
        <v>0</v>
      </c>
      <c r="L89" s="4">
        <v>0</v>
      </c>
    </row>
    <row r="90" spans="1:12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4">
        <v>0</v>
      </c>
      <c r="J90" s="4">
        <v>0</v>
      </c>
      <c r="K90" s="4">
        <v>0</v>
      </c>
      <c r="L90" s="4">
        <v>0</v>
      </c>
    </row>
    <row r="91" spans="1:12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4">
        <v>0</v>
      </c>
      <c r="J91" s="4">
        <v>0</v>
      </c>
      <c r="K91" s="4">
        <v>0</v>
      </c>
      <c r="L91" s="4">
        <v>0</v>
      </c>
    </row>
    <row r="92" spans="1:12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4">
        <v>0</v>
      </c>
      <c r="J92" s="4">
        <v>0</v>
      </c>
      <c r="K92" s="4">
        <v>0</v>
      </c>
      <c r="L92" s="4">
        <v>0</v>
      </c>
    </row>
    <row r="93" spans="1:12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4">
        <v>0</v>
      </c>
      <c r="J93" s="4">
        <v>0</v>
      </c>
      <c r="K93" s="4">
        <v>0</v>
      </c>
      <c r="L93" s="4">
        <v>0</v>
      </c>
    </row>
    <row r="94" spans="1:12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4">
        <v>0</v>
      </c>
      <c r="J94" s="4">
        <v>0</v>
      </c>
      <c r="K94" s="4">
        <v>0</v>
      </c>
      <c r="L94" s="4">
        <v>0</v>
      </c>
    </row>
    <row r="95" spans="1:12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4">
        <v>0</v>
      </c>
      <c r="J95" s="4">
        <v>0</v>
      </c>
      <c r="K95" s="4">
        <v>0</v>
      </c>
      <c r="L95" s="4">
        <v>0</v>
      </c>
    </row>
    <row r="96" spans="1:12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61538</v>
      </c>
      <c r="F96" s="2">
        <v>61538</v>
      </c>
      <c r="G96" s="2">
        <v>0</v>
      </c>
      <c r="H96" s="2">
        <v>0</v>
      </c>
      <c r="I96" s="4">
        <v>0</v>
      </c>
      <c r="J96" s="4">
        <v>18398</v>
      </c>
      <c r="K96" s="4">
        <v>18398</v>
      </c>
      <c r="L96" s="4">
        <v>18398</v>
      </c>
    </row>
    <row r="97" spans="1:12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4">
        <v>0</v>
      </c>
      <c r="J97" s="4">
        <v>0</v>
      </c>
      <c r="K97" s="4">
        <v>0</v>
      </c>
      <c r="L97" s="4">
        <v>0</v>
      </c>
    </row>
    <row r="98" spans="1:12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4">
        <v>0</v>
      </c>
      <c r="J98" s="4">
        <v>0</v>
      </c>
      <c r="K98" s="4">
        <v>0</v>
      </c>
      <c r="L98" s="4">
        <v>0</v>
      </c>
    </row>
    <row r="99" spans="1:12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4">
        <v>0</v>
      </c>
      <c r="J99" s="4">
        <v>0</v>
      </c>
      <c r="K99" s="4">
        <v>0</v>
      </c>
      <c r="L99" s="4">
        <v>0</v>
      </c>
    </row>
    <row r="100" spans="1:12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4">
        <v>0</v>
      </c>
      <c r="J100" s="4">
        <v>0</v>
      </c>
      <c r="K100" s="4">
        <v>0</v>
      </c>
      <c r="L100" s="4">
        <v>0</v>
      </c>
    </row>
    <row r="101" spans="1:12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4">
        <v>0</v>
      </c>
      <c r="J101" s="4">
        <v>0</v>
      </c>
      <c r="K101" s="4">
        <v>0</v>
      </c>
      <c r="L101" s="4">
        <v>0</v>
      </c>
    </row>
    <row r="102" spans="1:12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4">
        <v>0</v>
      </c>
      <c r="J102" s="4">
        <v>0</v>
      </c>
      <c r="K102" s="4">
        <v>0</v>
      </c>
      <c r="L102" s="4">
        <v>0</v>
      </c>
    </row>
    <row r="103" spans="1:12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4">
        <v>0</v>
      </c>
      <c r="J103" s="4">
        <v>0</v>
      </c>
      <c r="K103" s="4">
        <v>0</v>
      </c>
      <c r="L103" s="4">
        <v>0</v>
      </c>
    </row>
    <row r="104" spans="1:12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4">
        <v>0</v>
      </c>
      <c r="J104" s="4">
        <v>0</v>
      </c>
      <c r="K104" s="4">
        <v>0</v>
      </c>
      <c r="L104" s="4">
        <v>0</v>
      </c>
    </row>
    <row r="105" spans="1:12" s="3" customFormat="1" outlineLevel="1">
      <c r="A105" s="3" t="s">
        <v>227</v>
      </c>
      <c r="C105" s="11"/>
      <c r="D105" s="11"/>
      <c r="E105" s="8">
        <f>SUBTOTAL(9,E53:E104)</f>
        <v>-330460</v>
      </c>
      <c r="F105" s="8">
        <f t="shared" ref="F105:J105" si="6">SUBTOTAL(9,F53:F104)</f>
        <v>-330460</v>
      </c>
      <c r="G105" s="8">
        <f t="shared" si="6"/>
        <v>-264359</v>
      </c>
      <c r="H105" s="8">
        <f t="shared" si="6"/>
        <v>-264359</v>
      </c>
      <c r="I105" s="8">
        <f t="shared" si="6"/>
        <v>-264359</v>
      </c>
      <c r="J105" s="8">
        <f t="shared" si="6"/>
        <v>-588658</v>
      </c>
      <c r="K105" s="8">
        <f t="shared" ref="K105:L105" si="7">SUBTOTAL(9,K53:K104)</f>
        <v>-588658</v>
      </c>
      <c r="L105" s="8">
        <f t="shared" si="7"/>
        <v>-588658</v>
      </c>
    </row>
    <row r="106" spans="1:12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</row>
    <row r="107" spans="1:12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</row>
    <row r="108" spans="1:12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</row>
    <row r="109" spans="1:12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</row>
    <row r="110" spans="1:12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</row>
    <row r="111" spans="1:12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</row>
    <row r="112" spans="1:12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</row>
    <row r="113" spans="1:14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</row>
    <row r="114" spans="1:14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</row>
    <row r="115" spans="1:14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</row>
    <row r="116" spans="1:14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  <c r="K116" s="2">
        <v>0</v>
      </c>
      <c r="L116" s="2">
        <v>0</v>
      </c>
    </row>
    <row r="117" spans="1:14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</row>
    <row r="118" spans="1:14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</row>
    <row r="119" spans="1:14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</row>
    <row r="120" spans="1:14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</row>
    <row r="121" spans="1:14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</row>
    <row r="122" spans="1:14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</row>
    <row r="123" spans="1:14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</row>
    <row r="124" spans="1:14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</row>
    <row r="125" spans="1:14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</row>
    <row r="126" spans="1:14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</row>
    <row r="127" spans="1:14" s="3" customFormat="1" outlineLevel="1">
      <c r="A127" s="3" t="s">
        <v>228</v>
      </c>
      <c r="C127" s="11"/>
      <c r="D127" s="11"/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</row>
    <row r="128" spans="1:14" ht="13.5" thickBot="1">
      <c r="A128" s="3" t="s">
        <v>110</v>
      </c>
      <c r="B128" s="3"/>
      <c r="C128" s="5"/>
      <c r="D128" s="5"/>
      <c r="E128" s="18">
        <f>SUBTOTAL(9,E9:E127)</f>
        <v>-17594971</v>
      </c>
      <c r="F128" s="18">
        <f t="shared" ref="F128:J128" si="8">SUBTOTAL(9,F9:F127)</f>
        <v>-17594971</v>
      </c>
      <c r="G128" s="18">
        <f t="shared" si="8"/>
        <v>-18150688</v>
      </c>
      <c r="H128" s="18">
        <f t="shared" si="8"/>
        <v>-18150688</v>
      </c>
      <c r="I128" s="18">
        <f t="shared" si="8"/>
        <v>-18150688</v>
      </c>
      <c r="J128" s="18">
        <f t="shared" si="8"/>
        <v>-18779188</v>
      </c>
      <c r="K128" s="35">
        <f t="shared" ref="K128:L128" si="9">SUBTOTAL(9,K9:K127)</f>
        <v>-18779188</v>
      </c>
      <c r="L128" s="35">
        <f t="shared" si="9"/>
        <v>-18779188</v>
      </c>
      <c r="M128" s="30"/>
      <c r="N128" s="29"/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10">F106</f>
        <v>0</v>
      </c>
      <c r="G130" s="2">
        <f t="shared" si="10"/>
        <v>0</v>
      </c>
      <c r="H130" s="2">
        <f>H106</f>
        <v>0</v>
      </c>
      <c r="I130" s="2">
        <f t="shared" ref="I130:J130" si="11">I106</f>
        <v>0</v>
      </c>
      <c r="J130" s="2">
        <f t="shared" si="11"/>
        <v>0</v>
      </c>
      <c r="K130" s="2">
        <f t="shared" ref="K130:L130" si="12">K106</f>
        <v>0</v>
      </c>
      <c r="L130" s="2">
        <f t="shared" si="12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13">F108</f>
        <v>0</v>
      </c>
      <c r="G131" s="2">
        <f t="shared" si="13"/>
        <v>0</v>
      </c>
      <c r="H131" s="2">
        <f t="shared" si="13"/>
        <v>0</v>
      </c>
      <c r="I131" s="2">
        <f t="shared" si="13"/>
        <v>0</v>
      </c>
      <c r="J131" s="2">
        <f t="shared" si="13"/>
        <v>0</v>
      </c>
      <c r="K131" s="2">
        <f t="shared" ref="K131:L131" si="14">K108</f>
        <v>0</v>
      </c>
      <c r="L131" s="2">
        <f t="shared" si="14"/>
        <v>0</v>
      </c>
    </row>
    <row r="132" spans="1:12">
      <c r="A132" s="3" t="s">
        <v>254</v>
      </c>
      <c r="E132" s="6">
        <f>E128-E130-E131</f>
        <v>-17594971</v>
      </c>
      <c r="F132" s="6">
        <f t="shared" ref="F132:J132" si="15">F128-F130-F131</f>
        <v>-17594971</v>
      </c>
      <c r="G132" s="6">
        <f t="shared" si="15"/>
        <v>-18150688</v>
      </c>
      <c r="H132" s="6">
        <f t="shared" si="15"/>
        <v>-18150688</v>
      </c>
      <c r="I132" s="6">
        <f t="shared" si="15"/>
        <v>-18150688</v>
      </c>
      <c r="J132" s="6">
        <f t="shared" si="15"/>
        <v>-18779188</v>
      </c>
      <c r="K132" s="6">
        <f t="shared" ref="K132:L132" si="16">K128-K130-K131</f>
        <v>-18779188</v>
      </c>
      <c r="L132" s="6">
        <f t="shared" si="16"/>
        <v>-18779188</v>
      </c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17">+C12</f>
        <v>ACC</v>
      </c>
      <c r="D135" s="1" t="str">
        <f t="shared" si="17"/>
        <v>ACC04</v>
      </c>
      <c r="E135" s="4">
        <f>+E12</f>
        <v>-543028</v>
      </c>
      <c r="F135" s="4">
        <f t="shared" si="17"/>
        <v>-543028</v>
      </c>
      <c r="G135" s="4">
        <f t="shared" si="17"/>
        <v>-1057700</v>
      </c>
      <c r="H135" s="4">
        <f t="shared" si="17"/>
        <v>-1057700</v>
      </c>
      <c r="I135" s="4">
        <f t="shared" si="17"/>
        <v>-1057700</v>
      </c>
      <c r="J135" s="4">
        <f t="shared" si="17"/>
        <v>-1189274</v>
      </c>
      <c r="K135" s="4">
        <f t="shared" ref="K135:L135" si="18">+K12</f>
        <v>-1189274</v>
      </c>
      <c r="L135" s="4">
        <f t="shared" si="18"/>
        <v>-1189274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19">+C22</f>
        <v>BEN</v>
      </c>
      <c r="D136" s="1" t="str">
        <f t="shared" si="19"/>
        <v>NBP05</v>
      </c>
      <c r="E136" s="4">
        <f t="shared" si="19"/>
        <v>0</v>
      </c>
      <c r="F136" s="4">
        <f t="shared" si="19"/>
        <v>0</v>
      </c>
      <c r="G136" s="4">
        <f t="shared" si="19"/>
        <v>0</v>
      </c>
      <c r="H136" s="4">
        <f t="shared" si="19"/>
        <v>0</v>
      </c>
      <c r="I136" s="4">
        <f t="shared" si="19"/>
        <v>0</v>
      </c>
      <c r="J136" s="4">
        <f t="shared" si="19"/>
        <v>0</v>
      </c>
      <c r="K136" s="4">
        <f t="shared" ref="K136:L136" si="20">+K22</f>
        <v>0</v>
      </c>
      <c r="L136" s="4">
        <f t="shared" si="20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21">+C25</f>
        <v>BEN</v>
      </c>
      <c r="D137" s="1" t="str">
        <f t="shared" si="21"/>
        <v>NBP13</v>
      </c>
      <c r="E137" s="4">
        <f t="shared" si="21"/>
        <v>0</v>
      </c>
      <c r="F137" s="4">
        <f t="shared" si="21"/>
        <v>0</v>
      </c>
      <c r="G137" s="4">
        <f t="shared" si="21"/>
        <v>0</v>
      </c>
      <c r="H137" s="4">
        <f t="shared" si="21"/>
        <v>0</v>
      </c>
      <c r="I137" s="4">
        <f t="shared" si="21"/>
        <v>0</v>
      </c>
      <c r="J137" s="4">
        <f t="shared" si="21"/>
        <v>0</v>
      </c>
      <c r="K137" s="4">
        <f t="shared" ref="K137:L137" si="22">+K25</f>
        <v>0</v>
      </c>
      <c r="L137" s="4">
        <f t="shared" si="22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21"/>
        <v>BEN</v>
      </c>
      <c r="D138" s="1" t="str">
        <f t="shared" si="21"/>
        <v>NBP16</v>
      </c>
      <c r="E138" s="4">
        <f t="shared" si="21"/>
        <v>0</v>
      </c>
      <c r="F138" s="4">
        <f t="shared" si="21"/>
        <v>0</v>
      </c>
      <c r="G138" s="4">
        <f t="shared" si="21"/>
        <v>0</v>
      </c>
      <c r="H138" s="4">
        <f t="shared" si="21"/>
        <v>0</v>
      </c>
      <c r="I138" s="4">
        <f t="shared" si="21"/>
        <v>0</v>
      </c>
      <c r="J138" s="4">
        <f t="shared" si="21"/>
        <v>0</v>
      </c>
      <c r="K138" s="4">
        <f t="shared" ref="K138:L138" si="23">+K26</f>
        <v>0</v>
      </c>
      <c r="L138" s="4">
        <f t="shared" si="23"/>
        <v>0</v>
      </c>
    </row>
    <row r="139" spans="1:12">
      <c r="A139" s="1" t="str">
        <f>+A76</f>
        <v>Charitable Contribution Carryover</v>
      </c>
      <c r="B139" s="1">
        <v>1900</v>
      </c>
      <c r="C139" s="1" t="str">
        <f t="shared" ref="C139:J139" si="24">+C76</f>
        <v>ONT</v>
      </c>
      <c r="D139" s="1" t="str">
        <f t="shared" si="24"/>
        <v>ONT04</v>
      </c>
      <c r="E139" s="4">
        <f t="shared" si="24"/>
        <v>1100</v>
      </c>
      <c r="F139" s="4">
        <f t="shared" si="24"/>
        <v>1100</v>
      </c>
      <c r="G139" s="4">
        <f t="shared" si="24"/>
        <v>0</v>
      </c>
      <c r="H139" s="4">
        <f t="shared" si="24"/>
        <v>0</v>
      </c>
      <c r="I139" s="4">
        <f t="shared" si="24"/>
        <v>0</v>
      </c>
      <c r="J139" s="4">
        <f t="shared" si="24"/>
        <v>0</v>
      </c>
      <c r="K139" s="4">
        <f t="shared" ref="K139:L139" si="25">+K76</f>
        <v>0</v>
      </c>
      <c r="L139" s="4">
        <f t="shared" si="25"/>
        <v>0</v>
      </c>
    </row>
    <row r="140" spans="1:12">
      <c r="A140" s="1" t="str">
        <f>+A81</f>
        <v>Prepayments</v>
      </c>
      <c r="B140" s="1">
        <v>1900</v>
      </c>
      <c r="C140" s="1" t="str">
        <f t="shared" ref="C140:J140" si="26">+C81</f>
        <v>ONT</v>
      </c>
      <c r="D140" s="1" t="str">
        <f t="shared" si="26"/>
        <v>ONT31</v>
      </c>
      <c r="E140" s="20">
        <f t="shared" si="26"/>
        <v>-393098</v>
      </c>
      <c r="F140" s="20">
        <f t="shared" si="26"/>
        <v>-393098</v>
      </c>
      <c r="G140" s="20">
        <f t="shared" si="26"/>
        <v>-264359</v>
      </c>
      <c r="H140" s="20">
        <f t="shared" si="26"/>
        <v>-264359</v>
      </c>
      <c r="I140" s="20">
        <f t="shared" si="26"/>
        <v>-264359</v>
      </c>
      <c r="J140" s="20">
        <f t="shared" si="26"/>
        <v>-607056</v>
      </c>
      <c r="K140" s="20">
        <f t="shared" ref="K140:L140" si="27">+K81</f>
        <v>-607056</v>
      </c>
      <c r="L140" s="20">
        <f t="shared" si="27"/>
        <v>-607056</v>
      </c>
    </row>
    <row r="141" spans="1:12">
      <c r="A141" s="3" t="s">
        <v>258</v>
      </c>
      <c r="E141" s="4">
        <f t="shared" ref="E141:J141" si="28">+E132-E135-E136-E137-E138-E139-E140</f>
        <v>-16659945</v>
      </c>
      <c r="F141" s="4">
        <f t="shared" si="28"/>
        <v>-16659945</v>
      </c>
      <c r="G141" s="4">
        <f t="shared" si="28"/>
        <v>-16828629</v>
      </c>
      <c r="H141" s="4">
        <f t="shared" si="28"/>
        <v>-16828629</v>
      </c>
      <c r="I141" s="4">
        <f t="shared" si="28"/>
        <v>-16828629</v>
      </c>
      <c r="J141" s="4">
        <f t="shared" si="28"/>
        <v>-16982858</v>
      </c>
      <c r="K141" s="4">
        <f t="shared" ref="K141:L141" si="29">+K132-K135-K136-K137-K138-K139-K140</f>
        <v>-16982858</v>
      </c>
      <c r="L141" s="4">
        <f t="shared" si="29"/>
        <v>-16982858</v>
      </c>
    </row>
    <row r="142" spans="1:12">
      <c r="E142" s="10"/>
      <c r="F142" s="10"/>
      <c r="G142" s="10"/>
    </row>
    <row r="143" spans="1:12">
      <c r="E143" s="10"/>
      <c r="F143" s="10"/>
      <c r="G143" s="10"/>
    </row>
    <row r="144" spans="1:12">
      <c r="A144" s="1" t="s">
        <v>257</v>
      </c>
      <c r="C144" s="1" t="s">
        <v>255</v>
      </c>
      <c r="E144" s="2"/>
      <c r="F144" s="2"/>
      <c r="G144" s="2"/>
    </row>
    <row r="145" spans="1:15">
      <c r="D145" s="1">
        <v>1900</v>
      </c>
      <c r="E145" s="4">
        <f>SUMIF($B$9:$B$126,$D145,E$9:E$127)-SUMIF($B$135:$B$140,D145,$E$135:$E$140)</f>
        <v>68526</v>
      </c>
      <c r="F145" s="4">
        <f>SUMIF($B$9:$B$126,$D145,F$9:F$127)-SUMIF(B135:B140,D145,F135:F140)</f>
        <v>68526</v>
      </c>
      <c r="G145" s="4">
        <f>SUMIF($B$9:$B$126,$D145,G$9:G$127)-SUMIF(B135:B140,D145,G135:G140)</f>
        <v>198</v>
      </c>
      <c r="H145" s="4">
        <f>SUMIF($B$9:$B$126,$D145,H$9:H$127)-SUMIF(B135:B140,D145,H135:H140)</f>
        <v>198</v>
      </c>
      <c r="I145" s="4">
        <f>SUMIF($B$9:$B$126,$D145,I$9:I$127)-SUMIF(B135:B140,D145,I135:I140)+1322059</f>
        <v>1322257</v>
      </c>
      <c r="J145" s="4">
        <f>SUMIF($B$9:$B$126,$D145,J$9:J$127)-SUMIF(B135:B140,D145,J135:J140)+1796329</f>
        <v>1814949</v>
      </c>
      <c r="K145" s="4">
        <f>SUMIF($B$9:$B$126,$D145,K$9:K$127)-SUMIF(C135:C140,E145,K135:K140)+3592659</f>
        <v>1814949</v>
      </c>
      <c r="L145" s="4">
        <f>SUMIF($B$9:$B$126,$D145,L$9:L$127)-SUMIF(D135:D140,F145,L135:L140)+3592659</f>
        <v>1814949</v>
      </c>
    </row>
    <row r="147" spans="1:15">
      <c r="D147" s="1">
        <v>2820</v>
      </c>
      <c r="E147" s="4">
        <f>SUMIF($B$9:$B$126,$D147,E$9:E$127)</f>
        <v>-16728471</v>
      </c>
      <c r="F147" s="4">
        <f t="shared" ref="F147:L147" si="30">SUMIF($B$9:$B$126,$D147,F$9:F$127)</f>
        <v>-16728471</v>
      </c>
      <c r="G147" s="4">
        <f t="shared" si="30"/>
        <v>-16828827</v>
      </c>
      <c r="H147" s="4">
        <f t="shared" si="30"/>
        <v>-16828827</v>
      </c>
      <c r="I147" s="4">
        <f t="shared" si="30"/>
        <v>-16828827</v>
      </c>
      <c r="J147" s="4">
        <f t="shared" si="30"/>
        <v>-17001478</v>
      </c>
      <c r="K147" s="4">
        <f t="shared" si="30"/>
        <v>-17001478</v>
      </c>
      <c r="L147" s="4">
        <f t="shared" si="30"/>
        <v>-17001478</v>
      </c>
    </row>
    <row r="149" spans="1:15">
      <c r="D149" s="1">
        <v>2830</v>
      </c>
      <c r="E149" s="4">
        <f>SUMIF($B$9:$B$126,$D149,E$9:E$127)</f>
        <v>0</v>
      </c>
      <c r="F149" s="4">
        <f t="shared" ref="F149:H149" si="31">SUMIF($B$9:$B$126,$D149,F$9:F$127)</f>
        <v>0</v>
      </c>
      <c r="G149" s="4">
        <f t="shared" si="31"/>
        <v>0</v>
      </c>
      <c r="H149" s="4">
        <f t="shared" si="31"/>
        <v>0</v>
      </c>
      <c r="I149" s="4">
        <f>SUMIF($B$9:$B$126,$D149,I$9:I$127)-1322059</f>
        <v>-1322059</v>
      </c>
      <c r="J149" s="4">
        <f>SUMIF($B$9:$B$126,$D149,J$9:J$127)-1796329</f>
        <v>-1796329</v>
      </c>
      <c r="K149" s="4">
        <f>SUMIF($B$9:$B$126,$D149,K$9:K$127)-1796329</f>
        <v>-1796329</v>
      </c>
      <c r="L149" s="4">
        <f>SUMIF($B$9:$B$126,$D149,L$9:L$127)-1796329</f>
        <v>-1796329</v>
      </c>
      <c r="O149" s="2"/>
    </row>
    <row r="152" spans="1:15">
      <c r="A152" s="3" t="s">
        <v>217</v>
      </c>
      <c r="B152" s="3"/>
      <c r="C152" s="3"/>
      <c r="D152" s="3"/>
      <c r="E152" s="19">
        <f>SUM(E145:E151)</f>
        <v>-16659945</v>
      </c>
      <c r="F152" s="19">
        <f t="shared" ref="F152:J152" si="32">SUM(F145:F151)</f>
        <v>-16659945</v>
      </c>
      <c r="G152" s="19">
        <f t="shared" si="32"/>
        <v>-16828629</v>
      </c>
      <c r="H152" s="19">
        <f t="shared" si="32"/>
        <v>-16828629</v>
      </c>
      <c r="I152" s="19">
        <f t="shared" si="32"/>
        <v>-16828629</v>
      </c>
      <c r="J152" s="19">
        <f t="shared" si="32"/>
        <v>-16982858</v>
      </c>
      <c r="K152" s="19">
        <f t="shared" ref="K152:L152" si="33">SUM(K145:K151)</f>
        <v>-16982858</v>
      </c>
      <c r="L152" s="19">
        <f t="shared" si="33"/>
        <v>-16982858</v>
      </c>
    </row>
    <row r="153" spans="1:15">
      <c r="E153" s="2">
        <f>E152-E141</f>
        <v>0</v>
      </c>
      <c r="F153" s="2">
        <f t="shared" ref="F153:L153" si="34">F152-F141</f>
        <v>0</v>
      </c>
      <c r="G153" s="2">
        <f t="shared" si="34"/>
        <v>0</v>
      </c>
      <c r="H153" s="2">
        <f t="shared" si="34"/>
        <v>0</v>
      </c>
      <c r="I153" s="2">
        <f t="shared" si="34"/>
        <v>0</v>
      </c>
      <c r="J153" s="2">
        <f t="shared" si="34"/>
        <v>0</v>
      </c>
      <c r="K153" s="2">
        <f t="shared" si="34"/>
        <v>0</v>
      </c>
      <c r="L153" s="2">
        <f t="shared" si="34"/>
        <v>0</v>
      </c>
      <c r="M153" s="25"/>
    </row>
  </sheetData>
  <autoFilter ref="A8:L127"/>
  <dataValidations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45" right="0.45" top="0.75" bottom="0.75" header="0.3" footer="0.3"/>
  <pageSetup scale="50" orientation="landscape" r:id="rId1"/>
  <headerFooter>
    <oddHeader>&amp;RCASE NO. 2018-00281
ATTACHMENT 2
TO AG DR NO. 1-44
(SUPPLEMENT 03-29-19)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55"/>
  <sheetViews>
    <sheetView tabSelected="1" workbookViewId="0">
      <pane xSplit="4" ySplit="8" topLeftCell="E9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RowHeight="12.75" outlineLevelRow="2"/>
  <cols>
    <col min="1" max="1" width="61.85546875" style="1" customWidth="1"/>
    <col min="2" max="2" width="12.85546875" style="1" customWidth="1"/>
    <col min="3" max="3" width="8.42578125" style="1" customWidth="1"/>
    <col min="4" max="4" width="8" style="1" bestFit="1" customWidth="1"/>
    <col min="5" max="8" width="11.7109375" style="1" customWidth="1"/>
    <col min="9" max="9" width="11.5703125" style="1" bestFit="1" customWidth="1"/>
    <col min="10" max="11" width="13.5703125" style="1" customWidth="1"/>
    <col min="12" max="12" width="15.28515625" style="1" customWidth="1"/>
    <col min="13" max="14" width="13.140625" style="1" customWidth="1"/>
    <col min="15" max="16384" width="9.140625" style="1"/>
  </cols>
  <sheetData>
    <row r="1" spans="1:12">
      <c r="A1" s="3" t="s">
        <v>0</v>
      </c>
      <c r="B1" s="3"/>
    </row>
    <row r="2" spans="1:12">
      <c r="A2" s="3" t="s">
        <v>1</v>
      </c>
      <c r="B2" s="3"/>
    </row>
    <row r="4" spans="1:12">
      <c r="A4" s="12" t="s">
        <v>218</v>
      </c>
    </row>
    <row r="5" spans="1:12">
      <c r="A5" s="13" t="s">
        <v>6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2" ht="13.5" thickBot="1">
      <c r="A6" s="14"/>
      <c r="B6" s="14"/>
      <c r="C6" s="14"/>
      <c r="D6" s="14"/>
    </row>
    <row r="7" spans="1:12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  <c r="K7" s="9" t="s">
        <v>249</v>
      </c>
      <c r="L7" s="9" t="s">
        <v>249</v>
      </c>
    </row>
    <row r="8" spans="1:12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  <c r="K8" s="7">
        <v>43496</v>
      </c>
      <c r="L8" s="7">
        <v>43524</v>
      </c>
    </row>
    <row r="9" spans="1:12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</row>
    <row r="10" spans="1:12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</row>
    <row r="11" spans="1:12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</row>
    <row r="12" spans="1:12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-17690</v>
      </c>
      <c r="F12" s="4">
        <v>-17690</v>
      </c>
      <c r="G12" s="4">
        <v>-33391</v>
      </c>
      <c r="H12" s="4">
        <v>-33391</v>
      </c>
      <c r="I12" s="4">
        <v>-33391</v>
      </c>
      <c r="J12" s="4">
        <v>-41216</v>
      </c>
      <c r="K12" s="4">
        <v>-41216</v>
      </c>
      <c r="L12" s="4">
        <v>-41216</v>
      </c>
    </row>
    <row r="13" spans="1:12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</row>
    <row r="14" spans="1:12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</row>
    <row r="15" spans="1:12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</row>
    <row r="16" spans="1:12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</row>
    <row r="17" spans="1:12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21111</v>
      </c>
      <c r="F17" s="4">
        <v>21111</v>
      </c>
      <c r="G17" s="4">
        <v>32527</v>
      </c>
      <c r="H17" s="4">
        <v>32527</v>
      </c>
      <c r="I17" s="4">
        <v>32527</v>
      </c>
      <c r="J17" s="4">
        <v>40669</v>
      </c>
      <c r="K17" s="4">
        <v>40669</v>
      </c>
      <c r="L17" s="4">
        <v>40669</v>
      </c>
    </row>
    <row r="18" spans="1:12" s="3" customFormat="1" outlineLevel="1">
      <c r="A18" s="3" t="s">
        <v>221</v>
      </c>
      <c r="C18" s="11"/>
      <c r="D18" s="11"/>
      <c r="E18" s="8">
        <f>SUBTOTAL(9,E9:E17)</f>
        <v>3421</v>
      </c>
      <c r="F18" s="8">
        <f t="shared" ref="F18:J18" si="0">SUBTOTAL(9,F9:F17)</f>
        <v>3421</v>
      </c>
      <c r="G18" s="8">
        <f t="shared" si="0"/>
        <v>-864</v>
      </c>
      <c r="H18" s="8">
        <f t="shared" si="0"/>
        <v>-864</v>
      </c>
      <c r="I18" s="8">
        <f t="shared" si="0"/>
        <v>-864</v>
      </c>
      <c r="J18" s="8">
        <f t="shared" si="0"/>
        <v>-547</v>
      </c>
      <c r="K18" s="8">
        <f t="shared" ref="K18:L18" si="1">SUBTOTAL(9,K9:K17)</f>
        <v>-547</v>
      </c>
      <c r="L18" s="8">
        <f t="shared" si="1"/>
        <v>-547</v>
      </c>
    </row>
    <row r="19" spans="1:12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</row>
    <row r="20" spans="1:12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</row>
    <row r="21" spans="1:12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</row>
    <row r="22" spans="1:12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</row>
    <row r="23" spans="1:12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</row>
    <row r="24" spans="1:12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</row>
    <row r="25" spans="1:12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</row>
    <row r="26" spans="1:12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</row>
    <row r="27" spans="1:12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</row>
    <row r="28" spans="1:12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</row>
    <row r="29" spans="1:12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</row>
    <row r="30" spans="1:12" s="3" customFormat="1" outlineLevel="1">
      <c r="A30" s="3" t="s">
        <v>222</v>
      </c>
      <c r="C30" s="11"/>
      <c r="D30" s="11"/>
      <c r="E30" s="8">
        <v>0</v>
      </c>
      <c r="F30" s="8">
        <v>0</v>
      </c>
      <c r="G30" s="8">
        <v>0</v>
      </c>
      <c r="H30" s="8">
        <v>0</v>
      </c>
      <c r="I30" s="4">
        <v>0</v>
      </c>
      <c r="J30" s="4">
        <v>0</v>
      </c>
      <c r="K30" s="4">
        <v>0</v>
      </c>
      <c r="L30" s="4">
        <v>0</v>
      </c>
    </row>
    <row r="31" spans="1:12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-165436</v>
      </c>
      <c r="F31" s="2">
        <v>-165436</v>
      </c>
      <c r="G31" s="2">
        <v>-255357</v>
      </c>
      <c r="H31" s="2">
        <v>-255357</v>
      </c>
      <c r="I31" s="4">
        <v>-255357</v>
      </c>
      <c r="J31" s="4">
        <v>-279229</v>
      </c>
      <c r="K31" s="4">
        <v>-279229</v>
      </c>
      <c r="L31" s="4">
        <v>-279229</v>
      </c>
    </row>
    <row r="32" spans="1:12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-517351</v>
      </c>
      <c r="F32" s="2">
        <v>-517351</v>
      </c>
      <c r="G32" s="2">
        <v>-518644</v>
      </c>
      <c r="H32" s="2">
        <v>-518644</v>
      </c>
      <c r="I32" s="4">
        <v>-518644</v>
      </c>
      <c r="J32" s="4">
        <v>-567129</v>
      </c>
      <c r="K32" s="4">
        <v>-567129</v>
      </c>
      <c r="L32" s="4">
        <v>-567129</v>
      </c>
    </row>
    <row r="33" spans="1:12" s="3" customFormat="1" outlineLevel="1">
      <c r="A33" s="3" t="s">
        <v>223</v>
      </c>
      <c r="C33" s="11"/>
      <c r="D33" s="11"/>
      <c r="E33" s="8">
        <f>SUBTOTAL(9,E31:E32)</f>
        <v>-682787</v>
      </c>
      <c r="F33" s="8">
        <f t="shared" ref="F33:J33" si="2">SUBTOTAL(9,F31:F32)</f>
        <v>-682787</v>
      </c>
      <c r="G33" s="8">
        <f t="shared" si="2"/>
        <v>-774001</v>
      </c>
      <c r="H33" s="8">
        <f t="shared" si="2"/>
        <v>-774001</v>
      </c>
      <c r="I33" s="8">
        <f t="shared" si="2"/>
        <v>-774001</v>
      </c>
      <c r="J33" s="8">
        <f t="shared" si="2"/>
        <v>-846358</v>
      </c>
      <c r="K33" s="8">
        <f t="shared" ref="K33:L33" si="3">SUBTOTAL(9,K31:K32)</f>
        <v>-846358</v>
      </c>
      <c r="L33" s="8">
        <f t="shared" si="3"/>
        <v>-846358</v>
      </c>
    </row>
    <row r="34" spans="1:12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-63453457</v>
      </c>
      <c r="F34" s="4">
        <v>-63453457</v>
      </c>
      <c r="G34" s="4">
        <v>-70600865</v>
      </c>
      <c r="H34" s="4">
        <v>-70600865</v>
      </c>
      <c r="I34" s="4">
        <v>-70600865</v>
      </c>
      <c r="J34" s="4">
        <v>-79215360</v>
      </c>
      <c r="K34" s="4">
        <v>-79215360</v>
      </c>
      <c r="L34" s="4">
        <v>-79215360</v>
      </c>
    </row>
    <row r="35" spans="1:12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-10807620</v>
      </c>
      <c r="F35" s="4">
        <v>-10807620</v>
      </c>
      <c r="G35" s="4">
        <v>-12194313</v>
      </c>
      <c r="H35" s="4">
        <v>-12194313</v>
      </c>
      <c r="I35" s="4">
        <v>-12194313</v>
      </c>
      <c r="J35" s="4">
        <v>-12697036</v>
      </c>
      <c r="K35" s="4">
        <v>-12697036</v>
      </c>
      <c r="L35" s="4">
        <v>-12697036</v>
      </c>
    </row>
    <row r="36" spans="1:12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  <c r="K36" s="4">
        <v>0</v>
      </c>
      <c r="L36" s="4">
        <v>0</v>
      </c>
    </row>
    <row r="37" spans="1:12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  <c r="K37" s="4">
        <v>0</v>
      </c>
      <c r="L37" s="4">
        <v>0</v>
      </c>
    </row>
    <row r="38" spans="1:12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  <c r="K38" s="4">
        <v>0</v>
      </c>
      <c r="L38" s="4">
        <v>0</v>
      </c>
    </row>
    <row r="39" spans="1:12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  <c r="K39" s="4">
        <v>0</v>
      </c>
      <c r="L39" s="4">
        <v>0</v>
      </c>
    </row>
    <row r="40" spans="1:12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  <c r="K40" s="4">
        <v>0</v>
      </c>
      <c r="L40" s="4">
        <v>0</v>
      </c>
    </row>
    <row r="41" spans="1:12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  <c r="K41" s="4">
        <v>0</v>
      </c>
      <c r="L41" s="4">
        <v>0</v>
      </c>
    </row>
    <row r="42" spans="1:12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  <c r="K42" s="4">
        <v>0</v>
      </c>
      <c r="L42" s="4">
        <v>0</v>
      </c>
    </row>
    <row r="43" spans="1:12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-116132</v>
      </c>
      <c r="F43" s="2">
        <v>-116132</v>
      </c>
      <c r="G43" s="2">
        <v>-92905</v>
      </c>
      <c r="H43" s="2">
        <v>-92905</v>
      </c>
      <c r="I43" s="4">
        <v>-92905</v>
      </c>
      <c r="J43" s="4">
        <v>-76193</v>
      </c>
      <c r="K43" s="4">
        <v>-76193</v>
      </c>
      <c r="L43" s="4">
        <v>-76193</v>
      </c>
    </row>
    <row r="44" spans="1:12" s="3" customFormat="1" outlineLevel="1">
      <c r="A44" s="3" t="s">
        <v>224</v>
      </c>
      <c r="C44" s="11"/>
      <c r="D44" s="11"/>
      <c r="E44" s="8">
        <f>SUBTOTAL(9,E34:E43)</f>
        <v>-74377209</v>
      </c>
      <c r="F44" s="8">
        <f t="shared" ref="F44:J44" si="4">SUBTOTAL(9,F34:F43)</f>
        <v>-74377209</v>
      </c>
      <c r="G44" s="8">
        <f t="shared" si="4"/>
        <v>-82888083</v>
      </c>
      <c r="H44" s="8">
        <f t="shared" si="4"/>
        <v>-82888083</v>
      </c>
      <c r="I44" s="8">
        <f t="shared" si="4"/>
        <v>-82888083</v>
      </c>
      <c r="J44" s="8">
        <f t="shared" si="4"/>
        <v>-91988589</v>
      </c>
      <c r="K44" s="8">
        <f t="shared" ref="K44:L44" si="5">SUBTOTAL(9,K34:K43)</f>
        <v>-91988589</v>
      </c>
      <c r="L44" s="8">
        <f t="shared" si="5"/>
        <v>-91988589</v>
      </c>
    </row>
    <row r="45" spans="1:12" outlineLevel="2">
      <c r="A45" s="1" t="s">
        <v>41</v>
      </c>
      <c r="B45" s="21">
        <v>1900</v>
      </c>
      <c r="C45" s="5" t="s">
        <v>115</v>
      </c>
      <c r="D45" s="5" t="s">
        <v>152</v>
      </c>
      <c r="E45" s="2">
        <v>724522</v>
      </c>
      <c r="F45" s="2">
        <v>724522</v>
      </c>
      <c r="G45" s="2">
        <v>-504856</v>
      </c>
      <c r="H45" s="2">
        <v>-504856</v>
      </c>
      <c r="I45" s="2">
        <v>-504856</v>
      </c>
      <c r="J45" s="2">
        <v>-2517281</v>
      </c>
      <c r="K45" s="2">
        <v>-2517281</v>
      </c>
      <c r="L45" s="2">
        <v>-2517281</v>
      </c>
    </row>
    <row r="46" spans="1:12" outlineLevel="2">
      <c r="A46" s="1" t="s">
        <v>42</v>
      </c>
      <c r="B46" s="21">
        <v>1900</v>
      </c>
      <c r="C46" s="5" t="s">
        <v>115</v>
      </c>
      <c r="D46" s="5" t="s">
        <v>153</v>
      </c>
      <c r="E46" s="2">
        <v>-1236601</v>
      </c>
      <c r="F46" s="2">
        <v>-1236601</v>
      </c>
      <c r="G46" s="2">
        <v>-1259999</v>
      </c>
      <c r="H46" s="2">
        <v>-1259999</v>
      </c>
      <c r="I46" s="2">
        <v>-1259999</v>
      </c>
      <c r="J46" s="2">
        <v>-1372376</v>
      </c>
      <c r="K46" s="2">
        <v>-1372376</v>
      </c>
      <c r="L46" s="2">
        <v>-1372376</v>
      </c>
    </row>
    <row r="47" spans="1:12" outlineLevel="2">
      <c r="A47" s="1" t="s">
        <v>43</v>
      </c>
      <c r="B47" s="21">
        <v>1900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</row>
    <row r="48" spans="1:12" s="3" customFormat="1" outlineLevel="1">
      <c r="A48" s="3" t="s">
        <v>225</v>
      </c>
      <c r="C48" s="11"/>
      <c r="D48" s="11"/>
      <c r="E48" s="8">
        <f>SUBTOTAL(9,E45:E47)</f>
        <v>-512079</v>
      </c>
      <c r="F48" s="8">
        <f t="shared" ref="F48:J48" si="6">SUBTOTAL(9,F45:F47)</f>
        <v>-512079</v>
      </c>
      <c r="G48" s="8">
        <f t="shared" si="6"/>
        <v>-1764855</v>
      </c>
      <c r="H48" s="8">
        <f t="shared" si="6"/>
        <v>-1764855</v>
      </c>
      <c r="I48" s="8">
        <f t="shared" si="6"/>
        <v>-1764855</v>
      </c>
      <c r="J48" s="8">
        <f t="shared" si="6"/>
        <v>-3889657</v>
      </c>
      <c r="K48" s="8">
        <f t="shared" ref="K48:L48" si="7">SUBTOTAL(9,K45:K47)</f>
        <v>-3889657</v>
      </c>
      <c r="L48" s="8">
        <f t="shared" si="7"/>
        <v>-3889657</v>
      </c>
    </row>
    <row r="49" spans="1:12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</row>
    <row r="50" spans="1:12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</row>
    <row r="51" spans="1:12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</row>
    <row r="52" spans="1:12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161414</v>
      </c>
      <c r="F52" s="2">
        <v>161414</v>
      </c>
      <c r="G52" s="2">
        <v>149065</v>
      </c>
      <c r="H52" s="2">
        <v>149065</v>
      </c>
      <c r="I52" s="2">
        <v>149065</v>
      </c>
      <c r="J52" s="2">
        <v>162602</v>
      </c>
      <c r="K52" s="2">
        <v>162602</v>
      </c>
      <c r="L52" s="2">
        <v>162602</v>
      </c>
    </row>
    <row r="53" spans="1:12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</row>
    <row r="54" spans="1:12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-7784</v>
      </c>
      <c r="F54" s="2">
        <v>-7784</v>
      </c>
      <c r="G54" s="2">
        <v>-8155</v>
      </c>
      <c r="H54" s="2">
        <v>-8155</v>
      </c>
      <c r="I54" s="2">
        <v>-8155</v>
      </c>
      <c r="J54" s="2">
        <v>-8918</v>
      </c>
      <c r="K54" s="2">
        <v>-8918</v>
      </c>
      <c r="L54" s="2">
        <v>-8918</v>
      </c>
    </row>
    <row r="55" spans="1:12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</row>
    <row r="56" spans="1:12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</row>
    <row r="57" spans="1:12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</row>
    <row r="58" spans="1:12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</row>
    <row r="59" spans="1:12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</row>
    <row r="60" spans="1:12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</row>
    <row r="61" spans="1:12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</row>
    <row r="62" spans="1:12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</row>
    <row r="63" spans="1:12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</row>
    <row r="64" spans="1:12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</row>
    <row r="65" spans="1:12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</row>
    <row r="66" spans="1:12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</row>
    <row r="67" spans="1:12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</row>
    <row r="68" spans="1:12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</row>
    <row r="69" spans="1:12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</row>
    <row r="70" spans="1:12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</row>
    <row r="71" spans="1:12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</row>
    <row r="72" spans="1:12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</row>
    <row r="73" spans="1:12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</row>
    <row r="74" spans="1:12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93973</v>
      </c>
      <c r="F74" s="2">
        <v>93973</v>
      </c>
      <c r="G74" s="2">
        <v>151705</v>
      </c>
      <c r="H74" s="2">
        <v>151705</v>
      </c>
      <c r="I74" s="2">
        <v>151705</v>
      </c>
      <c r="J74" s="2">
        <v>106022</v>
      </c>
      <c r="K74" s="2">
        <v>106022</v>
      </c>
      <c r="L74" s="2">
        <v>106022</v>
      </c>
    </row>
    <row r="75" spans="1:12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</row>
    <row r="76" spans="1:12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73162</v>
      </c>
      <c r="F76" s="2">
        <v>73162</v>
      </c>
      <c r="G76" s="2">
        <v>0</v>
      </c>
      <c r="H76" s="2">
        <v>0</v>
      </c>
      <c r="I76" s="2">
        <v>0</v>
      </c>
      <c r="J76" s="2">
        <v>73017</v>
      </c>
      <c r="K76" s="2">
        <v>73017</v>
      </c>
      <c r="L76" s="2">
        <v>73017</v>
      </c>
    </row>
    <row r="77" spans="1:12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</row>
    <row r="78" spans="1:12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</row>
    <row r="79" spans="1:12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</row>
    <row r="80" spans="1:12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</row>
    <row r="81" spans="1:12" outlineLevel="2">
      <c r="A81" s="1" t="s">
        <v>65</v>
      </c>
      <c r="B81" s="21">
        <v>1900</v>
      </c>
      <c r="C81" s="5" t="s">
        <v>112</v>
      </c>
      <c r="D81" s="5" t="s">
        <v>176</v>
      </c>
      <c r="E81" s="2">
        <v>-5595</v>
      </c>
      <c r="F81" s="2">
        <v>-5595</v>
      </c>
      <c r="G81" s="2">
        <v>-56165</v>
      </c>
      <c r="H81" s="2">
        <v>-56165</v>
      </c>
      <c r="I81" s="2">
        <v>-56165</v>
      </c>
      <c r="J81" s="2">
        <v>-47767</v>
      </c>
      <c r="K81" s="2">
        <v>-47767</v>
      </c>
      <c r="L81" s="2">
        <v>-47767</v>
      </c>
    </row>
    <row r="82" spans="1:12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-39501</v>
      </c>
      <c r="F82" s="2">
        <v>-39501</v>
      </c>
      <c r="G82" s="2">
        <v>-29554</v>
      </c>
      <c r="H82" s="2">
        <v>-29554</v>
      </c>
      <c r="I82" s="2">
        <v>-29554</v>
      </c>
      <c r="J82" s="2">
        <v>-27966</v>
      </c>
      <c r="K82" s="2">
        <v>-27966</v>
      </c>
      <c r="L82" s="2">
        <v>-27966</v>
      </c>
    </row>
    <row r="83" spans="1:12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</row>
    <row r="84" spans="1:12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</row>
    <row r="85" spans="1:12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</row>
    <row r="86" spans="1:12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</row>
    <row r="87" spans="1:12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</row>
    <row r="88" spans="1:12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</row>
    <row r="89" spans="1:12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</row>
    <row r="90" spans="1:12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</row>
    <row r="91" spans="1:12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</row>
    <row r="92" spans="1:12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</row>
    <row r="93" spans="1:12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</row>
    <row r="94" spans="1:12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</row>
    <row r="95" spans="1:12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</row>
    <row r="96" spans="1:12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-582331</v>
      </c>
      <c r="F96" s="2">
        <v>-582331</v>
      </c>
      <c r="G96" s="2">
        <v>0</v>
      </c>
      <c r="H96" s="2">
        <v>0</v>
      </c>
      <c r="I96" s="2">
        <v>0</v>
      </c>
      <c r="J96" s="2">
        <v>18101</v>
      </c>
      <c r="K96" s="2">
        <v>18101</v>
      </c>
      <c r="L96" s="2">
        <v>18101</v>
      </c>
    </row>
    <row r="97" spans="1:13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</row>
    <row r="98" spans="1:13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</row>
    <row r="99" spans="1:13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</row>
    <row r="100" spans="1:13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</row>
    <row r="101" spans="1:13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</row>
    <row r="102" spans="1:13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</row>
    <row r="103" spans="1:13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</row>
    <row r="104" spans="1:13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7959752</v>
      </c>
      <c r="F104" s="2">
        <v>7959752</v>
      </c>
      <c r="G104" s="2">
        <v>8046208</v>
      </c>
      <c r="H104" s="2">
        <v>8018233.725694444</v>
      </c>
      <c r="I104" s="2">
        <v>7990259.46</v>
      </c>
      <c r="J104" s="2">
        <v>7962286</v>
      </c>
      <c r="K104" s="2">
        <f>J104-27974.27</f>
        <v>7934311.7300000004</v>
      </c>
      <c r="L104" s="2">
        <f>K104-27974.27</f>
        <v>7906337.4600000009</v>
      </c>
      <c r="M104" s="31" t="s">
        <v>262</v>
      </c>
    </row>
    <row r="105" spans="1:13" s="3" customFormat="1" outlineLevel="1">
      <c r="A105" s="3" t="s">
        <v>227</v>
      </c>
      <c r="C105" s="11"/>
      <c r="D105" s="11"/>
      <c r="E105" s="8">
        <f t="shared" ref="E105" si="8">SUBTOTAL(9,E52:E104)</f>
        <v>7653090</v>
      </c>
      <c r="F105" s="8">
        <f t="shared" ref="F105" si="9">SUBTOTAL(9,F52:F104)</f>
        <v>7653090</v>
      </c>
      <c r="G105" s="8">
        <f t="shared" ref="G105" si="10">SUBTOTAL(9,G52:G104)</f>
        <v>8253104</v>
      </c>
      <c r="H105" s="8">
        <f t="shared" ref="H105:J105" si="11">SUBTOTAL(9,H52:H104)</f>
        <v>8225129.725694444</v>
      </c>
      <c r="I105" s="8">
        <f t="shared" si="11"/>
        <v>8197155.46</v>
      </c>
      <c r="J105" s="8">
        <f t="shared" si="11"/>
        <v>8237377</v>
      </c>
      <c r="K105" s="8">
        <f t="shared" ref="K105:L105" si="12">SUBTOTAL(9,K52:K104)</f>
        <v>8209402.7300000004</v>
      </c>
      <c r="L105" s="8">
        <f t="shared" si="12"/>
        <v>8181428.4600000009</v>
      </c>
    </row>
    <row r="106" spans="1:13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</row>
    <row r="107" spans="1:13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</row>
    <row r="108" spans="1:13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</row>
    <row r="109" spans="1:13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1739663</v>
      </c>
      <c r="F109" s="2">
        <v>1739663</v>
      </c>
      <c r="G109" s="2">
        <v>2561228</v>
      </c>
      <c r="H109" s="2">
        <v>2561228</v>
      </c>
      <c r="I109" s="2">
        <v>2561228</v>
      </c>
      <c r="J109" s="2">
        <v>2776609</v>
      </c>
      <c r="K109" s="2">
        <v>2776609</v>
      </c>
      <c r="L109" s="2">
        <v>2776609</v>
      </c>
    </row>
    <row r="110" spans="1:13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4718914</v>
      </c>
      <c r="F110" s="2">
        <v>4718914</v>
      </c>
      <c r="G110" s="2">
        <v>6076400</v>
      </c>
      <c r="H110" s="2">
        <v>6076400</v>
      </c>
      <c r="I110" s="2">
        <v>6076400</v>
      </c>
      <c r="J110" s="2">
        <v>6076400</v>
      </c>
      <c r="K110" s="2">
        <v>6076400</v>
      </c>
      <c r="L110" s="2">
        <v>6076400</v>
      </c>
    </row>
    <row r="111" spans="1:13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</row>
    <row r="112" spans="1:13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</row>
    <row r="113" spans="1:14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</row>
    <row r="114" spans="1:14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-990972</v>
      </c>
      <c r="F114" s="2">
        <v>-990972</v>
      </c>
      <c r="G114" s="2">
        <v>-1276044</v>
      </c>
      <c r="H114" s="2">
        <v>-1276044</v>
      </c>
      <c r="I114" s="2">
        <v>-1276044</v>
      </c>
      <c r="J114" s="2">
        <v>-1276044</v>
      </c>
      <c r="K114" s="2">
        <v>-1276044</v>
      </c>
      <c r="L114" s="2">
        <v>-1276044</v>
      </c>
    </row>
    <row r="115" spans="1:14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-365329</v>
      </c>
      <c r="F115" s="2">
        <v>-365329</v>
      </c>
      <c r="G115" s="2">
        <v>-537858</v>
      </c>
      <c r="H115" s="2">
        <v>-537858</v>
      </c>
      <c r="I115" s="2">
        <v>-537858</v>
      </c>
      <c r="J115" s="2">
        <v>-583088</v>
      </c>
      <c r="K115" s="2">
        <v>-583088</v>
      </c>
      <c r="L115" s="2">
        <v>-583088</v>
      </c>
    </row>
    <row r="116" spans="1:14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  <c r="K116" s="2">
        <v>0</v>
      </c>
      <c r="L116" s="2">
        <v>0</v>
      </c>
    </row>
    <row r="117" spans="1:14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</row>
    <row r="118" spans="1:14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</row>
    <row r="119" spans="1:14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</row>
    <row r="120" spans="1:14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</row>
    <row r="121" spans="1:14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</row>
    <row r="122" spans="1:14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</row>
    <row r="123" spans="1:14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</row>
    <row r="124" spans="1:14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</row>
    <row r="125" spans="1:14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</row>
    <row r="126" spans="1:14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</row>
    <row r="127" spans="1:14" s="3" customFormat="1" outlineLevel="1">
      <c r="A127" s="3" t="s">
        <v>228</v>
      </c>
      <c r="C127" s="11"/>
      <c r="D127" s="11"/>
      <c r="E127" s="8">
        <f>SUBTOTAL(9,E106:E126)</f>
        <v>5102276</v>
      </c>
      <c r="F127" s="8">
        <f t="shared" ref="F127:H127" si="13">SUBTOTAL(9,F106:F126)</f>
        <v>5102276</v>
      </c>
      <c r="G127" s="8">
        <f t="shared" si="13"/>
        <v>6823726</v>
      </c>
      <c r="H127" s="8">
        <f t="shared" si="13"/>
        <v>6823726</v>
      </c>
      <c r="I127" s="8">
        <f t="shared" ref="I127:J127" si="14">SUBTOTAL(9,I106:I126)</f>
        <v>6823726</v>
      </c>
      <c r="J127" s="8">
        <f t="shared" si="14"/>
        <v>6993877</v>
      </c>
      <c r="K127" s="8">
        <f t="shared" ref="K127:L127" si="15">SUBTOTAL(9,K106:K126)</f>
        <v>6993877</v>
      </c>
      <c r="L127" s="8">
        <f t="shared" si="15"/>
        <v>6993877</v>
      </c>
    </row>
    <row r="128" spans="1:14" ht="13.5" thickBot="1">
      <c r="A128" s="3" t="s">
        <v>110</v>
      </c>
      <c r="B128" s="3"/>
      <c r="C128" s="5"/>
      <c r="D128" s="5"/>
      <c r="E128" s="18">
        <f>SUBTOTAL(9,E9:E127)</f>
        <v>-62813288</v>
      </c>
      <c r="F128" s="18">
        <f t="shared" ref="F128:H128" si="16">SUBTOTAL(9,F9:F127)</f>
        <v>-62813288</v>
      </c>
      <c r="G128" s="18">
        <f t="shared" si="16"/>
        <v>-70350973</v>
      </c>
      <c r="H128" s="18">
        <f t="shared" si="16"/>
        <v>-70378947.274305552</v>
      </c>
      <c r="I128" s="18">
        <f t="shared" ref="I128:J128" si="17">SUBTOTAL(9,I9:I127)</f>
        <v>-70406921.540000007</v>
      </c>
      <c r="J128" s="18">
        <f t="shared" si="17"/>
        <v>-81493897</v>
      </c>
      <c r="K128" s="35">
        <f t="shared" ref="K128:L128" si="18">SUBTOTAL(9,K9:K127)</f>
        <v>-81521871.269999996</v>
      </c>
      <c r="L128" s="35">
        <f t="shared" si="18"/>
        <v>-81549845.539999992</v>
      </c>
      <c r="M128" s="28"/>
      <c r="N128" s="29"/>
    </row>
    <row r="129" spans="1:12" ht="13.5" thickTop="1">
      <c r="E129" s="10"/>
      <c r="F129" s="10"/>
      <c r="G129" s="10"/>
      <c r="K129" s="2"/>
      <c r="L129" s="2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19">F106</f>
        <v>0</v>
      </c>
      <c r="G130" s="2">
        <f t="shared" si="19"/>
        <v>0</v>
      </c>
      <c r="H130" s="2">
        <f>H106</f>
        <v>0</v>
      </c>
      <c r="I130" s="2">
        <f t="shared" ref="I130:J130" si="20">I106</f>
        <v>0</v>
      </c>
      <c r="J130" s="2">
        <f t="shared" si="20"/>
        <v>0</v>
      </c>
      <c r="K130" s="2">
        <f t="shared" ref="K130:L130" si="21">K106</f>
        <v>0</v>
      </c>
      <c r="L130" s="2">
        <f t="shared" si="21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22">F108</f>
        <v>0</v>
      </c>
      <c r="G131" s="2">
        <f t="shared" si="22"/>
        <v>0</v>
      </c>
      <c r="H131" s="2">
        <f t="shared" si="22"/>
        <v>0</v>
      </c>
      <c r="I131" s="2">
        <f t="shared" si="22"/>
        <v>0</v>
      </c>
      <c r="J131" s="2">
        <f t="shared" si="22"/>
        <v>0</v>
      </c>
      <c r="K131" s="2">
        <f t="shared" ref="K131:L131" si="23">K108</f>
        <v>0</v>
      </c>
      <c r="L131" s="2">
        <f t="shared" si="23"/>
        <v>0</v>
      </c>
    </row>
    <row r="132" spans="1:12">
      <c r="A132" s="3" t="s">
        <v>254</v>
      </c>
      <c r="E132" s="6">
        <f>E128-E130-E131</f>
        <v>-62813288</v>
      </c>
      <c r="F132" s="6">
        <f t="shared" ref="F132:J132" si="24">F128-F130-F131</f>
        <v>-62813288</v>
      </c>
      <c r="G132" s="6">
        <f t="shared" si="24"/>
        <v>-70350973</v>
      </c>
      <c r="H132" s="6">
        <f t="shared" si="24"/>
        <v>-70378947.274305552</v>
      </c>
      <c r="I132" s="6">
        <f t="shared" si="24"/>
        <v>-70406921.540000007</v>
      </c>
      <c r="J132" s="6">
        <f t="shared" si="24"/>
        <v>-81493897</v>
      </c>
      <c r="K132" s="6">
        <f t="shared" ref="K132:L132" si="25">K128-K130-K131</f>
        <v>-81521871.269999996</v>
      </c>
      <c r="L132" s="6">
        <f t="shared" si="25"/>
        <v>-81549845.539999992</v>
      </c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26">+C12</f>
        <v>ACC</v>
      </c>
      <c r="D135" s="1" t="str">
        <f t="shared" si="26"/>
        <v>ACC04</v>
      </c>
      <c r="E135" s="4">
        <f>+E12</f>
        <v>-17690</v>
      </c>
      <c r="F135" s="4">
        <f t="shared" si="26"/>
        <v>-17690</v>
      </c>
      <c r="G135" s="4">
        <f t="shared" si="26"/>
        <v>-33391</v>
      </c>
      <c r="H135" s="4">
        <f t="shared" si="26"/>
        <v>-33391</v>
      </c>
      <c r="I135" s="4">
        <f t="shared" si="26"/>
        <v>-33391</v>
      </c>
      <c r="J135" s="4">
        <f t="shared" si="26"/>
        <v>-41216</v>
      </c>
      <c r="K135" s="4">
        <f t="shared" ref="K135:L135" si="27">+K12</f>
        <v>-41216</v>
      </c>
      <c r="L135" s="4">
        <f t="shared" si="27"/>
        <v>-41216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28">+C22</f>
        <v>BEN</v>
      </c>
      <c r="D136" s="1" t="str">
        <f t="shared" si="28"/>
        <v>NBP05</v>
      </c>
      <c r="E136" s="4">
        <f t="shared" si="28"/>
        <v>0</v>
      </c>
      <c r="F136" s="4">
        <f t="shared" si="28"/>
        <v>0</v>
      </c>
      <c r="G136" s="4">
        <f t="shared" si="28"/>
        <v>0</v>
      </c>
      <c r="H136" s="4">
        <f t="shared" si="28"/>
        <v>0</v>
      </c>
      <c r="I136" s="4">
        <f t="shared" si="28"/>
        <v>0</v>
      </c>
      <c r="J136" s="4">
        <f t="shared" si="28"/>
        <v>0</v>
      </c>
      <c r="K136" s="4">
        <f t="shared" ref="K136:L136" si="29">+K22</f>
        <v>0</v>
      </c>
      <c r="L136" s="4">
        <f t="shared" si="29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30">+C25</f>
        <v>BEN</v>
      </c>
      <c r="D137" s="1" t="str">
        <f t="shared" si="30"/>
        <v>NBP13</v>
      </c>
      <c r="E137" s="4">
        <f t="shared" si="30"/>
        <v>0</v>
      </c>
      <c r="F137" s="4">
        <f t="shared" si="30"/>
        <v>0</v>
      </c>
      <c r="G137" s="4">
        <f t="shared" si="30"/>
        <v>0</v>
      </c>
      <c r="H137" s="4">
        <f t="shared" si="30"/>
        <v>0</v>
      </c>
      <c r="I137" s="4">
        <f t="shared" si="30"/>
        <v>0</v>
      </c>
      <c r="J137" s="4">
        <f t="shared" si="30"/>
        <v>0</v>
      </c>
      <c r="K137" s="4">
        <f t="shared" ref="K137:L137" si="31">+K25</f>
        <v>0</v>
      </c>
      <c r="L137" s="4">
        <f t="shared" si="31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30"/>
        <v>BEN</v>
      </c>
      <c r="D138" s="1" t="str">
        <f t="shared" si="30"/>
        <v>NBP16</v>
      </c>
      <c r="E138" s="4">
        <f t="shared" si="30"/>
        <v>0</v>
      </c>
      <c r="F138" s="4">
        <f t="shared" si="30"/>
        <v>0</v>
      </c>
      <c r="G138" s="4">
        <f t="shared" si="30"/>
        <v>0</v>
      </c>
      <c r="H138" s="4">
        <f t="shared" si="30"/>
        <v>0</v>
      </c>
      <c r="I138" s="4">
        <f t="shared" si="30"/>
        <v>0</v>
      </c>
      <c r="J138" s="4">
        <f t="shared" si="30"/>
        <v>0</v>
      </c>
      <c r="K138" s="4">
        <f t="shared" ref="K138:L138" si="32">+K26</f>
        <v>0</v>
      </c>
      <c r="L138" s="4">
        <f t="shared" si="32"/>
        <v>0</v>
      </c>
    </row>
    <row r="139" spans="1:12">
      <c r="A139" s="1" t="s">
        <v>41</v>
      </c>
      <c r="B139" s="1">
        <v>1900</v>
      </c>
      <c r="C139" s="1" t="s">
        <v>115</v>
      </c>
      <c r="D139" s="1" t="s">
        <v>152</v>
      </c>
      <c r="E139" s="4">
        <f>+E45</f>
        <v>724522</v>
      </c>
      <c r="F139" s="4">
        <f t="shared" ref="F139:J139" si="33">+F45</f>
        <v>724522</v>
      </c>
      <c r="G139" s="4">
        <f t="shared" si="33"/>
        <v>-504856</v>
      </c>
      <c r="H139" s="4">
        <f t="shared" si="33"/>
        <v>-504856</v>
      </c>
      <c r="I139" s="4">
        <f t="shared" si="33"/>
        <v>-504856</v>
      </c>
      <c r="J139" s="4">
        <f t="shared" si="33"/>
        <v>-2517281</v>
      </c>
      <c r="K139" s="4">
        <f t="shared" ref="K139:L139" si="34">+K45</f>
        <v>-2517281</v>
      </c>
      <c r="L139" s="4">
        <f t="shared" si="34"/>
        <v>-2517281</v>
      </c>
    </row>
    <row r="140" spans="1:12">
      <c r="A140" s="1" t="s">
        <v>42</v>
      </c>
      <c r="B140" s="1">
        <v>1900</v>
      </c>
      <c r="C140" s="1" t="s">
        <v>115</v>
      </c>
      <c r="D140" s="1" t="s">
        <v>153</v>
      </c>
      <c r="E140" s="4">
        <f>+E46</f>
        <v>-1236601</v>
      </c>
      <c r="F140" s="4">
        <f t="shared" ref="F140:J140" si="35">+F46</f>
        <v>-1236601</v>
      </c>
      <c r="G140" s="4">
        <f t="shared" si="35"/>
        <v>-1259999</v>
      </c>
      <c r="H140" s="4">
        <f t="shared" si="35"/>
        <v>-1259999</v>
      </c>
      <c r="I140" s="4">
        <f t="shared" si="35"/>
        <v>-1259999</v>
      </c>
      <c r="J140" s="4">
        <f t="shared" si="35"/>
        <v>-1372376</v>
      </c>
      <c r="K140" s="4">
        <f t="shared" ref="K140:L140" si="36">+K46</f>
        <v>-1372376</v>
      </c>
      <c r="L140" s="4">
        <f t="shared" si="36"/>
        <v>-1372376</v>
      </c>
    </row>
    <row r="141" spans="1:12">
      <c r="A141" s="1" t="str">
        <f>+A76</f>
        <v>Charitable Contribution Carryover</v>
      </c>
      <c r="B141" s="1">
        <v>1900</v>
      </c>
      <c r="C141" s="1" t="str">
        <f t="shared" ref="C141:J141" si="37">+C76</f>
        <v>ONT</v>
      </c>
      <c r="D141" s="1" t="str">
        <f t="shared" si="37"/>
        <v>ONT04</v>
      </c>
      <c r="E141" s="4">
        <f t="shared" si="37"/>
        <v>73162</v>
      </c>
      <c r="F141" s="4">
        <f t="shared" si="37"/>
        <v>73162</v>
      </c>
      <c r="G141" s="4">
        <f t="shared" si="37"/>
        <v>0</v>
      </c>
      <c r="H141" s="4">
        <f t="shared" si="37"/>
        <v>0</v>
      </c>
      <c r="I141" s="4">
        <f t="shared" si="37"/>
        <v>0</v>
      </c>
      <c r="J141" s="4">
        <f t="shared" si="37"/>
        <v>73017</v>
      </c>
      <c r="K141" s="4">
        <f t="shared" ref="K141:L141" si="38">+K76</f>
        <v>73017</v>
      </c>
      <c r="L141" s="4">
        <f t="shared" si="38"/>
        <v>73017</v>
      </c>
    </row>
    <row r="142" spans="1:12">
      <c r="A142" s="1" t="str">
        <f>+A81</f>
        <v>Prepayments</v>
      </c>
      <c r="B142" s="1">
        <v>1900</v>
      </c>
      <c r="C142" s="1" t="str">
        <f t="shared" ref="C142:J142" si="39">+C81</f>
        <v>ONT</v>
      </c>
      <c r="D142" s="1" t="str">
        <f t="shared" si="39"/>
        <v>ONT31</v>
      </c>
      <c r="E142" s="20">
        <f t="shared" si="39"/>
        <v>-5595</v>
      </c>
      <c r="F142" s="20">
        <f t="shared" si="39"/>
        <v>-5595</v>
      </c>
      <c r="G142" s="20">
        <f t="shared" si="39"/>
        <v>-56165</v>
      </c>
      <c r="H142" s="20">
        <f t="shared" si="39"/>
        <v>-56165</v>
      </c>
      <c r="I142" s="20">
        <f t="shared" si="39"/>
        <v>-56165</v>
      </c>
      <c r="J142" s="20">
        <f t="shared" si="39"/>
        <v>-47767</v>
      </c>
      <c r="K142" s="20">
        <f t="shared" ref="K142:L142" si="40">+K81</f>
        <v>-47767</v>
      </c>
      <c r="L142" s="20">
        <f t="shared" si="40"/>
        <v>-47767</v>
      </c>
    </row>
    <row r="143" spans="1:12">
      <c r="A143" s="3" t="s">
        <v>258</v>
      </c>
      <c r="E143" s="4">
        <f>+E132-E135-E136-E137-E138-E139-E140-E141-E142</f>
        <v>-62351086</v>
      </c>
      <c r="F143" s="4">
        <f t="shared" ref="F143:J143" si="41">+F132-F135-F136-F137-F138-F139-F140-F141-F142</f>
        <v>-62351086</v>
      </c>
      <c r="G143" s="4">
        <f t="shared" si="41"/>
        <v>-68496562</v>
      </c>
      <c r="H143" s="4">
        <f t="shared" si="41"/>
        <v>-68524536.274305552</v>
      </c>
      <c r="I143" s="4">
        <f t="shared" si="41"/>
        <v>-68552510.540000007</v>
      </c>
      <c r="J143" s="4">
        <f t="shared" si="41"/>
        <v>-77588274</v>
      </c>
      <c r="K143" s="4">
        <f t="shared" ref="K143:L143" si="42">+K132-K135-K136-K137-K138-K139-K140-K141-K142</f>
        <v>-77616248.269999996</v>
      </c>
      <c r="L143" s="4">
        <f t="shared" si="42"/>
        <v>-77644222.539999992</v>
      </c>
    </row>
    <row r="144" spans="1:12">
      <c r="E144" s="10"/>
      <c r="F144" s="10"/>
      <c r="G144" s="10"/>
      <c r="K144" s="2"/>
    </row>
    <row r="145" spans="1:14">
      <c r="E145" s="10"/>
      <c r="F145" s="10"/>
      <c r="G145" s="10"/>
      <c r="K145" s="2"/>
    </row>
    <row r="146" spans="1:14">
      <c r="A146" s="1" t="s">
        <v>257</v>
      </c>
      <c r="E146" s="2"/>
      <c r="F146" s="2"/>
      <c r="G146" s="2"/>
      <c r="N146" s="2"/>
    </row>
    <row r="147" spans="1:14">
      <c r="D147" s="1">
        <v>1900</v>
      </c>
      <c r="E147" s="4">
        <f>SUMIF($B$9:$B$126,$D147,E$9:E$127)-SUMIF(B135:B142,D147,E135:E142)</f>
        <v>9028253</v>
      </c>
      <c r="F147" s="4">
        <f>SUMIF($B$9:$B$126,$D147,F$9:F$127)-SUMIF(B135:B142,D147,F135:F142)</f>
        <v>9028253</v>
      </c>
      <c r="G147" s="4">
        <f>SUMIF($B$9:$B$126,$D147,G$9:G$127)-SUMIF(B135:B142,D147,G135:G142)</f>
        <v>10402875</v>
      </c>
      <c r="H147" s="4">
        <f>SUMIF($B$9:$B$126,$D147,H$9:H$127)-SUMIF(B135:B142,D147,H135:H142)</f>
        <v>10374900.725694444</v>
      </c>
      <c r="I147" s="4">
        <f>SUMIF($B$9:$B$126,$D147,I$9:I$127)-SUMIF(B135:B142,D147,I135:I142)+1994284</f>
        <v>12341210.460000001</v>
      </c>
      <c r="J147" s="4">
        <f>SUMIF($B$9:$B$126,$D147,J$9:J$127)-SUMIF(B135:B142,D147,J135:J142)+4062564</f>
        <v>14545765</v>
      </c>
      <c r="K147" s="4">
        <f>SUMIF($B$9:$B$126,$D147,K$9:K$127)-SUMIF(C135:C142,E147,K135:K142)+7968187</f>
        <v>14517790.73</v>
      </c>
      <c r="L147" s="4">
        <f>SUMIF($B$9:$B$126,$D147,L$9:L$127)-SUMIF(D135:D142,F147,L135:L142)+7968187</f>
        <v>14489816.460000001</v>
      </c>
      <c r="N147" s="2"/>
    </row>
    <row r="149" spans="1:14">
      <c r="D149" s="1">
        <v>2820</v>
      </c>
      <c r="E149" s="4">
        <f>SUMIF($B$9:$B$126,$D149,E$9:E$127)</f>
        <v>-71332054</v>
      </c>
      <c r="F149" s="4">
        <f t="shared" ref="F149:L149" si="43">SUMIF($B$9:$B$126,$D149,F$9:F$127)</f>
        <v>-71332054</v>
      </c>
      <c r="G149" s="4">
        <f t="shared" si="43"/>
        <v>-78861728</v>
      </c>
      <c r="H149" s="4">
        <f t="shared" si="43"/>
        <v>-78861728</v>
      </c>
      <c r="I149" s="4">
        <f t="shared" si="43"/>
        <v>-78861728</v>
      </c>
      <c r="J149" s="4">
        <f t="shared" si="43"/>
        <v>-88034591</v>
      </c>
      <c r="K149" s="4">
        <f t="shared" si="43"/>
        <v>-88034591</v>
      </c>
      <c r="L149" s="4">
        <f t="shared" si="43"/>
        <v>-88034591</v>
      </c>
    </row>
    <row r="151" spans="1:14">
      <c r="D151" s="1">
        <v>2830</v>
      </c>
      <c r="E151" s="4">
        <f>SUMIF($B$9:$B$126,$D151,E$9:E$127)</f>
        <v>-47285</v>
      </c>
      <c r="F151" s="4">
        <f t="shared" ref="F151:H151" si="44">SUMIF($B$9:$B$126,$D151,F$9:F$127)</f>
        <v>-47285</v>
      </c>
      <c r="G151" s="4">
        <f t="shared" si="44"/>
        <v>-37709</v>
      </c>
      <c r="H151" s="4">
        <f t="shared" si="44"/>
        <v>-37709</v>
      </c>
      <c r="I151" s="4">
        <f>SUMIF($B$9:$B$126,$D151,I$9:I$127)-1994284</f>
        <v>-2031993</v>
      </c>
      <c r="J151" s="4">
        <f>SUMIF($B$9:$B$126,$D151,J$9:J$127)-4062564</f>
        <v>-4099448</v>
      </c>
      <c r="K151" s="4">
        <f>SUMIF($B$9:$B$126,$D151,K$9:K$127)-4062564</f>
        <v>-4099448</v>
      </c>
      <c r="L151" s="4">
        <f>SUMIF($B$9:$B$126,$D151,L$9:L$127)-4062564</f>
        <v>-4099448</v>
      </c>
    </row>
    <row r="154" spans="1:14" s="3" customFormat="1">
      <c r="A154" s="3" t="s">
        <v>217</v>
      </c>
      <c r="E154" s="19">
        <f>SUM(E147:E153)</f>
        <v>-62351086</v>
      </c>
      <c r="F154" s="19">
        <f t="shared" ref="F154:J154" si="45">SUM(F147:F153)</f>
        <v>-62351086</v>
      </c>
      <c r="G154" s="19">
        <f t="shared" si="45"/>
        <v>-68496562</v>
      </c>
      <c r="H154" s="19">
        <f t="shared" si="45"/>
        <v>-68524536.274305552</v>
      </c>
      <c r="I154" s="19">
        <f t="shared" si="45"/>
        <v>-68552510.539999992</v>
      </c>
      <c r="J154" s="19">
        <f t="shared" si="45"/>
        <v>-77588274</v>
      </c>
      <c r="K154" s="19">
        <f t="shared" ref="K154:L154" si="46">SUM(K147:K153)</f>
        <v>-77616248.269999996</v>
      </c>
      <c r="L154" s="19">
        <f t="shared" si="46"/>
        <v>-77644222.539999992</v>
      </c>
    </row>
    <row r="155" spans="1:14">
      <c r="E155" s="2">
        <f>E154-E143</f>
        <v>0</v>
      </c>
      <c r="F155" s="2">
        <f t="shared" ref="F155:J155" si="47">F154-F143</f>
        <v>0</v>
      </c>
      <c r="G155" s="2">
        <f t="shared" si="47"/>
        <v>0</v>
      </c>
      <c r="H155" s="2">
        <f t="shared" si="47"/>
        <v>0</v>
      </c>
      <c r="I155" s="2">
        <f t="shared" si="47"/>
        <v>0</v>
      </c>
      <c r="J155" s="2">
        <f t="shared" si="47"/>
        <v>0</v>
      </c>
      <c r="K155" s="2">
        <f t="shared" ref="K155:L155" si="48">K154-K143</f>
        <v>0</v>
      </c>
      <c r="L155" s="2">
        <f t="shared" si="48"/>
        <v>0</v>
      </c>
      <c r="M155" s="25"/>
    </row>
  </sheetData>
  <autoFilter ref="A8:L126"/>
  <dataValidations disablePrompts="1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45" right="0.45" top="0.75" bottom="0.75" header="0.3" footer="0.3"/>
  <pageSetup scale="50" orientation="landscape" r:id="rId1"/>
  <headerFooter>
    <oddHeader>&amp;RCASE NO. 2018-00281
ATTACHMENT 2
TO AG DR NO. 1-44
(SUPPLEMENT 03-29-19)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53"/>
  <sheetViews>
    <sheetView tabSelected="1" zoomScale="90" zoomScaleNormal="90" workbookViewId="0">
      <pane xSplit="4" ySplit="8" topLeftCell="E9" activePane="bottomRight" state="frozen"/>
      <selection activeCell="E9" sqref="E9"/>
      <selection pane="topRight" activeCell="E9" sqref="E9"/>
      <selection pane="bottomLeft" activeCell="E9" sqref="E9"/>
      <selection pane="bottomRight" activeCell="E9" sqref="E9"/>
    </sheetView>
  </sheetViews>
  <sheetFormatPr defaultRowHeight="12.75" outlineLevelRow="2"/>
  <cols>
    <col min="1" max="1" width="73.42578125" style="1" customWidth="1"/>
    <col min="2" max="2" width="12.7109375" style="1" customWidth="1"/>
    <col min="3" max="3" width="7.7109375" style="1" customWidth="1"/>
    <col min="4" max="4" width="12.28515625" style="1" customWidth="1"/>
    <col min="5" max="7" width="14.140625" style="1" customWidth="1"/>
    <col min="8" max="8" width="11" style="1" customWidth="1"/>
    <col min="9" max="9" width="10.7109375" style="1" bestFit="1" customWidth="1"/>
    <col min="10" max="10" width="12" style="1" customWidth="1"/>
    <col min="11" max="11" width="15.7109375" style="1" customWidth="1"/>
    <col min="12" max="12" width="17.140625" style="1" customWidth="1"/>
    <col min="13" max="13" width="21" style="1" customWidth="1"/>
    <col min="14" max="14" width="18.5703125" style="1" customWidth="1"/>
    <col min="15" max="16384" width="9.140625" style="1"/>
  </cols>
  <sheetData>
    <row r="1" spans="1:12">
      <c r="A1" s="3" t="s">
        <v>0</v>
      </c>
      <c r="B1" s="3"/>
    </row>
    <row r="2" spans="1:12">
      <c r="A2" s="3" t="s">
        <v>1</v>
      </c>
      <c r="B2" s="3"/>
    </row>
    <row r="4" spans="1:12">
      <c r="A4" s="12" t="s">
        <v>218</v>
      </c>
    </row>
    <row r="5" spans="1:12">
      <c r="A5" s="13" t="s">
        <v>8</v>
      </c>
      <c r="E5" s="1" t="s">
        <v>256</v>
      </c>
      <c r="F5" s="1" t="s">
        <v>256</v>
      </c>
      <c r="G5" s="1" t="s">
        <v>256</v>
      </c>
      <c r="H5" s="1" t="s">
        <v>256</v>
      </c>
    </row>
    <row r="6" spans="1:12" ht="13.5" thickBot="1">
      <c r="A6" s="14"/>
      <c r="B6" s="14"/>
      <c r="C6" s="14"/>
      <c r="D6" s="14"/>
    </row>
    <row r="7" spans="1:12" s="3" customFormat="1">
      <c r="A7" s="15"/>
      <c r="B7" s="15"/>
      <c r="C7" s="15"/>
      <c r="D7" s="15"/>
      <c r="E7" s="9" t="s">
        <v>246</v>
      </c>
      <c r="F7" s="9" t="s">
        <v>246</v>
      </c>
      <c r="G7" s="9" t="s">
        <v>246</v>
      </c>
      <c r="H7" s="9" t="s">
        <v>249</v>
      </c>
      <c r="I7" s="9" t="s">
        <v>249</v>
      </c>
      <c r="J7" s="9" t="s">
        <v>249</v>
      </c>
      <c r="K7" s="9" t="s">
        <v>249</v>
      </c>
      <c r="L7" s="9" t="s">
        <v>249</v>
      </c>
    </row>
    <row r="8" spans="1:12" s="3" customFormat="1" ht="13.5" thickBot="1">
      <c r="A8" s="16" t="s">
        <v>2</v>
      </c>
      <c r="B8" s="16" t="s">
        <v>250</v>
      </c>
      <c r="C8" s="16" t="s">
        <v>3</v>
      </c>
      <c r="D8" s="16" t="s">
        <v>4</v>
      </c>
      <c r="E8" s="7">
        <v>43312</v>
      </c>
      <c r="F8" s="7">
        <v>43343</v>
      </c>
      <c r="G8" s="7">
        <v>43373</v>
      </c>
      <c r="H8" s="7">
        <v>43404</v>
      </c>
      <c r="I8" s="7">
        <v>43434</v>
      </c>
      <c r="J8" s="7">
        <v>43465</v>
      </c>
      <c r="K8" s="7">
        <v>43496</v>
      </c>
      <c r="L8" s="7">
        <v>43524</v>
      </c>
    </row>
    <row r="9" spans="1:12" outlineLevel="2">
      <c r="A9" s="1" t="s">
        <v>9</v>
      </c>
      <c r="B9" s="1">
        <v>2830</v>
      </c>
      <c r="C9" s="5" t="s">
        <v>111</v>
      </c>
      <c r="D9" s="5" t="s">
        <v>119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</row>
    <row r="10" spans="1:12" outlineLevel="2">
      <c r="A10" s="1" t="s">
        <v>10</v>
      </c>
      <c r="B10" s="1">
        <v>2830</v>
      </c>
      <c r="C10" s="5" t="s">
        <v>111</v>
      </c>
      <c r="D10" s="5" t="s">
        <v>120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</row>
    <row r="11" spans="1:12" outlineLevel="2">
      <c r="A11" s="1" t="s">
        <v>11</v>
      </c>
      <c r="B11" s="1">
        <v>1900</v>
      </c>
      <c r="C11" s="5" t="s">
        <v>111</v>
      </c>
      <c r="D11" s="5" t="s">
        <v>121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</row>
    <row r="12" spans="1:12" outlineLevel="2">
      <c r="A12" s="1" t="s">
        <v>12</v>
      </c>
      <c r="B12" s="21">
        <v>1900</v>
      </c>
      <c r="C12" s="5" t="s">
        <v>111</v>
      </c>
      <c r="D12" s="5" t="s">
        <v>122</v>
      </c>
      <c r="E12" s="4">
        <v>53324</v>
      </c>
      <c r="F12" s="4">
        <v>53324</v>
      </c>
      <c r="G12" s="4">
        <v>86771</v>
      </c>
      <c r="H12" s="4">
        <v>86771</v>
      </c>
      <c r="I12" s="4">
        <v>86771</v>
      </c>
      <c r="J12" s="4">
        <v>108509</v>
      </c>
      <c r="K12" s="4">
        <v>108509</v>
      </c>
      <c r="L12" s="4">
        <v>108509</v>
      </c>
    </row>
    <row r="13" spans="1:12" outlineLevel="2">
      <c r="A13" s="1" t="s">
        <v>13</v>
      </c>
      <c r="B13" s="1">
        <v>2830</v>
      </c>
      <c r="C13" s="5" t="s">
        <v>111</v>
      </c>
      <c r="D13" s="5" t="s">
        <v>123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</row>
    <row r="14" spans="1:12" outlineLevel="2">
      <c r="A14" s="1" t="s">
        <v>14</v>
      </c>
      <c r="B14" s="1">
        <v>2830</v>
      </c>
      <c r="C14" s="5" t="s">
        <v>111</v>
      </c>
      <c r="D14" s="5" t="s">
        <v>124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</row>
    <row r="15" spans="1:12" outlineLevel="2">
      <c r="A15" s="1" t="s">
        <v>15</v>
      </c>
      <c r="B15" s="1">
        <v>1900</v>
      </c>
      <c r="C15" s="5" t="s">
        <v>111</v>
      </c>
      <c r="D15" s="5" t="s">
        <v>125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</row>
    <row r="16" spans="1:12" outlineLevel="2">
      <c r="A16" s="1" t="s">
        <v>16</v>
      </c>
      <c r="B16" s="1">
        <v>1900</v>
      </c>
      <c r="C16" s="5" t="s">
        <v>111</v>
      </c>
      <c r="D16" s="5" t="s">
        <v>126</v>
      </c>
      <c r="E16" s="4">
        <v>-3164</v>
      </c>
      <c r="F16" s="4">
        <v>-3164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</row>
    <row r="17" spans="1:12" outlineLevel="2">
      <c r="A17" s="1" t="s">
        <v>17</v>
      </c>
      <c r="B17" s="1">
        <v>1900</v>
      </c>
      <c r="C17" s="5" t="s">
        <v>111</v>
      </c>
      <c r="D17" s="5" t="s">
        <v>127</v>
      </c>
      <c r="E17" s="4">
        <v>210512</v>
      </c>
      <c r="F17" s="4">
        <v>210512</v>
      </c>
      <c r="G17" s="4">
        <v>184863</v>
      </c>
      <c r="H17" s="4">
        <v>184863</v>
      </c>
      <c r="I17" s="4">
        <v>184863</v>
      </c>
      <c r="J17" s="4">
        <v>202577</v>
      </c>
      <c r="K17" s="4">
        <v>202577</v>
      </c>
      <c r="L17" s="4">
        <v>202577</v>
      </c>
    </row>
    <row r="18" spans="1:12" s="3" customFormat="1" outlineLevel="1">
      <c r="A18" s="3" t="s">
        <v>221</v>
      </c>
      <c r="C18" s="11"/>
      <c r="D18" s="11"/>
      <c r="E18" s="8">
        <f>SUBTOTAL(9,E9:E17)</f>
        <v>260672</v>
      </c>
      <c r="F18" s="8">
        <f t="shared" ref="F18:J18" si="0">SUBTOTAL(9,F9:F17)</f>
        <v>260672</v>
      </c>
      <c r="G18" s="8">
        <f t="shared" si="0"/>
        <v>271634</v>
      </c>
      <c r="H18" s="8">
        <f t="shared" si="0"/>
        <v>271634</v>
      </c>
      <c r="I18" s="8">
        <f t="shared" si="0"/>
        <v>271634</v>
      </c>
      <c r="J18" s="8">
        <f t="shared" si="0"/>
        <v>311086</v>
      </c>
      <c r="K18" s="8">
        <f t="shared" ref="K18:L18" si="1">SUBTOTAL(9,K9:K17)</f>
        <v>311086</v>
      </c>
      <c r="L18" s="8">
        <f t="shared" si="1"/>
        <v>311086</v>
      </c>
    </row>
    <row r="19" spans="1:12" outlineLevel="2">
      <c r="A19" s="1" t="s">
        <v>44</v>
      </c>
      <c r="B19" s="1">
        <v>1900</v>
      </c>
      <c r="C19" s="5" t="s">
        <v>116</v>
      </c>
      <c r="D19" s="5" t="s">
        <v>155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</row>
    <row r="20" spans="1:12" outlineLevel="2">
      <c r="A20" s="1" t="s">
        <v>45</v>
      </c>
      <c r="B20" s="1">
        <v>1900</v>
      </c>
      <c r="C20" s="5" t="s">
        <v>116</v>
      </c>
      <c r="D20" s="5" t="s">
        <v>156</v>
      </c>
      <c r="E20" s="4">
        <v>917578</v>
      </c>
      <c r="F20" s="4">
        <v>917578</v>
      </c>
      <c r="G20" s="4">
        <v>935998</v>
      </c>
      <c r="H20" s="4">
        <v>935998</v>
      </c>
      <c r="I20" s="4">
        <v>935998</v>
      </c>
      <c r="J20" s="4">
        <v>1044283</v>
      </c>
      <c r="K20" s="4">
        <v>1044283</v>
      </c>
      <c r="L20" s="4">
        <v>1044283</v>
      </c>
    </row>
    <row r="21" spans="1:12" outlineLevel="2">
      <c r="A21" s="1" t="s">
        <v>46</v>
      </c>
      <c r="B21" s="1">
        <v>2830</v>
      </c>
      <c r="C21" s="5" t="s">
        <v>116</v>
      </c>
      <c r="D21" s="5" t="s">
        <v>157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</row>
    <row r="22" spans="1:12" outlineLevel="2">
      <c r="A22" s="1" t="s">
        <v>50</v>
      </c>
      <c r="C22" s="5" t="s">
        <v>116</v>
      </c>
      <c r="D22" s="5" t="s">
        <v>158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</row>
    <row r="23" spans="1:12" outlineLevel="2">
      <c r="A23" s="1" t="s">
        <v>47</v>
      </c>
      <c r="B23" s="1">
        <v>1900</v>
      </c>
      <c r="C23" s="5" t="s">
        <v>116</v>
      </c>
      <c r="D23" s="5" t="s">
        <v>159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</row>
    <row r="24" spans="1:12" outlineLevel="2">
      <c r="A24" s="1" t="s">
        <v>48</v>
      </c>
      <c r="B24" s="1">
        <v>1900</v>
      </c>
      <c r="C24" s="5" t="s">
        <v>116</v>
      </c>
      <c r="D24" s="5" t="s">
        <v>160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</row>
    <row r="25" spans="1:12" outlineLevel="2">
      <c r="A25" s="1" t="s">
        <v>49</v>
      </c>
      <c r="C25" s="5" t="s">
        <v>116</v>
      </c>
      <c r="D25" s="5" t="s">
        <v>161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</row>
    <row r="26" spans="1:12" outlineLevel="2">
      <c r="A26" s="1" t="s">
        <v>51</v>
      </c>
      <c r="C26" s="5" t="s">
        <v>116</v>
      </c>
      <c r="D26" s="5" t="s">
        <v>162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</row>
    <row r="27" spans="1:12" outlineLevel="2">
      <c r="A27" s="1" t="s">
        <v>52</v>
      </c>
      <c r="B27" s="1">
        <v>2830</v>
      </c>
      <c r="C27" s="5" t="s">
        <v>116</v>
      </c>
      <c r="D27" s="5" t="s">
        <v>163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</row>
    <row r="28" spans="1:12" outlineLevel="2">
      <c r="A28" s="1" t="s">
        <v>82</v>
      </c>
      <c r="B28" s="1">
        <v>2830</v>
      </c>
      <c r="C28" s="5" t="s">
        <v>116</v>
      </c>
      <c r="D28" s="5" t="s">
        <v>189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</row>
    <row r="29" spans="1:12" outlineLevel="2">
      <c r="A29" s="1" t="s">
        <v>83</v>
      </c>
      <c r="B29" s="1">
        <v>1900</v>
      </c>
      <c r="C29" s="5" t="s">
        <v>116</v>
      </c>
      <c r="D29" s="5" t="s">
        <v>190</v>
      </c>
      <c r="E29" s="4">
        <v>-504828</v>
      </c>
      <c r="F29" s="4">
        <v>-504828</v>
      </c>
      <c r="G29" s="4">
        <v>-944998</v>
      </c>
      <c r="H29" s="4">
        <v>-944998</v>
      </c>
      <c r="I29" s="4">
        <v>-944998</v>
      </c>
      <c r="J29" s="4">
        <v>-1290563</v>
      </c>
      <c r="K29" s="4">
        <v>-1290563</v>
      </c>
      <c r="L29" s="4">
        <v>-1290563</v>
      </c>
    </row>
    <row r="30" spans="1:12" s="3" customFormat="1" outlineLevel="1">
      <c r="A30" s="3" t="s">
        <v>222</v>
      </c>
      <c r="C30" s="11"/>
      <c r="D30" s="11"/>
      <c r="E30" s="8">
        <f>SUBTOTAL(9,E19:E29)</f>
        <v>412750</v>
      </c>
      <c r="F30" s="8">
        <f t="shared" ref="F30:J30" si="2">SUBTOTAL(9,F19:F29)</f>
        <v>412750</v>
      </c>
      <c r="G30" s="8">
        <f t="shared" si="2"/>
        <v>-9000</v>
      </c>
      <c r="H30" s="8">
        <f t="shared" si="2"/>
        <v>-9000</v>
      </c>
      <c r="I30" s="8">
        <f t="shared" si="2"/>
        <v>-9000</v>
      </c>
      <c r="J30" s="8">
        <f t="shared" si="2"/>
        <v>-246280</v>
      </c>
      <c r="K30" s="8">
        <f t="shared" ref="K30:L30" si="3">SUBTOTAL(9,K19:K29)</f>
        <v>-246280</v>
      </c>
      <c r="L30" s="8">
        <f t="shared" si="3"/>
        <v>-246280</v>
      </c>
    </row>
    <row r="31" spans="1:12" outlineLevel="2">
      <c r="A31" s="1" t="s">
        <v>38</v>
      </c>
      <c r="B31" s="1">
        <v>2820</v>
      </c>
      <c r="C31" s="5" t="s">
        <v>114</v>
      </c>
      <c r="D31" s="5" t="s">
        <v>148</v>
      </c>
      <c r="E31" s="2">
        <v>51876</v>
      </c>
      <c r="F31" s="2">
        <v>51876</v>
      </c>
      <c r="G31" s="2">
        <v>-114707</v>
      </c>
      <c r="H31" s="2">
        <v>-114707</v>
      </c>
      <c r="I31" s="4">
        <v>-114707</v>
      </c>
      <c r="J31" s="4">
        <v>-126914</v>
      </c>
      <c r="K31" s="4">
        <v>-126914</v>
      </c>
      <c r="L31" s="4">
        <v>-126914</v>
      </c>
    </row>
    <row r="32" spans="1:12" outlineLevel="2">
      <c r="A32" s="1" t="s">
        <v>40</v>
      </c>
      <c r="B32" s="1">
        <v>2820</v>
      </c>
      <c r="C32" s="5" t="s">
        <v>114</v>
      </c>
      <c r="D32" s="5" t="s">
        <v>151</v>
      </c>
      <c r="E32" s="2">
        <v>-171</v>
      </c>
      <c r="F32" s="2">
        <v>-171</v>
      </c>
      <c r="G32" s="2">
        <v>30</v>
      </c>
      <c r="H32" s="2">
        <v>30</v>
      </c>
      <c r="I32" s="4">
        <v>30</v>
      </c>
      <c r="J32" s="4">
        <v>33</v>
      </c>
      <c r="K32" s="4">
        <v>33</v>
      </c>
      <c r="L32" s="4">
        <v>33</v>
      </c>
    </row>
    <row r="33" spans="1:12" s="3" customFormat="1" outlineLevel="1">
      <c r="A33" s="3" t="s">
        <v>223</v>
      </c>
      <c r="C33" s="11"/>
      <c r="D33" s="11"/>
      <c r="E33" s="8">
        <f>SUBTOTAL(9,E31:E32)</f>
        <v>51705</v>
      </c>
      <c r="F33" s="8">
        <f t="shared" ref="F33:J33" si="4">SUBTOTAL(9,F31:F32)</f>
        <v>51705</v>
      </c>
      <c r="G33" s="8">
        <f t="shared" si="4"/>
        <v>-114677</v>
      </c>
      <c r="H33" s="8">
        <f t="shared" si="4"/>
        <v>-114677</v>
      </c>
      <c r="I33" s="8">
        <f t="shared" si="4"/>
        <v>-114677</v>
      </c>
      <c r="J33" s="8">
        <f t="shared" si="4"/>
        <v>-126881</v>
      </c>
      <c r="K33" s="8">
        <f t="shared" ref="K33:L33" si="5">SUBTOTAL(9,K31:K32)</f>
        <v>-126881</v>
      </c>
      <c r="L33" s="8">
        <f t="shared" si="5"/>
        <v>-126881</v>
      </c>
    </row>
    <row r="34" spans="1:12" outlineLevel="2">
      <c r="A34" s="1" t="s">
        <v>31</v>
      </c>
      <c r="B34" s="1">
        <v>2820</v>
      </c>
      <c r="C34" s="5" t="s">
        <v>113</v>
      </c>
      <c r="D34" s="5" t="s">
        <v>141</v>
      </c>
      <c r="E34" s="4">
        <v>-1061045</v>
      </c>
      <c r="F34" s="4">
        <v>-1061045</v>
      </c>
      <c r="G34" s="4">
        <v>-1213327</v>
      </c>
      <c r="H34" s="4">
        <v>-1213327</v>
      </c>
      <c r="I34" s="4">
        <v>-1213327</v>
      </c>
      <c r="J34" s="4">
        <v>-1342580</v>
      </c>
      <c r="K34" s="4">
        <v>-1342580</v>
      </c>
      <c r="L34" s="4">
        <v>-1342580</v>
      </c>
    </row>
    <row r="35" spans="1:12" outlineLevel="2">
      <c r="A35" s="1" t="s">
        <v>32</v>
      </c>
      <c r="B35" s="1">
        <v>2820</v>
      </c>
      <c r="C35" s="5" t="s">
        <v>113</v>
      </c>
      <c r="D35" s="5" t="s">
        <v>142</v>
      </c>
      <c r="E35" s="4">
        <v>289364</v>
      </c>
      <c r="F35" s="4">
        <v>289364</v>
      </c>
      <c r="G35" s="4">
        <v>363463</v>
      </c>
      <c r="H35" s="4">
        <v>363463</v>
      </c>
      <c r="I35" s="4">
        <v>363463</v>
      </c>
      <c r="J35" s="4">
        <v>402734</v>
      </c>
      <c r="K35" s="4">
        <v>402734</v>
      </c>
      <c r="L35" s="4">
        <v>402734</v>
      </c>
    </row>
    <row r="36" spans="1:12" outlineLevel="2">
      <c r="A36" s="1" t="s">
        <v>233</v>
      </c>
      <c r="B36" s="1">
        <v>2820</v>
      </c>
      <c r="C36" s="5" t="s">
        <v>113</v>
      </c>
      <c r="D36" s="5" t="s">
        <v>219</v>
      </c>
      <c r="E36" s="2">
        <v>0</v>
      </c>
      <c r="F36" s="2">
        <v>0</v>
      </c>
      <c r="G36" s="2">
        <v>0</v>
      </c>
      <c r="H36" s="2">
        <v>0</v>
      </c>
      <c r="I36" s="4">
        <v>0</v>
      </c>
      <c r="J36" s="4">
        <v>0</v>
      </c>
      <c r="K36" s="4">
        <v>0</v>
      </c>
      <c r="L36" s="4">
        <v>0</v>
      </c>
    </row>
    <row r="37" spans="1:12" outlineLevel="2">
      <c r="A37" s="1" t="s">
        <v>33</v>
      </c>
      <c r="B37" s="1">
        <v>2820</v>
      </c>
      <c r="C37" s="5" t="s">
        <v>113</v>
      </c>
      <c r="D37" s="5" t="s">
        <v>143</v>
      </c>
      <c r="E37" s="2">
        <v>0</v>
      </c>
      <c r="F37" s="2">
        <v>0</v>
      </c>
      <c r="G37" s="2">
        <v>0</v>
      </c>
      <c r="H37" s="2">
        <v>0</v>
      </c>
      <c r="I37" s="4">
        <v>0</v>
      </c>
      <c r="J37" s="4">
        <v>0</v>
      </c>
      <c r="K37" s="4">
        <v>0</v>
      </c>
      <c r="L37" s="4">
        <v>0</v>
      </c>
    </row>
    <row r="38" spans="1:12" outlineLevel="2">
      <c r="A38" s="1" t="s">
        <v>34</v>
      </c>
      <c r="B38" s="1">
        <v>2820</v>
      </c>
      <c r="C38" s="5" t="s">
        <v>113</v>
      </c>
      <c r="D38" s="5" t="s">
        <v>144</v>
      </c>
      <c r="E38" s="2">
        <v>0</v>
      </c>
      <c r="F38" s="2">
        <v>0</v>
      </c>
      <c r="G38" s="2">
        <v>0</v>
      </c>
      <c r="H38" s="2">
        <v>0</v>
      </c>
      <c r="I38" s="4">
        <v>0</v>
      </c>
      <c r="J38" s="4">
        <v>0</v>
      </c>
      <c r="K38" s="4">
        <v>0</v>
      </c>
      <c r="L38" s="4">
        <v>0</v>
      </c>
    </row>
    <row r="39" spans="1:12" outlineLevel="2">
      <c r="A39" s="1" t="s">
        <v>35</v>
      </c>
      <c r="B39" s="1">
        <v>2820</v>
      </c>
      <c r="C39" s="5" t="s">
        <v>113</v>
      </c>
      <c r="D39" s="5" t="s">
        <v>145</v>
      </c>
      <c r="E39" s="2">
        <v>0</v>
      </c>
      <c r="F39" s="2">
        <v>0</v>
      </c>
      <c r="G39" s="2">
        <v>0</v>
      </c>
      <c r="H39" s="2">
        <v>0</v>
      </c>
      <c r="I39" s="4">
        <v>0</v>
      </c>
      <c r="J39" s="4">
        <v>0</v>
      </c>
      <c r="K39" s="4">
        <v>0</v>
      </c>
      <c r="L39" s="4">
        <v>0</v>
      </c>
    </row>
    <row r="40" spans="1:12" outlineLevel="2">
      <c r="A40" s="1" t="s">
        <v>36</v>
      </c>
      <c r="B40" s="1">
        <v>2820</v>
      </c>
      <c r="C40" s="5" t="s">
        <v>113</v>
      </c>
      <c r="D40" s="5" t="s">
        <v>146</v>
      </c>
      <c r="E40" s="2">
        <v>0</v>
      </c>
      <c r="F40" s="2">
        <v>0</v>
      </c>
      <c r="G40" s="2">
        <v>0</v>
      </c>
      <c r="H40" s="2">
        <v>0</v>
      </c>
      <c r="I40" s="4">
        <v>0</v>
      </c>
      <c r="J40" s="4">
        <v>0</v>
      </c>
      <c r="K40" s="4">
        <v>0</v>
      </c>
      <c r="L40" s="4">
        <v>0</v>
      </c>
    </row>
    <row r="41" spans="1:12" outlineLevel="2">
      <c r="A41" s="1" t="s">
        <v>37</v>
      </c>
      <c r="B41" s="1">
        <v>2820</v>
      </c>
      <c r="C41" s="5" t="s">
        <v>113</v>
      </c>
      <c r="D41" s="5" t="s">
        <v>147</v>
      </c>
      <c r="E41" s="2">
        <v>0</v>
      </c>
      <c r="F41" s="2">
        <v>0</v>
      </c>
      <c r="G41" s="2">
        <v>0</v>
      </c>
      <c r="H41" s="2">
        <v>0</v>
      </c>
      <c r="I41" s="4">
        <v>0</v>
      </c>
      <c r="J41" s="4">
        <v>0</v>
      </c>
      <c r="K41" s="4">
        <v>0</v>
      </c>
      <c r="L41" s="4">
        <v>0</v>
      </c>
    </row>
    <row r="42" spans="1:12" outlineLevel="2">
      <c r="A42" s="1" t="s">
        <v>39</v>
      </c>
      <c r="B42" s="1">
        <v>2820</v>
      </c>
      <c r="C42" s="5" t="s">
        <v>113</v>
      </c>
      <c r="D42" s="5" t="s">
        <v>149</v>
      </c>
      <c r="E42" s="2">
        <v>0</v>
      </c>
      <c r="F42" s="2">
        <v>0</v>
      </c>
      <c r="G42" s="2">
        <v>0</v>
      </c>
      <c r="H42" s="2">
        <v>0</v>
      </c>
      <c r="I42" s="4">
        <v>0</v>
      </c>
      <c r="J42" s="4">
        <v>0</v>
      </c>
      <c r="K42" s="4">
        <v>0</v>
      </c>
      <c r="L42" s="4">
        <v>0</v>
      </c>
    </row>
    <row r="43" spans="1:12" outlineLevel="2">
      <c r="A43" s="1" t="s">
        <v>238</v>
      </c>
      <c r="B43" s="1">
        <v>2820</v>
      </c>
      <c r="C43" s="5" t="s">
        <v>113</v>
      </c>
      <c r="D43" s="5" t="s">
        <v>150</v>
      </c>
      <c r="E43" s="2">
        <v>0</v>
      </c>
      <c r="F43" s="2">
        <v>0</v>
      </c>
      <c r="G43" s="2">
        <v>0</v>
      </c>
      <c r="H43" s="2">
        <v>0</v>
      </c>
      <c r="I43" s="4">
        <v>0</v>
      </c>
      <c r="J43" s="4">
        <v>0</v>
      </c>
      <c r="K43" s="4">
        <v>0</v>
      </c>
      <c r="L43" s="4">
        <v>0</v>
      </c>
    </row>
    <row r="44" spans="1:12" s="3" customFormat="1" outlineLevel="1">
      <c r="A44" s="3" t="s">
        <v>224</v>
      </c>
      <c r="C44" s="11"/>
      <c r="D44" s="11"/>
      <c r="E44" s="8">
        <f>SUBTOTAL(9,E34:E43)</f>
        <v>-771681</v>
      </c>
      <c r="F44" s="8">
        <f t="shared" ref="F44:J44" si="6">SUBTOTAL(9,F34:F43)</f>
        <v>-771681</v>
      </c>
      <c r="G44" s="8">
        <f t="shared" si="6"/>
        <v>-849864</v>
      </c>
      <c r="H44" s="8">
        <f t="shared" si="6"/>
        <v>-849864</v>
      </c>
      <c r="I44" s="8">
        <f t="shared" si="6"/>
        <v>-849864</v>
      </c>
      <c r="J44" s="8">
        <f t="shared" si="6"/>
        <v>-939846</v>
      </c>
      <c r="K44" s="8">
        <f t="shared" ref="K44:L44" si="7">SUBTOTAL(9,K34:K43)</f>
        <v>-939846</v>
      </c>
      <c r="L44" s="8">
        <f t="shared" si="7"/>
        <v>-939846</v>
      </c>
    </row>
    <row r="45" spans="1:12" outlineLevel="2">
      <c r="A45" s="1" t="s">
        <v>41</v>
      </c>
      <c r="C45" s="5" t="s">
        <v>115</v>
      </c>
      <c r="D45" s="5" t="s">
        <v>152</v>
      </c>
      <c r="E45" s="2">
        <v>0</v>
      </c>
      <c r="F45" s="2">
        <v>0</v>
      </c>
      <c r="G45" s="2">
        <v>0</v>
      </c>
      <c r="H45" s="2">
        <v>0</v>
      </c>
      <c r="I45" s="4">
        <v>0</v>
      </c>
      <c r="J45" s="4">
        <v>0</v>
      </c>
      <c r="K45" s="4">
        <v>0</v>
      </c>
      <c r="L45" s="4">
        <v>0</v>
      </c>
    </row>
    <row r="46" spans="1:12" outlineLevel="2">
      <c r="A46" s="1" t="s">
        <v>42</v>
      </c>
      <c r="C46" s="5" t="s">
        <v>115</v>
      </c>
      <c r="D46" s="5" t="s">
        <v>153</v>
      </c>
      <c r="E46" s="2">
        <v>0</v>
      </c>
      <c r="F46" s="2">
        <v>0</v>
      </c>
      <c r="G46" s="2">
        <v>0</v>
      </c>
      <c r="H46" s="2">
        <v>0</v>
      </c>
      <c r="I46" s="4">
        <v>0</v>
      </c>
      <c r="J46" s="4">
        <v>0</v>
      </c>
      <c r="K46" s="4">
        <v>0</v>
      </c>
      <c r="L46" s="4">
        <v>0</v>
      </c>
    </row>
    <row r="47" spans="1:12" outlineLevel="2">
      <c r="A47" s="1" t="s">
        <v>43</v>
      </c>
      <c r="C47" s="5" t="s">
        <v>115</v>
      </c>
      <c r="D47" s="5" t="s">
        <v>154</v>
      </c>
      <c r="E47" s="2">
        <v>0</v>
      </c>
      <c r="F47" s="2">
        <v>0</v>
      </c>
      <c r="G47" s="2">
        <v>0</v>
      </c>
      <c r="H47" s="2">
        <v>0</v>
      </c>
      <c r="I47" s="4">
        <v>0</v>
      </c>
      <c r="J47" s="4">
        <v>0</v>
      </c>
      <c r="K47" s="4">
        <v>0</v>
      </c>
      <c r="L47" s="4">
        <v>0</v>
      </c>
    </row>
    <row r="48" spans="1:12" s="3" customFormat="1" outlineLevel="1">
      <c r="A48" s="3" t="s">
        <v>225</v>
      </c>
      <c r="C48" s="11"/>
      <c r="D48" s="11"/>
      <c r="E48" s="2">
        <v>0</v>
      </c>
      <c r="F48" s="2">
        <v>0</v>
      </c>
      <c r="G48" s="2">
        <v>0</v>
      </c>
      <c r="H48" s="2">
        <v>0</v>
      </c>
      <c r="I48" s="4">
        <v>0</v>
      </c>
      <c r="J48" s="4">
        <v>0</v>
      </c>
      <c r="K48" s="4">
        <v>0</v>
      </c>
      <c r="L48" s="4">
        <v>0</v>
      </c>
    </row>
    <row r="49" spans="1:12" outlineLevel="2">
      <c r="A49" s="1" t="s">
        <v>61</v>
      </c>
      <c r="B49" s="1">
        <v>2830</v>
      </c>
      <c r="C49" s="5" t="s">
        <v>117</v>
      </c>
      <c r="D49" s="5" t="s">
        <v>172</v>
      </c>
      <c r="E49" s="2">
        <v>0</v>
      </c>
      <c r="F49" s="2">
        <v>0</v>
      </c>
      <c r="G49" s="2">
        <v>0</v>
      </c>
      <c r="H49" s="2">
        <v>0</v>
      </c>
      <c r="I49" s="4">
        <v>0</v>
      </c>
      <c r="J49" s="4">
        <v>0</v>
      </c>
      <c r="K49" s="4">
        <v>0</v>
      </c>
      <c r="L49" s="4">
        <v>0</v>
      </c>
    </row>
    <row r="50" spans="1:12" outlineLevel="2">
      <c r="A50" s="1" t="s">
        <v>74</v>
      </c>
      <c r="B50" s="1">
        <v>2830</v>
      </c>
      <c r="C50" s="5" t="s">
        <v>117</v>
      </c>
      <c r="D50" s="5" t="s">
        <v>181</v>
      </c>
      <c r="E50" s="2">
        <v>0</v>
      </c>
      <c r="F50" s="2">
        <v>0</v>
      </c>
      <c r="G50" s="2">
        <v>0</v>
      </c>
      <c r="H50" s="2">
        <v>0</v>
      </c>
      <c r="I50" s="4">
        <v>0</v>
      </c>
      <c r="J50" s="4">
        <v>0</v>
      </c>
      <c r="K50" s="4">
        <v>0</v>
      </c>
      <c r="L50" s="4">
        <v>0</v>
      </c>
    </row>
    <row r="51" spans="1:12" s="3" customFormat="1" outlineLevel="1">
      <c r="A51" s="3" t="s">
        <v>226</v>
      </c>
      <c r="C51" s="11"/>
      <c r="D51" s="11"/>
      <c r="E51" s="2">
        <v>0</v>
      </c>
      <c r="F51" s="2">
        <v>0</v>
      </c>
      <c r="G51" s="2">
        <v>0</v>
      </c>
      <c r="H51" s="2">
        <v>0</v>
      </c>
      <c r="I51" s="4">
        <v>0</v>
      </c>
      <c r="J51" s="4">
        <v>0</v>
      </c>
      <c r="K51" s="4">
        <v>0</v>
      </c>
      <c r="L51" s="4">
        <v>0</v>
      </c>
    </row>
    <row r="52" spans="1:12" outlineLevel="2">
      <c r="A52" s="1" t="s">
        <v>18</v>
      </c>
      <c r="B52" s="1">
        <v>1900</v>
      </c>
      <c r="C52" s="5" t="s">
        <v>112</v>
      </c>
      <c r="D52" s="5" t="s">
        <v>128</v>
      </c>
      <c r="E52" s="2">
        <v>0</v>
      </c>
      <c r="F52" s="2">
        <v>0</v>
      </c>
      <c r="G52" s="2">
        <v>0</v>
      </c>
      <c r="H52" s="2">
        <v>0</v>
      </c>
      <c r="I52" s="4">
        <v>0</v>
      </c>
      <c r="J52" s="4">
        <v>0</v>
      </c>
      <c r="K52" s="4">
        <v>0</v>
      </c>
      <c r="L52" s="4">
        <v>0</v>
      </c>
    </row>
    <row r="53" spans="1:12" outlineLevel="2">
      <c r="A53" s="1" t="s">
        <v>19</v>
      </c>
      <c r="B53" s="1">
        <v>2830</v>
      </c>
      <c r="C53" s="5" t="s">
        <v>112</v>
      </c>
      <c r="D53" s="5" t="s">
        <v>129</v>
      </c>
      <c r="E53" s="2">
        <v>0</v>
      </c>
      <c r="F53" s="2">
        <v>0</v>
      </c>
      <c r="G53" s="2">
        <v>0</v>
      </c>
      <c r="H53" s="2">
        <v>0</v>
      </c>
      <c r="I53" s="4">
        <v>0</v>
      </c>
      <c r="J53" s="4">
        <v>0</v>
      </c>
      <c r="K53" s="4">
        <v>0</v>
      </c>
      <c r="L53" s="4">
        <v>0</v>
      </c>
    </row>
    <row r="54" spans="1:12" outlineLevel="2">
      <c r="A54" s="1" t="s">
        <v>20</v>
      </c>
      <c r="B54" s="1">
        <v>2830</v>
      </c>
      <c r="C54" s="5" t="s">
        <v>112</v>
      </c>
      <c r="D54" s="5" t="s">
        <v>130</v>
      </c>
      <c r="E54" s="2">
        <v>0</v>
      </c>
      <c r="F54" s="2">
        <v>0</v>
      </c>
      <c r="G54" s="2">
        <v>0</v>
      </c>
      <c r="H54" s="2">
        <v>0</v>
      </c>
      <c r="I54" s="4">
        <v>0</v>
      </c>
      <c r="J54" s="4">
        <v>0</v>
      </c>
      <c r="K54" s="4">
        <v>0</v>
      </c>
      <c r="L54" s="4">
        <v>0</v>
      </c>
    </row>
    <row r="55" spans="1:12" outlineLevel="2">
      <c r="A55" s="1" t="s">
        <v>21</v>
      </c>
      <c r="B55" s="1">
        <v>2830</v>
      </c>
      <c r="C55" s="5" t="s">
        <v>112</v>
      </c>
      <c r="D55" s="5" t="s">
        <v>131</v>
      </c>
      <c r="E55" s="2">
        <v>0</v>
      </c>
      <c r="F55" s="2">
        <v>0</v>
      </c>
      <c r="G55" s="2">
        <v>0</v>
      </c>
      <c r="H55" s="2">
        <v>0</v>
      </c>
      <c r="I55" s="4">
        <v>0</v>
      </c>
      <c r="J55" s="4">
        <v>0</v>
      </c>
      <c r="K55" s="4">
        <v>0</v>
      </c>
      <c r="L55" s="4">
        <v>0</v>
      </c>
    </row>
    <row r="56" spans="1:12" outlineLevel="2">
      <c r="A56" s="1" t="s">
        <v>22</v>
      </c>
      <c r="B56" s="1">
        <v>1900</v>
      </c>
      <c r="C56" s="5" t="s">
        <v>112</v>
      </c>
      <c r="D56" s="5" t="s">
        <v>132</v>
      </c>
      <c r="E56" s="2">
        <v>0</v>
      </c>
      <c r="F56" s="2">
        <v>0</v>
      </c>
      <c r="G56" s="2">
        <v>0</v>
      </c>
      <c r="H56" s="2">
        <v>0</v>
      </c>
      <c r="I56" s="4">
        <v>0</v>
      </c>
      <c r="J56" s="4">
        <v>0</v>
      </c>
      <c r="K56" s="4">
        <v>0</v>
      </c>
      <c r="L56" s="4">
        <v>0</v>
      </c>
    </row>
    <row r="57" spans="1:12" outlineLevel="2">
      <c r="A57" s="1" t="s">
        <v>23</v>
      </c>
      <c r="B57" s="1">
        <v>1900</v>
      </c>
      <c r="C57" s="5" t="s">
        <v>112</v>
      </c>
      <c r="D57" s="5" t="s">
        <v>133</v>
      </c>
      <c r="E57" s="2">
        <v>18592</v>
      </c>
      <c r="F57" s="2">
        <v>18592</v>
      </c>
      <c r="G57" s="2">
        <v>19490</v>
      </c>
      <c r="H57" s="2">
        <v>19490</v>
      </c>
      <c r="I57" s="4">
        <v>19490</v>
      </c>
      <c r="J57" s="4">
        <v>21564</v>
      </c>
      <c r="K57" s="4">
        <v>21564</v>
      </c>
      <c r="L57" s="4">
        <v>21564</v>
      </c>
    </row>
    <row r="58" spans="1:12" outlineLevel="2">
      <c r="A58" s="1" t="s">
        <v>24</v>
      </c>
      <c r="B58" s="1">
        <v>2830</v>
      </c>
      <c r="C58" s="5" t="s">
        <v>112</v>
      </c>
      <c r="D58" s="5" t="s">
        <v>134</v>
      </c>
      <c r="E58" s="2">
        <v>0</v>
      </c>
      <c r="F58" s="2">
        <v>0</v>
      </c>
      <c r="G58" s="2">
        <v>0</v>
      </c>
      <c r="H58" s="2">
        <v>0</v>
      </c>
      <c r="I58" s="4">
        <v>0</v>
      </c>
      <c r="J58" s="4">
        <v>0</v>
      </c>
      <c r="K58" s="4">
        <v>0</v>
      </c>
      <c r="L58" s="4">
        <v>0</v>
      </c>
    </row>
    <row r="59" spans="1:12" outlineLevel="2">
      <c r="A59" s="1" t="s">
        <v>25</v>
      </c>
      <c r="B59" s="1">
        <v>1900</v>
      </c>
      <c r="C59" s="5" t="s">
        <v>112</v>
      </c>
      <c r="D59" s="5" t="s">
        <v>135</v>
      </c>
      <c r="E59" s="2">
        <v>0</v>
      </c>
      <c r="F59" s="2">
        <v>0</v>
      </c>
      <c r="G59" s="2">
        <v>0</v>
      </c>
      <c r="H59" s="2">
        <v>0</v>
      </c>
      <c r="I59" s="4">
        <v>0</v>
      </c>
      <c r="J59" s="4">
        <v>0</v>
      </c>
      <c r="K59" s="4">
        <v>0</v>
      </c>
      <c r="L59" s="4">
        <v>0</v>
      </c>
    </row>
    <row r="60" spans="1:12" outlineLevel="2">
      <c r="A60" s="1" t="s">
        <v>26</v>
      </c>
      <c r="B60" s="1">
        <v>2830</v>
      </c>
      <c r="C60" s="5" t="s">
        <v>112</v>
      </c>
      <c r="D60" s="5" t="s">
        <v>136</v>
      </c>
      <c r="E60" s="2">
        <v>-732508</v>
      </c>
      <c r="F60" s="2">
        <v>-732508</v>
      </c>
      <c r="G60" s="2">
        <v>-732508</v>
      </c>
      <c r="H60" s="2">
        <v>-732508</v>
      </c>
      <c r="I60" s="4">
        <v>-732508</v>
      </c>
      <c r="J60" s="4">
        <v>-810460</v>
      </c>
      <c r="K60" s="4">
        <v>-810460</v>
      </c>
      <c r="L60" s="4">
        <v>-810460</v>
      </c>
    </row>
    <row r="61" spans="1:12" outlineLevel="2">
      <c r="A61" s="1" t="s">
        <v>27</v>
      </c>
      <c r="B61" s="1">
        <v>1900</v>
      </c>
      <c r="C61" s="5" t="s">
        <v>112</v>
      </c>
      <c r="D61" s="5" t="s">
        <v>137</v>
      </c>
      <c r="E61" s="2">
        <v>0</v>
      </c>
      <c r="F61" s="2">
        <v>0</v>
      </c>
      <c r="G61" s="2">
        <v>0</v>
      </c>
      <c r="H61" s="2">
        <v>0</v>
      </c>
      <c r="I61" s="4">
        <v>0</v>
      </c>
      <c r="J61" s="4">
        <v>0</v>
      </c>
      <c r="K61" s="4">
        <v>0</v>
      </c>
      <c r="L61" s="4">
        <v>0</v>
      </c>
    </row>
    <row r="62" spans="1:12" outlineLevel="2">
      <c r="A62" s="1" t="s">
        <v>28</v>
      </c>
      <c r="B62" s="1">
        <v>2830</v>
      </c>
      <c r="C62" s="5" t="s">
        <v>112</v>
      </c>
      <c r="D62" s="5" t="s">
        <v>138</v>
      </c>
      <c r="E62" s="2">
        <v>-99465</v>
      </c>
      <c r="F62" s="2">
        <v>-99465</v>
      </c>
      <c r="G62" s="2">
        <v>-102195</v>
      </c>
      <c r="H62" s="2">
        <v>-102195</v>
      </c>
      <c r="I62" s="4">
        <v>-102195</v>
      </c>
      <c r="J62" s="4">
        <v>-113070</v>
      </c>
      <c r="K62" s="4">
        <v>-113070</v>
      </c>
      <c r="L62" s="4">
        <v>-113070</v>
      </c>
    </row>
    <row r="63" spans="1:12" outlineLevel="2">
      <c r="A63" s="1" t="s">
        <v>29</v>
      </c>
      <c r="B63" s="1">
        <v>2830</v>
      </c>
      <c r="C63" s="5" t="s">
        <v>112</v>
      </c>
      <c r="D63" s="5" t="s">
        <v>139</v>
      </c>
      <c r="E63" s="2">
        <v>0</v>
      </c>
      <c r="F63" s="2">
        <v>0</v>
      </c>
      <c r="G63" s="2">
        <v>0</v>
      </c>
      <c r="H63" s="2">
        <v>0</v>
      </c>
      <c r="I63" s="4">
        <v>0</v>
      </c>
      <c r="J63" s="4">
        <v>0</v>
      </c>
      <c r="K63" s="4">
        <v>0</v>
      </c>
      <c r="L63" s="4">
        <v>0</v>
      </c>
    </row>
    <row r="64" spans="1:12" outlineLevel="2">
      <c r="A64" s="1" t="s">
        <v>30</v>
      </c>
      <c r="B64" s="1">
        <v>2830</v>
      </c>
      <c r="C64" s="5" t="s">
        <v>112</v>
      </c>
      <c r="D64" s="5" t="s">
        <v>140</v>
      </c>
      <c r="E64" s="2">
        <v>0</v>
      </c>
      <c r="F64" s="2">
        <v>0</v>
      </c>
      <c r="G64" s="2">
        <v>0</v>
      </c>
      <c r="H64" s="2">
        <v>0</v>
      </c>
      <c r="I64" s="4">
        <v>0</v>
      </c>
      <c r="J64" s="4">
        <v>0</v>
      </c>
      <c r="K64" s="4">
        <v>0</v>
      </c>
      <c r="L64" s="4">
        <v>0</v>
      </c>
    </row>
    <row r="65" spans="1:12" outlineLevel="2">
      <c r="A65" s="1" t="s">
        <v>90</v>
      </c>
      <c r="B65" s="1">
        <v>1900</v>
      </c>
      <c r="C65" s="5" t="s">
        <v>112</v>
      </c>
      <c r="D65" s="5" t="s">
        <v>197</v>
      </c>
      <c r="E65" s="2">
        <v>0</v>
      </c>
      <c r="F65" s="2">
        <v>0</v>
      </c>
      <c r="G65" s="2">
        <v>0</v>
      </c>
      <c r="H65" s="2">
        <v>0</v>
      </c>
      <c r="I65" s="4">
        <v>0</v>
      </c>
      <c r="J65" s="4">
        <v>0</v>
      </c>
      <c r="K65" s="4">
        <v>0</v>
      </c>
      <c r="L65" s="4">
        <v>0</v>
      </c>
    </row>
    <row r="66" spans="1:12" outlineLevel="2">
      <c r="A66" s="1" t="s">
        <v>91</v>
      </c>
      <c r="B66" s="1">
        <v>1900</v>
      </c>
      <c r="C66" s="5" t="s">
        <v>112</v>
      </c>
      <c r="D66" s="5" t="s">
        <v>198</v>
      </c>
      <c r="E66" s="2">
        <v>0</v>
      </c>
      <c r="F66" s="2">
        <v>0</v>
      </c>
      <c r="G66" s="2">
        <v>0</v>
      </c>
      <c r="H66" s="2">
        <v>0</v>
      </c>
      <c r="I66" s="4">
        <v>0</v>
      </c>
      <c r="J66" s="4">
        <v>0</v>
      </c>
      <c r="K66" s="4">
        <v>0</v>
      </c>
      <c r="L66" s="4">
        <v>0</v>
      </c>
    </row>
    <row r="67" spans="1:12" outlineLevel="2">
      <c r="A67" s="1" t="s">
        <v>92</v>
      </c>
      <c r="B67" s="1">
        <v>1900</v>
      </c>
      <c r="C67" s="5" t="s">
        <v>112</v>
      </c>
      <c r="D67" s="5" t="s">
        <v>199</v>
      </c>
      <c r="E67" s="2">
        <v>0</v>
      </c>
      <c r="F67" s="2">
        <v>0</v>
      </c>
      <c r="G67" s="2">
        <v>0</v>
      </c>
      <c r="H67" s="2">
        <v>0</v>
      </c>
      <c r="I67" s="4">
        <v>0</v>
      </c>
      <c r="J67" s="4">
        <v>0</v>
      </c>
      <c r="K67" s="4">
        <v>0</v>
      </c>
      <c r="L67" s="4">
        <v>0</v>
      </c>
    </row>
    <row r="68" spans="1:12" outlineLevel="2">
      <c r="A68" s="1" t="s">
        <v>93</v>
      </c>
      <c r="B68" s="1">
        <v>1900</v>
      </c>
      <c r="C68" s="5" t="s">
        <v>112</v>
      </c>
      <c r="D68" s="5" t="s">
        <v>200</v>
      </c>
      <c r="E68" s="2">
        <v>0</v>
      </c>
      <c r="F68" s="2">
        <v>0</v>
      </c>
      <c r="G68" s="2">
        <v>0</v>
      </c>
      <c r="H68" s="2">
        <v>0</v>
      </c>
      <c r="I68" s="4">
        <v>0</v>
      </c>
      <c r="J68" s="4">
        <v>0</v>
      </c>
      <c r="K68" s="4">
        <v>0</v>
      </c>
      <c r="L68" s="4">
        <v>0</v>
      </c>
    </row>
    <row r="69" spans="1:12" outlineLevel="2">
      <c r="A69" s="1" t="s">
        <v>94</v>
      </c>
      <c r="B69" s="1">
        <v>1900</v>
      </c>
      <c r="C69" s="5" t="s">
        <v>112</v>
      </c>
      <c r="D69" s="5" t="s">
        <v>201</v>
      </c>
      <c r="E69" s="2">
        <v>0</v>
      </c>
      <c r="F69" s="2">
        <v>0</v>
      </c>
      <c r="G69" s="2">
        <v>0</v>
      </c>
      <c r="H69" s="2">
        <v>0</v>
      </c>
      <c r="I69" s="4">
        <v>0</v>
      </c>
      <c r="J69" s="4">
        <v>0</v>
      </c>
      <c r="K69" s="4">
        <v>0</v>
      </c>
      <c r="L69" s="4">
        <v>0</v>
      </c>
    </row>
    <row r="70" spans="1:12" outlineLevel="2">
      <c r="A70" s="1" t="s">
        <v>53</v>
      </c>
      <c r="B70" s="1">
        <v>1900</v>
      </c>
      <c r="C70" s="5" t="s">
        <v>112</v>
      </c>
      <c r="D70" s="5" t="s">
        <v>164</v>
      </c>
      <c r="E70" s="2">
        <v>0</v>
      </c>
      <c r="F70" s="2">
        <v>0</v>
      </c>
      <c r="G70" s="2">
        <v>0</v>
      </c>
      <c r="H70" s="2">
        <v>0</v>
      </c>
      <c r="I70" s="4">
        <v>0</v>
      </c>
      <c r="J70" s="4">
        <v>0</v>
      </c>
      <c r="K70" s="4">
        <v>0</v>
      </c>
      <c r="L70" s="4">
        <v>0</v>
      </c>
    </row>
    <row r="71" spans="1:12" outlineLevel="2">
      <c r="A71" s="1" t="s">
        <v>54</v>
      </c>
      <c r="B71" s="1">
        <v>1900</v>
      </c>
      <c r="C71" s="5" t="s">
        <v>112</v>
      </c>
      <c r="D71" s="5" t="s">
        <v>165</v>
      </c>
      <c r="E71" s="2">
        <v>908423</v>
      </c>
      <c r="F71" s="2">
        <v>908423</v>
      </c>
      <c r="G71" s="2">
        <v>895882</v>
      </c>
      <c r="H71" s="2">
        <v>895882</v>
      </c>
      <c r="I71" s="4">
        <v>895882</v>
      </c>
      <c r="J71" s="4">
        <v>991220</v>
      </c>
      <c r="K71" s="4">
        <v>991220</v>
      </c>
      <c r="L71" s="4">
        <v>991220</v>
      </c>
    </row>
    <row r="72" spans="1:12" outlineLevel="2">
      <c r="A72" s="1" t="s">
        <v>55</v>
      </c>
      <c r="B72" s="1">
        <v>1900</v>
      </c>
      <c r="C72" s="5" t="s">
        <v>112</v>
      </c>
      <c r="D72" s="5" t="s">
        <v>166</v>
      </c>
      <c r="E72" s="2">
        <v>0</v>
      </c>
      <c r="F72" s="2">
        <v>0</v>
      </c>
      <c r="G72" s="2">
        <v>0</v>
      </c>
      <c r="H72" s="2">
        <v>0</v>
      </c>
      <c r="I72" s="4">
        <v>0</v>
      </c>
      <c r="J72" s="4">
        <v>0</v>
      </c>
      <c r="K72" s="4">
        <v>0</v>
      </c>
      <c r="L72" s="4">
        <v>0</v>
      </c>
    </row>
    <row r="73" spans="1:12" outlineLevel="2">
      <c r="A73" s="1" t="s">
        <v>56</v>
      </c>
      <c r="B73" s="1">
        <v>1900</v>
      </c>
      <c r="C73" s="5" t="s">
        <v>112</v>
      </c>
      <c r="D73" s="5" t="s">
        <v>167</v>
      </c>
      <c r="E73" s="2">
        <v>0</v>
      </c>
      <c r="F73" s="2">
        <v>0</v>
      </c>
      <c r="G73" s="2">
        <v>0</v>
      </c>
      <c r="H73" s="2">
        <v>0</v>
      </c>
      <c r="I73" s="4">
        <v>0</v>
      </c>
      <c r="J73" s="4">
        <v>0</v>
      </c>
      <c r="K73" s="4">
        <v>0</v>
      </c>
      <c r="L73" s="4">
        <v>0</v>
      </c>
    </row>
    <row r="74" spans="1:12" outlineLevel="2">
      <c r="A74" s="1" t="s">
        <v>57</v>
      </c>
      <c r="B74" s="1">
        <v>1900</v>
      </c>
      <c r="C74" s="5" t="s">
        <v>112</v>
      </c>
      <c r="D74" s="5" t="s">
        <v>168</v>
      </c>
      <c r="E74" s="2">
        <v>21069</v>
      </c>
      <c r="F74" s="2">
        <v>21069</v>
      </c>
      <c r="G74" s="2">
        <v>13736</v>
      </c>
      <c r="H74" s="2">
        <v>13736</v>
      </c>
      <c r="I74" s="4">
        <v>13736</v>
      </c>
      <c r="J74" s="4">
        <v>17498</v>
      </c>
      <c r="K74" s="4">
        <v>17498</v>
      </c>
      <c r="L74" s="4">
        <v>17498</v>
      </c>
    </row>
    <row r="75" spans="1:12" outlineLevel="2">
      <c r="A75" s="1" t="s">
        <v>58</v>
      </c>
      <c r="B75" s="1">
        <v>1900</v>
      </c>
      <c r="C75" s="5" t="s">
        <v>112</v>
      </c>
      <c r="D75" s="5" t="s">
        <v>169</v>
      </c>
      <c r="E75" s="2">
        <v>0</v>
      </c>
      <c r="F75" s="2">
        <v>0</v>
      </c>
      <c r="G75" s="2">
        <v>0</v>
      </c>
      <c r="H75" s="2">
        <v>0</v>
      </c>
      <c r="I75" s="4">
        <v>0</v>
      </c>
      <c r="J75" s="4">
        <v>0</v>
      </c>
      <c r="K75" s="4">
        <v>0</v>
      </c>
      <c r="L75" s="4">
        <v>0</v>
      </c>
    </row>
    <row r="76" spans="1:12" outlineLevel="2">
      <c r="A76" s="1" t="s">
        <v>59</v>
      </c>
      <c r="B76" s="21">
        <v>1900</v>
      </c>
      <c r="C76" s="5" t="s">
        <v>112</v>
      </c>
      <c r="D76" s="5" t="s">
        <v>170</v>
      </c>
      <c r="E76" s="2">
        <v>0</v>
      </c>
      <c r="F76" s="2">
        <v>0</v>
      </c>
      <c r="G76" s="2">
        <v>0</v>
      </c>
      <c r="H76" s="2">
        <v>0</v>
      </c>
      <c r="I76" s="4">
        <v>0</v>
      </c>
      <c r="J76" s="4">
        <v>0</v>
      </c>
      <c r="K76" s="4">
        <v>0</v>
      </c>
      <c r="L76" s="4">
        <v>0</v>
      </c>
    </row>
    <row r="77" spans="1:12" outlineLevel="2">
      <c r="A77" s="1" t="s">
        <v>60</v>
      </c>
      <c r="B77" s="1">
        <v>2830</v>
      </c>
      <c r="C77" s="5" t="s">
        <v>112</v>
      </c>
      <c r="D77" s="5" t="s">
        <v>171</v>
      </c>
      <c r="E77" s="2">
        <v>0</v>
      </c>
      <c r="F77" s="2">
        <v>0</v>
      </c>
      <c r="G77" s="2">
        <v>0</v>
      </c>
      <c r="H77" s="2">
        <v>0</v>
      </c>
      <c r="I77" s="4">
        <v>0</v>
      </c>
      <c r="J77" s="4">
        <v>0</v>
      </c>
      <c r="K77" s="4">
        <v>0</v>
      </c>
      <c r="L77" s="4">
        <v>0</v>
      </c>
    </row>
    <row r="78" spans="1:12" outlineLevel="2">
      <c r="A78" s="1" t="s">
        <v>62</v>
      </c>
      <c r="B78" s="1">
        <v>1900</v>
      </c>
      <c r="C78" s="5" t="s">
        <v>112</v>
      </c>
      <c r="D78" s="5" t="s">
        <v>173</v>
      </c>
      <c r="E78" s="2">
        <v>254764</v>
      </c>
      <c r="F78" s="2">
        <v>254764</v>
      </c>
      <c r="G78" s="2">
        <v>254764</v>
      </c>
      <c r="H78" s="2">
        <v>254764</v>
      </c>
      <c r="I78" s="4">
        <v>254764</v>
      </c>
      <c r="J78" s="4">
        <v>281876</v>
      </c>
      <c r="K78" s="4">
        <v>281876</v>
      </c>
      <c r="L78" s="4">
        <v>281876</v>
      </c>
    </row>
    <row r="79" spans="1:12" outlineLevel="2">
      <c r="A79" s="1" t="s">
        <v>63</v>
      </c>
      <c r="B79" s="1">
        <v>1900</v>
      </c>
      <c r="C79" s="5" t="s">
        <v>112</v>
      </c>
      <c r="D79" s="5" t="s">
        <v>174</v>
      </c>
      <c r="E79" s="2">
        <v>0</v>
      </c>
      <c r="F79" s="2">
        <v>0</v>
      </c>
      <c r="G79" s="2">
        <v>0</v>
      </c>
      <c r="H79" s="2">
        <v>0</v>
      </c>
      <c r="I79" s="4">
        <v>0</v>
      </c>
      <c r="J79" s="4">
        <v>0</v>
      </c>
      <c r="K79" s="4">
        <v>0</v>
      </c>
      <c r="L79" s="4">
        <v>0</v>
      </c>
    </row>
    <row r="80" spans="1:12" outlineLevel="2">
      <c r="A80" s="1" t="s">
        <v>64</v>
      </c>
      <c r="B80" s="1">
        <v>1900</v>
      </c>
      <c r="C80" s="5" t="s">
        <v>112</v>
      </c>
      <c r="D80" s="5" t="s">
        <v>175</v>
      </c>
      <c r="E80" s="2">
        <v>0</v>
      </c>
      <c r="F80" s="2">
        <v>0</v>
      </c>
      <c r="G80" s="2">
        <v>0</v>
      </c>
      <c r="H80" s="2">
        <v>0</v>
      </c>
      <c r="I80" s="4">
        <v>0</v>
      </c>
      <c r="J80" s="4">
        <v>0</v>
      </c>
      <c r="K80" s="4">
        <v>0</v>
      </c>
      <c r="L80" s="4">
        <v>0</v>
      </c>
    </row>
    <row r="81" spans="1:12" outlineLevel="2">
      <c r="A81" s="1" t="s">
        <v>65</v>
      </c>
      <c r="C81" s="5" t="s">
        <v>112</v>
      </c>
      <c r="D81" s="5" t="s">
        <v>176</v>
      </c>
      <c r="E81" s="2">
        <v>0</v>
      </c>
      <c r="F81" s="2">
        <v>0</v>
      </c>
      <c r="G81" s="2">
        <v>0</v>
      </c>
      <c r="H81" s="2">
        <v>0</v>
      </c>
      <c r="I81" s="4">
        <v>0</v>
      </c>
      <c r="J81" s="4">
        <v>0</v>
      </c>
      <c r="K81" s="4">
        <v>0</v>
      </c>
      <c r="L81" s="4">
        <v>0</v>
      </c>
    </row>
    <row r="82" spans="1:12" outlineLevel="2">
      <c r="A82" s="1" t="s">
        <v>66</v>
      </c>
      <c r="B82" s="1">
        <v>2830</v>
      </c>
      <c r="C82" s="5" t="s">
        <v>112</v>
      </c>
      <c r="D82" s="5" t="s">
        <v>177</v>
      </c>
      <c r="E82" s="2">
        <v>0</v>
      </c>
      <c r="F82" s="2">
        <v>0</v>
      </c>
      <c r="G82" s="2">
        <v>0</v>
      </c>
      <c r="H82" s="2">
        <v>0</v>
      </c>
      <c r="I82" s="4">
        <v>0</v>
      </c>
      <c r="J82" s="4">
        <v>0</v>
      </c>
      <c r="K82" s="4">
        <v>0</v>
      </c>
      <c r="L82" s="4">
        <v>0</v>
      </c>
    </row>
    <row r="83" spans="1:12" outlineLevel="2">
      <c r="A83" s="1" t="s">
        <v>71</v>
      </c>
      <c r="B83" s="1">
        <v>1900</v>
      </c>
      <c r="C83" s="5" t="s">
        <v>112</v>
      </c>
      <c r="D83" s="5" t="s">
        <v>178</v>
      </c>
      <c r="E83" s="2">
        <v>0</v>
      </c>
      <c r="F83" s="2">
        <v>0</v>
      </c>
      <c r="G83" s="2">
        <v>0</v>
      </c>
      <c r="H83" s="2">
        <v>0</v>
      </c>
      <c r="I83" s="4">
        <v>0</v>
      </c>
      <c r="J83" s="4">
        <v>0</v>
      </c>
      <c r="K83" s="4">
        <v>0</v>
      </c>
      <c r="L83" s="4">
        <v>0</v>
      </c>
    </row>
    <row r="84" spans="1:12" outlineLevel="2">
      <c r="A84" s="1" t="s">
        <v>72</v>
      </c>
      <c r="B84" s="1">
        <v>1900</v>
      </c>
      <c r="C84" s="5" t="s">
        <v>112</v>
      </c>
      <c r="D84" s="5" t="s">
        <v>179</v>
      </c>
      <c r="E84" s="2">
        <v>0</v>
      </c>
      <c r="F84" s="2">
        <v>0</v>
      </c>
      <c r="G84" s="2">
        <v>0</v>
      </c>
      <c r="H84" s="2">
        <v>0</v>
      </c>
      <c r="I84" s="4">
        <v>0</v>
      </c>
      <c r="J84" s="4">
        <v>0</v>
      </c>
      <c r="K84" s="4">
        <v>0</v>
      </c>
      <c r="L84" s="4">
        <v>0</v>
      </c>
    </row>
    <row r="85" spans="1:12" outlineLevel="2">
      <c r="A85" s="1" t="s">
        <v>73</v>
      </c>
      <c r="B85" s="1">
        <v>1900</v>
      </c>
      <c r="C85" s="5" t="s">
        <v>112</v>
      </c>
      <c r="D85" s="5" t="s">
        <v>180</v>
      </c>
      <c r="E85" s="2">
        <v>0</v>
      </c>
      <c r="F85" s="2">
        <v>0</v>
      </c>
      <c r="G85" s="2">
        <v>0</v>
      </c>
      <c r="H85" s="2">
        <v>0</v>
      </c>
      <c r="I85" s="4">
        <v>0</v>
      </c>
      <c r="J85" s="4">
        <v>0</v>
      </c>
      <c r="K85" s="4">
        <v>0</v>
      </c>
      <c r="L85" s="4">
        <v>0</v>
      </c>
    </row>
    <row r="86" spans="1:12" outlineLevel="2">
      <c r="A86" s="1" t="s">
        <v>75</v>
      </c>
      <c r="B86" s="1">
        <v>1900</v>
      </c>
      <c r="C86" s="5" t="s">
        <v>112</v>
      </c>
      <c r="D86" s="5" t="s">
        <v>182</v>
      </c>
      <c r="E86" s="2">
        <v>0</v>
      </c>
      <c r="F86" s="2">
        <v>0</v>
      </c>
      <c r="G86" s="2">
        <v>0</v>
      </c>
      <c r="H86" s="2">
        <v>0</v>
      </c>
      <c r="I86" s="4">
        <v>0</v>
      </c>
      <c r="J86" s="4">
        <v>0</v>
      </c>
      <c r="K86" s="4">
        <v>0</v>
      </c>
      <c r="L86" s="4">
        <v>0</v>
      </c>
    </row>
    <row r="87" spans="1:12" outlineLevel="2">
      <c r="A87" s="1" t="s">
        <v>76</v>
      </c>
      <c r="B87" s="1">
        <v>2830</v>
      </c>
      <c r="C87" s="5" t="s">
        <v>112</v>
      </c>
      <c r="D87" s="5" t="s">
        <v>183</v>
      </c>
      <c r="E87" s="2">
        <v>0</v>
      </c>
      <c r="F87" s="2">
        <v>0</v>
      </c>
      <c r="G87" s="2">
        <v>0</v>
      </c>
      <c r="H87" s="2">
        <v>0</v>
      </c>
      <c r="I87" s="4">
        <v>0</v>
      </c>
      <c r="J87" s="4">
        <v>0</v>
      </c>
      <c r="K87" s="4">
        <v>0</v>
      </c>
      <c r="L87" s="4">
        <v>0</v>
      </c>
    </row>
    <row r="88" spans="1:12" outlineLevel="2">
      <c r="A88" s="1" t="s">
        <v>77</v>
      </c>
      <c r="B88" s="1">
        <v>2830</v>
      </c>
      <c r="C88" s="5" t="s">
        <v>112</v>
      </c>
      <c r="D88" s="5" t="s">
        <v>184</v>
      </c>
      <c r="E88" s="2">
        <v>89038</v>
      </c>
      <c r="F88" s="2">
        <v>89038</v>
      </c>
      <c r="G88" s="2">
        <v>-5818</v>
      </c>
      <c r="H88" s="2">
        <v>-5818</v>
      </c>
      <c r="I88" s="4">
        <v>-5818</v>
      </c>
      <c r="J88" s="4">
        <v>86452</v>
      </c>
      <c r="K88" s="4">
        <v>86452</v>
      </c>
      <c r="L88" s="4">
        <v>86452</v>
      </c>
    </row>
    <row r="89" spans="1:12" outlineLevel="2">
      <c r="A89" s="1" t="s">
        <v>78</v>
      </c>
      <c r="B89" s="1">
        <v>1900</v>
      </c>
      <c r="C89" s="5" t="s">
        <v>112</v>
      </c>
      <c r="D89" s="5" t="s">
        <v>185</v>
      </c>
      <c r="E89" s="2">
        <v>0</v>
      </c>
      <c r="F89" s="2">
        <v>0</v>
      </c>
      <c r="G89" s="2">
        <v>0</v>
      </c>
      <c r="H89" s="2">
        <v>0</v>
      </c>
      <c r="I89" s="4">
        <v>0</v>
      </c>
      <c r="J89" s="4">
        <v>0</v>
      </c>
      <c r="K89" s="4">
        <v>0</v>
      </c>
      <c r="L89" s="4">
        <v>0</v>
      </c>
    </row>
    <row r="90" spans="1:12" outlineLevel="2">
      <c r="A90" s="1" t="s">
        <v>79</v>
      </c>
      <c r="B90" s="1">
        <v>2830</v>
      </c>
      <c r="C90" s="5" t="s">
        <v>112</v>
      </c>
      <c r="D90" s="5" t="s">
        <v>186</v>
      </c>
      <c r="E90" s="2">
        <v>0</v>
      </c>
      <c r="F90" s="2">
        <v>0</v>
      </c>
      <c r="G90" s="2">
        <v>0</v>
      </c>
      <c r="H90" s="2">
        <v>0</v>
      </c>
      <c r="I90" s="4">
        <v>0</v>
      </c>
      <c r="J90" s="4">
        <v>0</v>
      </c>
      <c r="K90" s="4">
        <v>0</v>
      </c>
      <c r="L90" s="4">
        <v>0</v>
      </c>
    </row>
    <row r="91" spans="1:12" outlineLevel="2">
      <c r="A91" s="1" t="s">
        <v>80</v>
      </c>
      <c r="B91" s="1">
        <v>1900</v>
      </c>
      <c r="C91" s="5" t="s">
        <v>112</v>
      </c>
      <c r="D91" s="5" t="s">
        <v>187</v>
      </c>
      <c r="E91" s="2">
        <v>0</v>
      </c>
      <c r="F91" s="2">
        <v>0</v>
      </c>
      <c r="G91" s="2">
        <v>0</v>
      </c>
      <c r="H91" s="2">
        <v>0</v>
      </c>
      <c r="I91" s="4">
        <v>0</v>
      </c>
      <c r="J91" s="4">
        <v>0</v>
      </c>
      <c r="K91" s="4">
        <v>0</v>
      </c>
      <c r="L91" s="4">
        <v>0</v>
      </c>
    </row>
    <row r="92" spans="1:12" outlineLevel="2">
      <c r="A92" s="1" t="s">
        <v>81</v>
      </c>
      <c r="C92" s="5" t="s">
        <v>112</v>
      </c>
      <c r="D92" s="5" t="s">
        <v>188</v>
      </c>
      <c r="E92" s="2">
        <v>0</v>
      </c>
      <c r="F92" s="2">
        <v>0</v>
      </c>
      <c r="G92" s="2">
        <v>0</v>
      </c>
      <c r="H92" s="2">
        <v>0</v>
      </c>
      <c r="I92" s="4">
        <v>0</v>
      </c>
      <c r="J92" s="4">
        <v>0</v>
      </c>
      <c r="K92" s="4">
        <v>0</v>
      </c>
      <c r="L92" s="4">
        <v>0</v>
      </c>
    </row>
    <row r="93" spans="1:12" outlineLevel="2">
      <c r="A93" s="1" t="s">
        <v>67</v>
      </c>
      <c r="B93" s="1">
        <v>1900</v>
      </c>
      <c r="C93" s="5" t="s">
        <v>112</v>
      </c>
      <c r="D93" s="5" t="s">
        <v>68</v>
      </c>
      <c r="E93" s="2">
        <v>0</v>
      </c>
      <c r="F93" s="2">
        <v>0</v>
      </c>
      <c r="G93" s="2">
        <v>0</v>
      </c>
      <c r="H93" s="2">
        <v>0</v>
      </c>
      <c r="I93" s="4">
        <v>0</v>
      </c>
      <c r="J93" s="4">
        <v>0</v>
      </c>
      <c r="K93" s="4">
        <v>0</v>
      </c>
      <c r="L93" s="4">
        <v>0</v>
      </c>
    </row>
    <row r="94" spans="1:12" outlineLevel="2">
      <c r="A94" s="1" t="s">
        <v>69</v>
      </c>
      <c r="B94" s="1">
        <v>1900</v>
      </c>
      <c r="C94" s="5" t="s">
        <v>112</v>
      </c>
      <c r="D94" s="5" t="s">
        <v>70</v>
      </c>
      <c r="E94" s="2">
        <v>0</v>
      </c>
      <c r="F94" s="2">
        <v>0</v>
      </c>
      <c r="G94" s="2">
        <v>0</v>
      </c>
      <c r="H94" s="2">
        <v>0</v>
      </c>
      <c r="I94" s="4">
        <v>0</v>
      </c>
      <c r="J94" s="4">
        <v>0</v>
      </c>
      <c r="K94" s="4">
        <v>0</v>
      </c>
      <c r="L94" s="4">
        <v>0</v>
      </c>
    </row>
    <row r="95" spans="1:12" outlineLevel="2">
      <c r="A95" s="1" t="s">
        <v>230</v>
      </c>
      <c r="B95" s="1">
        <v>1900</v>
      </c>
      <c r="C95" s="5" t="s">
        <v>112</v>
      </c>
      <c r="D95" s="5" t="s">
        <v>229</v>
      </c>
      <c r="E95" s="2">
        <v>0</v>
      </c>
      <c r="F95" s="2">
        <v>0</v>
      </c>
      <c r="G95" s="2">
        <v>0</v>
      </c>
      <c r="H95" s="2">
        <v>0</v>
      </c>
      <c r="I95" s="4">
        <v>0</v>
      </c>
      <c r="J95" s="4">
        <v>0</v>
      </c>
      <c r="K95" s="4">
        <v>0</v>
      </c>
      <c r="L95" s="4">
        <v>0</v>
      </c>
    </row>
    <row r="96" spans="1:12" outlineLevel="2">
      <c r="A96" s="1" t="s">
        <v>95</v>
      </c>
      <c r="B96" s="1">
        <v>1900</v>
      </c>
      <c r="C96" s="5" t="s">
        <v>112</v>
      </c>
      <c r="D96" s="5" t="s">
        <v>202</v>
      </c>
      <c r="E96" s="2">
        <v>-76151</v>
      </c>
      <c r="F96" s="2">
        <v>-76151</v>
      </c>
      <c r="G96" s="2">
        <v>0</v>
      </c>
      <c r="H96" s="2">
        <v>0</v>
      </c>
      <c r="I96" s="4">
        <v>0</v>
      </c>
      <c r="J96" s="4">
        <v>26135</v>
      </c>
      <c r="K96" s="4">
        <v>26135</v>
      </c>
      <c r="L96" s="4">
        <v>26135</v>
      </c>
    </row>
    <row r="97" spans="1:12" outlineLevel="2">
      <c r="A97" s="1" t="s">
        <v>84</v>
      </c>
      <c r="B97" s="1">
        <v>2830</v>
      </c>
      <c r="C97" s="5" t="s">
        <v>112</v>
      </c>
      <c r="D97" s="5" t="s">
        <v>191</v>
      </c>
      <c r="E97" s="2">
        <v>0</v>
      </c>
      <c r="F97" s="2">
        <v>0</v>
      </c>
      <c r="G97" s="2">
        <v>0</v>
      </c>
      <c r="H97" s="2">
        <v>0</v>
      </c>
      <c r="I97" s="4">
        <v>0</v>
      </c>
      <c r="J97" s="4">
        <v>0</v>
      </c>
      <c r="K97" s="4">
        <v>0</v>
      </c>
      <c r="L97" s="4">
        <v>0</v>
      </c>
    </row>
    <row r="98" spans="1:12" outlineLevel="2">
      <c r="A98" s="1" t="s">
        <v>234</v>
      </c>
      <c r="B98" s="1">
        <v>2830</v>
      </c>
      <c r="C98" s="5" t="s">
        <v>112</v>
      </c>
      <c r="D98" s="5" t="s">
        <v>220</v>
      </c>
      <c r="E98" s="2">
        <v>0</v>
      </c>
      <c r="F98" s="2">
        <v>0</v>
      </c>
      <c r="G98" s="2">
        <v>0</v>
      </c>
      <c r="H98" s="2">
        <v>0</v>
      </c>
      <c r="I98" s="4">
        <v>0</v>
      </c>
      <c r="J98" s="4">
        <v>0</v>
      </c>
      <c r="K98" s="4">
        <v>0</v>
      </c>
      <c r="L98" s="4">
        <v>0</v>
      </c>
    </row>
    <row r="99" spans="1:12" outlineLevel="2">
      <c r="A99" s="1" t="s">
        <v>85</v>
      </c>
      <c r="B99" s="1">
        <v>1900</v>
      </c>
      <c r="C99" s="5" t="s">
        <v>112</v>
      </c>
      <c r="D99" s="5" t="s">
        <v>192</v>
      </c>
      <c r="E99" s="2">
        <v>0</v>
      </c>
      <c r="F99" s="2">
        <v>0</v>
      </c>
      <c r="G99" s="2">
        <v>0</v>
      </c>
      <c r="H99" s="2">
        <v>0</v>
      </c>
      <c r="I99" s="4">
        <v>0</v>
      </c>
      <c r="J99" s="4">
        <v>0</v>
      </c>
      <c r="K99" s="4">
        <v>0</v>
      </c>
      <c r="L99" s="4">
        <v>0</v>
      </c>
    </row>
    <row r="100" spans="1:12" outlineLevel="2">
      <c r="A100" s="1" t="s">
        <v>86</v>
      </c>
      <c r="B100" s="17" t="s">
        <v>251</v>
      </c>
      <c r="C100" s="5" t="s">
        <v>112</v>
      </c>
      <c r="D100" s="5" t="s">
        <v>193</v>
      </c>
      <c r="E100" s="2">
        <v>0</v>
      </c>
      <c r="F100" s="2">
        <v>0</v>
      </c>
      <c r="G100" s="2">
        <v>0</v>
      </c>
      <c r="H100" s="2">
        <v>0</v>
      </c>
      <c r="I100" s="4">
        <v>0</v>
      </c>
      <c r="J100" s="4">
        <v>0</v>
      </c>
      <c r="K100" s="4">
        <v>0</v>
      </c>
      <c r="L100" s="4">
        <v>0</v>
      </c>
    </row>
    <row r="101" spans="1:12" outlineLevel="2">
      <c r="A101" s="1" t="s">
        <v>87</v>
      </c>
      <c r="B101" s="1">
        <v>1900</v>
      </c>
      <c r="C101" s="5" t="s">
        <v>112</v>
      </c>
      <c r="D101" s="5" t="s">
        <v>194</v>
      </c>
      <c r="E101" s="2">
        <v>0</v>
      </c>
      <c r="F101" s="2">
        <v>0</v>
      </c>
      <c r="G101" s="2">
        <v>0</v>
      </c>
      <c r="H101" s="2">
        <v>0</v>
      </c>
      <c r="I101" s="4">
        <v>0</v>
      </c>
      <c r="J101" s="4">
        <v>0</v>
      </c>
      <c r="K101" s="4">
        <v>0</v>
      </c>
      <c r="L101" s="4">
        <v>0</v>
      </c>
    </row>
    <row r="102" spans="1:12" outlineLevel="2">
      <c r="A102" s="1" t="s">
        <v>88</v>
      </c>
      <c r="B102" s="17" t="s">
        <v>251</v>
      </c>
      <c r="C102" s="5" t="s">
        <v>112</v>
      </c>
      <c r="D102" s="5" t="s">
        <v>195</v>
      </c>
      <c r="E102" s="2">
        <v>-143105</v>
      </c>
      <c r="F102" s="2">
        <v>-143105</v>
      </c>
      <c r="G102" s="2">
        <v>-132697</v>
      </c>
      <c r="H102" s="2">
        <v>-132697</v>
      </c>
      <c r="I102" s="4">
        <v>-132697</v>
      </c>
      <c r="J102" s="4">
        <v>-141061</v>
      </c>
      <c r="K102" s="4">
        <v>-141061</v>
      </c>
      <c r="L102" s="4">
        <v>-141061</v>
      </c>
    </row>
    <row r="103" spans="1:12" outlineLevel="2">
      <c r="A103" s="1" t="s">
        <v>89</v>
      </c>
      <c r="B103" s="1">
        <v>1900</v>
      </c>
      <c r="C103" s="5" t="s">
        <v>112</v>
      </c>
      <c r="D103" s="5" t="s">
        <v>196</v>
      </c>
      <c r="E103" s="2">
        <v>0</v>
      </c>
      <c r="F103" s="2">
        <v>0</v>
      </c>
      <c r="G103" s="2">
        <v>0</v>
      </c>
      <c r="H103" s="2">
        <v>0</v>
      </c>
      <c r="I103" s="4">
        <v>0</v>
      </c>
      <c r="J103" s="4">
        <v>0</v>
      </c>
      <c r="K103" s="4">
        <v>0</v>
      </c>
      <c r="L103" s="4">
        <v>0</v>
      </c>
    </row>
    <row r="104" spans="1:12" outlineLevel="2">
      <c r="A104" s="1" t="s">
        <v>248</v>
      </c>
      <c r="B104" s="1">
        <v>1900</v>
      </c>
      <c r="C104" s="5" t="s">
        <v>112</v>
      </c>
      <c r="D104" s="5" t="s">
        <v>247</v>
      </c>
      <c r="E104" s="2">
        <v>0</v>
      </c>
      <c r="F104" s="2">
        <v>0</v>
      </c>
      <c r="G104" s="2">
        <v>0</v>
      </c>
      <c r="H104" s="2">
        <v>0</v>
      </c>
      <c r="I104" s="4">
        <v>0</v>
      </c>
      <c r="J104" s="4">
        <v>0</v>
      </c>
      <c r="K104" s="4">
        <v>0</v>
      </c>
      <c r="L104" s="4">
        <v>0</v>
      </c>
    </row>
    <row r="105" spans="1:12" s="3" customFormat="1" outlineLevel="1">
      <c r="A105" s="3" t="s">
        <v>227</v>
      </c>
      <c r="C105" s="11"/>
      <c r="D105" s="11"/>
      <c r="E105" s="8">
        <f>SUBTOTAL(9,E53:E104)</f>
        <v>240657</v>
      </c>
      <c r="F105" s="8">
        <f t="shared" ref="F105:J105" si="8">SUBTOTAL(9,F53:F104)</f>
        <v>240657</v>
      </c>
      <c r="G105" s="8">
        <f t="shared" si="8"/>
        <v>210654</v>
      </c>
      <c r="H105" s="8">
        <f t="shared" si="8"/>
        <v>210654</v>
      </c>
      <c r="I105" s="8">
        <f t="shared" si="8"/>
        <v>210654</v>
      </c>
      <c r="J105" s="8">
        <f t="shared" si="8"/>
        <v>360154</v>
      </c>
      <c r="K105" s="8">
        <f t="shared" ref="K105:L105" si="9">SUBTOTAL(9,K53:K104)</f>
        <v>360154</v>
      </c>
      <c r="L105" s="8">
        <f t="shared" si="9"/>
        <v>360154</v>
      </c>
    </row>
    <row r="106" spans="1:12" outlineLevel="2">
      <c r="A106" s="1" t="s">
        <v>97</v>
      </c>
      <c r="C106" s="5" t="s">
        <v>118</v>
      </c>
      <c r="D106" s="5" t="s">
        <v>204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</row>
    <row r="107" spans="1:12" outlineLevel="2">
      <c r="A107" s="1" t="s">
        <v>96</v>
      </c>
      <c r="B107" s="1">
        <v>1900</v>
      </c>
      <c r="C107" s="5" t="s">
        <v>118</v>
      </c>
      <c r="D107" s="5" t="s">
        <v>203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</row>
    <row r="108" spans="1:12" outlineLevel="2">
      <c r="A108" s="1" t="s">
        <v>231</v>
      </c>
      <c r="C108" s="5" t="s">
        <v>118</v>
      </c>
      <c r="D108" s="5" t="s">
        <v>232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</row>
    <row r="109" spans="1:12" outlineLevel="2">
      <c r="A109" s="1" t="s">
        <v>98</v>
      </c>
      <c r="B109" s="1">
        <v>1900</v>
      </c>
      <c r="C109" s="5" t="s">
        <v>118</v>
      </c>
      <c r="D109" s="5" t="s">
        <v>205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</row>
    <row r="110" spans="1:12" outlineLevel="2">
      <c r="A110" s="1" t="s">
        <v>99</v>
      </c>
      <c r="B110" s="1">
        <v>2820</v>
      </c>
      <c r="C110" s="5" t="s">
        <v>118</v>
      </c>
      <c r="D110" s="5" t="s">
        <v>206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</row>
    <row r="111" spans="1:12" outlineLevel="2">
      <c r="A111" s="1" t="s">
        <v>100</v>
      </c>
      <c r="B111" s="1">
        <v>2830</v>
      </c>
      <c r="C111" s="5" t="s">
        <v>118</v>
      </c>
      <c r="D111" s="5" t="s">
        <v>207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</row>
    <row r="112" spans="1:12" outlineLevel="2">
      <c r="A112" s="1" t="s">
        <v>101</v>
      </c>
      <c r="B112" s="1">
        <v>2830</v>
      </c>
      <c r="C112" s="5" t="s">
        <v>118</v>
      </c>
      <c r="D112" s="5" t="s">
        <v>208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</row>
    <row r="113" spans="1:14" outlineLevel="2">
      <c r="A113" s="1" t="s">
        <v>102</v>
      </c>
      <c r="B113" s="1">
        <v>2830</v>
      </c>
      <c r="C113" s="5" t="s">
        <v>118</v>
      </c>
      <c r="D113" s="5" t="s">
        <v>209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</row>
    <row r="114" spans="1:14" outlineLevel="2">
      <c r="A114" s="1" t="s">
        <v>103</v>
      </c>
      <c r="B114" s="1">
        <v>2820</v>
      </c>
      <c r="C114" s="5" t="s">
        <v>118</v>
      </c>
      <c r="D114" s="5" t="s">
        <v>210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</row>
    <row r="115" spans="1:14" outlineLevel="2">
      <c r="A115" s="1" t="s">
        <v>104</v>
      </c>
      <c r="B115" s="1">
        <v>1900</v>
      </c>
      <c r="C115" s="5" t="s">
        <v>118</v>
      </c>
      <c r="D115" s="5" t="s">
        <v>211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</row>
    <row r="116" spans="1:14" outlineLevel="2">
      <c r="A116" s="1" t="s">
        <v>260</v>
      </c>
      <c r="C116" s="5" t="s">
        <v>118</v>
      </c>
      <c r="D116" s="5" t="s">
        <v>261</v>
      </c>
      <c r="E116" s="2"/>
      <c r="F116" s="2"/>
      <c r="G116" s="2"/>
      <c r="H116" s="2"/>
      <c r="I116" s="2"/>
      <c r="J116" s="2">
        <v>0</v>
      </c>
      <c r="K116" s="2">
        <v>0</v>
      </c>
      <c r="L116" s="2">
        <v>0</v>
      </c>
    </row>
    <row r="117" spans="1:14" outlineLevel="2">
      <c r="A117" s="1" t="s">
        <v>235</v>
      </c>
      <c r="B117" s="1">
        <v>1900</v>
      </c>
      <c r="C117" s="5" t="s">
        <v>118</v>
      </c>
      <c r="D117" s="5" t="s">
        <v>244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</row>
    <row r="118" spans="1:14" outlineLevel="2">
      <c r="A118" s="1" t="s">
        <v>236</v>
      </c>
      <c r="B118" s="1">
        <v>1900</v>
      </c>
      <c r="C118" s="5" t="s">
        <v>118</v>
      </c>
      <c r="D118" s="5" t="s">
        <v>239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</row>
    <row r="119" spans="1:14" outlineLevel="2">
      <c r="A119" s="1" t="s">
        <v>105</v>
      </c>
      <c r="B119" s="1">
        <v>1900</v>
      </c>
      <c r="C119" s="5" t="s">
        <v>118</v>
      </c>
      <c r="D119" s="5" t="s">
        <v>212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</row>
    <row r="120" spans="1:14" outlineLevel="2">
      <c r="A120" s="1" t="s">
        <v>106</v>
      </c>
      <c r="B120" s="1">
        <v>1900</v>
      </c>
      <c r="C120" s="5" t="s">
        <v>118</v>
      </c>
      <c r="D120" s="5" t="s">
        <v>213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</row>
    <row r="121" spans="1:14" outlineLevel="2">
      <c r="A121" s="1" t="s">
        <v>242</v>
      </c>
      <c r="B121" s="1">
        <v>1900</v>
      </c>
      <c r="C121" s="5" t="s">
        <v>118</v>
      </c>
      <c r="D121" s="5" t="s">
        <v>240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</row>
    <row r="122" spans="1:14" outlineLevel="2">
      <c r="A122" s="1" t="s">
        <v>243</v>
      </c>
      <c r="B122" s="1">
        <v>1900</v>
      </c>
      <c r="C122" s="5" t="s">
        <v>118</v>
      </c>
      <c r="D122" s="5" t="s">
        <v>241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</row>
    <row r="123" spans="1:14" outlineLevel="2">
      <c r="A123" s="1" t="s">
        <v>107</v>
      </c>
      <c r="B123" s="1">
        <v>1900</v>
      </c>
      <c r="C123" s="5" t="s">
        <v>118</v>
      </c>
      <c r="D123" s="5" t="s">
        <v>214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</row>
    <row r="124" spans="1:14" outlineLevel="2">
      <c r="A124" s="1" t="s">
        <v>108</v>
      </c>
      <c r="B124" s="1">
        <v>2830</v>
      </c>
      <c r="C124" s="5" t="s">
        <v>118</v>
      </c>
      <c r="D124" s="5" t="s">
        <v>215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</row>
    <row r="125" spans="1:14" outlineLevel="2">
      <c r="A125" s="1" t="s">
        <v>109</v>
      </c>
      <c r="B125" s="1">
        <v>2830</v>
      </c>
      <c r="C125" s="5" t="s">
        <v>118</v>
      </c>
      <c r="D125" s="5" t="s">
        <v>216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</row>
    <row r="126" spans="1:14" outlineLevel="2">
      <c r="A126" s="1" t="s">
        <v>237</v>
      </c>
      <c r="B126" s="1">
        <v>1900</v>
      </c>
      <c r="C126" s="5" t="s">
        <v>118</v>
      </c>
      <c r="D126" s="5" t="s">
        <v>245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</row>
    <row r="127" spans="1:14" s="3" customFormat="1" outlineLevel="1">
      <c r="A127" s="3" t="s">
        <v>228</v>
      </c>
      <c r="C127" s="11"/>
      <c r="D127" s="11"/>
      <c r="E127" s="8">
        <v>0</v>
      </c>
      <c r="F127" s="8">
        <v>0</v>
      </c>
      <c r="G127" s="8">
        <v>0</v>
      </c>
      <c r="H127" s="8">
        <v>0</v>
      </c>
      <c r="I127" s="2">
        <v>0</v>
      </c>
      <c r="J127" s="2">
        <v>0</v>
      </c>
      <c r="K127" s="2">
        <v>0</v>
      </c>
      <c r="L127" s="2">
        <v>0</v>
      </c>
    </row>
    <row r="128" spans="1:14" ht="13.5" thickBot="1">
      <c r="A128" s="3" t="s">
        <v>110</v>
      </c>
      <c r="B128" s="3"/>
      <c r="C128" s="5"/>
      <c r="D128" s="5"/>
      <c r="E128" s="18">
        <f>SUBTOTAL(9,E9:E127)</f>
        <v>194103</v>
      </c>
      <c r="F128" s="18">
        <f t="shared" ref="F128:J128" si="10">SUBTOTAL(9,F9:F127)</f>
        <v>194103</v>
      </c>
      <c r="G128" s="18">
        <f t="shared" si="10"/>
        <v>-491253</v>
      </c>
      <c r="H128" s="18">
        <f t="shared" si="10"/>
        <v>-491253</v>
      </c>
      <c r="I128" s="18">
        <f t="shared" si="10"/>
        <v>-491253</v>
      </c>
      <c r="J128" s="18">
        <f t="shared" si="10"/>
        <v>-641767</v>
      </c>
      <c r="K128" s="18">
        <f t="shared" ref="K128:L128" si="11">SUBTOTAL(9,K9:K127)</f>
        <v>-641767</v>
      </c>
      <c r="L128" s="18">
        <f t="shared" si="11"/>
        <v>-641767</v>
      </c>
      <c r="M128" s="30"/>
      <c r="N128" s="29"/>
    </row>
    <row r="129" spans="1:12" ht="13.5" thickTop="1">
      <c r="E129" s="10"/>
      <c r="F129" s="10"/>
      <c r="G129" s="10"/>
    </row>
    <row r="130" spans="1:12">
      <c r="A130" s="1" t="s">
        <v>252</v>
      </c>
      <c r="B130" s="1">
        <v>1900</v>
      </c>
      <c r="E130" s="2">
        <f>E106</f>
        <v>0</v>
      </c>
      <c r="F130" s="2">
        <f t="shared" ref="F130:G130" si="12">F106</f>
        <v>0</v>
      </c>
      <c r="G130" s="2">
        <f t="shared" si="12"/>
        <v>0</v>
      </c>
      <c r="H130" s="2">
        <f>H106</f>
        <v>0</v>
      </c>
      <c r="I130" s="2">
        <f t="shared" ref="I130:J130" si="13">I106</f>
        <v>0</v>
      </c>
      <c r="J130" s="2">
        <f t="shared" si="13"/>
        <v>0</v>
      </c>
      <c r="K130" s="2">
        <f t="shared" ref="K130:L130" si="14">K106</f>
        <v>0</v>
      </c>
      <c r="L130" s="2">
        <f t="shared" si="14"/>
        <v>0</v>
      </c>
    </row>
    <row r="131" spans="1:12">
      <c r="A131" s="1" t="s">
        <v>253</v>
      </c>
      <c r="B131" s="1">
        <v>1900</v>
      </c>
      <c r="E131" s="2">
        <f>E108</f>
        <v>0</v>
      </c>
      <c r="F131" s="2">
        <f t="shared" ref="F131:J131" si="15">F108</f>
        <v>0</v>
      </c>
      <c r="G131" s="2">
        <f t="shared" si="15"/>
        <v>0</v>
      </c>
      <c r="H131" s="2">
        <f t="shared" si="15"/>
        <v>0</v>
      </c>
      <c r="I131" s="2">
        <f t="shared" si="15"/>
        <v>0</v>
      </c>
      <c r="J131" s="2">
        <f t="shared" si="15"/>
        <v>0</v>
      </c>
      <c r="K131" s="2">
        <f t="shared" ref="K131:L131" si="16">K108</f>
        <v>0</v>
      </c>
      <c r="L131" s="2">
        <f t="shared" si="16"/>
        <v>0</v>
      </c>
    </row>
    <row r="132" spans="1:12">
      <c r="A132" s="3" t="s">
        <v>254</v>
      </c>
      <c r="E132" s="6">
        <f>E128-E130-E131</f>
        <v>194103</v>
      </c>
      <c r="F132" s="6">
        <f t="shared" ref="F132:J132" si="17">F128-F130-F131</f>
        <v>194103</v>
      </c>
      <c r="G132" s="6">
        <f t="shared" si="17"/>
        <v>-491253</v>
      </c>
      <c r="H132" s="6">
        <f t="shared" si="17"/>
        <v>-491253</v>
      </c>
      <c r="I132" s="6">
        <f t="shared" si="17"/>
        <v>-491253</v>
      </c>
      <c r="J132" s="6">
        <f t="shared" si="17"/>
        <v>-641767</v>
      </c>
      <c r="K132" s="6">
        <f t="shared" ref="K132:L132" si="18">K128-K130-K131</f>
        <v>-641767</v>
      </c>
      <c r="L132" s="6">
        <f t="shared" si="18"/>
        <v>-641767</v>
      </c>
    </row>
    <row r="133" spans="1:12">
      <c r="A133" s="3"/>
      <c r="E133" s="6"/>
      <c r="F133" s="6"/>
      <c r="G133" s="6"/>
      <c r="H133" s="6"/>
    </row>
    <row r="134" spans="1:12">
      <c r="A134" s="3" t="s">
        <v>259</v>
      </c>
      <c r="E134" s="6"/>
      <c r="F134" s="6"/>
      <c r="G134" s="6"/>
      <c r="H134" s="6"/>
    </row>
    <row r="135" spans="1:12">
      <c r="A135" s="1" t="str">
        <f>+A12</f>
        <v>MIP/VPP Accrual</v>
      </c>
      <c r="B135" s="1">
        <v>1900</v>
      </c>
      <c r="C135" s="1" t="str">
        <f t="shared" ref="C135:J135" si="19">+C12</f>
        <v>ACC</v>
      </c>
      <c r="D135" s="1" t="str">
        <f t="shared" si="19"/>
        <v>ACC04</v>
      </c>
      <c r="E135" s="4">
        <f>+E12</f>
        <v>53324</v>
      </c>
      <c r="F135" s="4">
        <f t="shared" si="19"/>
        <v>53324</v>
      </c>
      <c r="G135" s="4">
        <f t="shared" si="19"/>
        <v>86771</v>
      </c>
      <c r="H135" s="4">
        <f t="shared" si="19"/>
        <v>86771</v>
      </c>
      <c r="I135" s="4">
        <f t="shared" si="19"/>
        <v>86771</v>
      </c>
      <c r="J135" s="4">
        <f t="shared" si="19"/>
        <v>108509</v>
      </c>
      <c r="K135" s="4">
        <f t="shared" ref="K135:L135" si="20">+K12</f>
        <v>108509</v>
      </c>
      <c r="L135" s="4">
        <f t="shared" si="20"/>
        <v>108509</v>
      </c>
    </row>
    <row r="136" spans="1:12">
      <c r="A136" s="1" t="str">
        <f>+A22</f>
        <v>Restricted Stock Grant Plan</v>
      </c>
      <c r="B136" s="1">
        <v>1900</v>
      </c>
      <c r="C136" s="1" t="str">
        <f t="shared" ref="C136:J136" si="21">+C22</f>
        <v>BEN</v>
      </c>
      <c r="D136" s="1" t="str">
        <f t="shared" si="21"/>
        <v>NBP05</v>
      </c>
      <c r="E136" s="4">
        <f t="shared" si="21"/>
        <v>0</v>
      </c>
      <c r="F136" s="4">
        <f t="shared" si="21"/>
        <v>0</v>
      </c>
      <c r="G136" s="4">
        <f t="shared" si="21"/>
        <v>0</v>
      </c>
      <c r="H136" s="4">
        <f t="shared" si="21"/>
        <v>0</v>
      </c>
      <c r="I136" s="4">
        <f t="shared" si="21"/>
        <v>0</v>
      </c>
      <c r="J136" s="4">
        <f t="shared" si="21"/>
        <v>0</v>
      </c>
      <c r="K136" s="4">
        <f t="shared" ref="K136:L136" si="22">+K22</f>
        <v>0</v>
      </c>
      <c r="L136" s="4">
        <f t="shared" si="22"/>
        <v>0</v>
      </c>
    </row>
    <row r="137" spans="1:12">
      <c r="A137" s="1" t="str">
        <f>+A25</f>
        <v>Restricted Stock - MIP</v>
      </c>
      <c r="B137" s="1">
        <v>1900</v>
      </c>
      <c r="C137" s="1" t="str">
        <f t="shared" ref="C137:J138" si="23">+C25</f>
        <v>BEN</v>
      </c>
      <c r="D137" s="1" t="str">
        <f t="shared" si="23"/>
        <v>NBP13</v>
      </c>
      <c r="E137" s="4">
        <f t="shared" si="23"/>
        <v>0</v>
      </c>
      <c r="F137" s="4">
        <f t="shared" si="23"/>
        <v>0</v>
      </c>
      <c r="G137" s="4">
        <f t="shared" si="23"/>
        <v>0</v>
      </c>
      <c r="H137" s="4">
        <f t="shared" si="23"/>
        <v>0</v>
      </c>
      <c r="I137" s="4">
        <f t="shared" si="23"/>
        <v>0</v>
      </c>
      <c r="J137" s="4">
        <f t="shared" si="23"/>
        <v>0</v>
      </c>
      <c r="K137" s="4">
        <f t="shared" ref="K137:L137" si="24">+K25</f>
        <v>0</v>
      </c>
      <c r="L137" s="4">
        <f t="shared" si="24"/>
        <v>0</v>
      </c>
    </row>
    <row r="138" spans="1:12">
      <c r="A138" s="1" t="str">
        <f>+A26</f>
        <v>Director's Stock Awards</v>
      </c>
      <c r="B138" s="1">
        <v>1900</v>
      </c>
      <c r="C138" s="1" t="str">
        <f t="shared" si="23"/>
        <v>BEN</v>
      </c>
      <c r="D138" s="1" t="str">
        <f t="shared" si="23"/>
        <v>NBP16</v>
      </c>
      <c r="E138" s="4">
        <f t="shared" si="23"/>
        <v>0</v>
      </c>
      <c r="F138" s="4">
        <f t="shared" si="23"/>
        <v>0</v>
      </c>
      <c r="G138" s="4">
        <f t="shared" si="23"/>
        <v>0</v>
      </c>
      <c r="H138" s="4">
        <f t="shared" si="23"/>
        <v>0</v>
      </c>
      <c r="I138" s="4">
        <f t="shared" si="23"/>
        <v>0</v>
      </c>
      <c r="J138" s="4">
        <f t="shared" si="23"/>
        <v>0</v>
      </c>
      <c r="K138" s="4">
        <f t="shared" ref="K138:L138" si="25">+K26</f>
        <v>0</v>
      </c>
      <c r="L138" s="4">
        <f t="shared" si="25"/>
        <v>0</v>
      </c>
    </row>
    <row r="139" spans="1:12">
      <c r="A139" s="1" t="str">
        <f>+A76</f>
        <v>Charitable Contribution Carryover</v>
      </c>
      <c r="B139" s="1">
        <v>1900</v>
      </c>
      <c r="C139" s="1" t="str">
        <f t="shared" ref="C139:J139" si="26">+C76</f>
        <v>ONT</v>
      </c>
      <c r="D139" s="1" t="str">
        <f t="shared" si="26"/>
        <v>ONT04</v>
      </c>
      <c r="E139" s="4">
        <f t="shared" si="26"/>
        <v>0</v>
      </c>
      <c r="F139" s="4">
        <f t="shared" si="26"/>
        <v>0</v>
      </c>
      <c r="G139" s="4">
        <f t="shared" si="26"/>
        <v>0</v>
      </c>
      <c r="H139" s="4">
        <f t="shared" si="26"/>
        <v>0</v>
      </c>
      <c r="I139" s="4">
        <f t="shared" si="26"/>
        <v>0</v>
      </c>
      <c r="J139" s="4">
        <f t="shared" si="26"/>
        <v>0</v>
      </c>
      <c r="K139" s="4">
        <f t="shared" ref="K139:L139" si="27">+K76</f>
        <v>0</v>
      </c>
      <c r="L139" s="4">
        <f t="shared" si="27"/>
        <v>0</v>
      </c>
    </row>
    <row r="140" spans="1:12">
      <c r="A140" s="1" t="str">
        <f>+A81</f>
        <v>Prepayments</v>
      </c>
      <c r="B140" s="1">
        <v>1900</v>
      </c>
      <c r="C140" s="1" t="str">
        <f t="shared" ref="C140:J140" si="28">+C81</f>
        <v>ONT</v>
      </c>
      <c r="D140" s="1" t="str">
        <f t="shared" si="28"/>
        <v>ONT31</v>
      </c>
      <c r="E140" s="20">
        <f t="shared" si="28"/>
        <v>0</v>
      </c>
      <c r="F140" s="20">
        <f t="shared" si="28"/>
        <v>0</v>
      </c>
      <c r="G140" s="20">
        <f t="shared" si="28"/>
        <v>0</v>
      </c>
      <c r="H140" s="20">
        <f t="shared" si="28"/>
        <v>0</v>
      </c>
      <c r="I140" s="20">
        <f t="shared" si="28"/>
        <v>0</v>
      </c>
      <c r="J140" s="20">
        <f t="shared" si="28"/>
        <v>0</v>
      </c>
      <c r="K140" s="20">
        <f t="shared" ref="K140:L140" si="29">+K81</f>
        <v>0</v>
      </c>
      <c r="L140" s="20">
        <f t="shared" si="29"/>
        <v>0</v>
      </c>
    </row>
    <row r="141" spans="1:12">
      <c r="A141" s="3" t="s">
        <v>258</v>
      </c>
      <c r="E141" s="4">
        <f t="shared" ref="E141:J141" si="30">+E132-E135-E136-E137-E138-E139-E140</f>
        <v>140779</v>
      </c>
      <c r="F141" s="4">
        <f t="shared" si="30"/>
        <v>140779</v>
      </c>
      <c r="G141" s="4">
        <f t="shared" si="30"/>
        <v>-578024</v>
      </c>
      <c r="H141" s="4">
        <f t="shared" si="30"/>
        <v>-578024</v>
      </c>
      <c r="I141" s="4">
        <f t="shared" si="30"/>
        <v>-578024</v>
      </c>
      <c r="J141" s="4">
        <f t="shared" si="30"/>
        <v>-750276</v>
      </c>
      <c r="K141" s="4">
        <f t="shared" ref="K141:L141" si="31">+K132-K135-K136-K137-K138-K139-K140</f>
        <v>-750276</v>
      </c>
      <c r="L141" s="4">
        <f t="shared" si="31"/>
        <v>-750276</v>
      </c>
    </row>
    <row r="142" spans="1:12">
      <c r="E142" s="10"/>
      <c r="F142" s="10"/>
      <c r="G142" s="10"/>
    </row>
    <row r="143" spans="1:12">
      <c r="E143" s="10"/>
      <c r="F143" s="10"/>
      <c r="G143" s="10"/>
    </row>
    <row r="144" spans="1:12">
      <c r="A144" s="1" t="s">
        <v>257</v>
      </c>
      <c r="E144" s="2"/>
      <c r="F144" s="2"/>
      <c r="G144" s="2"/>
    </row>
    <row r="145" spans="1:13">
      <c r="D145" s="1">
        <v>1900</v>
      </c>
      <c r="E145" s="4">
        <f>SUMIF($B$9:$B$126,$D145,E$9:E$127)-SUMIF(B135:B140,D145,E135:E140)</f>
        <v>1746795</v>
      </c>
      <c r="F145" s="4">
        <f>SUMIF($B$9:$B$126,$D145,F$9:F$127)-SUMIF(B135:B140,D145,F135:F140)</f>
        <v>1746795</v>
      </c>
      <c r="G145" s="4">
        <f>SUMIF($B$9:$B$126,$D145,G$9:G$127)-SUMIF(B135:B140,D145,G135:G140)</f>
        <v>1359735</v>
      </c>
      <c r="H145" s="4">
        <f>SUMIF($B$9:$B$126,$D145,H$9:H$127)-SUMIF(B135:B140,D145,H135:H140)</f>
        <v>1359735</v>
      </c>
      <c r="I145" s="4">
        <f>SUMIF($B$9:$B$126,$D145,I$9:I$127)-SUMIF(B135:B140,D145,I135:I140)+944060</f>
        <v>2303795</v>
      </c>
      <c r="J145" s="4">
        <f>SUMIF($B$9:$B$126,$D145,J$9:J$127)-SUMIF(B135:B140,D145,J135:J140)+1377018</f>
        <v>2671608</v>
      </c>
      <c r="K145" s="4">
        <f>SUMIF($B$9:$B$126,$D145,K$9:K$127)-SUMIF(C135:C140,E145,K135:K140)+1268509</f>
        <v>2671608</v>
      </c>
      <c r="L145" s="4">
        <f>SUMIF($B$9:$B$126,$D145,L$9:L$127)-SUMIF(D135:D140,F145,L135:L140)+1268509</f>
        <v>2671608</v>
      </c>
    </row>
    <row r="147" spans="1:13">
      <c r="D147" s="1">
        <v>2820</v>
      </c>
      <c r="E147" s="4">
        <f>SUMIF($B$9:$B$126,$D147,E$9:E$127)</f>
        <v>-719976</v>
      </c>
      <c r="F147" s="4">
        <f t="shared" ref="F147:L147" si="32">SUMIF($B$9:$B$126,$D147,F$9:F$127)</f>
        <v>-719976</v>
      </c>
      <c r="G147" s="4">
        <f t="shared" si="32"/>
        <v>-964541</v>
      </c>
      <c r="H147" s="4">
        <f t="shared" si="32"/>
        <v>-964541</v>
      </c>
      <c r="I147" s="4">
        <f t="shared" si="32"/>
        <v>-964541</v>
      </c>
      <c r="J147" s="4">
        <f t="shared" si="32"/>
        <v>-1066727</v>
      </c>
      <c r="K147" s="4">
        <f t="shared" si="32"/>
        <v>-1066727</v>
      </c>
      <c r="L147" s="4">
        <f t="shared" si="32"/>
        <v>-1066727</v>
      </c>
    </row>
    <row r="149" spans="1:13">
      <c r="D149" s="1">
        <v>2830</v>
      </c>
      <c r="E149" s="4">
        <f>SUMIF($B$9:$B$126,$D149,E$9:E$127)</f>
        <v>-886040</v>
      </c>
      <c r="F149" s="4">
        <f t="shared" ref="F149:H149" si="33">SUMIF($B$9:$B$126,$D149,F$9:F$127)</f>
        <v>-886040</v>
      </c>
      <c r="G149" s="4">
        <f t="shared" si="33"/>
        <v>-973218</v>
      </c>
      <c r="H149" s="4">
        <f t="shared" si="33"/>
        <v>-973218</v>
      </c>
      <c r="I149" s="4">
        <f>SUMIF($B$9:$B$126,$D149,I$9:I$127)-944060</f>
        <v>-1917278</v>
      </c>
      <c r="J149" s="4">
        <f>SUMIF($B$9:$B$126,$D149,J$9:J$127)-1377018</f>
        <v>-2355157</v>
      </c>
      <c r="K149" s="4">
        <f>SUMIF($B$9:$B$126,$D149,K$9:K$127)-1377018</f>
        <v>-2355157</v>
      </c>
      <c r="L149" s="4">
        <f>SUMIF($B$9:$B$126,$D149,L$9:L$127)-1377018</f>
        <v>-2355157</v>
      </c>
    </row>
    <row r="152" spans="1:13" s="3" customFormat="1">
      <c r="A152" s="3" t="s">
        <v>217</v>
      </c>
      <c r="E152" s="19">
        <f>SUM(E145:E151)</f>
        <v>140779</v>
      </c>
      <c r="F152" s="19">
        <f t="shared" ref="F152:J152" si="34">SUM(F145:F151)</f>
        <v>140779</v>
      </c>
      <c r="G152" s="19">
        <f t="shared" si="34"/>
        <v>-578024</v>
      </c>
      <c r="H152" s="19">
        <f t="shared" si="34"/>
        <v>-578024</v>
      </c>
      <c r="I152" s="19">
        <f t="shared" si="34"/>
        <v>-578024</v>
      </c>
      <c r="J152" s="19">
        <f t="shared" si="34"/>
        <v>-750276</v>
      </c>
      <c r="K152" s="19">
        <f t="shared" ref="K152:L152" si="35">SUM(K145:K151)</f>
        <v>-750276</v>
      </c>
      <c r="L152" s="19">
        <f t="shared" si="35"/>
        <v>-750276</v>
      </c>
    </row>
    <row r="153" spans="1:13">
      <c r="E153" s="2">
        <f>E152-E141</f>
        <v>0</v>
      </c>
      <c r="F153" s="2">
        <f t="shared" ref="F153:J153" si="36">F152-F141</f>
        <v>0</v>
      </c>
      <c r="G153" s="2">
        <f t="shared" si="36"/>
        <v>0</v>
      </c>
      <c r="H153" s="2">
        <f t="shared" si="36"/>
        <v>0</v>
      </c>
      <c r="I153" s="2">
        <f t="shared" si="36"/>
        <v>0</v>
      </c>
      <c r="J153" s="2">
        <f t="shared" si="36"/>
        <v>0</v>
      </c>
      <c r="K153" s="2">
        <f t="shared" ref="K153:L153" si="37">K152-K141</f>
        <v>0</v>
      </c>
      <c r="L153" s="2">
        <f t="shared" si="37"/>
        <v>0</v>
      </c>
      <c r="M153" s="25"/>
    </row>
  </sheetData>
  <autoFilter ref="A8:L127"/>
  <sortState ref="A9:D108">
    <sortCondition ref="C9:C108"/>
    <sortCondition ref="D9:D108"/>
  </sortState>
  <dataValidations xWindow="196" yWindow="397" count="1">
    <dataValidation type="list" allowBlank="1" showInputMessage="1" showErrorMessage="1" errorTitle="No Direct Input" error="Do not manually enter data in this cell" promptTitle="Rate Division" prompt="Select rate division from drop down list" sqref="A5">
      <formula1>#REF!</formula1>
    </dataValidation>
  </dataValidations>
  <printOptions horizontalCentered="1"/>
  <pageMargins left="0.45" right="0.45" top="0.75" bottom="0.75" header="0.3" footer="0.3"/>
  <pageSetup scale="50" orientation="landscape" r:id="rId1"/>
  <headerFooter>
    <oddHeader>&amp;RCASE NO. 2018-00281
ATTACHMENT 2
TO AG DR NO. 1-44
(SUPPLEMENT 03-29-19)</oddHeader>
  </headerFooter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Division 002</vt:lpstr>
      <vt:lpstr>Division 012</vt:lpstr>
      <vt:lpstr>Division 009</vt:lpstr>
      <vt:lpstr>Division 091</vt:lpstr>
      <vt:lpstr>'Division 002'!Print_Titles</vt:lpstr>
      <vt:lpstr>'Division 009'!Print_Titles</vt:lpstr>
      <vt:lpstr>'Division 012'!Print_Titles</vt:lpstr>
      <vt:lpstr>'Division 091'!Print_Titles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Eric J Wilen</cp:lastModifiedBy>
  <cp:lastPrinted>2019-03-29T17:58:13Z</cp:lastPrinted>
  <dcterms:created xsi:type="dcterms:W3CDTF">2014-07-22T18:30:46Z</dcterms:created>
  <dcterms:modified xsi:type="dcterms:W3CDTF">2019-03-29T17:58:15Z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